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240" yWindow="525" windowWidth="28455" windowHeight="11700" firstSheet="9" activeTab="14"/>
  </bookViews>
  <sheets>
    <sheet name="Rekapitulace stavby" sheetId="1" r:id="rId1"/>
    <sheet name="část 1.1 ST - Stavební čá..." sheetId="2" r:id="rId2"/>
    <sheet name="část 1.2 SL - Slaboproud" sheetId="3" r:id="rId3"/>
    <sheet name="část 1.3 UT - Vytápění" sheetId="4" r:id="rId4"/>
    <sheet name="část 1.4 ZTI - Zdravotně ..." sheetId="5" r:id="rId5"/>
    <sheet name="část 1.5 EI - Elektroinst..." sheetId="6" r:id="rId6"/>
    <sheet name="část 1.6 HR - Hromosvod" sheetId="7" r:id="rId7"/>
    <sheet name="část 2.1 ST - Stavební čá..." sheetId="8" r:id="rId8"/>
    <sheet name="část 2.2 SL - Slaboproud" sheetId="9" r:id="rId9"/>
    <sheet name="část 2.3 UT - Vytápění" sheetId="10" r:id="rId10"/>
    <sheet name="část 2.4 ZTI - Zdravotně ..." sheetId="11" r:id="rId11"/>
    <sheet name="část 2.5 EI - Elektroinst..." sheetId="12" r:id="rId12"/>
    <sheet name="SP - SO 02 - Komunikace a..." sheetId="13" r:id="rId13"/>
    <sheet name="SP - SO 20 Dešťová kanali..." sheetId="14" r:id="rId14"/>
    <sheet name="Pokyny pro vyplnění" sheetId="15" r:id="rId15"/>
  </sheets>
  <definedNames>
    <definedName name="_xlnm._FilterDatabase" localSheetId="1" hidden="1">'část 1.1 ST - Stavební čá...'!$C$134:$K$2393</definedName>
    <definedName name="_xlnm._FilterDatabase" localSheetId="2" hidden="1">'část 1.2 SL - Slaboproud'!$C$116:$K$320</definedName>
    <definedName name="_xlnm._FilterDatabase" localSheetId="3" hidden="1">'část 1.3 UT - Vytápění'!$C$95:$K$176</definedName>
    <definedName name="_xlnm._FilterDatabase" localSheetId="4" hidden="1">'část 1.4 ZTI - Zdravotně ...'!$C$100:$K$247</definedName>
    <definedName name="_xlnm._FilterDatabase" localSheetId="5" hidden="1">'část 1.5 EI - Elektroinst...'!$C$93:$K$197</definedName>
    <definedName name="_xlnm._FilterDatabase" localSheetId="6" hidden="1">'část 1.6 HR - Hromosvod'!$C$89:$K$116</definedName>
    <definedName name="_xlnm._FilterDatabase" localSheetId="7" hidden="1">'část 2.1 ST - Stavební čá...'!$C$110:$K$372</definedName>
    <definedName name="_xlnm._FilterDatabase" localSheetId="8" hidden="1">'část 2.2 SL - Slaboproud'!$C$116:$K$320</definedName>
    <definedName name="_xlnm._FilterDatabase" localSheetId="9" hidden="1">'část 2.3 UT - Vytápění'!$C$95:$K$176</definedName>
    <definedName name="_xlnm._FilterDatabase" localSheetId="10" hidden="1">'část 2.4 ZTI - Zdravotně ...'!$C$100:$K$247</definedName>
    <definedName name="_xlnm._FilterDatabase" localSheetId="11" hidden="1">'část 2.5 EI - Elektroinst...'!$C$93:$K$197</definedName>
    <definedName name="_xlnm._FilterDatabase" localSheetId="12" hidden="1">'SP - SO 02 - Komunikace a...'!$C$86:$K$207</definedName>
    <definedName name="_xlnm._FilterDatabase" localSheetId="13" hidden="1">'SP - SO 20 Dešťová kanali...'!$C$90:$K$175</definedName>
    <definedName name="_xlnm.Print_Area" localSheetId="1">'část 1.1 ST - Stavební čá...'!$C$4:$J$40,'část 1.1 ST - Stavební čá...'!$C$46:$J$112,'část 1.1 ST - Stavební čá...'!$C$118:$K$2393</definedName>
    <definedName name="_xlnm.Print_Area" localSheetId="2">'část 1.2 SL - Slaboproud'!$C$4:$J$40,'část 1.2 SL - Slaboproud'!$C$46:$J$94,'část 1.2 SL - Slaboproud'!$C$100:$K$320</definedName>
    <definedName name="_xlnm.Print_Area" localSheetId="3">'část 1.3 UT - Vytápění'!$C$4:$J$40,'část 1.3 UT - Vytápění'!$C$46:$J$73,'část 1.3 UT - Vytápění'!$C$79:$K$176</definedName>
    <definedName name="_xlnm.Print_Area" localSheetId="4">'část 1.4 ZTI - Zdravotně ...'!$C$4:$J$40,'část 1.4 ZTI - Zdravotně ...'!$C$46:$J$78,'část 1.4 ZTI - Zdravotně ...'!$C$84:$K$247</definedName>
    <definedName name="_xlnm.Print_Area" localSheetId="5">'část 1.5 EI - Elektroinst...'!$C$4:$J$40,'část 1.5 EI - Elektroinst...'!$C$46:$J$71,'část 1.5 EI - Elektroinst...'!$C$77:$K$197</definedName>
    <definedName name="_xlnm.Print_Area" localSheetId="6">'část 1.6 HR - Hromosvod'!$C$4:$J$40,'část 1.6 HR - Hromosvod'!$C$46:$J$67,'část 1.6 HR - Hromosvod'!$C$73:$K$116</definedName>
    <definedName name="_xlnm.Print_Area" localSheetId="7">'část 2.1 ST - Stavební čá...'!$C$4:$J$40,'část 2.1 ST - Stavební čá...'!$C$46:$J$88,'část 2.1 ST - Stavební čá...'!$C$94:$K$372</definedName>
    <definedName name="_xlnm.Print_Area" localSheetId="8">'část 2.2 SL - Slaboproud'!$C$4:$J$40,'část 2.2 SL - Slaboproud'!$C$46:$J$94,'část 2.2 SL - Slaboproud'!$C$100:$K$320</definedName>
    <definedName name="_xlnm.Print_Area" localSheetId="9">'část 2.3 UT - Vytápění'!$C$4:$J$40,'část 2.3 UT - Vytápění'!$C$46:$J$73,'část 2.3 UT - Vytápění'!$C$79:$K$176</definedName>
    <definedName name="_xlnm.Print_Area" localSheetId="10">'část 2.4 ZTI - Zdravotně ...'!$C$4:$J$40,'část 2.4 ZTI - Zdravotně ...'!$C$46:$J$78,'část 2.4 ZTI - Zdravotně ...'!$C$84:$K$247</definedName>
    <definedName name="_xlnm.Print_Area" localSheetId="11">'část 2.5 EI - Elektroinst...'!$C$4:$J$40,'část 2.5 EI - Elektroinst...'!$C$46:$J$71,'část 2.5 EI - Elektroinst...'!$C$77:$K$197</definedName>
    <definedName name="_xlnm.Print_Area" localSheetId="14">'Pokyny pro vyplnění'!$B$2:$K$69,'Pokyny pro vyplnění'!$B$72:$K$116,'Pokyny pro vyplnění'!$B$119:$K$188,'Pokyny pro vyplnění'!$B$196:$K$216</definedName>
    <definedName name="_xlnm.Print_Area" localSheetId="0">'Rekapitulace stavby'!$D$4:$AO$33,'Rekapitulace stavby'!$C$39:$AQ$70</definedName>
    <definedName name="_xlnm.Print_Area" localSheetId="12">'SP - SO 02 - Komunikace a...'!$C$4:$J$38,'SP - SO 02 - Komunikace a...'!$C$44:$J$66,'SP - SO 02 - Komunikace a...'!$C$72:$K$207</definedName>
    <definedName name="_xlnm.Print_Area" localSheetId="13">'SP - SO 20 Dešťová kanali...'!$C$4:$J$38,'SP - SO 20 Dešťová kanali...'!$C$44:$J$70,'SP - SO 20 Dešťová kanali...'!$C$76:$K$175</definedName>
    <definedName name="_xlnm.Print_Titles" localSheetId="0">'Rekapitulace stavby'!$49:$49</definedName>
    <definedName name="_xlnm.Print_Titles" localSheetId="1">'část 1.1 ST - Stavební čá...'!$134:$134</definedName>
    <definedName name="_xlnm.Print_Titles" localSheetId="2">'část 1.2 SL - Slaboproud'!$116:$116</definedName>
    <definedName name="_xlnm.Print_Titles" localSheetId="3">'část 1.3 UT - Vytápění'!$95:$95</definedName>
    <definedName name="_xlnm.Print_Titles" localSheetId="4">'část 1.4 ZTI - Zdravotně ...'!$100:$100</definedName>
    <definedName name="_xlnm.Print_Titles" localSheetId="5">'část 1.5 EI - Elektroinst...'!$93:$93</definedName>
    <definedName name="_xlnm.Print_Titles" localSheetId="6">'část 1.6 HR - Hromosvod'!$89:$89</definedName>
    <definedName name="_xlnm.Print_Titles" localSheetId="7">'část 2.1 ST - Stavební čá...'!$110:$110</definedName>
    <definedName name="_xlnm.Print_Titles" localSheetId="8">'část 2.2 SL - Slaboproud'!$116:$116</definedName>
    <definedName name="_xlnm.Print_Titles" localSheetId="9">'část 2.3 UT - Vytápění'!$95:$95</definedName>
    <definedName name="_xlnm.Print_Titles" localSheetId="10">'část 2.4 ZTI - Zdravotně ...'!$100:$100</definedName>
    <definedName name="_xlnm.Print_Titles" localSheetId="11">'část 2.5 EI - Elektroinst...'!$93:$93</definedName>
    <definedName name="_xlnm.Print_Titles" localSheetId="12">'SP - SO 02 - Komunikace a...'!$86:$86</definedName>
    <definedName name="_xlnm.Print_Titles" localSheetId="13">'SP - SO 20 Dešťová kanali...'!$90:$90</definedName>
  </definedNames>
  <calcPr calcId="152511"/>
</workbook>
</file>

<file path=xl/sharedStrings.xml><?xml version="1.0" encoding="utf-8"?>
<sst xmlns="http://schemas.openxmlformats.org/spreadsheetml/2006/main" count="47580" uniqueCount="6047">
  <si>
    <t>Export VZ</t>
  </si>
  <si>
    <t>List obsahuje:</t>
  </si>
  <si>
    <t>1) Rekapitulace stavby</t>
  </si>
  <si>
    <t>2) Rekapitulace objektů stavby a soupisů prací</t>
  </si>
  <si>
    <t>3.0</t>
  </si>
  <si>
    <t>ZAMOK</t>
  </si>
  <si>
    <t>False</t>
  </si>
  <si>
    <t>{91e97309-d8f6-4e8a-9919-0d971e673f32}</t>
  </si>
  <si>
    <t>0,01</t>
  </si>
  <si>
    <t>21</t>
  </si>
  <si>
    <t>15</t>
  </si>
  <si>
    <t>REKAPITULACE STAVBY</t>
  </si>
  <si>
    <t>v ---  níže se nacházejí doplnkové a pomocné údaje k sestavám  --- v</t>
  </si>
  <si>
    <t>Návod na vyplnění</t>
  </si>
  <si>
    <t>0,001</t>
  </si>
  <si>
    <t>Kód:</t>
  </si>
  <si>
    <t>BETEL</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</si>
  <si>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</si>
  <si>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</si>
  <si>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a přístavba komunitního centra BÉTEL</t>
  </si>
  <si>
    <t>KSO:</t>
  </si>
  <si>
    <t/>
  </si>
  <si>
    <t>CC-CZ:</t>
  </si>
  <si>
    <t>Místo:</t>
  </si>
  <si>
    <t xml:space="preserve">Bezručova čp.503, Chrastava </t>
  </si>
  <si>
    <t>Datum:</t>
  </si>
  <si>
    <t>Zadavatel:</t>
  </si>
  <si>
    <t>IČ:</t>
  </si>
  <si>
    <t>0,1</t>
  </si>
  <si>
    <t>Sbor JB v Chrastavě, Bezručova 503, 46331 Chrastav</t>
  </si>
  <si>
    <t>DIČ:</t>
  </si>
  <si>
    <t>Uchazeč:</t>
  </si>
  <si>
    <t>Vyplň údaj</t>
  </si>
  <si>
    <t>Projektant:</t>
  </si>
  <si>
    <t>FS Vision, s.r.o. IČ: 22792902</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</si>
  <si>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</si>
  <si>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</si>
  <si>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</si>
  <si>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</si>
  <si>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</si>
  <si>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</si>
  <si>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</si>
  <si>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</si>
  <si>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</si>
  <si>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</si>
  <si>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</si>
  <si>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</si>
  <si>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</si>
  <si>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</si>
  <si>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</si>
  <si>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</si>
  <si>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</si>
  <si>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</si>
  <si>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</si>
  <si>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</si>
  <si>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</si>
  <si>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</si>
  <si>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</si>
  <si>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</si>
  <si>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</si>
  <si>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</si>
  <si>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</si>
  <si>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</si>
  <si>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</si>
  <si>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</si>
  <si>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</si>
  <si>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</si>
  <si>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</si>
  <si>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</si>
  <si>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</si>
  <si>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</si>
  <si>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</si>
  <si>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</si>
  <si>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</si>
  <si>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</si>
  <si>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</si>
  <si>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Stavební úpravy a přístavba stávajícího objektu</t>
  </si>
  <si>
    <t>STA</t>
  </si>
  <si>
    <t>1</t>
  </si>
  <si>
    <t>{e4c48f7e-e585-4d99-a0f3-4f5dbfce286a}</t>
  </si>
  <si>
    <t>2</t>
  </si>
  <si>
    <t>část 1</t>
  </si>
  <si>
    <t>Celý objekt bez bytu</t>
  </si>
  <si>
    <t>Soupis</t>
  </si>
  <si>
    <t>{31be711a-6644-42be-86f0-e2ee7d8817b1}</t>
  </si>
  <si>
    <t>/</t>
  </si>
  <si>
    <t>část 1.1 ST</t>
  </si>
  <si>
    <t>Stavební část - celý objekt bez bytu</t>
  </si>
  <si>
    <t>3</t>
  </si>
  <si>
    <t>{354339fe-d14d-4386-8d95-320c1e5e21fc}</t>
  </si>
  <si>
    <t>část 1.2 SL</t>
  </si>
  <si>
    <t>Slaboproud</t>
  </si>
  <si>
    <t>{4fb26b1d-b422-487d-9857-663f9e150f49}</t>
  </si>
  <si>
    <t>část 1.3 UT</t>
  </si>
  <si>
    <t>Vytápění</t>
  </si>
  <si>
    <t>{79fbe3c3-b621-449a-9664-e56a79750491}</t>
  </si>
  <si>
    <t>část 1.4 ZTI</t>
  </si>
  <si>
    <t>Zdravotně technické instalace</t>
  </si>
  <si>
    <t>{4aefdead-8f13-450b-b376-b72c35d814de}</t>
  </si>
  <si>
    <t>část 1.5 EI</t>
  </si>
  <si>
    <t>Elektroinstalace</t>
  </si>
  <si>
    <t>{7783f66d-2bf0-48e6-b8c3-f12a6cefcac1}</t>
  </si>
  <si>
    <t>část 1.6 HR</t>
  </si>
  <si>
    <t>Hromosvod</t>
  </si>
  <si>
    <t>{f3d34c45-fc5c-44ff-86ee-e4b9f5381489}</t>
  </si>
  <si>
    <t>část 2</t>
  </si>
  <si>
    <t>Byt ve 3.NP</t>
  </si>
  <si>
    <t>{a86a4c32-f43c-4397-b13a-d42e98b4faaa}</t>
  </si>
  <si>
    <t>část 2.1 ST</t>
  </si>
  <si>
    <t>Stavební část - Byt ve 3.NP</t>
  </si>
  <si>
    <t>{e86c3f6b-5cbe-44f3-ba0c-468dca2dadfa}</t>
  </si>
  <si>
    <t>část 2.2 SL</t>
  </si>
  <si>
    <t>{0f4dd485-4f75-4213-b84e-f019b54ab702}</t>
  </si>
  <si>
    <t>část 2.3 UT</t>
  </si>
  <si>
    <t>{391e6744-161f-4840-bc66-eab3ae5a3d6a}</t>
  </si>
  <si>
    <t>část 2.4 ZTI</t>
  </si>
  <si>
    <t>{c233c5cd-f093-43b3-a650-27077fb38b73}</t>
  </si>
  <si>
    <t>část 2.5 EI</t>
  </si>
  <si>
    <t>{501df59d-f5e8-4cf0-baaf-d347f2882b7b}</t>
  </si>
  <si>
    <t>SO 02</t>
  </si>
  <si>
    <t>Komunikace a zpevněné plochy</t>
  </si>
  <si>
    <t>{aa3a027e-5b72-4d68-bd2e-0415dc7b74ff}</t>
  </si>
  <si>
    <t>SP</t>
  </si>
  <si>
    <t>SO 02 - Komunikace a zpevněné plochy</t>
  </si>
  <si>
    <t>{1944e0b1-ce9a-4913-9044-d5f0744208b1}</t>
  </si>
  <si>
    <t>SO 20</t>
  </si>
  <si>
    <t>Dešťová kanalizace</t>
  </si>
  <si>
    <t>{6014a8ab-e127-4357-847f-10307829ed15}</t>
  </si>
  <si>
    <t>SO 20 Dešťová kanalizace</t>
  </si>
  <si>
    <t>{707b84b8-1918-4d92-ad87-7d2968aa8e15}</t>
  </si>
  <si>
    <t>1) Krycí list soupisu</t>
  </si>
  <si>
    <t>2) Rekapitulace</t>
  </si>
  <si>
    <t>3) Soupis prací</t>
  </si>
  <si>
    <t>Zpět na list:</t>
  </si>
  <si>
    <t>Rekapitulace stavby</t>
  </si>
  <si>
    <t>KRYCÍ LIST SOUPISU</t>
  </si>
  <si>
    <t>Objekt:</t>
  </si>
  <si>
    <t>SO 01 - Stavební úpravy a přístavba stávajícího objektu</t>
  </si>
  <si>
    <t>Soupis:</t>
  </si>
  <si>
    <t>část 1 - Celý objekt bez bytu</t>
  </si>
  <si>
    <t>Úroveň 3:</t>
  </si>
  <si>
    <t>část 1.1 ST - Stavební část - celý objekt bez bytu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</si>
  <si>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</si>
  <si>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</si>
  <si>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</si>
  <si>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</si>
  <si>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</si>
  <si>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</si>
  <si>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</si>
  <si>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</si>
  <si>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</si>
  <si>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</si>
  <si>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</si>
  <si>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</si>
  <si>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</si>
  <si>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</si>
  <si>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</si>
  <si>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</si>
  <si>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8 - Trubní vedení</t>
  </si>
  <si>
    <t xml:space="preserve">    94 - Lešení a stavební výtahy</t>
  </si>
  <si>
    <t xml:space="preserve">    95 - Různé dokončovací konstrukce a práce pozemních staveb</t>
  </si>
  <si>
    <t xml:space="preserve">    96 - Bourání konstrukcí</t>
  </si>
  <si>
    <t xml:space="preserve">    98 - Demolice a sanace</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</si>
  <si>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</si>
  <si>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</si>
  <si>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</si>
  <si>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</si>
  <si>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</si>
  <si>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</si>
  <si>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</si>
  <si>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721 - Zdravotechnika - vnitřní kanalizace</t>
  </si>
  <si>
    <t xml:space="preserve">    722 - Zdravotechnika - vnitřní vodovod</t>
  </si>
  <si>
    <t xml:space="preserve">    724 - Zdravotechnika - strojní vybavení</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</si>
  <si>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</si>
  <si>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</si>
  <si>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</si>
  <si>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</si>
  <si>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</si>
  <si>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</si>
  <si>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</si>
  <si>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</si>
  <si>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772 - Podlahy z kamene</t>
  </si>
  <si>
    <t xml:space="preserve">    775 - Podlahy skládané</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</si>
  <si>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</si>
  <si>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</si>
  <si>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</si>
  <si>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</si>
  <si>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</si>
  <si>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</si>
  <si>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787 - Dokončovací práce - zasklívání</t>
  </si>
  <si>
    <t>VRN - Vedlejší rozpočtové náklady</t>
  </si>
  <si>
    <t xml:space="preserve">    VRN3 - Zařízení staveniště</t>
  </si>
  <si>
    <t xml:space="preserve">    VRN6 - Územní vlivy</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</si>
  <si>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</si>
  <si>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</si>
  <si>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</si>
  <si>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</si>
  <si>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</si>
  <si>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</si>
  <si>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</si>
  <si>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</si>
  <si>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</si>
  <si>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</si>
  <si>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</si>
  <si>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</si>
  <si>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</si>
  <si>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</si>
  <si>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</si>
  <si>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</si>
  <si>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</si>
  <si>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</si>
  <si>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</si>
  <si>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</si>
  <si>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112101101</t>
  </si>
  <si>
    <t>Kácení stromů listnatých D kmene do 300 mm</t>
  </si>
  <si>
    <t>kus</t>
  </si>
  <si>
    <t>CS ÚRS 2018 02</t>
  </si>
  <si>
    <t>4</t>
  </si>
  <si>
    <t>560942291</t>
  </si>
  <si>
    <t>VV</t>
  </si>
  <si>
    <t>1"stávající rododendron</t>
  </si>
  <si>
    <t>112201101</t>
  </si>
  <si>
    <t>Odstranění pařezů D do 300 mm</t>
  </si>
  <si>
    <t>-755956699</t>
  </si>
  <si>
    <t>113107163</t>
  </si>
  <si>
    <t>Odstranění podkladu pl přes 50 do 200 m2 z kameniva drceného tl 300 mm</t>
  </si>
  <si>
    <t>m2</t>
  </si>
  <si>
    <t>1325038779</t>
  </si>
  <si>
    <t>14,89*10+3,8*1,6+5*3,5"štěrky v místě přístavby a zpevněných ploch</t>
  </si>
  <si>
    <t>121101101</t>
  </si>
  <si>
    <t>Sejmutí ornice s přemístěním na vzdálenost do 50 m</t>
  </si>
  <si>
    <t>m3</t>
  </si>
  <si>
    <t>940759920</t>
  </si>
  <si>
    <t>(4*18)*0,15" v místě přístavby mimo štěrky</t>
  </si>
  <si>
    <t>5</t>
  </si>
  <si>
    <t>131301102</t>
  </si>
  <si>
    <t>Hloubení jam nezapažených v hornině tř. 4 objemu do 1000 m3</t>
  </si>
  <si>
    <t>-116083662</t>
  </si>
  <si>
    <t>15,5*1,42*3,05+4,4*1,42*10,2+3*9,7*1,42+(1,42+0,45)/2*3,5*3,8"pro přístavbu</t>
  </si>
  <si>
    <t>3*3*3"pro akumulační šachtu</t>
  </si>
  <si>
    <t>Součet</t>
  </si>
  <si>
    <t>6</t>
  </si>
  <si>
    <t>132301201</t>
  </si>
  <si>
    <t>Hloubení rýh š do 2000 mm v hornině tř. 4 objemu do 100 m3</t>
  </si>
  <si>
    <t>-410462437</t>
  </si>
  <si>
    <t>0,53*(13,5*0,8+12,8*0,8+1,75*0,8+1,13*0,8+1,4*1,4+0,7*2,45)+1,98*0,8*0,6+0,28*0,7*(4,225+2,45)"pasy</t>
  </si>
  <si>
    <t>1,1*1*(17,6+15+2*2+6,5)"pro  SUs</t>
  </si>
  <si>
    <t>7</t>
  </si>
  <si>
    <t>132312101</t>
  </si>
  <si>
    <t>Hloubení rýh š do 600 mm ručním nebo pneum nářadím v soudržných horninách tř. 4</t>
  </si>
  <si>
    <t>-567196331</t>
  </si>
  <si>
    <t>(1,5+7+5,5+1,2)*0,35*0,5"pro ležatou kanalizaci v 1PP</t>
  </si>
  <si>
    <t>8</t>
  </si>
  <si>
    <t>162201211</t>
  </si>
  <si>
    <t>Vodorovné přemístění výkopku z horniny tř. 1 až 4 stavebním kolečkem do 10 m</t>
  </si>
  <si>
    <t>427599910</t>
  </si>
  <si>
    <t>(1,5+7+5,5+1,2)*0,35*0,5"pro ležatou kanalizaci v 1PP - odvoz přebytečného a dovoz lože a obsypu</t>
  </si>
  <si>
    <t>9</t>
  </si>
  <si>
    <t>162201219</t>
  </si>
  <si>
    <t>Příplatek k vodorovnému přemístění výkopku z horniny tř. 1 až 4 stavebním kolečkem ZKD 10 m</t>
  </si>
  <si>
    <t>1507247592</t>
  </si>
  <si>
    <t>10</t>
  </si>
  <si>
    <t>162701105</t>
  </si>
  <si>
    <t>Vodorovné přemístění do 10000 m výkopku/sypaniny z horniny tř. 1 až 4</t>
  </si>
  <si>
    <t>-1578913209</t>
  </si>
  <si>
    <t>211,618+63,989+2,66-106,005-0,798-2,713</t>
  </si>
  <si>
    <t>11</t>
  </si>
  <si>
    <t>167101101</t>
  </si>
  <si>
    <t>Nakládání výkopku z hornin tř. 1 až 4 do 100 m3</t>
  </si>
  <si>
    <t>25688278</t>
  </si>
  <si>
    <t>168,751</t>
  </si>
  <si>
    <t>12</t>
  </si>
  <si>
    <t>171201211</t>
  </si>
  <si>
    <t>Poplatek za uložení odpadu ze sypaniny na skládce (skládkovné)</t>
  </si>
  <si>
    <t>t</t>
  </si>
  <si>
    <t>1617566299</t>
  </si>
  <si>
    <t>168,751*1,6</t>
  </si>
  <si>
    <t>13</t>
  </si>
  <si>
    <t>174101101</t>
  </si>
  <si>
    <t>Zásyp jam, šachet rýh nebo kolem objektů sypaninou se zhutněním</t>
  </si>
  <si>
    <t>-336574790</t>
  </si>
  <si>
    <t>1,4*1,4*(15+14)+3*2*1+3,5*1,25*1"obsyp přístavby</t>
  </si>
  <si>
    <t>0,9*1*(17,6+15+2*2+6,5)"pro  SUs</t>
  </si>
  <si>
    <t>14</t>
  </si>
  <si>
    <t>174101102</t>
  </si>
  <si>
    <t>Zásyp v uzavřených prostorech sypaninou se zhutněním</t>
  </si>
  <si>
    <t>-1568029991</t>
  </si>
  <si>
    <t>2,66-0,532-1,33</t>
  </si>
  <si>
    <t>174201201</t>
  </si>
  <si>
    <t>Zásyp jam po pařezech D pařezů do 300 mm</t>
  </si>
  <si>
    <t>-1626174667</t>
  </si>
  <si>
    <t>16</t>
  </si>
  <si>
    <t>175101209</t>
  </si>
  <si>
    <t>Příplatek za ruční prohození sypaniny, uložené do 3 m - ornice pro terénní úpravy</t>
  </si>
  <si>
    <t>2123694284</t>
  </si>
  <si>
    <t>17</t>
  </si>
  <si>
    <t>175111101</t>
  </si>
  <si>
    <t>Obsypání potrubí ručně sypaninou bez prohození, uloženou do 3 m</t>
  </si>
  <si>
    <t>-1326747550</t>
  </si>
  <si>
    <t>(1,5+7+5,5+1,2)*0,35*0,25"pro ležatou kanalizaci v 1PP</t>
  </si>
  <si>
    <t>28*0,2*0,2+3,5*0,25*0,3"pro venkovní potrubí</t>
  </si>
  <si>
    <t>18</t>
  </si>
  <si>
    <t>M</t>
  </si>
  <si>
    <t>58331351</t>
  </si>
  <si>
    <t>kamenivo těžené drobné frakce 0-4</t>
  </si>
  <si>
    <t>2062327063</t>
  </si>
  <si>
    <t>2,713*2 'Přepočtené koeficientem množství</t>
  </si>
  <si>
    <t>19</t>
  </si>
  <si>
    <t>181111111</t>
  </si>
  <si>
    <t>Plošná úprava terénu do 500 m2 zemina tř 1 až 4 nerovnosti do 100 mm v rovinně a svahu do 1:5</t>
  </si>
  <si>
    <t>-352701867</t>
  </si>
  <si>
    <t>100"kolem stavby a zpevněných ploch</t>
  </si>
  <si>
    <t>20</t>
  </si>
  <si>
    <t>181301101</t>
  </si>
  <si>
    <t>Rozprostření ornice tl vrstvy do 100 mm pl do 500 m2 v rovině nebo ve svahu do 1:5</t>
  </si>
  <si>
    <t>4839026</t>
  </si>
  <si>
    <t>181411131</t>
  </si>
  <si>
    <t>Založení parkového trávníku výsevem plochy do 1000 m2 v rovině a ve svahu do 1:5</t>
  </si>
  <si>
    <t>-1833160315</t>
  </si>
  <si>
    <t>22</t>
  </si>
  <si>
    <t>00572420</t>
  </si>
  <si>
    <t>osivo směs travní parková okrasná</t>
  </si>
  <si>
    <t>kg</t>
  </si>
  <si>
    <t>1060554801</t>
  </si>
  <si>
    <t>100*0,035 'Přepočtené koeficientem množství</t>
  </si>
  <si>
    <t>23</t>
  </si>
  <si>
    <t>181951102</t>
  </si>
  <si>
    <t>Úprava pláně v hornině tř. 1 až 4 se zhutněním</t>
  </si>
  <si>
    <t>1869511</t>
  </si>
  <si>
    <t>6,025*2,45+(2,915+1,4+2,965+1,93)*1,225-1,4*1,4-1,75*1,93+2,825*2,45+1,28*2,45+3,56*2,45"pod násypy</t>
  </si>
  <si>
    <t>(1,3+3,7)*2,6"v místě RP</t>
  </si>
  <si>
    <t>Zakládání</t>
  </si>
  <si>
    <t>24</t>
  </si>
  <si>
    <t>211531111</t>
  </si>
  <si>
    <t>Výplň odvodňovacích žeber nebo trativodů kamenivem hrubým drceným frakce 16 až 63 mm</t>
  </si>
  <si>
    <t>1951487514</t>
  </si>
  <si>
    <t>74*0,5*0,5</t>
  </si>
  <si>
    <t>25</t>
  </si>
  <si>
    <t>212312111</t>
  </si>
  <si>
    <t>Lože pro trativody z betonu prostého</t>
  </si>
  <si>
    <t>-1344917034</t>
  </si>
  <si>
    <t>0,5*0,07*74"pod drenáž</t>
  </si>
  <si>
    <t>26</t>
  </si>
  <si>
    <t>212755215R</t>
  </si>
  <si>
    <t>Trativody z drenážních trubek plastových flexibilních D 130 mm bez lože - celoperforované SN8 DN125</t>
  </si>
  <si>
    <t>m</t>
  </si>
  <si>
    <t>-1448777616</t>
  </si>
  <si>
    <t>27</t>
  </si>
  <si>
    <t>213141121</t>
  </si>
  <si>
    <t>Zřízení vrstvy z geotextilie ve sklonu do 1:2 š do 3 m</t>
  </si>
  <si>
    <t>1531594596</t>
  </si>
  <si>
    <t>(1,3+3,7)*2,6"v místě skl. RP</t>
  </si>
  <si>
    <t>28</t>
  </si>
  <si>
    <t>69311068</t>
  </si>
  <si>
    <t>geotextilie netkaná PP 300g/m2</t>
  </si>
  <si>
    <t>-1800644438</t>
  </si>
  <si>
    <t>13*1,15 'Přepočtené koeficientem množství</t>
  </si>
  <si>
    <t>29</t>
  </si>
  <si>
    <t>213141131</t>
  </si>
  <si>
    <t>Zřízení vrstvy z geotextilie ve sklonu do 1:1 š do 3 m</t>
  </si>
  <si>
    <t>579287029</t>
  </si>
  <si>
    <t>74*1,5"překrytí výplně trativodu</t>
  </si>
  <si>
    <t>74*0,4"obalení drenáížního potrubí</t>
  </si>
  <si>
    <t>30</t>
  </si>
  <si>
    <t>-1322777781</t>
  </si>
  <si>
    <t>140,6*1,15 'Přepočtené koeficientem množství</t>
  </si>
  <si>
    <t>31</t>
  </si>
  <si>
    <t>213311113</t>
  </si>
  <si>
    <t>Polštáře zhutněné pod základy z kameniva drceného frakce 16 až 63 mm</t>
  </si>
  <si>
    <t>1383564069</t>
  </si>
  <si>
    <t>1,5*1,5*0,8"pod základ schodiště</t>
  </si>
  <si>
    <t>2*2*0,2"pod šachtové dno</t>
  </si>
  <si>
    <t>32</t>
  </si>
  <si>
    <t>274321311</t>
  </si>
  <si>
    <t>Základové pasy ze ŽB bez zvýšených nároků na prostředí tř. C 16/20</t>
  </si>
  <si>
    <t>1757549834</t>
  </si>
  <si>
    <t>0,8*(13,5*0,8+12,8*0,8+1,75*0,8+1,13*0,8+1,4*1,4+0,7*2,45)+1,98*0,8*0,6+0,55*0,7*(4,225+2,45)"pasy</t>
  </si>
  <si>
    <t>33</t>
  </si>
  <si>
    <t>274351121</t>
  </si>
  <si>
    <t>Zřízení bednění základových pasů rovného</t>
  </si>
  <si>
    <t>-432568626</t>
  </si>
  <si>
    <t>2*0,27*(13,61+13,85+2,45*2+4,225+1,75+1,13)+0,4*(1,44*2+0,6)+0,27*1,4*4+(1,98*2+0,8*2)*0,6"pasy a patka</t>
  </si>
  <si>
    <t>1,1*(5+13,8+1,2*2+6,5)"pro  SUs</t>
  </si>
  <si>
    <t>34</t>
  </si>
  <si>
    <t>274351122</t>
  </si>
  <si>
    <t>Odstranění bednění základových pasů rovného</t>
  </si>
  <si>
    <t>945948000</t>
  </si>
  <si>
    <t>35</t>
  </si>
  <si>
    <t>274361821</t>
  </si>
  <si>
    <t>Výztuž základových pásů betonářskou ocelí 10 505 (R)</t>
  </si>
  <si>
    <t>-2076259326</t>
  </si>
  <si>
    <t>((2,3+1,35+12,91+6,375+0,3+3,225+0,3+3+3+1,75+2,625)-1-1,7*2)/0,2*2*1,1*1*0,89/1000"trny pro propojení se zdivo 1PP</t>
  </si>
  <si>
    <t>4,88/0,2*2*1,1*1*0,89/1000"trny pro opěrní zeď u rampy 1PP</t>
  </si>
  <si>
    <t>36</t>
  </si>
  <si>
    <t>279311113</t>
  </si>
  <si>
    <t>Postupné podbetonování základového zdiva prostým betonem tř. C 12/15</t>
  </si>
  <si>
    <t>-503324927</t>
  </si>
  <si>
    <t>1,1*(5+13,8+1,2*2+6,5)*0,1"pro  SUs</t>
  </si>
  <si>
    <t>Svislé a kompletní konstrukce</t>
  </si>
  <si>
    <t>37</t>
  </si>
  <si>
    <t>310236241</t>
  </si>
  <si>
    <t>Zazdívka otvorů pl do 0,09 m2 ve zdivu nadzákladovém cihlami pálenými tl do 300 mm</t>
  </si>
  <si>
    <t>888543828</t>
  </si>
  <si>
    <t>5"po provedení rozvodů - komín ÚT</t>
  </si>
  <si>
    <t>38</t>
  </si>
  <si>
    <t>310236251</t>
  </si>
  <si>
    <t>Zazdívka otvorů pl do 0,09 m2 ve zdivu nadzákladovém cihlami pálenými tl do 450 mm</t>
  </si>
  <si>
    <t>1051284315</t>
  </si>
  <si>
    <t>17"po protažení nosníků obvodovou stěnou</t>
  </si>
  <si>
    <t>39</t>
  </si>
  <si>
    <t>310237251</t>
  </si>
  <si>
    <t>Zazdívka otvorů pl do 0,25 m2 ve zdivu nadzákladovém cihlami pálenými tl do 450 mm</t>
  </si>
  <si>
    <t>-1774026123</t>
  </si>
  <si>
    <t>2"po protažení vaznice a ocelového vazného trámu</t>
  </si>
  <si>
    <t>40</t>
  </si>
  <si>
    <t>310238211</t>
  </si>
  <si>
    <t>Zazdívka otvorů pl do 1 m2 ve zdivu nadzákladovém cihlami pálenými na MVC</t>
  </si>
  <si>
    <t>-609120552</t>
  </si>
  <si>
    <t>0,6*0,6*2*0,5+1*1,2*0,5+0,5*0,5*0,84" dozdívky v obvodu 1PP</t>
  </si>
  <si>
    <t>0,78*2,1*0,35"zazdívka po dveřích 1NP mč104</t>
  </si>
  <si>
    <t>2,25*0,3*0,15"vyzdívka nad PTH v ZB</t>
  </si>
  <si>
    <t>41</t>
  </si>
  <si>
    <t>310239211</t>
  </si>
  <si>
    <t>Zazdívka otvorů pl do 4 m2 ve zdivu nadzákladovém cihlami pálenými na MVC</t>
  </si>
  <si>
    <t>43932449</t>
  </si>
  <si>
    <t>0,5*1,2*2,1+0,8*2,1*0,55+0,89*1,2*0,55+2,35*0,35*0,65"2NP</t>
  </si>
  <si>
    <t>42</t>
  </si>
  <si>
    <t>311113144</t>
  </si>
  <si>
    <t>Nosná zeď tl do 300 mm z hladkých tvárnic ztraceného bednění včetně výplně z betonu tř. C 20/25</t>
  </si>
  <si>
    <t>-386467015</t>
  </si>
  <si>
    <t>(2,75-0,4)*(2,3+1,35+12,91+6,375+0,3+3,225+0,3+3+3+1,75+2,625)-0,84*0,84*2-1,7*2,15-1,7*2,05*2"zdivo 1PP</t>
  </si>
  <si>
    <t>4,88*1,3"opěrní zeď u rampy 1PP</t>
  </si>
  <si>
    <t>43</t>
  </si>
  <si>
    <t>311231117</t>
  </si>
  <si>
    <t>Zdivo nosné z cihel dl 290 mm pevnosti P 7 až 15 na SMS 10 MPa</t>
  </si>
  <si>
    <t>219945818</t>
  </si>
  <si>
    <t>0,45*(3,69-0,9)*2,1"1NP mč107</t>
  </si>
  <si>
    <t>44</t>
  </si>
  <si>
    <t>311235131</t>
  </si>
  <si>
    <t>Zdivo jednovrstvé z cihel broušenýchdo  P10 na tenkovrstvou maltu tl 240 mm</t>
  </si>
  <si>
    <t>1348351929</t>
  </si>
  <si>
    <t>2,5*(9,7+2,76)-1,75*2,35-2*2,35-1,125*2,35*2"1NP</t>
  </si>
  <si>
    <t>2,7*(9,7+2,76)-2*1-0,875*1,5-1,125*1,5"2NP</t>
  </si>
  <si>
    <t>0,75*(9,7+2,76)"atika</t>
  </si>
  <si>
    <t>45</t>
  </si>
  <si>
    <t>311361821</t>
  </si>
  <si>
    <t>Výztuž nosných zdí betonářskou ocelí 10 505</t>
  </si>
  <si>
    <t>2044127775</t>
  </si>
  <si>
    <t>((2,3+1,35+12,91+6,375+0,3+3,225+0,3+3+3+1,75+2,625)-1-1,7*2)/0,2*2*1,2*2,75*0,62/1000" zdivo 1PP svislé</t>
  </si>
  <si>
    <t>((2,3+1,35+12,91+6,375+0,3+3,225+0,3+3+3+1,75+2,625)-1-1,7*2)*11*2*1,2*0,42/1000" zdivo 1PP vodorovné</t>
  </si>
  <si>
    <t>4,88/0,2*2*1,2*1,5*0,62/1000"opěrní zeď u rampy 1PP svislé</t>
  </si>
  <si>
    <t>4,88*2*6*1,2*0,42/1000"opěrní zeď u rampy 1PP vodorovné</t>
  </si>
  <si>
    <t>46</t>
  </si>
  <si>
    <t>315321511</t>
  </si>
  <si>
    <t>Půdní zeď ze ŽB tř. C 20/25 bez výztuže</t>
  </si>
  <si>
    <t>1230612623</t>
  </si>
  <si>
    <t>(10,7+3+13,01+1,35+2,23)*0,2*0,15"ukončení hrany terasy ozubem</t>
  </si>
  <si>
    <t>47</t>
  </si>
  <si>
    <t>315351121</t>
  </si>
  <si>
    <t>Zřízení oboustranného bednění půdních nebo štítových nadzákladových zdí</t>
  </si>
  <si>
    <t>-853327774</t>
  </si>
  <si>
    <t>(10,7+3+13,01+1,35+2,23)*2*0,15"ukončení hrany terasy ozubem</t>
  </si>
  <si>
    <t>48</t>
  </si>
  <si>
    <t>315351122</t>
  </si>
  <si>
    <t>Odstranění oboustranného bednění půdních nebo štítových nadzákladových zdí</t>
  </si>
  <si>
    <t>36060231</t>
  </si>
  <si>
    <t>49</t>
  </si>
  <si>
    <t>317121251</t>
  </si>
  <si>
    <t>Montáž ŽB překladů prefabrikovaných do rýh světlosti otvoru do 1800 mm</t>
  </si>
  <si>
    <t>674365263</t>
  </si>
  <si>
    <t>1"2NP v příčce</t>
  </si>
  <si>
    <t>50</t>
  </si>
  <si>
    <t>593406560</t>
  </si>
  <si>
    <t>překlad keramický plochý  14,5x7,1x175 cm</t>
  </si>
  <si>
    <t>-1016542883</t>
  </si>
  <si>
    <t>51</t>
  </si>
  <si>
    <t>317168026</t>
  </si>
  <si>
    <t>Překlad keramický plochý š 145 mm dl 2250 mm</t>
  </si>
  <si>
    <t>1166398687</t>
  </si>
  <si>
    <t>2"1PP</t>
  </si>
  <si>
    <t>52</t>
  </si>
  <si>
    <t>317168052</t>
  </si>
  <si>
    <t>Překlad keramický vysoký v 238 mm dl 1250 mm</t>
  </si>
  <si>
    <t>1935092007</t>
  </si>
  <si>
    <t>3"2NP</t>
  </si>
  <si>
    <t>53</t>
  </si>
  <si>
    <t>317168053</t>
  </si>
  <si>
    <t>Překlad keramický vysoký v 238 mm dl 1500 mm</t>
  </si>
  <si>
    <t>134098852</t>
  </si>
  <si>
    <t>54</t>
  </si>
  <si>
    <t>317168057</t>
  </si>
  <si>
    <t>Překlad keramický vysoký v 238 mm dl 2500 mm</t>
  </si>
  <si>
    <t>-423339542</t>
  </si>
  <si>
    <t>55</t>
  </si>
  <si>
    <t>317234410</t>
  </si>
  <si>
    <t>Vyzdívka mezi nosníky z cihel pálených na MC</t>
  </si>
  <si>
    <t>1173851836</t>
  </si>
  <si>
    <t>0,3*(1,2*2+2,2)*0,12+0,3*0,16*2,3"v ZB 1PP</t>
  </si>
  <si>
    <t>(3,1+1,35*2+1,55+1,7*2)*0,15*0,5"obvod 1PP - IPE 120</t>
  </si>
  <si>
    <t>(1,1+1,4+1,4+1,4)*0,15*0,45"1NP - IPE 120</t>
  </si>
  <si>
    <t>(3+2,45+2,1+2,75)*0,2*0,45"1NP</t>
  </si>
  <si>
    <t>5,3*0,3*0,35"1NP</t>
  </si>
  <si>
    <t>0,2*0,55*1,6+0,2*0,5*1,6+0,33*1,3*0,2+0,35*2,2*0,2+4,7*0,35*0,28+1,75*0,15*0,05"2NP</t>
  </si>
  <si>
    <t>56</t>
  </si>
  <si>
    <t>317941121</t>
  </si>
  <si>
    <t>Osazování ocelových válcovaných nosníků na zdivu I, IE, U, UE nebo L do č 12</t>
  </si>
  <si>
    <t>1662342883</t>
  </si>
  <si>
    <t>(3*1,2*2+3*2,2)*10,4/1000"překlady 1PP</t>
  </si>
  <si>
    <t>57</t>
  </si>
  <si>
    <t>130107440</t>
  </si>
  <si>
    <t>ocel profilová IPE, v jakosti 11 375, h=120 mm</t>
  </si>
  <si>
    <t>1819911807</t>
  </si>
  <si>
    <t>0,144*1,05 'Přepočtené koeficientem množství</t>
  </si>
  <si>
    <t>58</t>
  </si>
  <si>
    <t>317941123</t>
  </si>
  <si>
    <t>Osazování ocelových válcovaných nosníků na zdivu I, IE, U, UE nebo L do č 22</t>
  </si>
  <si>
    <t>1289291383</t>
  </si>
  <si>
    <t>3*2,3*15,8/1000"IPE 160 - 1PP</t>
  </si>
  <si>
    <t>59</t>
  </si>
  <si>
    <t>130107180</t>
  </si>
  <si>
    <t>ocel profilová IPN, v jakosti 11 375, h=160 mm</t>
  </si>
  <si>
    <t>259730860</t>
  </si>
  <si>
    <t>0,109*1,05 'Přepočtené koeficientem množství</t>
  </si>
  <si>
    <t>60</t>
  </si>
  <si>
    <t>317944321</t>
  </si>
  <si>
    <t>Válcované nosníky do č.12 dodatečně osazované do připravených otvorů</t>
  </si>
  <si>
    <t>1416447651</t>
  </si>
  <si>
    <t>(4*3,1+4*1,35*2+4*1,55+4*1,7*2)*10,4/1000"obvod 1PP - IPE 120</t>
  </si>
  <si>
    <t>(4*1,1+4*1,4+3*1,4+3*1,4+3*1,3)*10,4/1000"1NP - IPE 120</t>
  </si>
  <si>
    <t>61</t>
  </si>
  <si>
    <t>317944323</t>
  </si>
  <si>
    <t>Válcované nosníky č.14 až 22 dodatečně osazované do připravených otvorů</t>
  </si>
  <si>
    <t>-1467289304</t>
  </si>
  <si>
    <t>(3*3*18,8+3*12,9*2,45+3*2,1*12,9+2*2,75*15,8)/1000"1NP</t>
  </si>
  <si>
    <t>3*(1,6*2+1,3)*15,8/1000+3*2,2*18,8/1000"2NP</t>
  </si>
  <si>
    <t>62</t>
  </si>
  <si>
    <t>317944325</t>
  </si>
  <si>
    <t>Válcované nosníky č.24 a vyšší dodatečně osazované do připravených otvorů</t>
  </si>
  <si>
    <t>-892947875</t>
  </si>
  <si>
    <t>5,3*2*36,1/1000"1NP</t>
  </si>
  <si>
    <t>4,7*2*30,7/1000"2NP</t>
  </si>
  <si>
    <t>63</t>
  </si>
  <si>
    <t>319201321</t>
  </si>
  <si>
    <t>Vyrovnání nerovného povrchu zdiva tl do 30 mm maltou</t>
  </si>
  <si>
    <t>-822465000</t>
  </si>
  <si>
    <t>1,5*2*(1,55*2+1,68+1,88+1,65*4+0,82+1,82+0,9+0,8+0,285+0,45+0,45)-1,5*(0,6*6+0,69+0,985+0,9+0,9+0,9+0,9)+1,8*2*(0,95+1,35+0,285)"pod obklad 1PP</t>
  </si>
  <si>
    <t>1,5*(1,62+0,87+0,4+1,72+0,8*4+1,16*4-0,6*4+1,3+0,83+1,4+1,72+1,62+0,2*2+1,62*2+0,3+0,3+0,6+0,3)"mč108,109</t>
  </si>
  <si>
    <t>1,5*2*(1,6*3+0,2+0,16+1,96+1,76+0,87+1,74*4+1,15*2+1,35+0,82+1,405)-0,6*14*1,5"mč209,210 pod obklad</t>
  </si>
  <si>
    <t>2,6*(1,3+0,15)*2"komín podkroví</t>
  </si>
  <si>
    <t>(1,8+0,6+0,6)*0,8" T04 mč210 pod obklad</t>
  </si>
  <si>
    <t>(3+1,7+0,8)*0,8"T03 mč210 pod obklad</t>
  </si>
  <si>
    <t>(3,7+0,9+1,5)*0,8"T02 mč104 pod obklad</t>
  </si>
  <si>
    <t>Součet" na stávajícím zdivu</t>
  </si>
  <si>
    <t>64</t>
  </si>
  <si>
    <t>331273013</t>
  </si>
  <si>
    <t>Pilíř z tvárnic betonových BS Klatovy PT 40/31 rozměru 400x400 mm</t>
  </si>
  <si>
    <t>-1977906828</t>
  </si>
  <si>
    <t>(2,75-0,4)*0,4*0,4"pilíř v 1PP</t>
  </si>
  <si>
    <t>65</t>
  </si>
  <si>
    <t>331361821</t>
  </si>
  <si>
    <t>Výztuž sloupů hranatých betonářskou ocelí 10 505</t>
  </si>
  <si>
    <t>660593309</t>
  </si>
  <si>
    <t>(2,75-0,4+0,7)*4*1,6/1000*1,1+(2,75-0,4)/0,2*0,3*4*0,42/1000*1,1"výztuž sloupu</t>
  </si>
  <si>
    <t>66</t>
  </si>
  <si>
    <t>340239211</t>
  </si>
  <si>
    <t>Zazdívka otvorů pl do 4 m2 v příčkách nebo stěnách z cihel tl do 100 mm</t>
  </si>
  <si>
    <t>1531408882</t>
  </si>
  <si>
    <t>0,9*2,1"2NP</t>
  </si>
  <si>
    <t>0,7*(1,2+1,7)"1NP - dozdění ke stropu mč108</t>
  </si>
  <si>
    <t>0,7*(1,2+1,7)"2NP - dozdění ke stropu mč213</t>
  </si>
  <si>
    <t>67</t>
  </si>
  <si>
    <t>340239212</t>
  </si>
  <si>
    <t>Zazdívka otvorů pl do 4 m2 v příčkách nebo stěnách z cihel tl přes 100 mm</t>
  </si>
  <si>
    <t>1247115226</t>
  </si>
  <si>
    <t>0,8*2,1"2NP</t>
  </si>
  <si>
    <t>68</t>
  </si>
  <si>
    <t>342241161</t>
  </si>
  <si>
    <t>Příčky tl 65 mm z cihel plných dl 290 mm pevnosti P 15 na MC</t>
  </si>
  <si>
    <t>750981938</t>
  </si>
  <si>
    <t>2,05*(3,005+2,96)-0,8*1,97*2"příčky mč004 - 1PP</t>
  </si>
  <si>
    <t xml:space="preserve">2,74*(2,6+1,62+1,4+1,665+1,915+1,9+1,5)+1,665*2,25-0,9*1,97-0,7*1,97*5-0,6*1,97"1NP sociálky </t>
  </si>
  <si>
    <t>69</t>
  </si>
  <si>
    <t>342241162</t>
  </si>
  <si>
    <t>Příčky tl 140 mm z cihel plných dl 290 mm pevnosti P 15 na MC</t>
  </si>
  <si>
    <t>389074455</t>
  </si>
  <si>
    <t>1,2*2,5"v podkroví u schodiště</t>
  </si>
  <si>
    <t>0,5*(9+3)"na ploché střeše dle PD1</t>
  </si>
  <si>
    <t>70</t>
  </si>
  <si>
    <t>346244381</t>
  </si>
  <si>
    <t>Plentování jednostranné v do 200 mm válcovaných nosníků cihlami</t>
  </si>
  <si>
    <t>-347750733</t>
  </si>
  <si>
    <t>0,15*2*(1,2*2+2,2)+0,2*2*2,3"v ZB 1PP</t>
  </si>
  <si>
    <t>(3,1+1,35*2+1,55+1,7*2)*0,15*2"obvod 1PP - IPE 120</t>
  </si>
  <si>
    <t>(1,1+1,4+1,4+1,4)*0,15*2"1NP - IPE 120</t>
  </si>
  <si>
    <t>(3+2,45+2,1+2,75)*0,2*2"1NP</t>
  </si>
  <si>
    <t>5,3*0,3*2"1NP</t>
  </si>
  <si>
    <t>4,7*0,28*2+0,2*1,6*4+0,2*2*1,3+0,2*2,2*2"2NP</t>
  </si>
  <si>
    <t>71</t>
  </si>
  <si>
    <t>349231811</t>
  </si>
  <si>
    <t>Přizdívka ostění s ozubem z cihel tl do 150 mm</t>
  </si>
  <si>
    <t>68484247</t>
  </si>
  <si>
    <t>0,5*2,1"přizdění otvoru v mč104 u baru</t>
  </si>
  <si>
    <t>0,35*2,3"mč 207</t>
  </si>
  <si>
    <t>0,3*2,1*2"dveře mč110 - pro obložky</t>
  </si>
  <si>
    <t>Vodorovné konstrukce</t>
  </si>
  <si>
    <t>72</t>
  </si>
  <si>
    <t>341941001</t>
  </si>
  <si>
    <t>Nosné nebo spojovací svary tl do 10 mm ocelových doplňkových konstrukcí</t>
  </si>
  <si>
    <t>-1318547253</t>
  </si>
  <si>
    <t>0,16*2*5+7,8*2+4,5*2+0,5"svary ocelových profilů stropu</t>
  </si>
  <si>
    <t>73</t>
  </si>
  <si>
    <t>411322525</t>
  </si>
  <si>
    <t>Stropy trámové nebo kazetové ze ŽB tř. C 20/25</t>
  </si>
  <si>
    <t>2132177749</t>
  </si>
  <si>
    <t>0,1*(2,9*10,7+9,7*4,7-1,5*2)"strop na 1PP</t>
  </si>
  <si>
    <t xml:space="preserve">9,7*3*0,1+(9,7+2,6)*0,2*0,22"strop nad 1NP včetně dobetonávky mezi nosníky </t>
  </si>
  <si>
    <t>9,7*3*0,1"strop nad 2NP</t>
  </si>
  <si>
    <t>74</t>
  </si>
  <si>
    <t>411351011</t>
  </si>
  <si>
    <t>Zřízení bednění stropů deskových tl do 25 cm bez podpěrné kce</t>
  </si>
  <si>
    <t>-1485520098</t>
  </si>
  <si>
    <t>0,15*(13,01+10,7+2,9+1,93+1,35+2,13+0,3)"obvod přístvby 1PP</t>
  </si>
  <si>
    <t>0,16*(9,8+3)"odskok pod zdivem dalších pater ve stropě 1PP</t>
  </si>
  <si>
    <t>(0,16+0,16+0,16)*(9,7+2,76)"1NP - mezi stropními nosníky a bok desky</t>
  </si>
  <si>
    <t>75</t>
  </si>
  <si>
    <t>411351012</t>
  </si>
  <si>
    <t>Odstranění bednění stropů deskových tl do 25 cm bez podpěrné kce</t>
  </si>
  <si>
    <t>-1022561290</t>
  </si>
  <si>
    <t>76</t>
  </si>
  <si>
    <t>411354224</t>
  </si>
  <si>
    <t>Bednění stropů ztracené z hraněných trapézových vln v do 92 mm plech lesklý tl 0,88 mm</t>
  </si>
  <si>
    <t>1794904182</t>
  </si>
  <si>
    <t>3,1*(6,375+0,3+3,225)+9,41*(2,625+1,75+0,1)-2,23*1,75"1PP</t>
  </si>
  <si>
    <t>9,6*2,8"1NP</t>
  </si>
  <si>
    <t>9,6*2,8"2NP</t>
  </si>
  <si>
    <t>77</t>
  </si>
  <si>
    <t>411354271</t>
  </si>
  <si>
    <t>Příplatek k ztracenému bednění stropů za lože z MC</t>
  </si>
  <si>
    <t>729106964</t>
  </si>
  <si>
    <t>78</t>
  </si>
  <si>
    <t>411361821</t>
  </si>
  <si>
    <t>Výztuž stropů betonářskou ocelí 10 505</t>
  </si>
  <si>
    <t>-2953534</t>
  </si>
  <si>
    <t>(2,9*10,7/0,24+8/0,24*1,6+2,625/0,24*10)*1,1*0,62/1000"strop na 1PP</t>
  </si>
  <si>
    <t>(2,76/0,24*9,7)*1,1*0,62/1000"strop na 1NP</t>
  </si>
  <si>
    <t>(2,76/0,24*9,7)*1,1*0,62/1000"strop na 2NP</t>
  </si>
  <si>
    <t>79</t>
  </si>
  <si>
    <t>411362021</t>
  </si>
  <si>
    <t>Výztuž stropů svařovanými sítěmi Kari</t>
  </si>
  <si>
    <t>-689918704</t>
  </si>
  <si>
    <t>(2,9*10,7+9,7*4,7-1,5*2)*3,08*1,25/1000"strop na 1PP - 100*100*5</t>
  </si>
  <si>
    <t>3*9,7*3,08*1,25/1000"strop nad 1NP - 100/100/5</t>
  </si>
  <si>
    <t>3*9,7*3,08*1,25/1000"strop nad 2NP - 100/100/5</t>
  </si>
  <si>
    <t>80</t>
  </si>
  <si>
    <t>413232221</t>
  </si>
  <si>
    <t>Zazdívka zhlaví válcovaných nosníků v do 300 mm</t>
  </si>
  <si>
    <t>-1922930543</t>
  </si>
  <si>
    <t>9"nosníky stropu 1PP</t>
  </si>
  <si>
    <t>6"nosníky stropu 1NP</t>
  </si>
  <si>
    <t>6"nosníky stropu 2NP</t>
  </si>
  <si>
    <t>17*2+2+1+2"vaznice + nosníky stropu podkroví</t>
  </si>
  <si>
    <t>81</t>
  </si>
  <si>
    <t>413351111</t>
  </si>
  <si>
    <t>Zřízení bednění nosníků a průvlaků bez podpěrné kce výšky do 100 cm</t>
  </si>
  <si>
    <t>-1264553710</t>
  </si>
  <si>
    <t>0,25*(1,75+2+1,125*2)"překlady jako součást věnce - dno</t>
  </si>
  <si>
    <t>82</t>
  </si>
  <si>
    <t>413351112</t>
  </si>
  <si>
    <t>Odstranění bednění nosníků a průvlaků bez podpěrné kce výšky do 100 cm</t>
  </si>
  <si>
    <t>1673124975</t>
  </si>
  <si>
    <t>83</t>
  </si>
  <si>
    <t>413352111</t>
  </si>
  <si>
    <t>Zřízení podpěrné konstrukce nosníků výšky podepření do 4 m pro nosník výšky do 100 cm</t>
  </si>
  <si>
    <t>767658655</t>
  </si>
  <si>
    <t>84</t>
  </si>
  <si>
    <t>413352112</t>
  </si>
  <si>
    <t>Odstranění podpěrné konstrukce nosníků výšky podepření do 4 m pro nosník výšky do 100 cm</t>
  </si>
  <si>
    <t>1151247329</t>
  </si>
  <si>
    <t>85</t>
  </si>
  <si>
    <t>413941121</t>
  </si>
  <si>
    <t>Osazování ocelových válcovaných nosníků stropů I, IE, U, UE nebo L do č.12</t>
  </si>
  <si>
    <t>-90980852</t>
  </si>
  <si>
    <t>1,7*5,42/1000*2"zavětrování stropu nad 1PP L60/60/6</t>
  </si>
  <si>
    <t>86</t>
  </si>
  <si>
    <t>130104240</t>
  </si>
  <si>
    <t>úhelník ocelový rovnostranný, v jakosti 11 375, 60 x 60 x 6 mm</t>
  </si>
  <si>
    <t>1558334083</t>
  </si>
  <si>
    <t>0,018*1,05 'Přepočtené koeficientem množství</t>
  </si>
  <si>
    <t>87</t>
  </si>
  <si>
    <t>413941123</t>
  </si>
  <si>
    <t>Osazování ocelových válcovaných nosníků stropů I, IE, U, UE nebo L do č. 22</t>
  </si>
  <si>
    <t>1353728801</t>
  </si>
  <si>
    <t>3*6*15,8/1000+3*5*15,8/1000+4,5*3*15/1000"strop nad 1PP</t>
  </si>
  <si>
    <t>3*6*15,8/1000"strop nad 1NP</t>
  </si>
  <si>
    <t>3*6*15,8/1000"strop nad 2NP</t>
  </si>
  <si>
    <t>(7*6,25+10*5,7)*15,8/1000"strop podkroví</t>
  </si>
  <si>
    <t>88</t>
  </si>
  <si>
    <t>130107480</t>
  </si>
  <si>
    <t>ocel profilová IPE, v jakosti 11 375, h=160 mm</t>
  </si>
  <si>
    <t>-1946525942</t>
  </si>
  <si>
    <t>2,884*1,05 'Přepočtené koeficientem množství</t>
  </si>
  <si>
    <t>89</t>
  </si>
  <si>
    <t>413941125</t>
  </si>
  <si>
    <t>Osazování ocelových válcovaných nosníků stropů I, IE, U, UE nebo L č. 24 a vyšší</t>
  </si>
  <si>
    <t>2004601688</t>
  </si>
  <si>
    <t>7,8*2*30,7/1000"IPE 240 - průvlak 1PP</t>
  </si>
  <si>
    <t>90</t>
  </si>
  <si>
    <t>130107560</t>
  </si>
  <si>
    <t>ocel profilová IPE, v jakosti 11 375, h=240 mm</t>
  </si>
  <si>
    <t>112483661</t>
  </si>
  <si>
    <t>0,479*1,05 'Přepočtené koeficientem množství</t>
  </si>
  <si>
    <t>91</t>
  </si>
  <si>
    <t>417321414</t>
  </si>
  <si>
    <t>Ztužující pásy a věnce ze ŽB tř. C 20/25</t>
  </si>
  <si>
    <t>-517673177</t>
  </si>
  <si>
    <t>0,2*0,25*(2,76+9,7)"1NP</t>
  </si>
  <si>
    <t>0,2*0,2*(2,76+9,7)"2NP</t>
  </si>
  <si>
    <t>0,25*0,1*(9,7+2,76)"atika</t>
  </si>
  <si>
    <t>92</t>
  </si>
  <si>
    <t>417351115</t>
  </si>
  <si>
    <t>Zřízení bednění ztužujících věnců</t>
  </si>
  <si>
    <t>54796686</t>
  </si>
  <si>
    <t>0,25*2*(2,76+9,7)"1NP</t>
  </si>
  <si>
    <t>0,2*2*(2,76+9,7)"2NP</t>
  </si>
  <si>
    <t>2*0,1*(9,7+2,76)"atika</t>
  </si>
  <si>
    <t>93</t>
  </si>
  <si>
    <t>417351116</t>
  </si>
  <si>
    <t>Odstranění bednění ztužujících věnců</t>
  </si>
  <si>
    <t>1522111334</t>
  </si>
  <si>
    <t>94</t>
  </si>
  <si>
    <t>417361821</t>
  </si>
  <si>
    <t>Výztuž ztužujících pásů a věnců betonářskou ocelí 10 505</t>
  </si>
  <si>
    <t>-1862951046</t>
  </si>
  <si>
    <t>4*(2,76+9,7)*1,1*0,89/1000"1NP  - hlavní výztuž</t>
  </si>
  <si>
    <t>(2,76+9,7)/0,2*0,75*1,1*0,25/1000"1NP  - třmínky</t>
  </si>
  <si>
    <t>Mezisoučet"1NP</t>
  </si>
  <si>
    <t>(2,76+9,7)/0,2*0,65*1,1*0,25/1000"1NP  - třmínky</t>
  </si>
  <si>
    <t>Mezisoučet"2NP</t>
  </si>
  <si>
    <t>2*(9,7+2,76)*0,62*1,1/1000"atika</t>
  </si>
  <si>
    <t>95</t>
  </si>
  <si>
    <t>434191452</t>
  </si>
  <si>
    <t>Osazení schodišťových stupňů kamenných pemrlovaných oboustranně do otvorů se zazděním</t>
  </si>
  <si>
    <t>-993636538</t>
  </si>
  <si>
    <t>3*1,4</t>
  </si>
  <si>
    <t>96</t>
  </si>
  <si>
    <t>583880240</t>
  </si>
  <si>
    <t>stupeň schodišťový žulový snímaný s drážkou 150x300x1000 mm výžlabková podstupnice- pemrlovaný</t>
  </si>
  <si>
    <t>1565711544</t>
  </si>
  <si>
    <t>97</t>
  </si>
  <si>
    <t>451572111</t>
  </si>
  <si>
    <t>Lože pod potrubí otevřený výkop z kameniva drobného těženého</t>
  </si>
  <si>
    <t>-801050610</t>
  </si>
  <si>
    <t>(1,5+7+5,5+1,2)*0,35*0,1"pro ležatou kanalizaci v 1PP</t>
  </si>
  <si>
    <t>28*0,1*0,2+3,5*0,1*0,3"pro venkovní potrubí</t>
  </si>
  <si>
    <t>Komunikace pozemní</t>
  </si>
  <si>
    <t>98</t>
  </si>
  <si>
    <t>564732111</t>
  </si>
  <si>
    <t>Podklad z vibrovaného štěrku VŠ tl 100 mm</t>
  </si>
  <si>
    <t>1251998675</t>
  </si>
  <si>
    <t>99</t>
  </si>
  <si>
    <t>564782111</t>
  </si>
  <si>
    <t>Podklad z vibrovaného štěrku VŠ tl 300 mm - ze stávajícího sejmutého podkladu  - tzn. bez dodávky stěrků</t>
  </si>
  <si>
    <t>CS ÚRS 2016 02</t>
  </si>
  <si>
    <t>-436744803</t>
  </si>
  <si>
    <t>14,89*10+3,8*1,6+5*3,5-1,9*10,5+3*1,8"zpevněná plocha</t>
  </si>
  <si>
    <t>100</t>
  </si>
  <si>
    <t>591211111</t>
  </si>
  <si>
    <t>Kladení dlažby z kostek drobných z kamene do lože z kameniva drceného fr.4-8  tl 50 mm</t>
  </si>
  <si>
    <t>-258616914</t>
  </si>
  <si>
    <t>101</t>
  </si>
  <si>
    <t>58381007</t>
  </si>
  <si>
    <t>kostka dlažební žula drobná 8/10</t>
  </si>
  <si>
    <t>290425414</t>
  </si>
  <si>
    <t>157,93*1,02 'Přepočtené koeficientem množství</t>
  </si>
  <si>
    <t>Úpravy povrchů, podlahy a osazování výplní</t>
  </si>
  <si>
    <t>102</t>
  </si>
  <si>
    <t>636311122</t>
  </si>
  <si>
    <t>Kladení dlažby z betonových dlaždic 50x50cm na sucho na terče z umělé hmoty o výšce do 70 mm</t>
  </si>
  <si>
    <t>1135348006</t>
  </si>
  <si>
    <t>9,2*2,2"STCH</t>
  </si>
  <si>
    <t>103</t>
  </si>
  <si>
    <t>592456010</t>
  </si>
  <si>
    <t>dlažba desková betonová 50x50x5 cm šedá</t>
  </si>
  <si>
    <t>-1448071630</t>
  </si>
  <si>
    <t>20,24*1,1 'Přepočtené koeficientem množství</t>
  </si>
  <si>
    <t>Úprava povrchů vnitřních</t>
  </si>
  <si>
    <t>104</t>
  </si>
  <si>
    <t>611131121</t>
  </si>
  <si>
    <t>Penetrace akrylát-silikonová vnitřních stropů nanášená ručně</t>
  </si>
  <si>
    <t>1022205430</t>
  </si>
  <si>
    <t>7,6+5,57+14,84+20,74+26,98+22,82+15,02+17,06+7,3+8,05"1PP</t>
  </si>
  <si>
    <t>4,29+11+9,02+53,2+24,87+30,68+10,64+9,02+7,47"1NP stropy</t>
  </si>
  <si>
    <t>3,84+11+9,13+8,92+12,12+29,48+58,09+11+9,02+7,47"2NP stropy</t>
  </si>
  <si>
    <t>105</t>
  </si>
  <si>
    <t>611311131</t>
  </si>
  <si>
    <t>Potažení vnitřních rovných stropů vápenným štukem tloušťky do 3 mm</t>
  </si>
  <si>
    <t>1047476239</t>
  </si>
  <si>
    <t>106</t>
  </si>
  <si>
    <t>611325411</t>
  </si>
  <si>
    <t>Oprava vnitřní vápenocementové hladké omítky stropů v rozsahu plochy do 10%</t>
  </si>
  <si>
    <t>1949058169</t>
  </si>
  <si>
    <t>107</t>
  </si>
  <si>
    <t>611325412</t>
  </si>
  <si>
    <t>Oprava vnitřní vápenocementové hladké omítky stropů v rozsahu plochy do 30%</t>
  </si>
  <si>
    <t>-496518212</t>
  </si>
  <si>
    <t>108</t>
  </si>
  <si>
    <t>611325451</t>
  </si>
  <si>
    <t>Příplatek k cenám opravy vápenocementové omítky stropů za dalších 10 mm v rozsahu do 10%</t>
  </si>
  <si>
    <t>-690266475</t>
  </si>
  <si>
    <t>109</t>
  </si>
  <si>
    <t>611325452</t>
  </si>
  <si>
    <t>Příplatek k cenám opravy vápenocementové omítky stropů za dalších 10 mm v rozsahu do 30%</t>
  </si>
  <si>
    <t>-1839472137</t>
  </si>
  <si>
    <t>110</t>
  </si>
  <si>
    <t>611995101</t>
  </si>
  <si>
    <t>Příplatek k cenám oprav povrchů za omítání stropu na pletivu v rozsahu opravované plochy do 10%</t>
  </si>
  <si>
    <t>-624029129</t>
  </si>
  <si>
    <t>111</t>
  </si>
  <si>
    <t>612131102</t>
  </si>
  <si>
    <t>Cementový postřik vnitřních stěn nanášený síťovitě ručně</t>
  </si>
  <si>
    <t>1113999325</t>
  </si>
  <si>
    <t>(2,05*(3,005+2,96)-0,8*1,97*2)*2"příčky mč004 - 1PP</t>
  </si>
  <si>
    <t>2,2*2*(6,375+2,6+9,41/2+2,625+1,75+3,225/2+2,6)-2,2*(2+2,625)-0,84*0,84*2-1,7*2,05*3-1*2*2+2,2*0,4*4+0,3*(0,84*4*2+2,05*4+1,7*2)"na ZB v 1PP</t>
  </si>
  <si>
    <t>1,5*2*(1,6+1,85+0,8+1,16+0,8+1,16+1,965+1,72+1,665+1,665+0,9+0,9+1,165+0,835+1,4+1,4+1,03+1,85)-1,5*(0,6*5+0,7*8+0,9)"pod obklad 1NP</t>
  </si>
  <si>
    <t>(1,24*(2,6+1,62+1,4+1,665+1,915+1,9+1,5)+1,665*2,25-0,9*0,5-0,7*0,5*5-0,6*0,5)"1NP sociálky na nových příčkách nad obkladem</t>
  </si>
  <si>
    <t>3,69*2,1*2"1NP mč107 na nové stěně</t>
  </si>
  <si>
    <t>2,6*(2,76+9,5)-2,35*(2+1,125*2+1,75)+0,2*(2,35*8+1,125*2+2+1,75)"nové obvodové zdivo v 1NP</t>
  </si>
  <si>
    <t>2,6*(2,76+9,5)-1,125*1,5-2*1-0,875*1,5+0,2*(1,5*6+1,125+2+0,875)"nové obvodové zdivo v 2NP</t>
  </si>
  <si>
    <t>Součet"1PP</t>
  </si>
  <si>
    <t>112</t>
  </si>
  <si>
    <t>612131121</t>
  </si>
  <si>
    <t>Penetrace akrylát-silikonová vnitřních stěn nanášená ručně</t>
  </si>
  <si>
    <t>1105222435</t>
  </si>
  <si>
    <t>2,1*(5,62+4,06+4,06+3,7+4,06+0,74+5,26+5,13+5,055+4,03+10*2+0,4+4,06+3,75+3,65+1,33+1,33+0,565+1,9*2+0,3*2+1,24*2)"1PP místnosti</t>
  </si>
  <si>
    <t>0,6*2*(1,55*2+1,68+1,88+1,65*4+0,82+1,82+0,9+0,8+0,285+0,285+1,35+0,95+0,45+0,45)-0,6*(0,82+1,82+0,9+0,8)"1PP mč 009;010 - sociálky</t>
  </si>
  <si>
    <t>Mezisoučet"1PP</t>
  </si>
  <si>
    <t>1,24*(1,62+0,87+0,4+1,72+0,8*4+1,16*4-0,6*4+1,3+0,83+1,4+1,72+1,62+0,2*2+1,62*2+0,3+0,3+0,6+0,3)"mč108,109 nad původním obkladem</t>
  </si>
  <si>
    <t>2*2,74*(4,18+5,95+10,6+4,18-3,69+5,5+5,34+4,165+0,43+0,435+0,515+1,805+5,5+4,2+2,7+3)-2*4,24*2,4-1,2*1,5*7-0,9*1,5*3-2,465*2,35-2*2,35"1NP</t>
  </si>
  <si>
    <t>-(1*2,1+0,9*2,1+0,8*1,97*4+0,7*1,97*2+0,9*1,97*2+0,8*1,97+0,89*1,2*2)"1NP</t>
  </si>
  <si>
    <t>0,35*((1,5*2+1,2)*7+(2*1,5+0,9)*3+(2*1,2+0,89)*2+2,35*2+2,465+2+2,35*2+2,1*2+1+2,1*2+0,9+2,4*2+0,424+2,1*2+0,8+2,05*2+0,91+1,55+2,25)"špalety 1NP</t>
  </si>
  <si>
    <t>9,5*2,6-2*2,35-1*2,1*2+2,8*2,6"1NP stávající fasáda v místě nové přístavby - pro vnitřní omítky</t>
  </si>
  <si>
    <t>2*2,7*(4,35+0,15+0,33+5,95+0,5+7,35+1,8+1,38+4,35+5,5+5,36+2,9+4,18+2,18+4,18+2,165+3,31+2,68+4,15+1,35+2,82)-0,8*2*14-0,6*2*2"2NP</t>
  </si>
  <si>
    <t>1,2*2*(1,6*3+0,2+0,16+1,96+1,76+0,87+1,74*4+1,15*2+1,35+0,82+1,405)-0,6*14*0,7"mč209,210 nad obkladem</t>
  </si>
  <si>
    <t>-(1,18*1,5*8+0,9*1,5*3+0,9*1,2*4+1,48*1,2+0,77*2,05+0,8*2,05)"2NP</t>
  </si>
  <si>
    <t>0,35*((1,5*2+1,2)*8+(2*1,5+0,9)*3+(2*1,2+0,9)*4+1,48+1,2*2+2,05*4+0,77+0,8)"špalety</t>
  </si>
  <si>
    <t>9,5*2,6-1,1*2,3-0,77*2,05-0,89*1,2-0,8*2,05+2,8*2,6"2NP stávající fasáda v místě nové přístavby - pro vnitřní omítky</t>
  </si>
  <si>
    <t>(3,3+0,6)*5-0,9*1,25"štít</t>
  </si>
  <si>
    <t>(3,3+0,6)/2*4,7"mč313</t>
  </si>
  <si>
    <t>2,6*0,5"vedle komína</t>
  </si>
  <si>
    <t>2,6*(4,4+2,6)*2"schodiště</t>
  </si>
  <si>
    <t>Mezisoučet"podkroví</t>
  </si>
  <si>
    <t>113</t>
  </si>
  <si>
    <t>612135101</t>
  </si>
  <si>
    <t>Hrubá výplň rýh ve stěnách maltou jakékoli šířky rýhy</t>
  </si>
  <si>
    <t>-334629383</t>
  </si>
  <si>
    <t>121*0,15"pr.15</t>
  </si>
  <si>
    <t>45*0,15"pr.18</t>
  </si>
  <si>
    <t>16,6*0,15"pr.22</t>
  </si>
  <si>
    <t>6,8*0,15"pr.28</t>
  </si>
  <si>
    <t>Mezisoučet"pro ÚT</t>
  </si>
  <si>
    <t>114</t>
  </si>
  <si>
    <t>612311131</t>
  </si>
  <si>
    <t>Potažení vnitřních stěn vápenným štukem tloušťky do 3 mm</t>
  </si>
  <si>
    <t>578767570</t>
  </si>
  <si>
    <t>115</t>
  </si>
  <si>
    <t>612321121</t>
  </si>
  <si>
    <t>Vápenocementová omítka hladká jednovrstvá vnitřních stěn nanášená ručně</t>
  </si>
  <si>
    <t>-1167364080</t>
  </si>
  <si>
    <t>1,5*2*(1,6*3+0,2+0,16+1,96+1,76+0,87+1,74*4+1,15*2+1,35+0,82+1,405)-0,6*14*1,5"mč209,210</t>
  </si>
  <si>
    <t>(1,8+0,6+0,6)*0,8" T04 mč210</t>
  </si>
  <si>
    <t>(3+1,7+0,8)*0,8"T03 mč210</t>
  </si>
  <si>
    <t>(3,7+0,9+1,5)*0,8"T02 mč104</t>
  </si>
  <si>
    <t>116</t>
  </si>
  <si>
    <t>612321141</t>
  </si>
  <si>
    <t>Vápenocementová omítka štuková dvouvrstvá vnitřních stěn nanášená ručně</t>
  </si>
  <si>
    <t>-159353897</t>
  </si>
  <si>
    <t>2*0,7*(1,2+1,7)"mč 108 ke stropu</t>
  </si>
  <si>
    <t>2*0,7*(1,2+1,7)"mč 213 ke stropu</t>
  </si>
  <si>
    <t>117</t>
  </si>
  <si>
    <t>612321191</t>
  </si>
  <si>
    <t>Příplatek k vápenocementové omítce vnitřních stěn za každých dalších 5 mm tloušťky ručně</t>
  </si>
  <si>
    <t>-2116526832</t>
  </si>
  <si>
    <t>Mezisoučet"pod štuky</t>
  </si>
  <si>
    <t xml:space="preserve">1,5*2*(1,6+1,85+0,8+1,16+0,8+1,16+1,965+1,72+1,665+1,665+0,9+0,9+1,165+0,835+1,4+1,4+1,03+1,85)-1,5*(0,6*5-0,7*8-0,9)"pod obklad 1NP </t>
  </si>
  <si>
    <t>-1,5*(1,62+0,87+0,4+1,72+0,8*4+1,16*4-0,6*4+1,3+0,83+1,4+1,72+1,62+0,2*2+1,62*2+0,3+0,3+0,6+0,3)"mč108,109 odpočet stáv zdiva-tam provedena vyrovnávka</t>
  </si>
  <si>
    <t>Mezisoučet"pod obklad na nové příčky</t>
  </si>
  <si>
    <t>118</t>
  </si>
  <si>
    <t>612325412</t>
  </si>
  <si>
    <t>Oprava vnitřní vápenocementové hladké omítky stěn v rozsahu plochy do 30%</t>
  </si>
  <si>
    <t>164367964</t>
  </si>
  <si>
    <t>119</t>
  </si>
  <si>
    <t>612325452</t>
  </si>
  <si>
    <t>Příplatek k cenám opravy vápenocementové omítky stěn za dalších 10 mm v rozsahu do 30%</t>
  </si>
  <si>
    <t>-301046330</t>
  </si>
  <si>
    <t>120</t>
  </si>
  <si>
    <t>612821012</t>
  </si>
  <si>
    <t>Vnitřní sanační štuková omítka pro vlhké a zasolené zdivo prováděná ručně</t>
  </si>
  <si>
    <t>-2070098438</t>
  </si>
  <si>
    <t>2,1*(4,03+5,13+5,26+4,06+5,62+3,7+1,5+3,75+0,6+2,65+1,38+0,73+1,24+1,33+1,07+4,165+2,55)"obvod pro sanaci</t>
  </si>
  <si>
    <t>0,6*(0,82+1,82+0,9+0,8)"obvod pro sanaci na obkladem</t>
  </si>
  <si>
    <t>Mezisoučet"1PP vnitřní</t>
  </si>
  <si>
    <t>2,5*(9,8+2,9+5,8)-1,2*2,05*3"obvodové zdivo stávajícího objektu v místech nové přístavby 1PP - pro sanaci</t>
  </si>
  <si>
    <t>121</t>
  </si>
  <si>
    <t>612821031</t>
  </si>
  <si>
    <t>Vnitřní vyrovnávací sanační omítka prováděná ručně</t>
  </si>
  <si>
    <t>-583888811</t>
  </si>
  <si>
    <t>122</t>
  </si>
  <si>
    <t>612821081</t>
  </si>
  <si>
    <t>Příplatek k vnitřní vyrovnávací sanační omítce ZKD 10 mm omítky prováděné ručně ve více vrstvách</t>
  </si>
  <si>
    <t>-1395255743</t>
  </si>
  <si>
    <t>(2,5*(9,8+2,9+5,8)-1,2*2,05*3)*2"obvodové zdivo stávajícího objektu v místech nové přístavby 1PP - do tl.60mm</t>
  </si>
  <si>
    <t>123</t>
  </si>
  <si>
    <t>619991011</t>
  </si>
  <si>
    <t>Obalení konstrukcí a prvků fólií přilepenou lepící páskou</t>
  </si>
  <si>
    <t>-1267626319</t>
  </si>
  <si>
    <t>0,84*0,84*6+0,84*1+0,88*0,9+0,88*0,6*5+0,7*1"1PP okna</t>
  </si>
  <si>
    <t>1,17*1,5*6+1,75*2,35+2*2,35+1,125*2,35*2+1,2*1,5+0,88*1,2*2+0,9*1,5*3+2,465*2,35"okna a obvodové dveře 1NP</t>
  </si>
  <si>
    <t>(1,18*1,5*8+0,9*1,5*3+0,9*1,2*4+1,48*1,2+0,77*2,05+0,8*2,05+2*1+1,125*1,5+0,875*1,5)"2NP</t>
  </si>
  <si>
    <t>1,45*0,95*3"podkroví</t>
  </si>
  <si>
    <t>Úprava povrchů vnějších</t>
  </si>
  <si>
    <t>124</t>
  </si>
  <si>
    <t>621131121</t>
  </si>
  <si>
    <t>Penetrace akrylát-silikon vnějších podhledů nanášená ručně</t>
  </si>
  <si>
    <t>-1102637796</t>
  </si>
  <si>
    <t>2,6*3,5"vstup do 1NP</t>
  </si>
  <si>
    <t>125</t>
  </si>
  <si>
    <t>621211031</t>
  </si>
  <si>
    <t>Montáž kontaktního zateplení vnějších podhledů z polystyrénových desek tl do 160 mm</t>
  </si>
  <si>
    <t>1315908914</t>
  </si>
  <si>
    <t>126</t>
  </si>
  <si>
    <t>283759520</t>
  </si>
  <si>
    <t>deska fasádní polystyrénová EPS 70 F 1000 x 500 x 160 mm</t>
  </si>
  <si>
    <t>1704981141</t>
  </si>
  <si>
    <t>9,1*1,02 'Přepočtené koeficientem množství</t>
  </si>
  <si>
    <t>127</t>
  </si>
  <si>
    <t>621251101</t>
  </si>
  <si>
    <t>Příplatek k cenám kontaktního zateplení podhledů za použití tepelněizolačních zátek z polystyrenu</t>
  </si>
  <si>
    <t>1998925617</t>
  </si>
  <si>
    <t>128</t>
  </si>
  <si>
    <t>621531031</t>
  </si>
  <si>
    <t>Tenkovrstvá silikonová zrnitá omítka tl. 3,0 mm včetně penetrace vnějších podhledů</t>
  </si>
  <si>
    <t>64728731</t>
  </si>
  <si>
    <t>129</t>
  </si>
  <si>
    <t>622131121</t>
  </si>
  <si>
    <t>Penetrace akrylát-silikon vnějších stěn nanášená ručně</t>
  </si>
  <si>
    <t>-96802197</t>
  </si>
  <si>
    <t>10,8*6,5+5,4*3,3-0,95*1,4-1,2*1,5*3-2,465*2,35"JV</t>
  </si>
  <si>
    <t>6,8*6,5+2,2*1,8+1,8*2,6-1,2*1,5*2-0,7*1"SV plocha</t>
  </si>
  <si>
    <t>3,4*2*2,4-0,8*1,97-1,48*1,2"SV vstup</t>
  </si>
  <si>
    <t>6,8*(9,3+0,76+0,3*2+1,525*3)-0,9*1,5*6-0,88*1,2*4-1,48*1,2*2"SZ</t>
  </si>
  <si>
    <t>6,8*16,6+2*5,4+2,6*2-1,2*1,5*10-0,95*1,4*2"JZ</t>
  </si>
  <si>
    <t>Mezisoučet"plocha fasády</t>
  </si>
  <si>
    <t>130</t>
  </si>
  <si>
    <t>622211001</t>
  </si>
  <si>
    <t>Montáž kontaktního zateplení vnějších stěn z polystyrénových desek tl do 40 mm</t>
  </si>
  <si>
    <t>998497942</t>
  </si>
  <si>
    <t>3,4*2,4-1,48*1,2"SV vstup</t>
  </si>
  <si>
    <t>131</t>
  </si>
  <si>
    <t>283759320</t>
  </si>
  <si>
    <t>deska fasádní polystyrénová EPS 70 F 1000 x 500 x 40 mm</t>
  </si>
  <si>
    <t>-1259900076</t>
  </si>
  <si>
    <t>6,384*1,02 'Přepočtené koeficientem množství</t>
  </si>
  <si>
    <t>132</t>
  </si>
  <si>
    <t>622211011</t>
  </si>
  <si>
    <t>Montáž kontaktního zateplení vnějších stěn z polystyrénových desek tl do 80 mm</t>
  </si>
  <si>
    <t>-1965951414</t>
  </si>
  <si>
    <t>3,4*2,4-0,8*1,97"SV vstup</t>
  </si>
  <si>
    <t>133</t>
  </si>
  <si>
    <t>283759360</t>
  </si>
  <si>
    <t>deska fasádní polystyrénová EPS 70 F 1000 x 500 x 80 mm</t>
  </si>
  <si>
    <t>132068069</t>
  </si>
  <si>
    <t>6,584*1,02 'Přepočtené koeficientem množství</t>
  </si>
  <si>
    <t>134</t>
  </si>
  <si>
    <t>622211021</t>
  </si>
  <si>
    <t>Montáž kontaktního zateplení vnějších stěn z polystyrénových desek tl do 120 mm</t>
  </si>
  <si>
    <t>703274282</t>
  </si>
  <si>
    <t>1,5*(13,01+10,7+0,5+2,13+1,35+2,13)+2,6*3-0,8*0,8*2-1,6*1,97"na ZB</t>
  </si>
  <si>
    <t>2,6*1,1+3,5*(2,6+1,65)/2+6,4*1,65-0,8*0,8*4"na stávající zdivo suterénu</t>
  </si>
  <si>
    <t>Mezisoučet"SUv</t>
  </si>
  <si>
    <t>135</t>
  </si>
  <si>
    <t>283764430</t>
  </si>
  <si>
    <t>deska z extrudovaného polystyrénu  XPS vroubkovaný tl. 100 mm</t>
  </si>
  <si>
    <t>-248634471</t>
  </si>
  <si>
    <t>66,396*1,02 'Přepočtené koeficientem množství</t>
  </si>
  <si>
    <t>136</t>
  </si>
  <si>
    <t>622211031</t>
  </si>
  <si>
    <t>Montáž kontaktního zateplení vnějších stěn z polystyrénových desek tl do 160 mm</t>
  </si>
  <si>
    <t>-433421598</t>
  </si>
  <si>
    <t>10,8*6,8+5,4*3,3-0,95*1,4-1,2*1,5*3-2,465*2,35"JV</t>
  </si>
  <si>
    <t>Mezisoučet"plocha fasády stávající</t>
  </si>
  <si>
    <t>(3,2+9,8)*6,9"přístavba</t>
  </si>
  <si>
    <t>-(1*2,35*2+2*2,35+1,75*2,35+0,875*1,5+2*1+1,125*1,5)"otvory</t>
  </si>
  <si>
    <t>Mezisoučet"přístavba</t>
  </si>
  <si>
    <t>137</t>
  </si>
  <si>
    <t>-865708825</t>
  </si>
  <si>
    <t>394,406*1,02 'Přepočtené koeficientem množství</t>
  </si>
  <si>
    <t>138</t>
  </si>
  <si>
    <t>28376404</t>
  </si>
  <si>
    <t>deska z polystyrénu XPS, hrana rovná a strukturovaný povrch λ=0,033 m3</t>
  </si>
  <si>
    <t>-2137010378</t>
  </si>
  <si>
    <t>(3,2+9,8-2,465-1,*2-2)*0,3*0,16"přístavba</t>
  </si>
  <si>
    <t>0,314*1,02 'Přepočtené koeficientem množství</t>
  </si>
  <si>
    <t>139</t>
  </si>
  <si>
    <t>622211201</t>
  </si>
  <si>
    <t>Montáž kontaktního zateplení  z polystyrenových desek ve 2 vrstvách celkové tloušťky do 200 mm</t>
  </si>
  <si>
    <t>-641287373</t>
  </si>
  <si>
    <t>0,15*(6,2*4)+0,3*0,9*6"SZ</t>
  </si>
  <si>
    <t>0,3*(1,2*2+1,3)"SV</t>
  </si>
  <si>
    <t>0,3*(1,2*3+0,95+2,4)"JV</t>
  </si>
  <si>
    <t>0,15*(13,1*4)"JZ</t>
  </si>
  <si>
    <t>Součet"dekorativní římsy dle ozn.5 v pohledech</t>
  </si>
  <si>
    <t>140</t>
  </si>
  <si>
    <t>-2071504890</t>
  </si>
  <si>
    <t>16,395*0,02*1</t>
  </si>
  <si>
    <t>0,328*1,02 'Přepočtené koeficientem množství</t>
  </si>
  <si>
    <t>141</t>
  </si>
  <si>
    <t>622212001</t>
  </si>
  <si>
    <t>Montáž kontaktního zateplení vnějšího ostění hl. špalety do 200 mm z polystyrenu tl do 40 mm (bez dodávky TI - okna jsou v lícu zdiva, TI přetažena z plochy)</t>
  </si>
  <si>
    <t>1562139497</t>
  </si>
  <si>
    <t>0,84*4*6" v SUv</t>
  </si>
  <si>
    <t>2*(0,95+1,4+(1,2+1,5)*3+2,465/2+2,35)"JV</t>
  </si>
  <si>
    <t>2*((1,2+1,5)*2+(0,7+1))"SV plocha</t>
  </si>
  <si>
    <t>2*((0,9+1,5)*6+(0,88+1,2)*4+(1,48+1,2)*2)"SZ</t>
  </si>
  <si>
    <t>2*((1,2+1,5)*10+(0,95+1,4)*2)"JZ</t>
  </si>
  <si>
    <t>(1*2+2,35*4+2*2,35+2+1,75+2*2,35+2*(0,875+1,5)+2*(1+2)+2*(1,125+1,5))"otvory přístavby</t>
  </si>
  <si>
    <t>Mezisoučet"</t>
  </si>
  <si>
    <t>142</t>
  </si>
  <si>
    <t>622212051</t>
  </si>
  <si>
    <t>Montáž kontaktního zateplení vnějšího ostění hl. špalety do 400 mm z polystyrenu tl do 40 mm</t>
  </si>
  <si>
    <t>-641200102</t>
  </si>
  <si>
    <t>2*(1,45+1,2)"otvor do vstupu</t>
  </si>
  <si>
    <t>2,1*2+1,1"dveře ve vstupu</t>
  </si>
  <si>
    <t>143</t>
  </si>
  <si>
    <t>283764390</t>
  </si>
  <si>
    <t>deska z extrudovaného polystyrénu vroubkovaný tl. 40 mm</t>
  </si>
  <si>
    <t>-552535622</t>
  </si>
  <si>
    <t>10,6*0,45 'Přepočtené koeficientem množství</t>
  </si>
  <si>
    <t>144</t>
  </si>
  <si>
    <t>622251101</t>
  </si>
  <si>
    <t>Příplatek k cenám kontaktního zateplení stěn za použití tepelněizolačních zátek z polystyrenu</t>
  </si>
  <si>
    <t>-1583762004</t>
  </si>
  <si>
    <t>66,396+394,406+6,584+6,384</t>
  </si>
  <si>
    <t>145</t>
  </si>
  <si>
    <t>622252001</t>
  </si>
  <si>
    <t>Montáž zakládacích soklových lišt kontaktního zateplení</t>
  </si>
  <si>
    <t>-601582198</t>
  </si>
  <si>
    <t>10,8+3"JV</t>
  </si>
  <si>
    <t>6,8+9,8"SV plocha</t>
  </si>
  <si>
    <t>(9,3+0,76+0,3*2+1,525*3)"SZ</t>
  </si>
  <si>
    <t>16,6+5,4+3,5*2"JZ</t>
  </si>
  <si>
    <t>3,4*2"SV vstup</t>
  </si>
  <si>
    <t>Mezisoučet"pro 160mm</t>
  </si>
  <si>
    <t>146</t>
  </si>
  <si>
    <t>590516530</t>
  </si>
  <si>
    <t>lišta soklová Al s okapničkou, zakládací U 16 cm, 0,95/200 cm</t>
  </si>
  <si>
    <t>1674115534</t>
  </si>
  <si>
    <t>81,435*1,05 'Přepočtené koeficientem množství</t>
  </si>
  <si>
    <t>147</t>
  </si>
  <si>
    <t>59051004</t>
  </si>
  <si>
    <t>hmoždinka zatloukací pro zakládací lištu kontaktního zateplení 8x80mm</t>
  </si>
  <si>
    <t>100 kus</t>
  </si>
  <si>
    <t>1197832982</t>
  </si>
  <si>
    <t>81,435*0,033 'Přepočtené koeficientem množství</t>
  </si>
  <si>
    <t>148</t>
  </si>
  <si>
    <t>590514400</t>
  </si>
  <si>
    <t>spojka soklových lišt 30 mm</t>
  </si>
  <si>
    <t>488125561</t>
  </si>
  <si>
    <t>81,435*0,6 'Přepočtené koeficientem množství</t>
  </si>
  <si>
    <t>149</t>
  </si>
  <si>
    <t>590514560</t>
  </si>
  <si>
    <t>podložka distanční pod zakládací lištu 5 mm</t>
  </si>
  <si>
    <t>1371097253</t>
  </si>
  <si>
    <t>81,435*3,33 'Přepočtené koeficientem množství</t>
  </si>
  <si>
    <t>150</t>
  </si>
  <si>
    <t>622252002</t>
  </si>
  <si>
    <t>Montáž ostatních lišt kontaktního zateplení</t>
  </si>
  <si>
    <t>715519582</t>
  </si>
  <si>
    <t>0,84*3*6" v SUv</t>
  </si>
  <si>
    <t>2*(0,95/2+1,4+(1,2/2+1,5)*3+2,465/2+2,35)"JV</t>
  </si>
  <si>
    <t>2*((1,2/2+1,5)*2+(0,7/2+1))"SV plocha</t>
  </si>
  <si>
    <t>2*((0,9/2+1,5)*6+(0,88/2+1,2)*4+(1,48/2+1,2)*2)"SZ</t>
  </si>
  <si>
    <t>2*((1,2/2+1,5)*10+(0,95/2+1,4)*2)"JZ</t>
  </si>
  <si>
    <t>(1*2+2,35*4+2*2,35+2+1,75+2*2,35+2*(0,875/2+1,5)+2*(1+2/2)+2*(1,125/2+1,5))"otvory přístavby</t>
  </si>
  <si>
    <t>Mezisoučet"APU</t>
  </si>
  <si>
    <t>43+1,48*2"parapetní</t>
  </si>
  <si>
    <t>Mezisoučet</t>
  </si>
  <si>
    <t>2,15"s okapničkou</t>
  </si>
  <si>
    <t>2*(6,2*4)+0,3*0,9*6"SZ</t>
  </si>
  <si>
    <t>2*(1,2*2+1,3)"SV</t>
  </si>
  <si>
    <t>2*(1,2*3+0,95+2,4)"JV</t>
  </si>
  <si>
    <t>2*(13,1*4)"JZ</t>
  </si>
  <si>
    <t>Mezisoučet"rohová na dekorativní římsu</t>
  </si>
  <si>
    <t>6,8*4+3,5*4+1,2*2+1,3*6+2*2"rohová na obvektu</t>
  </si>
  <si>
    <t>151</t>
  </si>
  <si>
    <t>59051476</t>
  </si>
  <si>
    <t>profil okenní začišťovací se sklovláknitou armovací tkaninou 9 mm/2,4 m</t>
  </si>
  <si>
    <t>-755125174</t>
  </si>
  <si>
    <t>185,365*1,15</t>
  </si>
  <si>
    <t>152</t>
  </si>
  <si>
    <t>59051480</t>
  </si>
  <si>
    <t>profil rohový Al s tkaninou kontaktního zateplení</t>
  </si>
  <si>
    <t>1568639393</t>
  </si>
  <si>
    <t>232,72*1,1</t>
  </si>
  <si>
    <t>153</t>
  </si>
  <si>
    <t>590515120</t>
  </si>
  <si>
    <t>profil parapetní - Thermospoj LPE plast 2 m</t>
  </si>
  <si>
    <t>372213722</t>
  </si>
  <si>
    <t>45,96*1,1</t>
  </si>
  <si>
    <t>154</t>
  </si>
  <si>
    <t>590515100</t>
  </si>
  <si>
    <t>profil okenní s nepřiznanou okapnicí LTU plast 2,0 m</t>
  </si>
  <si>
    <t>-86650393</t>
  </si>
  <si>
    <t>2,15*1,1"s okapničkou</t>
  </si>
  <si>
    <t>155</t>
  </si>
  <si>
    <t>622321121</t>
  </si>
  <si>
    <t>Vápenocementová omítka hladká jednovrstvá vnějších stěn nanášená ručně</t>
  </si>
  <si>
    <t>-2147275011</t>
  </si>
  <si>
    <t>0,5*(9,7+2,76)"atika</t>
  </si>
  <si>
    <t>156</t>
  </si>
  <si>
    <t>622325101</t>
  </si>
  <si>
    <t>Oprava vnější vápenocementové hladké omítky složitosti 1 stěn v rozsahu do 10%</t>
  </si>
  <si>
    <t>-1422228499</t>
  </si>
  <si>
    <t>157</t>
  </si>
  <si>
    <t>622325102</t>
  </si>
  <si>
    <t>Oprava vnější vápenocementové hladké omítky složitosti 1 stěn v rozsahu do 30%</t>
  </si>
  <si>
    <t>1460553305</t>
  </si>
  <si>
    <t>2,6*1,1+3,5*(2,6+1,65)/2+6,4*1,65-0,8*0,8*4"stávající zdivo suterénu pro zateplení soklu</t>
  </si>
  <si>
    <t>158</t>
  </si>
  <si>
    <t>622511111</t>
  </si>
  <si>
    <t>Tenkovrstvá akrylátová mozaiková střednězrnná omítka včetně penetrace vnějších stěn</t>
  </si>
  <si>
    <t>1479230379</t>
  </si>
  <si>
    <t>66,396"plocha soklu</t>
  </si>
  <si>
    <t>0,84*3*6*0,1" v soklu špalety</t>
  </si>
  <si>
    <t>Součet"dle specifikace 10 v pohledech</t>
  </si>
  <si>
    <t>159</t>
  </si>
  <si>
    <t>622531011</t>
  </si>
  <si>
    <t>Tenkovrstvá silikonová zrnitá omítka tl. 1,5 mm včetně penetrace vnějších stěn</t>
  </si>
  <si>
    <t>146180636</t>
  </si>
  <si>
    <t>(1*2+2,35*4+2*2,35+2+1,75+2*2,35+(0,875+2*1,5)+(2*1+2)+(1,125+2*1,5))*0,16"špalety přístavby</t>
  </si>
  <si>
    <t>160</t>
  </si>
  <si>
    <t>622531031</t>
  </si>
  <si>
    <t>Tenkovrstvá silikonová zrnitá omítka tl. 3,0 mm včetně penetrace vnějších stěn</t>
  </si>
  <si>
    <t>1293640166</t>
  </si>
  <si>
    <t>2*(1,45+1,2)*0,45"otvor do vstupu</t>
  </si>
  <si>
    <t>(2,1*2+1,1)*0,4"dveře ve vstupu</t>
  </si>
  <si>
    <t>0,16*(2*(0,95+1,4+(1,2+1,5)*3+2,465/2+2,35))"JV</t>
  </si>
  <si>
    <t>0,16*(2*((1,2+1,5)*2+(0,7+1)))"SV plocha</t>
  </si>
  <si>
    <t>0,16*(2*((0,9+1,5)*6+(0,88+1,2)*4+(1,48+1,2)*2))"SZ</t>
  </si>
  <si>
    <t>0,16*(2*((1,2+1,5)*10+(0,95+1,4)*2))"JZ</t>
  </si>
  <si>
    <t>Mezisoučet"špalety</t>
  </si>
  <si>
    <t>161</t>
  </si>
  <si>
    <t>622635091</t>
  </si>
  <si>
    <t>Oprava spárování komínového zdiva MC v rozsahu do 50 %</t>
  </si>
  <si>
    <t>-576429039</t>
  </si>
  <si>
    <t>2,3*2*(1,7+0,48+0,48+1,2)+1,7*0,48+0,48*1,2"oprava spárování komínů</t>
  </si>
  <si>
    <t>162</t>
  </si>
  <si>
    <t>629991011</t>
  </si>
  <si>
    <t>Zakrytí výplní otvorů a svislých ploch fólií přilepenou lepící páskou</t>
  </si>
  <si>
    <t>1000894589</t>
  </si>
  <si>
    <t>1,3*3"schody do objektu</t>
  </si>
  <si>
    <t>43*0,5"parapety</t>
  </si>
  <si>
    <t>1,575*(9,3+0,76+1,6*3+0,3*2)-0,8*1,3"SZ</t>
  </si>
  <si>
    <t>1,65*9,9"JZ</t>
  </si>
  <si>
    <t>1,45*(5,1+2)+0,5*0,5"SV</t>
  </si>
  <si>
    <t>Mezisoučet"sokl budovy</t>
  </si>
  <si>
    <t>2,5*2,6*2"střecha pro fasádu</t>
  </si>
  <si>
    <t>163</t>
  </si>
  <si>
    <t>629991012</t>
  </si>
  <si>
    <t>Zakrytí výplní otvorů fólií přilepenou na začišťovací lišty</t>
  </si>
  <si>
    <t>-579055903</t>
  </si>
  <si>
    <t>0,95*1,4+1,2*1,5*3+2,465*2,35"JV</t>
  </si>
  <si>
    <t>+1,2*1,5*2+0,7*1"SV plocha</t>
  </si>
  <si>
    <t>0,9*1,5*6+0,88*1,2*4+1,48*1,2*2"SZ</t>
  </si>
  <si>
    <t>1,2*1,5*10+0,95*1,4*2"JZ</t>
  </si>
  <si>
    <t>(1*2,35*2+2*2,35+1,75*2,35+0,875*1,5+2*1+1,125*1,5)"otvory</t>
  </si>
  <si>
    <t>164</t>
  </si>
  <si>
    <t>629995101</t>
  </si>
  <si>
    <t>Očištění vnějších ploch tlakovou vodou</t>
  </si>
  <si>
    <t>-1838471923</t>
  </si>
  <si>
    <t>Mezisoučet"sokl</t>
  </si>
  <si>
    <t>165</t>
  </si>
  <si>
    <t>629995213</t>
  </si>
  <si>
    <t>Očištění vnějších ploch otryskáním nesušeným křemičitým pískem kamenného tvrdého povrchu</t>
  </si>
  <si>
    <t>7903699</t>
  </si>
  <si>
    <t>(1,2*4,2+1,2*2,35)"schody z 1PP</t>
  </si>
  <si>
    <t>1,4*1,9+1,4*1,3"schody vstupu</t>
  </si>
  <si>
    <t>4,2*1,2+1,25*1,2+1,2*3"schody do 2NP</t>
  </si>
  <si>
    <t>4,2*1,2+1,25*1,2+1,2*3"schody do podkroví</t>
  </si>
  <si>
    <t>Mezisoučet"schodiště objektu</t>
  </si>
  <si>
    <t>166</t>
  </si>
  <si>
    <t>629995223</t>
  </si>
  <si>
    <t>Příplatek k cenám očištění vnějších ploch otryskáním za práci ve stísněném nebo uzavřeném prostoru</t>
  </si>
  <si>
    <t>527439119</t>
  </si>
  <si>
    <t>167</t>
  </si>
  <si>
    <t>629999022</t>
  </si>
  <si>
    <t>Příplatek k omítce za provádění zaoblených ploch poloměru přes 100 mm</t>
  </si>
  <si>
    <t>-2017292842</t>
  </si>
  <si>
    <t>1,5*32*0,1*2*3,14/4"zaoblení polystyrénu ve špaletě</t>
  </si>
  <si>
    <t>Podlahy a podlahové konstrukce</t>
  </si>
  <si>
    <t>168</t>
  </si>
  <si>
    <t>631311116</t>
  </si>
  <si>
    <t>Mazanina tl do 80 mm z betonu prostého bez zvýšených nároků na prostředí tř. C 25/30</t>
  </si>
  <si>
    <t>338444308</t>
  </si>
  <si>
    <t>(40,95+17,22+8,42)*0,06"v přístavbě</t>
  </si>
  <si>
    <t>(3,43*2,76+0,35*0,2+1*2,1*2*0,35+2,56+3,82*2,76)*0,05"1NP</t>
  </si>
  <si>
    <t>(9,04+91,1+5,68+35,64)*0,05"1NP - mč103,104,107,110</t>
  </si>
  <si>
    <t>(10,33+14,2+0,1)*0,05"2NP</t>
  </si>
  <si>
    <t>169</t>
  </si>
  <si>
    <t>631311125</t>
  </si>
  <si>
    <t>Mazanina tl do 120 mm z betonu prostého bez zvýšených nároků na prostředí tř. C 20/25</t>
  </si>
  <si>
    <t>1320322754</t>
  </si>
  <si>
    <t>(6,025*2,45+(2,915+1,4+2,965+1,93)*1,225-1,4*1,4-1,75*1,93+2,825*2,45+1,28*2,45)*0,12"podkladak dle P5</t>
  </si>
  <si>
    <t>170</t>
  </si>
  <si>
    <t>631311234</t>
  </si>
  <si>
    <t>Mazanina tl do 240 mm z betonu prostého se zvýšenými nároky na prostředí tř. C 25/30</t>
  </si>
  <si>
    <t>-320894504</t>
  </si>
  <si>
    <t>(1,3+3,7)*2,6*0,15"skl. RP</t>
  </si>
  <si>
    <t>1,1*1,4*0,15"mč101 - podesta</t>
  </si>
  <si>
    <t>171</t>
  </si>
  <si>
    <t>631312141</t>
  </si>
  <si>
    <t>Doplnění rýh v dosavadních mazaninách betonem prostým</t>
  </si>
  <si>
    <t>-808547060</t>
  </si>
  <si>
    <t>(1,5+7+5,5+1,2)*0,1*(0,3+0,5)"pro ležatou kanalizaci - podlaha + podkladak</t>
  </si>
  <si>
    <t>(30+5)*0,15*0,07"po ÚT</t>
  </si>
  <si>
    <t>172</t>
  </si>
  <si>
    <t>631319011</t>
  </si>
  <si>
    <t>Příplatek k mazanině tl do 80 mm za přehlazení povrchu</t>
  </si>
  <si>
    <t>1227722229</t>
  </si>
  <si>
    <t>173</t>
  </si>
  <si>
    <t>631319171</t>
  </si>
  <si>
    <t>Příplatek k mazanině tl do 80 mm za stržení povrchu spodní vrstvy před vložením výztuže</t>
  </si>
  <si>
    <t>-1307437002</t>
  </si>
  <si>
    <t>174</t>
  </si>
  <si>
    <t>631319173</t>
  </si>
  <si>
    <t>Příplatek k mazanině tl do 120 mm za stržení povrchu spodní vrstvy před vložením výztuže</t>
  </si>
  <si>
    <t>-497188341</t>
  </si>
  <si>
    <t>175</t>
  </si>
  <si>
    <t>631319175</t>
  </si>
  <si>
    <t>Příplatek k mazanině tl do 240 mm za stržení povrchu spodní vrstvy před vložením výztuže</t>
  </si>
  <si>
    <t>1719540007</t>
  </si>
  <si>
    <t>176</t>
  </si>
  <si>
    <t>631319185</t>
  </si>
  <si>
    <t>Příplatek k mazanině tl do 240 mm za sklon do 35°</t>
  </si>
  <si>
    <t>-1573516233</t>
  </si>
  <si>
    <t>177</t>
  </si>
  <si>
    <t>631351101</t>
  </si>
  <si>
    <t xml:space="preserve">Zřízení bednění hran </t>
  </si>
  <si>
    <t>1389745854</t>
  </si>
  <si>
    <t>(0,5+2*0,25)*14*0,05"lože pod překlady</t>
  </si>
  <si>
    <t>((2*1+2*0,35)+2*(0,8+0,35)+2*2*(0,5+0,35+0,5+0,35)+2*(0,3+0,4)+4*(0,5+0,5)+2*(0,45+0,355+0,355+0,3))*0,05"lože pod překlady 1NP</t>
  </si>
  <si>
    <t>(2*(0,5+0,35)*2+2*(0,5+0,55)+2*(0,5+0,5)+2*(0,5+0,33)+2*(0,15+0,45))*0,05"2NP</t>
  </si>
  <si>
    <t>Mezisoučet"pod překlady</t>
  </si>
  <si>
    <t>0,05*2*(1,2*3+(1,75+2+1,125+1,125)+(1,2+0,89*2+0,9*3+1,2*3))"1NP srovnání parapetů</t>
  </si>
  <si>
    <t>0,85*0,05*2*12"1PP srovnání parapetů</t>
  </si>
  <si>
    <t>(1,18*2*8+0,9*2*3+0,9*2*4+1,48*2)*0,05"2NP</t>
  </si>
  <si>
    <t>1*2*0,05*0,95</t>
  </si>
  <si>
    <t>Mezisoučet"paraeptní betonky</t>
  </si>
  <si>
    <t>9*0,05*0,2"pro stropní nosníky 1PP</t>
  </si>
  <si>
    <t>6*0,05*0,2"pro stropní nosníky 1NP</t>
  </si>
  <si>
    <t>6*0,05*0,2"pro stropní nosníky 2NP</t>
  </si>
  <si>
    <t>(17*2+2+2+1)*0,2*0,05"pro vaznice a nosníky stropu podkroví</t>
  </si>
  <si>
    <t>178</t>
  </si>
  <si>
    <t>631351102</t>
  </si>
  <si>
    <t>Odstranění bednění hran</t>
  </si>
  <si>
    <t>192498437</t>
  </si>
  <si>
    <t>179</t>
  </si>
  <si>
    <t>631362021</t>
  </si>
  <si>
    <t>Výztuž mazanin svařovanými sítěmi Kari</t>
  </si>
  <si>
    <t>-585446246</t>
  </si>
  <si>
    <t>(6,025*2,45+(2,915+1,4+2,965+1,93)*1,225-1,4*1,4-1,75*1,93+2,825*2,45+1,28*2,45)*4,44/1000*1,25"podkladak dle P5</t>
  </si>
  <si>
    <t>(40,95+17,22+8,42)*1,36/1000*1,25"v přístavbě P6</t>
  </si>
  <si>
    <t>(1,3+3,7)*2,6*4,44/1000*1,25"skl. RP</t>
  </si>
  <si>
    <t>(3,43*2,76+0,35*0,2+1*2,1*2*0,35+2,56+3,82*2,76)*1,36/1000*1,25"1NP - P4</t>
  </si>
  <si>
    <t>(3,43*2,76+0,35*0,2+1*2,1*2*0,35+2,56+3,82*2,76)*1,36/1000*1,25"2NP - P4</t>
  </si>
  <si>
    <t>180</t>
  </si>
  <si>
    <t>632450124</t>
  </si>
  <si>
    <t>Vyrovnávací cementový potěr tl do 50 mm ze suchých směsí provedený v pásu</t>
  </si>
  <si>
    <t>1784155107</t>
  </si>
  <si>
    <t>0,5*0,25*14"lože pod překlady 1PP</t>
  </si>
  <si>
    <t>1*0,35+0,8*0,35+0,5*0,35+0,5*0,35+0,3*0,4+0,5*0,5+0,45*0,355+0,355*0,3+0,3*0,2*2"lože pod překlady 1NP</t>
  </si>
  <si>
    <t>0,5*0,35+0,5*0,55+0,5*0,5+0,5*0,33+0,15*0,45+0,5*0,35"2NP</t>
  </si>
  <si>
    <t>1,2*0,35*3+0,25*(1,75+2+1,125+1,125)+0,5*(1,2+0,89*2+0,9*3+1,2*3)"1NP srovnání parapetů</t>
  </si>
  <si>
    <t>0,85*0,5*12"1PP srovnání parapetů</t>
  </si>
  <si>
    <t>1,18*4*0,35+1,18*0,55*4+0,9*0,5*3+0,9*0,5*4+1,48*0,3"2NP</t>
  </si>
  <si>
    <t>1*0,35*0,95"podkroví</t>
  </si>
  <si>
    <t>9*0,3*0,2"pro stropní nosníky 1PP</t>
  </si>
  <si>
    <t>6*0,3*0,2"pro stropní nosníky 1NP</t>
  </si>
  <si>
    <t>6*0,3*0,2"pro stropní nosníky 2NP</t>
  </si>
  <si>
    <t>(17*2+2+2+1)*0,3*0,2"pro vaznice a nosníky stropu podkroví</t>
  </si>
  <si>
    <t>181</t>
  </si>
  <si>
    <t>632451031</t>
  </si>
  <si>
    <t>Vyrovnávací potěr tl do 20 mm z MC 15 provedený v ploše</t>
  </si>
  <si>
    <t>-1668111227</t>
  </si>
  <si>
    <t xml:space="preserve">7,6+5,57+14,84+20,74+26,98+22,82+15,02+17,06+7,3+8,05"1PP - vyrovnání stávajících betonů po vybourání </t>
  </si>
  <si>
    <t>4,29+11+9,02+53,2+24,87+30,68+10,64+9,2+7,47"1NP  - vyspravení stávajících betonů po odstranění krytin</t>
  </si>
  <si>
    <t>4,18*5,95+29,48+9,02+7,47"2NP - vyspravení stávajících betonů po odstranění krytin</t>
  </si>
  <si>
    <t>182</t>
  </si>
  <si>
    <t>632451033</t>
  </si>
  <si>
    <t>Vyrovnávací potěr tl do 40 mm z MC 15 provedený v ploše</t>
  </si>
  <si>
    <t>1871843633</t>
  </si>
  <si>
    <t>10,98*1,74+3,05*9"terasa 1NP - spádový potěr - P7</t>
  </si>
  <si>
    <t>183</t>
  </si>
  <si>
    <t>632481213</t>
  </si>
  <si>
    <t>Separační vrstva z PE fólie</t>
  </si>
  <si>
    <t>-149360750</t>
  </si>
  <si>
    <t>40,95+17,22+8,42"v přístavbě</t>
  </si>
  <si>
    <t>3,43*2,76+0,35*0,2+1*2,1*2*0,35+2,56+3,82*2,76"1NP</t>
  </si>
  <si>
    <t>10,33+14,2"2NP</t>
  </si>
  <si>
    <t>184</t>
  </si>
  <si>
    <t>633111111</t>
  </si>
  <si>
    <t>Povrchová úprava průmyslových podlah vsypovou směsí tl 2 mm s přísadou křemíku lehký provoz - VSYP PRO SADURIT</t>
  </si>
  <si>
    <t>-119672105</t>
  </si>
  <si>
    <t>7,6+5,57+8,13+8,23+17,06+5,9+5,9+40,95+17,22+8,42"1PP</t>
  </si>
  <si>
    <t>185</t>
  </si>
  <si>
    <t>63311111R</t>
  </si>
  <si>
    <t>Povrchová úprava mazaniny kartáčováním - protiskluzná úprava</t>
  </si>
  <si>
    <t>1104087683</t>
  </si>
  <si>
    <t>(1,3+3,7)*2,6"skl. RP</t>
  </si>
  <si>
    <t>186</t>
  </si>
  <si>
    <t>635111241</t>
  </si>
  <si>
    <t>Násyp pod podlahy z hrubého kameniva 8-16 se zhutněním</t>
  </si>
  <si>
    <t>1844762053</t>
  </si>
  <si>
    <t>(1,3+3,7)*2,6*0,2"v místě skl. RP</t>
  </si>
  <si>
    <t>187</t>
  </si>
  <si>
    <t>635111242</t>
  </si>
  <si>
    <t>Násyp pod podlahy z hrubého kameniva 16-32 se zhutněním</t>
  </si>
  <si>
    <t>1733042689</t>
  </si>
  <si>
    <t>(6,025*2,45+(2,915+1,4+2,965+1,93)*1,225-1,4*1,4-1,75*1,93+2,825*2,45+1,28*2,45)*0,15"podsyp pod podkladak</t>
  </si>
  <si>
    <t>(1,3+3,7)*2,6*0,25"v místě skl. RP</t>
  </si>
  <si>
    <t>188</t>
  </si>
  <si>
    <t>637211121</t>
  </si>
  <si>
    <t>Okapový chodník z betonových dlaždic tl 40 mm kladených do písku se zalitím spár MC</t>
  </si>
  <si>
    <t>-388233523</t>
  </si>
  <si>
    <t>(17,3+17+0,8+2+2+2+9,2)*0,3"okapní chodník</t>
  </si>
  <si>
    <t>189</t>
  </si>
  <si>
    <t>776111311</t>
  </si>
  <si>
    <t>Vysátí podkladu povlakových podlah</t>
  </si>
  <si>
    <t>247976662</t>
  </si>
  <si>
    <t>377,191+46,555</t>
  </si>
  <si>
    <t>190</t>
  </si>
  <si>
    <t>776121321</t>
  </si>
  <si>
    <t>Vodou ředitelná penetrace savého podkladu povlakových podlah neředěná</t>
  </si>
  <si>
    <t>1133627713</t>
  </si>
  <si>
    <t>Osazování výplní otvorů</t>
  </si>
  <si>
    <t>191</t>
  </si>
  <si>
    <t>642942111</t>
  </si>
  <si>
    <t>Osazování zárubní nebo rámů dveřních kovových do 2,5 m2 na MC</t>
  </si>
  <si>
    <t>1598707511</t>
  </si>
  <si>
    <t>2"mč012,013</t>
  </si>
  <si>
    <t>2"socálky 1NP</t>
  </si>
  <si>
    <t>192</t>
  </si>
  <si>
    <t>553312010</t>
  </si>
  <si>
    <t>zárubeň ocelová s drážkou pro těsnění H 110 DV 800 L/P</t>
  </si>
  <si>
    <t>1052916127</t>
  </si>
  <si>
    <t>193</t>
  </si>
  <si>
    <t>553311990</t>
  </si>
  <si>
    <t>zárubeň ocelová s drážkou pro těsnění H 110 DV 700 L/P</t>
  </si>
  <si>
    <t>-619201908</t>
  </si>
  <si>
    <t>2"1NP</t>
  </si>
  <si>
    <t>194</t>
  </si>
  <si>
    <t>642944121</t>
  </si>
  <si>
    <t>Osazování ocelových zárubní dodatečné pl do 2,5 m2</t>
  </si>
  <si>
    <t>-731847160</t>
  </si>
  <si>
    <t>6"1PP</t>
  </si>
  <si>
    <t>1"2NP</t>
  </si>
  <si>
    <t>1"3NP</t>
  </si>
  <si>
    <t>195</t>
  </si>
  <si>
    <t>553312220</t>
  </si>
  <si>
    <t>zárubeň ocelová s drážkou pro těsnění H 160 DV 800 L/P</t>
  </si>
  <si>
    <t>25067070</t>
  </si>
  <si>
    <t>3"1PP</t>
  </si>
  <si>
    <t>196</t>
  </si>
  <si>
    <t>553312200</t>
  </si>
  <si>
    <t>zárubeň ocelová s drážkou pro těsnění H 160 DV 700 L/P</t>
  </si>
  <si>
    <t>904605844</t>
  </si>
  <si>
    <t>1"1NP</t>
  </si>
  <si>
    <t>197</t>
  </si>
  <si>
    <t>553312240</t>
  </si>
  <si>
    <t>zárubeň ocelová s drážkou pro těsnění H 160 DV 900 L/P</t>
  </si>
  <si>
    <t>164420472</t>
  </si>
  <si>
    <t>198</t>
  </si>
  <si>
    <t>642944221</t>
  </si>
  <si>
    <t>Osazování ocelových zárubní dodatečné pl přes 2,5 m2</t>
  </si>
  <si>
    <t>-275116873</t>
  </si>
  <si>
    <t>2"1PP mč015</t>
  </si>
  <si>
    <t>199</t>
  </si>
  <si>
    <t>553312300</t>
  </si>
  <si>
    <t>zárubeň ocelová s drážkou pro těsnění H 160 DV 1600 dvoukřídlá</t>
  </si>
  <si>
    <t>382555878</t>
  </si>
  <si>
    <t>Trubní vedení</t>
  </si>
  <si>
    <t>200</t>
  </si>
  <si>
    <t>894411311</t>
  </si>
  <si>
    <t>Osazení železobetonových dílců pro šachty skruží rovných</t>
  </si>
  <si>
    <t>-1599548692</t>
  </si>
  <si>
    <t>201</t>
  </si>
  <si>
    <t>59224161</t>
  </si>
  <si>
    <t>skruž kanalizační s ocelovými stupadly 100 x 50 x 12 cm</t>
  </si>
  <si>
    <t>597953817</t>
  </si>
  <si>
    <t>202</t>
  </si>
  <si>
    <t>894412411</t>
  </si>
  <si>
    <t>Osazení železobetonových dílců pro šachty skruží přechodových</t>
  </si>
  <si>
    <t>-827677993</t>
  </si>
  <si>
    <t>203</t>
  </si>
  <si>
    <t>592241200</t>
  </si>
  <si>
    <t>skruž betonová přechodová TBR-Q 625/600/90 SP 62,5/100x60x9 cm</t>
  </si>
  <si>
    <t>236083773</t>
  </si>
  <si>
    <t>204</t>
  </si>
  <si>
    <t>894414111</t>
  </si>
  <si>
    <t>Osazení železobetonových dílců pro šachty skruží základových</t>
  </si>
  <si>
    <t>-1443939793</t>
  </si>
  <si>
    <t>205</t>
  </si>
  <si>
    <t>59224063</t>
  </si>
  <si>
    <t>dno betonové šachtové kulaté DN 1000 x 1000, 100 x 115 x 15 cm</t>
  </si>
  <si>
    <t>1148053598</t>
  </si>
  <si>
    <t>206</t>
  </si>
  <si>
    <t>894811131</t>
  </si>
  <si>
    <t>Revizní šachta z PVC systém RV typ přímý, DN 400/160 tlak 12,5 t hl od 860 do 1230 mm</t>
  </si>
  <si>
    <t>238379402</t>
  </si>
  <si>
    <t>207</t>
  </si>
  <si>
    <t>895170201</t>
  </si>
  <si>
    <t>Drenážní šachta z PP šachtové dno  DN 400 usazovací prostor 35 l</t>
  </si>
  <si>
    <t>716686317</t>
  </si>
  <si>
    <t>208</t>
  </si>
  <si>
    <t>895170305</t>
  </si>
  <si>
    <t>Drenážní šachta z PP DN 400 šachtové prodloužení s drážkou světlé hloubky 2000 mm</t>
  </si>
  <si>
    <t>-103504818</t>
  </si>
  <si>
    <t>209</t>
  </si>
  <si>
    <t>895170402</t>
  </si>
  <si>
    <t>Drenážní  šachta z PP DN 400 poklop litinový pochůzí pro zatížení 1,5 t</t>
  </si>
  <si>
    <t>716385425</t>
  </si>
  <si>
    <t>210</t>
  </si>
  <si>
    <t>895170431</t>
  </si>
  <si>
    <t>Příplatek k rourám drenážní šachty z PP DN 400 za uříznutí šachtové roury</t>
  </si>
  <si>
    <t>-154004067</t>
  </si>
  <si>
    <t>211</t>
  </si>
  <si>
    <t>899304111</t>
  </si>
  <si>
    <t>Osazení poklop železobetonových včetně rámů jakékoli hmotnosti</t>
  </si>
  <si>
    <t>-254208914</t>
  </si>
  <si>
    <t>212</t>
  </si>
  <si>
    <t>592246610</t>
  </si>
  <si>
    <t>poklop šachtový  betonový včetně rámu D600 s odvětráním</t>
  </si>
  <si>
    <t>-2058098276</t>
  </si>
  <si>
    <t>Lešení a stavební výtahy</t>
  </si>
  <si>
    <t>213</t>
  </si>
  <si>
    <t>941111131</t>
  </si>
  <si>
    <t>Montáž lešení řadového trubkového lehkého s podlahami zatížení do 200 kg/m2 š do 1,5 m v do 10 m</t>
  </si>
  <si>
    <t>957482960</t>
  </si>
  <si>
    <t>6,7*11,6+9,3*8,8"SV</t>
  </si>
  <si>
    <t>5*6,7+6*8+10*7"JV</t>
  </si>
  <si>
    <t>8,5*20,5+2*8+2*1,5*2"JZ</t>
  </si>
  <si>
    <t>6,5*(18+3,5*2)"SV</t>
  </si>
  <si>
    <t>214</t>
  </si>
  <si>
    <t>941111231</t>
  </si>
  <si>
    <t>Příplatek k lešení řadovému trubkovému lehkému s podlahami š 1,5 m v 10 m za první a ZKD den použití</t>
  </si>
  <si>
    <t>-1146531521</t>
  </si>
  <si>
    <t>669,81*90"90dní</t>
  </si>
  <si>
    <t>215</t>
  </si>
  <si>
    <t>941111831</t>
  </si>
  <si>
    <t>Demontáž lešení řadového trubkového lehkého s podlahami zatížení do 200 kg/m2 š do 1,5 m v do 10 m</t>
  </si>
  <si>
    <t>-240006561</t>
  </si>
  <si>
    <t>216</t>
  </si>
  <si>
    <t>949101111</t>
  </si>
  <si>
    <t>Lešení pomocné pro objekty pozemních staveb s lešeňovou podlahou v do 1,9 m zatížení do 150 kg/m2</t>
  </si>
  <si>
    <t>-776378625</t>
  </si>
  <si>
    <t>7,6+5,57+8,13+8,23+26,98+22,82+15,02+17,06+7,3+8,05+6,54+5,9+5,9+40,95+17,22+8,42"1PP</t>
  </si>
  <si>
    <t>4,29+11+9,04+91,1+3,4+10,16+5,68+7,31+4,91+35,64+1,12+2,43"1NP</t>
  </si>
  <si>
    <t>3,84+11+9,21+12,12+10,33+14,2+16,62+9,11+72,08+11+1,39+2,46+4,68+2,65+4,93"2NP</t>
  </si>
  <si>
    <t>4,6+11+8,97+5,6+3,2+9,25+10,32+29,52+9,7+13,99+11,99+2,27"podkroví</t>
  </si>
  <si>
    <t>Různé dokončovací konstrukce a práce pozemních staveb</t>
  </si>
  <si>
    <t>217</t>
  </si>
  <si>
    <t>916-01</t>
  </si>
  <si>
    <t>Dodávka + montáž šikmé schodišťové plošiny - komplet dle ozn.E01</t>
  </si>
  <si>
    <t>ks</t>
  </si>
  <si>
    <t>-1184749326</t>
  </si>
  <si>
    <t>218</t>
  </si>
  <si>
    <t>916131213</t>
  </si>
  <si>
    <t>Osazení silničního obrubníku betonového stojatého s boční opěrou do lože z betonu prostého</t>
  </si>
  <si>
    <t>248951833</t>
  </si>
  <si>
    <t>1,71+17,98+3,5+5,32</t>
  </si>
  <si>
    <t>219</t>
  </si>
  <si>
    <t>59217017</t>
  </si>
  <si>
    <t>obrubník betonový chodníkový 100x10x25 cm</t>
  </si>
  <si>
    <t>697130845</t>
  </si>
  <si>
    <t>28,51*1,02 'Přepočtené koeficientem množství</t>
  </si>
  <si>
    <t>220</t>
  </si>
  <si>
    <t>916331112</t>
  </si>
  <si>
    <t>Osazení zahradního obrubníku betonového do lože z betonu s boční opěrou</t>
  </si>
  <si>
    <t>-893239000</t>
  </si>
  <si>
    <t>17,3+17+0,8+2+2+2+9,2"okapní chodník</t>
  </si>
  <si>
    <t>221</t>
  </si>
  <si>
    <t>59217001</t>
  </si>
  <si>
    <t>obrubník betonový zahradní 100 x 5 x 25 cm</t>
  </si>
  <si>
    <t>-1712889472</t>
  </si>
  <si>
    <t>50,3*1,02 'Přepočtené koeficientem množství</t>
  </si>
  <si>
    <t>222</t>
  </si>
  <si>
    <t>935932114</t>
  </si>
  <si>
    <t>Odvodňovací plastový žlab pro zatížení A15 vnitřní š 100 mm s roštem můstkovým z nerez oceli</t>
  </si>
  <si>
    <t>173815682</t>
  </si>
  <si>
    <t>3"ve vstupu do 1PP</t>
  </si>
  <si>
    <t>223</t>
  </si>
  <si>
    <t>935932626</t>
  </si>
  <si>
    <t>Svislé odtokové hrdlo pro plastový žlab vnitřní š 100 mm z PP</t>
  </si>
  <si>
    <t>-1371263544</t>
  </si>
  <si>
    <t>224</t>
  </si>
  <si>
    <t>952901111</t>
  </si>
  <si>
    <t>Vyčištění budov bytové a občanské výstavby při výšce podlaží do 4 m</t>
  </si>
  <si>
    <t>-138225817</t>
  </si>
  <si>
    <t>4,29+11+9,04+91,1+3,4+10,16+5,68+7,31+4,91+35,64+1,12+2,43+51,51"1NP</t>
  </si>
  <si>
    <t>225</t>
  </si>
  <si>
    <t>953731311</t>
  </si>
  <si>
    <t>Odvětrání svislé - montáž větrací hlavice plastové DN do 160 mm</t>
  </si>
  <si>
    <t>-109877778</t>
  </si>
  <si>
    <t>226</t>
  </si>
  <si>
    <t>138141R</t>
  </si>
  <si>
    <t>Větrací hlavice DN 100 - dle PD např.HL 810</t>
  </si>
  <si>
    <t>839389412</t>
  </si>
  <si>
    <t>227</t>
  </si>
  <si>
    <t>953845114</t>
  </si>
  <si>
    <t>Vyvložkování stávajícího komínového tělesa nerezovými vložkami pevnými D do 200 mm v 3 m</t>
  </si>
  <si>
    <t>soubor</t>
  </si>
  <si>
    <t>1485603375</t>
  </si>
  <si>
    <t>228</t>
  </si>
  <si>
    <t>953845124</t>
  </si>
  <si>
    <t>Příplatek k vyvložkování komínového průduchu nerezovými vložkami pevnými D do 200 mm ZKD 1m výšky</t>
  </si>
  <si>
    <t>-969456027</t>
  </si>
  <si>
    <t>14,35-3</t>
  </si>
  <si>
    <t>229</t>
  </si>
  <si>
    <t>953941516</t>
  </si>
  <si>
    <t>Osazování kovových konzol nebo kotev pro záclonové kryty, radiátorové držáky apod. s jejich dodáním</t>
  </si>
  <si>
    <t>1287199805</t>
  </si>
  <si>
    <t>230</t>
  </si>
  <si>
    <t>44932112</t>
  </si>
  <si>
    <t>přístroj hasicí ruční práškový PG 4 LE</t>
  </si>
  <si>
    <t>-997236610</t>
  </si>
  <si>
    <t>231</t>
  </si>
  <si>
    <t>953951122</t>
  </si>
  <si>
    <t>Dodání a osazení dřevěných špalíků do 100x100x50 mm do betonových konstrukcí</t>
  </si>
  <si>
    <t>-1373575052</t>
  </si>
  <si>
    <t>(9,5+2,5)/0,5*0,6*1,1"podkladní klínky pro vrch atiky</t>
  </si>
  <si>
    <t>232</t>
  </si>
  <si>
    <t>953961112</t>
  </si>
  <si>
    <t>Kotvy chemickým tmelem M 10 hl 90 mm do betonu, ŽB nebo kamene s vyvrtáním otvoru</t>
  </si>
  <si>
    <t>262440687</t>
  </si>
  <si>
    <t>(9,5+2,5)/0,5*1,1*2"kotvení podkladní klínky pro vrch atiky</t>
  </si>
  <si>
    <t>233</t>
  </si>
  <si>
    <t>953962112</t>
  </si>
  <si>
    <t>Kotvy chemickým tmelem M 10 hl 80 mm do zdiva z plných cihel s vyvrtáním otvoru</t>
  </si>
  <si>
    <t>-245906417</t>
  </si>
  <si>
    <t>2"pro kotvení sloupku do komína v 1NP</t>
  </si>
  <si>
    <t>4"kotvení pozednice vedle výlezu na terasu</t>
  </si>
  <si>
    <t>234</t>
  </si>
  <si>
    <t>953965112</t>
  </si>
  <si>
    <t>Kotevní šroub pro chemické kotvy M 8 dl 150 mm</t>
  </si>
  <si>
    <t>236130649</t>
  </si>
  <si>
    <t>235</t>
  </si>
  <si>
    <t>953965117</t>
  </si>
  <si>
    <t>Kotevní šroub pro chemické kotvy M 10 dl 190 mm</t>
  </si>
  <si>
    <t>-1516621823</t>
  </si>
  <si>
    <t>Bourání konstrukcí</t>
  </si>
  <si>
    <t>236</t>
  </si>
  <si>
    <t>961044111</t>
  </si>
  <si>
    <t>Bourání základů z betonu prostého</t>
  </si>
  <si>
    <t>-1250948341</t>
  </si>
  <si>
    <t>0,8*0,8*0,8*2"patky pod lodžiemi</t>
  </si>
  <si>
    <t>(2,5+3)*0,6*0,6"základy zdiva krytého vstupu</t>
  </si>
  <si>
    <t>3*0,5*0,8"založení plotu</t>
  </si>
  <si>
    <t>237</t>
  </si>
  <si>
    <t>962031132</t>
  </si>
  <si>
    <t>Bourání příček z cihel pálených na MVC tl do 100 mm</t>
  </si>
  <si>
    <t>-1859082412</t>
  </si>
  <si>
    <t>4,18*2,74-0,7*1,97+2,74*(1,62+1,76+1,72*2+1,93)-0,6*1,97*4+2,6*1,6-0,9*1,97"1NP</t>
  </si>
  <si>
    <t>1,3*(5,7+10,8+6,94)"v místech stávající (původní) přístavby - izolační přizdívka</t>
  </si>
  <si>
    <t>238</t>
  </si>
  <si>
    <t>962032230</t>
  </si>
  <si>
    <t>Bourání zdiva z cihel pálených nebo vápenopískových na MV nebo MVC do 1 m3</t>
  </si>
  <si>
    <t>1871898505</t>
  </si>
  <si>
    <t>3,66*2,1*0,19"zed mezi 1,02 a 106</t>
  </si>
  <si>
    <t>239</t>
  </si>
  <si>
    <t>962032241</t>
  </si>
  <si>
    <t>Bourání zdiva z cihel pálených nebo vápenopískových na MC přes 1 m3</t>
  </si>
  <si>
    <t>116396564</t>
  </si>
  <si>
    <t>(2,5+3)*1,5*0,35"zdivo krytého vstupu</t>
  </si>
  <si>
    <t>240</t>
  </si>
  <si>
    <t>962032314</t>
  </si>
  <si>
    <t>Bourání pilířů cihelných z dutých nebo plných cihel pálených i nepálených na jakoukoli maltu</t>
  </si>
  <si>
    <t>293456705</t>
  </si>
  <si>
    <t>0,45*0,45*2*2,75+0,38*0,38*2*2,78"pilíře lodžie</t>
  </si>
  <si>
    <t>241</t>
  </si>
  <si>
    <t>962042320</t>
  </si>
  <si>
    <t>Bourání zdiva nadzákladového z betonu prostého do 1 m3</t>
  </si>
  <si>
    <t>95849538</t>
  </si>
  <si>
    <t>3*0,2*0,5"podezdívka plotu</t>
  </si>
  <si>
    <t>242</t>
  </si>
  <si>
    <t>962052314</t>
  </si>
  <si>
    <t>Bourání pilířů ze ŽB</t>
  </si>
  <si>
    <t>1970437536</t>
  </si>
  <si>
    <t xml:space="preserve">1,3*0,45*0,45*2"pod lodžiemi </t>
  </si>
  <si>
    <t>243</t>
  </si>
  <si>
    <t>963023612</t>
  </si>
  <si>
    <t>Vybourání schodišťových stupňů ze zdi kamenné oboustranně</t>
  </si>
  <si>
    <t>-86409589</t>
  </si>
  <si>
    <t>2*1,4"2 stupně vstupu</t>
  </si>
  <si>
    <t>244</t>
  </si>
  <si>
    <t>963042819</t>
  </si>
  <si>
    <t>Bourání schodišťových stupňů betonových zhotovených na místě</t>
  </si>
  <si>
    <t>-1396565516</t>
  </si>
  <si>
    <t>0,9*6"ve krytém vstupu</t>
  </si>
  <si>
    <t>245</t>
  </si>
  <si>
    <t>963051110</t>
  </si>
  <si>
    <t>Bourání ŽB stropů deskových tl do 80 mm</t>
  </si>
  <si>
    <t>-347706831</t>
  </si>
  <si>
    <t>2,465*9,87*2*0,06"podlahy lodžií</t>
  </si>
  <si>
    <t>246</t>
  </si>
  <si>
    <t>964011221</t>
  </si>
  <si>
    <t>Vybourání ŽB překladů prefabrikovaných dl do 3 m hmotnosti do 75 kg/m</t>
  </si>
  <si>
    <t>-123591465</t>
  </si>
  <si>
    <t>0,9*0,5*0,15*6+1,4*0,5*0,15"překlady nad otvory v 1PP</t>
  </si>
  <si>
    <t>247</t>
  </si>
  <si>
    <t>964061321</t>
  </si>
  <si>
    <t>Uvolnění zhlaví trámů ze zdiva cihelného průřezu zhlaví do 0,03 m2</t>
  </si>
  <si>
    <t>132649837</t>
  </si>
  <si>
    <t>2"vaznice ve štítové zdi</t>
  </si>
  <si>
    <t>248</t>
  </si>
  <si>
    <t>964073221</t>
  </si>
  <si>
    <t>Vybourání válcovaných nosníků ze zdiva cihelného dl do 4 m hmotnosti 20 kg/m</t>
  </si>
  <si>
    <t>-1929408596</t>
  </si>
  <si>
    <t>12*2,7*12,9/1000*2"I nosníky stropu lodžií</t>
  </si>
  <si>
    <t>3*2,97*22,4/1000"Průvlaky pro strop a zastřešení lodžií</t>
  </si>
  <si>
    <t>249</t>
  </si>
  <si>
    <t>965042241</t>
  </si>
  <si>
    <t>Bourání podkladů pod dlažby nebo mazanin betonových nebo z litého asfaltu tl přes 100 mm pl pře 4 m2</t>
  </si>
  <si>
    <t>-5109484</t>
  </si>
  <si>
    <t>0,2*(26,98+22,82+15,02)"P1</t>
  </si>
  <si>
    <t>0,10*2,45*9,87*2"podlaha lodžií</t>
  </si>
  <si>
    <t>250</t>
  </si>
  <si>
    <t>965043441</t>
  </si>
  <si>
    <t>Bourání podkladů pod dlažby betonových s potěrem nebo teracem tl do 150 mm pl přes 4 m2</t>
  </si>
  <si>
    <t>-130232296</t>
  </si>
  <si>
    <t>2,5*1,5*0,15"dolní podesta schodiště krytého vstupu</t>
  </si>
  <si>
    <t>2,5*1,8*0,15"rampy + schdoišťová deska krytého vstupu</t>
  </si>
  <si>
    <t>251</t>
  </si>
  <si>
    <t>965046111</t>
  </si>
  <si>
    <t>Broušení stávajících betonových podlah úběr do 3 mm</t>
  </si>
  <si>
    <t>1900105444</t>
  </si>
  <si>
    <t>7,3+8,05"1PP</t>
  </si>
  <si>
    <t>9,02+7,47+4,29"1NP</t>
  </si>
  <si>
    <t>9,02+7,47"2NP</t>
  </si>
  <si>
    <t>Součet"odstranění lepidel po odsekání dlažeb</t>
  </si>
  <si>
    <t>252</t>
  </si>
  <si>
    <t>965049112</t>
  </si>
  <si>
    <t>Příplatek k bourání betonových mazanin za bourání mazanin se svařovanou sítí tl přes 100 mm</t>
  </si>
  <si>
    <t>-1743543151</t>
  </si>
  <si>
    <t>4,836"podlaha lodžií</t>
  </si>
  <si>
    <t>253</t>
  </si>
  <si>
    <t>965081213</t>
  </si>
  <si>
    <t>Bourání podlah z dlaždic keramických nebo xylolitových tl do 10 mm plochy přes 1 m2</t>
  </si>
  <si>
    <t>1505959592</t>
  </si>
  <si>
    <t>9,87*2,45*2"podlaha lodžíí</t>
  </si>
  <si>
    <t>254</t>
  </si>
  <si>
    <t>966071721</t>
  </si>
  <si>
    <t>Bourání sloupků a vzpěr plotových ocelových do 2,5 m odřezáním</t>
  </si>
  <si>
    <t>21251603</t>
  </si>
  <si>
    <t>255</t>
  </si>
  <si>
    <t>966072811</t>
  </si>
  <si>
    <t>Rozebrání rámového oplocení na ocelové sloupky výšky do 2m</t>
  </si>
  <si>
    <t>-1528130119</t>
  </si>
  <si>
    <t>3"plot pro vjezd</t>
  </si>
  <si>
    <t>256</t>
  </si>
  <si>
    <t>967021112</t>
  </si>
  <si>
    <t>Přisekání rovných ostění ve zdivu kamenném nebo smíšeném</t>
  </si>
  <si>
    <t>1249072853</t>
  </si>
  <si>
    <t>0,5*2,1*1"po vybourání otvorů 1PP mč004</t>
  </si>
  <si>
    <t>257</t>
  </si>
  <si>
    <t>967031132</t>
  </si>
  <si>
    <t>Přisekání rovných ostění v cihelném zdivu na MV nebo MVC</t>
  </si>
  <si>
    <t>-961243144</t>
  </si>
  <si>
    <t>0,5*0,6*2+0,5*2,1*3"po vybourání otvorů 1PP</t>
  </si>
  <si>
    <t>0,35*2,35*2*3+0,315*2*2,1+0,5*2,1+0,355*2,25*3+0,2*2,25+1,15*0,35*2"po vybourání otvorů 1NP</t>
  </si>
  <si>
    <t>0,19*2*2,1+2,74*0,1*2+2,74*0,1*7"po příčkách 1NP</t>
  </si>
  <si>
    <t>2,1*2*0,55+2,1*2*0,5+0,33*2,1*2+0,35*2,2*2+0,15*2,1*2"2NP</t>
  </si>
  <si>
    <t>258</t>
  </si>
  <si>
    <t>967031732</t>
  </si>
  <si>
    <t>Přisekání plošné zdiva z cihel pálených na MV nebo MVC tl do 100 mm</t>
  </si>
  <si>
    <t>591490782</t>
  </si>
  <si>
    <t>0,5*0,84*3"parapety přebourávaných oken</t>
  </si>
  <si>
    <t>259</t>
  </si>
  <si>
    <t>967031733</t>
  </si>
  <si>
    <t>Přisekání plošné zdiva z cihel pálených na MV nebo MVC tl do 150 mm</t>
  </si>
  <si>
    <t>792111361</t>
  </si>
  <si>
    <t xml:space="preserve">2,15*0,35+0,5*2,15"zvětšení otvorů v 104 </t>
  </si>
  <si>
    <t xml:space="preserve">0,3*2,1"zvětšení otvoru do mč106 </t>
  </si>
  <si>
    <t>260</t>
  </si>
  <si>
    <t>968062374</t>
  </si>
  <si>
    <t>Vybourání dřevěných rámů oken zdvojených včetně křídel pl do 1 m2</t>
  </si>
  <si>
    <t>-2023447229</t>
  </si>
  <si>
    <t>0,58*0,6*6+0,84*1+0,88*0,9+0,86*0,6*3+0,885*0,6+0,85*0,6+0,7*1"1PP</t>
  </si>
  <si>
    <t>0,88*1,2*4"1NP</t>
  </si>
  <si>
    <t>261</t>
  </si>
  <si>
    <t>968062375</t>
  </si>
  <si>
    <t>Vybourání dřevěných rámů oken zdvojených včetně křídel pl do 2 m2</t>
  </si>
  <si>
    <t>1100572655</t>
  </si>
  <si>
    <t>1,17*1,5*8+0,9*1,5*3"1NP</t>
  </si>
  <si>
    <t>1,18*1,5*8+0,9*1,5*3+0,9*1,2*4+1,48*1,2"2NP</t>
  </si>
  <si>
    <t>1*0,95*1,25"podkroví</t>
  </si>
  <si>
    <t>262</t>
  </si>
  <si>
    <t>968062376</t>
  </si>
  <si>
    <t>Vybourání dřevěných rámů oken zdvojených včetně křídel pl do 4 m2</t>
  </si>
  <si>
    <t>-201575364</t>
  </si>
  <si>
    <t>1,48*1,5"1NP</t>
  </si>
  <si>
    <t>263</t>
  </si>
  <si>
    <t>968062455</t>
  </si>
  <si>
    <t>Vybourání dřevěných dveřních zárubní pl do 2 m2</t>
  </si>
  <si>
    <t>1810008546</t>
  </si>
  <si>
    <t>1,05*2,05"1PP</t>
  </si>
  <si>
    <t>0,78*2,05"1NP na původní terasu</t>
  </si>
  <si>
    <t>0,8*1,97"1NP vstupní</t>
  </si>
  <si>
    <t>0,77*2,05+0,8*2,05"2NP na původní terasu</t>
  </si>
  <si>
    <t>264</t>
  </si>
  <si>
    <t>968072455</t>
  </si>
  <si>
    <t>Vybourání kovových dveřních zárubní pl do 2 m2</t>
  </si>
  <si>
    <t>-706141852</t>
  </si>
  <si>
    <t>0,6*1,97*6+0,7*1,97+0,8*1,97*3+0,9*1,97"1NP</t>
  </si>
  <si>
    <t>0,8*1,97*3"2NP</t>
  </si>
  <si>
    <t>0,8*1,97*3+0,6*1,97"podkroví</t>
  </si>
  <si>
    <t>0,8*1,97"1PP</t>
  </si>
  <si>
    <t>265</t>
  </si>
  <si>
    <t>971024561</t>
  </si>
  <si>
    <t>Vybourání otvorů ve zdivu kamenném pl do 1 m2 na MV nebo MVC tl do 600 mm</t>
  </si>
  <si>
    <t>1806268435</t>
  </si>
  <si>
    <t>0,62*0,6*0,5+1,3*1,2*0,5"mč004</t>
  </si>
  <si>
    <t>266</t>
  </si>
  <si>
    <t>971033341</t>
  </si>
  <si>
    <t>Vybourání otvorů ve zdivu cihelném pl do 0,09 m2 na MVC nebo MV tl do 300 mm</t>
  </si>
  <si>
    <t>-970277213</t>
  </si>
  <si>
    <t>5"do komína pro ÚT</t>
  </si>
  <si>
    <t>267</t>
  </si>
  <si>
    <t>971033351</t>
  </si>
  <si>
    <t>Vybourání otvorů ve zdivu cihelném pl do 0,09 m2 na MVC nebo MV tl do 450 mm</t>
  </si>
  <si>
    <t>1109905872</t>
  </si>
  <si>
    <t>17"pro montáž I 160stropu podkroví</t>
  </si>
  <si>
    <t>268</t>
  </si>
  <si>
    <t>971033451</t>
  </si>
  <si>
    <t>Vybourání otvorů ve zdivu cihelném pl do 0,25 m2 na MVC nebo MV tl do 450 mm</t>
  </si>
  <si>
    <t>787481978</t>
  </si>
  <si>
    <t>1"pro osazení průvlaku sloupku</t>
  </si>
  <si>
    <t>1"pro vaznici mezi stěnami</t>
  </si>
  <si>
    <t>269</t>
  </si>
  <si>
    <t>971033461</t>
  </si>
  <si>
    <t>Vybourání otvorů ve zdivu cihelném pl do 0,25 m2 na MVC nebo MV tl do 600 mm</t>
  </si>
  <si>
    <t>-834600844</t>
  </si>
  <si>
    <t>2"mč 006</t>
  </si>
  <si>
    <t>270</t>
  </si>
  <si>
    <t>971033541</t>
  </si>
  <si>
    <t>Vybourání otvorů ve zdivu cihelném pl do 1 m2 na MVC nebo MV tl do 300 mm</t>
  </si>
  <si>
    <t>-201689997</t>
  </si>
  <si>
    <t>0,3*0,7*1"podezdívka v podkroví</t>
  </si>
  <si>
    <t>0,3*1*0,4"ve výlezu na terasu</t>
  </si>
  <si>
    <t>271</t>
  </si>
  <si>
    <t>971033561</t>
  </si>
  <si>
    <t>Vybourání otvorů ve zdivu cihelném pl do 1 m2 na MVC nebo MV tl do 600 mm</t>
  </si>
  <si>
    <t>-2141361569</t>
  </si>
  <si>
    <t>1,44*0,6*0,5"mč006</t>
  </si>
  <si>
    <t>0,445*0,6*0,5+1,3*1,045*0,5"mč 005</t>
  </si>
  <si>
    <t>0,635*0,6*0,5+1,3*1,045*0,5"mč005</t>
  </si>
  <si>
    <t>0,88*1,2*0,35*2"mč104</t>
  </si>
  <si>
    <t>(2,35*(0,77+0,16+0,88)-0,7*2,05-0,88*1,2)*0,35"mezi 2,07 a 2,06</t>
  </si>
  <si>
    <t>272</t>
  </si>
  <si>
    <t>971033631</t>
  </si>
  <si>
    <t>Vybourání otvorů ve zdivu cihelném pl do 4 m2 na MVC nebo MV tl do 150 mm</t>
  </si>
  <si>
    <t>-1988923338</t>
  </si>
  <si>
    <t>1,3*2,1"2NP</t>
  </si>
  <si>
    <t>273</t>
  </si>
  <si>
    <t>971033641</t>
  </si>
  <si>
    <t>Vybourání otvorů ve zdivu cihelném pl do 4 m2 na MVC nebo MV tl do 300 mm</t>
  </si>
  <si>
    <t>-1102352809</t>
  </si>
  <si>
    <t>((2,6-0,6)*2,25-0,6*1,97)*0,2"1NP</t>
  </si>
  <si>
    <t>274</t>
  </si>
  <si>
    <t>971033651</t>
  </si>
  <si>
    <t>Vybourání otvorů ve zdivu cihelném pl do 4 m2 na MVC nebo MV tl do 600 mm</t>
  </si>
  <si>
    <t>-1347985859</t>
  </si>
  <si>
    <t>4,34*2,35*0,35-0,98*2,1*0,35+1,94*2,35*0,35+0,8*2,1*0,315+1,295*2,35*0,35+1,17*0,85*0,35+0,355*(1,665*2,25-0,6*1,97+0,6*2,25)"1NP</t>
  </si>
  <si>
    <t>(4,16*2,2-0,9*2,05)*0,35+1*2,1*0,55+1*2,1*0,5+0,8*2,1*0,33"2NP</t>
  </si>
  <si>
    <t>275</t>
  </si>
  <si>
    <t>971042361</t>
  </si>
  <si>
    <t>Vybourání otvorů v betonových příčkách a zdech pl do 0,09 m2 tl do 600 mm</t>
  </si>
  <si>
    <t>-2103082170</t>
  </si>
  <si>
    <t xml:space="preserve">2"prostup základem pro LK </t>
  </si>
  <si>
    <t>276</t>
  </si>
  <si>
    <t>973028121</t>
  </si>
  <si>
    <t>Vysekání kapes ve zdivu z kamene pro zavázání příček nebo zdí tl do 100 mm</t>
  </si>
  <si>
    <t>1713946326</t>
  </si>
  <si>
    <t>2,05*3"1PP</t>
  </si>
  <si>
    <t>2,74*8+2,1*4"1NP</t>
  </si>
  <si>
    <t>277</t>
  </si>
  <si>
    <t>973028131</t>
  </si>
  <si>
    <t>Vysekání kapes ve zdivu z kamene pro zavázání příček nebo zdí tl do 150 mm</t>
  </si>
  <si>
    <t>-1782929201</t>
  </si>
  <si>
    <t>2,05*2"1PP</t>
  </si>
  <si>
    <t>278</t>
  </si>
  <si>
    <t>973028141</t>
  </si>
  <si>
    <t>Vysekání kapes ve zdivu z kamene pro zavázání příček nebo zdí tl do 300 mm</t>
  </si>
  <si>
    <t>-1977075415</t>
  </si>
  <si>
    <t>2,35"ZB 1PP</t>
  </si>
  <si>
    <t>279</t>
  </si>
  <si>
    <t>973028161</t>
  </si>
  <si>
    <t>Vysekání kapes ve zdivu z kamene pro zavázání příček nebo zdí tl do 600 mm</t>
  </si>
  <si>
    <t>-607461180</t>
  </si>
  <si>
    <t>2,1*2"nosná zeď mč107</t>
  </si>
  <si>
    <t>280</t>
  </si>
  <si>
    <t>973031325</t>
  </si>
  <si>
    <t>Vysekání kapes ve zdivu cihelném na MV nebo MVC pl do 0,10 m2 hl do 300 mm</t>
  </si>
  <si>
    <t>-1418471079</t>
  </si>
  <si>
    <t>9"pro nosníky stropu 1PP</t>
  </si>
  <si>
    <t>6"pro nosníky stropu 1NP</t>
  </si>
  <si>
    <t>6"pro nosníky stropu 2NP</t>
  </si>
  <si>
    <t xml:space="preserve">17"pro nosníky stropu na střední zdi </t>
  </si>
  <si>
    <t>281</t>
  </si>
  <si>
    <t>973031335</t>
  </si>
  <si>
    <t>Vysekání kapes ve zdivu cihelném na MV nebo MVC pl do 0,16 m2 hl do 300 mm</t>
  </si>
  <si>
    <t>-24343001</t>
  </si>
  <si>
    <t>2"pro vaznici</t>
  </si>
  <si>
    <t>282</t>
  </si>
  <si>
    <t>973031824</t>
  </si>
  <si>
    <t>Vysekání kapes ve zdivu cihelném na MV nebo MVC pro zavázání zdí tl do 300 mm</t>
  </si>
  <si>
    <t>857573851</t>
  </si>
  <si>
    <t>3*2,35"pro ZB 1PP</t>
  </si>
  <si>
    <t>2,5*2"pro přístavbu 1NP</t>
  </si>
  <si>
    <t>2,75*2"pro přístavbu</t>
  </si>
  <si>
    <t>283</t>
  </si>
  <si>
    <t>974029144</t>
  </si>
  <si>
    <t>Vysekání rýh ve zdivu kamenném hl do 70 mm š do 150 mm</t>
  </si>
  <si>
    <t>896086604</t>
  </si>
  <si>
    <t>121*0,1"pr.15</t>
  </si>
  <si>
    <t>45*0,1"pr.18</t>
  </si>
  <si>
    <t>16,6*0,1"pr.22</t>
  </si>
  <si>
    <t>6,8*0,1"pr.28</t>
  </si>
  <si>
    <t>Mezisoučet"pro ÚT - 10% ve smíšeném zdivu, 90% v cihelném</t>
  </si>
  <si>
    <t>284</t>
  </si>
  <si>
    <t>974029664</t>
  </si>
  <si>
    <t>Vysekání rýh ve zdivu kamenném pro vtahování nosníků hl do 150 mm v do 150 mm</t>
  </si>
  <si>
    <t>97959285</t>
  </si>
  <si>
    <t>4*1,7" v mč004</t>
  </si>
  <si>
    <t>285</t>
  </si>
  <si>
    <t>974031144</t>
  </si>
  <si>
    <t>Vysekání rýh ve zdivu cihelném hl do 70 mm š do 150 mm</t>
  </si>
  <si>
    <t>-1433146597</t>
  </si>
  <si>
    <t>121*0,9"pr.15</t>
  </si>
  <si>
    <t>45*0,9"pr.18</t>
  </si>
  <si>
    <t>16,6*0,9"pr.22</t>
  </si>
  <si>
    <t>6,8*0,9"pr.28</t>
  </si>
  <si>
    <t>286</t>
  </si>
  <si>
    <t>974031664</t>
  </si>
  <si>
    <t>Vysekání rýh ve zdivu cihelném pro vtahování nosníků hl do 150 mm v do 150 mm</t>
  </si>
  <si>
    <t>122428353</t>
  </si>
  <si>
    <t>4*3,1+4*1,35*2+4*1,55+4*1,7"obvod 1PP</t>
  </si>
  <si>
    <t>3*2,1+3*1,1+4*1,4+3*1,4+3*2,45+2*1,4"1NP</t>
  </si>
  <si>
    <t>1,75"2NP v příčce</t>
  </si>
  <si>
    <t>287</t>
  </si>
  <si>
    <t>974031666</t>
  </si>
  <si>
    <t>Vysekání rýh ve zdivu cihelném pro vtahování nosníků hl do 150 mm v do 250 mm</t>
  </si>
  <si>
    <t>49732771</t>
  </si>
  <si>
    <t>3*3+2*2,75"1NP</t>
  </si>
  <si>
    <t>4,7*3+4*1,6+4*1,6+3*1,3+3*2,2"2NP</t>
  </si>
  <si>
    <t>288</t>
  </si>
  <si>
    <t>974031668</t>
  </si>
  <si>
    <t>Vysekání rýh ve zdivu cihelném pro vtahování nosníků hl do 150 mm v do 350 mm</t>
  </si>
  <si>
    <t>-1078463400</t>
  </si>
  <si>
    <t>3*5,3"1NP</t>
  </si>
  <si>
    <t>289</t>
  </si>
  <si>
    <t>974042543</t>
  </si>
  <si>
    <t>Vysekání rýh v dlažbě betonové nebo jiné monolitické hl do 70 mm š do 100 mm</t>
  </si>
  <si>
    <t>944793071</t>
  </si>
  <si>
    <t>1*2"pro osazení zárubní v mč012,013</t>
  </si>
  <si>
    <t>290</t>
  </si>
  <si>
    <t>974042544</t>
  </si>
  <si>
    <t>Vysekání rýh v dlažbě betonové nebo jiné monolitické hl do 70 mm š do 150 mm</t>
  </si>
  <si>
    <t>-1434608652</t>
  </si>
  <si>
    <t>30"pr.15</t>
  </si>
  <si>
    <t>5"pr.18</t>
  </si>
  <si>
    <t>291</t>
  </si>
  <si>
    <t>974042557</t>
  </si>
  <si>
    <t>Vysekání rýh v dlažbě betonové nebo jiné monolitické hl do 100 mm š do 300 mm</t>
  </si>
  <si>
    <t>-1837204169</t>
  </si>
  <si>
    <t>(1,5+7+5,5+1,2)*2"pro ležatou kanalizaci - podlaha + podkladak</t>
  </si>
  <si>
    <t>292</t>
  </si>
  <si>
    <t>974042559</t>
  </si>
  <si>
    <t>Příplatek k vysekání rýh v dlažbě betonové nebo jiné monolitické hl do 100 mm ZKD 100 mm š rýhy</t>
  </si>
  <si>
    <t>2075820780</t>
  </si>
  <si>
    <t>(1,5+7+5,5+1,2)*2"pro ležatou kanalizaci - podlaha  š.500mm</t>
  </si>
  <si>
    <t>293</t>
  </si>
  <si>
    <t>975073111</t>
  </si>
  <si>
    <t>Jednostranné podchycení střešních vazníků v do 3,5 m pro zatížení do 1000 kg/m</t>
  </si>
  <si>
    <t>-1480949546</t>
  </si>
  <si>
    <t>8,2+7,8"podchycení krokví při výměně vaznice</t>
  </si>
  <si>
    <t>294</t>
  </si>
  <si>
    <t>977151123</t>
  </si>
  <si>
    <t>Jádrové vrty diamantovými korunkami do D 150 mm do stavebních materiálů</t>
  </si>
  <si>
    <t>282260591</t>
  </si>
  <si>
    <t>0,5*2"mč109,108</t>
  </si>
  <si>
    <t>3*0,5"mč210,213,214</t>
  </si>
  <si>
    <t>295</t>
  </si>
  <si>
    <t>977311112</t>
  </si>
  <si>
    <t>Řezání stávajících betonových mazanin nevyztužených hl do 100 mm</t>
  </si>
  <si>
    <t>-1845392772</t>
  </si>
  <si>
    <t>(1,5+7+5,5+1,2)*2*2"pro ležatou kanalizaci - podlaha + podkladak</t>
  </si>
  <si>
    <t>296</t>
  </si>
  <si>
    <t>977331111</t>
  </si>
  <si>
    <t>Frézování hloubky do 10 mm komínového průduchu z cihel plných pálených</t>
  </si>
  <si>
    <t>1598769137</t>
  </si>
  <si>
    <t>3*14,35"vyčištění a drobné úpravy rozměru pro rozvody ÚT - viz vč.D108</t>
  </si>
  <si>
    <t>297</t>
  </si>
  <si>
    <t>977331113</t>
  </si>
  <si>
    <t>Frézování hloubky do 30 mm komínového průduchu z cihel plných pálených</t>
  </si>
  <si>
    <t>498076127</t>
  </si>
  <si>
    <t>14,35</t>
  </si>
  <si>
    <t>298</t>
  </si>
  <si>
    <t>978011141</t>
  </si>
  <si>
    <t>Otlučení vnitřní vápenné nebo vápenocementové omítky stropů v rozsahu do 30 %</t>
  </si>
  <si>
    <t>1246983456</t>
  </si>
  <si>
    <t>299</t>
  </si>
  <si>
    <t>978012121</t>
  </si>
  <si>
    <t>Otlučení vnitřní vápenné nebo vápenocementové omítky stropů rákosových v rozsahu do 10 %</t>
  </si>
  <si>
    <t>1658750836</t>
  </si>
  <si>
    <t>300</t>
  </si>
  <si>
    <t>978013141</t>
  </si>
  <si>
    <t>Otlučení vnitřní vápenné nebo vápenocementové omítky stěn v rozsahu do 30 %</t>
  </si>
  <si>
    <t>1449933381</t>
  </si>
  <si>
    <t>301</t>
  </si>
  <si>
    <t>978013191</t>
  </si>
  <si>
    <t>Otlučení vnitřní vápenné nebo vápenocementové omítky stěn v rozsahu do 100 %</t>
  </si>
  <si>
    <t>-1258178050</t>
  </si>
  <si>
    <t>302</t>
  </si>
  <si>
    <t>978015321</t>
  </si>
  <si>
    <t>Otlučení vnější vápenné nebo vápenocementové vnější omítky stupně členitosti 1 a 2 rozsahu do 10%</t>
  </si>
  <si>
    <t>-232566070</t>
  </si>
  <si>
    <t>303</t>
  </si>
  <si>
    <t>978015341</t>
  </si>
  <si>
    <t>Otlučení vnější vápenné nebo vápenocementové vnější omítky stupně členitosti 1 a 2 rozsahu do 30%</t>
  </si>
  <si>
    <t>-320536452</t>
  </si>
  <si>
    <t>304</t>
  </si>
  <si>
    <t>978015391</t>
  </si>
  <si>
    <t>Otlučení vnější vápenné nebo vápenocementové vnější omítky stupně členitosti 1 a 2 rozsahu do 100%</t>
  </si>
  <si>
    <t>-2124220540</t>
  </si>
  <si>
    <t>1,2*(5+5,6)"otlučení stávající části fasády nad izolační přizdívkou v nově vzniklých místnostech (na původní přístavbě)</t>
  </si>
  <si>
    <t>305</t>
  </si>
  <si>
    <t>978023411</t>
  </si>
  <si>
    <t>Vyškrabání spár zdiva cihelného mimo komínového</t>
  </si>
  <si>
    <t>-1004107167</t>
  </si>
  <si>
    <t>Mezisoučet"1PP - důkladné proškrábání do  hloubky a očištěné pro vnitřní sanaci - dle technologického předpisu</t>
  </si>
  <si>
    <t>1,3*(5+6,94)"v místech stávající (původní) přístavby - dle izolační přizdívky - ostatní v přechozím řádku</t>
  </si>
  <si>
    <t>1,2*1*(17,6+15+2*2+6,5)"pro  SUs</t>
  </si>
  <si>
    <t>306</t>
  </si>
  <si>
    <t>978059511</t>
  </si>
  <si>
    <t>Odsekání a odebrání obkladů stěn z vnitřních obkládaček plochy do 1 m2 včetně podkladní omítky až na zdivo</t>
  </si>
  <si>
    <t>-1539176006</t>
  </si>
  <si>
    <t>1,5*2*(1,55*2+1,68+1,88+1,65*4+0,82+1,82+0,9+0,8+0,285+0,285+1,35+0,95+0,45+0,45)-1,5*(0,6*6+0,69+0,985+0,9+0,9+0,9+0,9)"1PP mč 009;010</t>
  </si>
  <si>
    <t>1,5*(1,6+0,87+0,4+1,72+0,8*4+1,16*4-0,6*4+1,3+0,83+1,4+1,72+1,62+0,2*2+1,62*2+0,3+0,3+0,6+0,3)"mč108,109</t>
  </si>
  <si>
    <t>307</t>
  </si>
  <si>
    <t>978071221</t>
  </si>
  <si>
    <t>Otlučení omítky a odstranění izolace z lepenky svislé pl přes 1 m2</t>
  </si>
  <si>
    <t>1588977807</t>
  </si>
  <si>
    <t>1,3*(5,7+10,8+6,94)"v místech stávající (původní) přístavby - dle izolační přizdívky</t>
  </si>
  <si>
    <t>Demolice a sanace</t>
  </si>
  <si>
    <t>308</t>
  </si>
  <si>
    <t>985131311</t>
  </si>
  <si>
    <t>Ruční dočištění ploch stěn, rubu kleneb a podlah ocelových kartáči</t>
  </si>
  <si>
    <t>1454746225</t>
  </si>
  <si>
    <t>1,2*(2,625+4)"v místech původního objektu v místnostech nové přístavby</t>
  </si>
  <si>
    <t>309</t>
  </si>
  <si>
    <t>985223210</t>
  </si>
  <si>
    <t>Přezdívání kamenného zdiva do aktivované malty do 1 m3</t>
  </si>
  <si>
    <t>-924269123</t>
  </si>
  <si>
    <t>0,5*0,2"úprava po přípojkové skříni - sokl</t>
  </si>
  <si>
    <t>310</t>
  </si>
  <si>
    <t>583810790</t>
  </si>
  <si>
    <t>hranoly lámané pro řádkové zdivo 20x20x40 cm</t>
  </si>
  <si>
    <t>395037451</t>
  </si>
  <si>
    <t>0,1*3 'Přepočtené koeficientem množství</t>
  </si>
  <si>
    <t>311</t>
  </si>
  <si>
    <t>985231112</t>
  </si>
  <si>
    <t>Spárování zdiva aktivovanou maltou spára hl do 40 mm dl do 12 m/m2</t>
  </si>
  <si>
    <t>437279932</t>
  </si>
  <si>
    <t>312</t>
  </si>
  <si>
    <t>985312132</t>
  </si>
  <si>
    <t>Stěrka k vyrovnání betonových podlah tl 3 mm - pod epoxidový nátěr</t>
  </si>
  <si>
    <t>145931116</t>
  </si>
  <si>
    <t>997</t>
  </si>
  <si>
    <t>Přesun sutě</t>
  </si>
  <si>
    <t>313</t>
  </si>
  <si>
    <t>997013153</t>
  </si>
  <si>
    <t>Vnitrostaveništní doprava suti a vybouraných hmot pro budovy v do 12 m s omezením mechanizace</t>
  </si>
  <si>
    <t>1944717996</t>
  </si>
  <si>
    <t>314</t>
  </si>
  <si>
    <t>997013501</t>
  </si>
  <si>
    <t>Odvoz suti a vybouraných hmot na skládku nebo meziskládku do 1 km se složením</t>
  </si>
  <si>
    <t>-507191187</t>
  </si>
  <si>
    <t>315</t>
  </si>
  <si>
    <t>997013509</t>
  </si>
  <si>
    <t>Příplatek k odvozu suti a vybouraných hmot na skládku ZKD 1 km přes 1 km</t>
  </si>
  <si>
    <t>-634801924</t>
  </si>
  <si>
    <t>290,012*14 'Přepočtené koeficientem množství</t>
  </si>
  <si>
    <t>316</t>
  </si>
  <si>
    <t>997013801</t>
  </si>
  <si>
    <t>Poplatek za uložení stavebního betonového odpadu na skládce (skládkovné)</t>
  </si>
  <si>
    <t>-240674220</t>
  </si>
  <si>
    <t>317</t>
  </si>
  <si>
    <t>997013803</t>
  </si>
  <si>
    <t>Poplatek za uložení stavebního odpadu z keramických materiálů na skládce (skládkovné)</t>
  </si>
  <si>
    <t>322015537</t>
  </si>
  <si>
    <t>318</t>
  </si>
  <si>
    <t>997013811</t>
  </si>
  <si>
    <t>Poplatek za uložení stavebního dřevěného odpadu na skládce (skládkovné)</t>
  </si>
  <si>
    <t>1043422886</t>
  </si>
  <si>
    <t>319</t>
  </si>
  <si>
    <t>997013814</t>
  </si>
  <si>
    <t>Poplatek za uložení stavebního odpadu z izolačních hmot na skládce (skládkovné)</t>
  </si>
  <si>
    <t>182911438</t>
  </si>
  <si>
    <t>320</t>
  </si>
  <si>
    <t>997013831</t>
  </si>
  <si>
    <t>Poplatek za uložení stavebního směsného odpadu na skládce (skládkovné)</t>
  </si>
  <si>
    <t>163889334</t>
  </si>
  <si>
    <t>214,121-93,458-96,456-15,125-1,98</t>
  </si>
  <si>
    <t>998</t>
  </si>
  <si>
    <t>Přesun hmot</t>
  </si>
  <si>
    <t>321</t>
  </si>
  <si>
    <t>998017002</t>
  </si>
  <si>
    <t>Přesun hmot s omezením mechanizace pro budovy v do 12 m</t>
  </si>
  <si>
    <t>1079982193</t>
  </si>
  <si>
    <t>PSV</t>
  </si>
  <si>
    <t>Práce a dodávky PSV</t>
  </si>
  <si>
    <t>711</t>
  </si>
  <si>
    <t>Izolace proti vodě, vlhkosti a plynům</t>
  </si>
  <si>
    <t>322</t>
  </si>
  <si>
    <t>711111001</t>
  </si>
  <si>
    <t>Provedení izolace proti zemní vlhkosti vodorovné za studena nátěrem penetračním</t>
  </si>
  <si>
    <t>-289098651</t>
  </si>
  <si>
    <t>(1,5+7+5,5+1,2)*0,5"po ležaté kanalizaci</t>
  </si>
  <si>
    <t>12,9*5-1,1*1,4+6,2*3,2"v přístavbě</t>
  </si>
  <si>
    <t>323</t>
  </si>
  <si>
    <t>111631500</t>
  </si>
  <si>
    <t>lak asfaltový ALP/9 (MJ t) bal 9 kg</t>
  </si>
  <si>
    <t>380815539</t>
  </si>
  <si>
    <t>90,4*0,0003 'Přepočtené koeficientem množství</t>
  </si>
  <si>
    <t>324</t>
  </si>
  <si>
    <t>711111053</t>
  </si>
  <si>
    <t>Provedení izolace proti zemní vlhkosti vodorovné za studena 2x nátěr krystalickou hydroizolací</t>
  </si>
  <si>
    <t>990298580</t>
  </si>
  <si>
    <t>0,3*(2,3+1,35+12,91+6,375+0,3+3,225+0,3+3+3+1,75+2,625)-1*0,3-0,3*1,7*2" pod zdivo 1PP</t>
  </si>
  <si>
    <t>325</t>
  </si>
  <si>
    <t>245510510</t>
  </si>
  <si>
    <t>systém hydroizolační práškový pro krystalizaci bal. 10 kg</t>
  </si>
  <si>
    <t>-203111669</t>
  </si>
  <si>
    <t>9,821*1,5 'Přepočtené koeficientem množství</t>
  </si>
  <si>
    <t>326</t>
  </si>
  <si>
    <t>711111131</t>
  </si>
  <si>
    <t>Provedení izolace proti zemní vlhkosti vodorovné za studena stěrkou tloušťky 2 mm</t>
  </si>
  <si>
    <t>1089080907</t>
  </si>
  <si>
    <t>1,3*0,95+1,8*2*(0,95+1,35)"sprcha mč010</t>
  </si>
  <si>
    <t>7,3+8,05-1,3*0,95"mč010,009 bez sprchy</t>
  </si>
  <si>
    <t>2,43+1,12+4,91+7,31+4,29"P8 - 1NP</t>
  </si>
  <si>
    <t>1,39+2,46+4,68+2,65+4,93"P8 - 2NP</t>
  </si>
  <si>
    <t>3,2"mč309</t>
  </si>
  <si>
    <t>327</t>
  </si>
  <si>
    <t>24551275</t>
  </si>
  <si>
    <t>stěrka minerální hydroizolační 2-složková cementem pojená</t>
  </si>
  <si>
    <t>-1164965812</t>
  </si>
  <si>
    <t>63*4 'Přepočtené koeficientem množství</t>
  </si>
  <si>
    <t>328</t>
  </si>
  <si>
    <t>711112001</t>
  </si>
  <si>
    <t>Provedení izolace proti zemní vlhkosti svislé za studena nátěrem penetračním</t>
  </si>
  <si>
    <t>1587951841</t>
  </si>
  <si>
    <t>(1,6)*10,5+(1,6)*(12,9+0,3+1,35+1,68)"svislá na ZB</t>
  </si>
  <si>
    <t>329</t>
  </si>
  <si>
    <t>2108804152</t>
  </si>
  <si>
    <t>73,238*0,00035 'Přepočtené koeficientem množství</t>
  </si>
  <si>
    <t>330</t>
  </si>
  <si>
    <t>711131101</t>
  </si>
  <si>
    <t>Provedení izolace proti zemní vlhkosti pásy na sucho vodorovné AIP nebo tkaninou</t>
  </si>
  <si>
    <t>1884576131</t>
  </si>
  <si>
    <t>1,3*0,95"sprcha mč010</t>
  </si>
  <si>
    <t>Součet"výztužná síťovina do stěrky</t>
  </si>
  <si>
    <t>331</t>
  </si>
  <si>
    <t>246231R</t>
  </si>
  <si>
    <t>Siťovina systémová do hydroizolační stěrky</t>
  </si>
  <si>
    <t>-1031024091</t>
  </si>
  <si>
    <t>54,72*1,15 'Přepočtené koeficientem množství</t>
  </si>
  <si>
    <t>332</t>
  </si>
  <si>
    <t>711132101</t>
  </si>
  <si>
    <t>Provedení izolace proti zemní vlhkosti pásy na sucho svislé AIP nebo tkaninou</t>
  </si>
  <si>
    <t>359550550</t>
  </si>
  <si>
    <t>((2,72-1,42+0,2)*(10,5+0,3)+(2,72-1,65+0,2)*(12,9+0,3+1,35+1,68))" na ZB dle SU</t>
  </si>
  <si>
    <t>1,1*(5+13,8+1,2*2+6,5)*2"pro  SUs</t>
  </si>
  <si>
    <t>333</t>
  </si>
  <si>
    <t>711141559</t>
  </si>
  <si>
    <t>Provedení izolace proti zemní vlhkosti pásy přitavením vodorovné NAIP</t>
  </si>
  <si>
    <t>-974707365</t>
  </si>
  <si>
    <t>(12,9*5-1,1*1,4+6,2*3,2)*2"v přístavbě</t>
  </si>
  <si>
    <t>334</t>
  </si>
  <si>
    <t>62852254</t>
  </si>
  <si>
    <t>pásy s modifikovaným asfaltem tl. 4,0 mm vložka polyesterové rouno minerální jemnozrnný posyp</t>
  </si>
  <si>
    <t>-1300658192</t>
  </si>
  <si>
    <t>173,2*1,15 'Přepočtené koeficientem množství</t>
  </si>
  <si>
    <t>335</t>
  </si>
  <si>
    <t>711142559</t>
  </si>
  <si>
    <t>Provedení izolace proti zemní vlhkosti pásy přitavením svislé NAIP</t>
  </si>
  <si>
    <t>-993870990</t>
  </si>
  <si>
    <t>((1,6+0,2)*(10,5+0,3)+(1,6+0,2)*(12,9+0,3+1,35+1,68))*2"svislá na ZB</t>
  </si>
  <si>
    <t>336</t>
  </si>
  <si>
    <t>1700137099</t>
  </si>
  <si>
    <t>158,248*1,2 'Přepočtené koeficientem množství</t>
  </si>
  <si>
    <t>337</t>
  </si>
  <si>
    <t>711161112</t>
  </si>
  <si>
    <t>Izolace proti zemní vlhkosti nopovou fólií vodorovná, nopek v 8,0 mm, tl do 0,6 mm</t>
  </si>
  <si>
    <t>-689274699</t>
  </si>
  <si>
    <t>338</t>
  </si>
  <si>
    <t>711161383</t>
  </si>
  <si>
    <t>Izolace proti zemní vlhkosti nopovou fólií ukončení horní lištou</t>
  </si>
  <si>
    <t>509452591</t>
  </si>
  <si>
    <t>((10,5+0,3)+(12,9+0,3+1,35+1,68))" na ZB dle SU</t>
  </si>
  <si>
    <t>(5+13,8+1,2*2+6,5)*2"pro  SUs</t>
  </si>
  <si>
    <t>339</t>
  </si>
  <si>
    <t>711199095</t>
  </si>
  <si>
    <t>Příplatek k izolacím proti zemní vlhkosti za plochu do 10 m2 natěradly za studena nebo za horka</t>
  </si>
  <si>
    <t>2055644485</t>
  </si>
  <si>
    <t>340</t>
  </si>
  <si>
    <t>711199097</t>
  </si>
  <si>
    <t>Příplatek k izolacím proti zemní vlhkosti za plochu do 10 m2 pásy přitavením NAIP nebo termoplasty</t>
  </si>
  <si>
    <t>-66959233</t>
  </si>
  <si>
    <t>341</t>
  </si>
  <si>
    <t>711745567</t>
  </si>
  <si>
    <t>Izolace proti vodě provedení spojů přitavením pásu NAIP 500 mm</t>
  </si>
  <si>
    <t>-355600278</t>
  </si>
  <si>
    <t>(10,5+0,3+12,9+0,3+1,35+1,68)"na pojení vodorvné na svislou u ZB</t>
  </si>
  <si>
    <t>342</t>
  </si>
  <si>
    <t>1215712162</t>
  </si>
  <si>
    <t>27,03*0,6 'Přepočtené koeficientem množství</t>
  </si>
  <si>
    <t>343</t>
  </si>
  <si>
    <t>711748088</t>
  </si>
  <si>
    <t>Izolace proti vodě opracování prostupů výztuže přitavením pásu</t>
  </si>
  <si>
    <t>518191371</t>
  </si>
  <si>
    <t>((2,3+1,35+12,91+6,375+0,3+3,225+0,3+3+3+1,75+2,625)-1-1,7*2)/0,2*2" zdivo 1PP svislé - opracování prutů výztuže v 1PP</t>
  </si>
  <si>
    <t>327"po zaokrouhlení</t>
  </si>
  <si>
    <t>344</t>
  </si>
  <si>
    <t>-1980456840</t>
  </si>
  <si>
    <t>327*0,12 'Přepočtené koeficientem množství</t>
  </si>
  <si>
    <t>345</t>
  </si>
  <si>
    <t>998711102</t>
  </si>
  <si>
    <t>Přesun hmot tonážní pro izolace proti vodě, vlhkosti a plynům v objektech výšky do 12 m</t>
  </si>
  <si>
    <t>861471633</t>
  </si>
  <si>
    <t>346</t>
  </si>
  <si>
    <t>998711181</t>
  </si>
  <si>
    <t>Příplatek k přesunu hmot tonážní 711 prováděný bez použití mechanizace</t>
  </si>
  <si>
    <t>-1729898929</t>
  </si>
  <si>
    <t>712</t>
  </si>
  <si>
    <t>Povlakové krytiny</t>
  </si>
  <si>
    <t>347</t>
  </si>
  <si>
    <t>712311101</t>
  </si>
  <si>
    <t>Provedení povlakové krytiny střech do 10° za studena lakem penetračním nebo asfaltovým</t>
  </si>
  <si>
    <t>1008158253</t>
  </si>
  <si>
    <t>10,98*1,74+3,05*9"terasa 1NP - P7 - vodorovná</t>
  </si>
  <si>
    <t>(10,98+9)*0,15"na obrubě - svislá</t>
  </si>
  <si>
    <t>(8,2+9)*0,3"na zdivu - svislá</t>
  </si>
  <si>
    <t>Mezisoučet"terasa 1NP</t>
  </si>
  <si>
    <t>2*(2,4+9)*0,5+2,7*9,3+2"střecha</t>
  </si>
  <si>
    <t>348</t>
  </si>
  <si>
    <t>-793192932</t>
  </si>
  <si>
    <t>93,222*0,0003 'Přepočtené koeficientem množství</t>
  </si>
  <si>
    <t>349</t>
  </si>
  <si>
    <t>712331111</t>
  </si>
  <si>
    <t>Provedení povlakové krytiny střech do 10° podkladní vrstvy pásy na sucho samolepící</t>
  </si>
  <si>
    <t>1340172422</t>
  </si>
  <si>
    <t>350</t>
  </si>
  <si>
    <t>628662810</t>
  </si>
  <si>
    <t>podkladní pás asfaltový SBS modifikovaný za studena samolepící se samolepícímy přesahy tl. 3 mm</t>
  </si>
  <si>
    <t>2086120775</t>
  </si>
  <si>
    <t>51,715*1,15 'Přepočtené koeficientem množství</t>
  </si>
  <si>
    <t>351</t>
  </si>
  <si>
    <t>712341559</t>
  </si>
  <si>
    <t>Provedení povlakové krytiny střech do 10° pásy NAIP přitavením v plné ploše</t>
  </si>
  <si>
    <t>-76203584</t>
  </si>
  <si>
    <t>Mezisoučet"parozábrana terasa</t>
  </si>
  <si>
    <t>Mezisoučet"vrchní terasa</t>
  </si>
  <si>
    <t>352</t>
  </si>
  <si>
    <t>1329604635</t>
  </si>
  <si>
    <t>(10,98*1,74+3,05*9)*1,15"terasa 1NP - P7 - vodorovná</t>
  </si>
  <si>
    <t>((10,98+9)*0,15)*1,15"na obrubě - svislá</t>
  </si>
  <si>
    <t>((8,2+9)*0,3)*1,15"na zdivu - svislá</t>
  </si>
  <si>
    <t>(2*(2,4+9)*0,5+2,7*9,3+2)*1,15"střecha</t>
  </si>
  <si>
    <t>107,206*1,15 'Přepočtené koeficientem množství</t>
  </si>
  <si>
    <t>353</t>
  </si>
  <si>
    <t>62852258</t>
  </si>
  <si>
    <t>pásy s modifikovaným asfaltem tl. 5,2 mm vložka polyesterové rouno barevný minerální hrubozrnný posyp</t>
  </si>
  <si>
    <t>2031791098</t>
  </si>
  <si>
    <t>(8,2+9)*0,3*1,15"na zdivu - svislá</t>
  </si>
  <si>
    <t>Mezisoučet"vrchní</t>
  </si>
  <si>
    <t>354</t>
  </si>
  <si>
    <t>712363005</t>
  </si>
  <si>
    <t xml:space="preserve">Provedení povlakové krytiny střech do 10° z fólie PVC </t>
  </si>
  <si>
    <t>-735585330</t>
  </si>
  <si>
    <t>2*(2,4+9)*0,5+2,9*9,5+2"střecha</t>
  </si>
  <si>
    <t>355</t>
  </si>
  <si>
    <t>283220120</t>
  </si>
  <si>
    <t>fólie hydroizolační střešní tl 1,5 mm š 1300 mm šedá</t>
  </si>
  <si>
    <t>-1239598507</t>
  </si>
  <si>
    <t>40,95*1,15 'Přepočtené koeficientem množství</t>
  </si>
  <si>
    <t>356</t>
  </si>
  <si>
    <t>712363103</t>
  </si>
  <si>
    <t>Provedení povlakové krytiny střech do 10° ukotvení fólie talířovou hmoždinkou do betonu nebo ŽB</t>
  </si>
  <si>
    <t>1565309946</t>
  </si>
  <si>
    <t>(2,4*9)*6"plocha</t>
  </si>
  <si>
    <t>357</t>
  </si>
  <si>
    <t>3410102023</t>
  </si>
  <si>
    <t>Natloukací hmoždinka 50x375mm pro kotvení tepelných izolací a hydroizolace</t>
  </si>
  <si>
    <t>458989540</t>
  </si>
  <si>
    <t>129,6*1,05 'Přepočtené koeficientem množství</t>
  </si>
  <si>
    <t>358</t>
  </si>
  <si>
    <t>712363112</t>
  </si>
  <si>
    <t>Provedení povlakové krytiny střech do 10° překrytí talířové hmoždinky pruhem navařené fólie</t>
  </si>
  <si>
    <t>442759689</t>
  </si>
  <si>
    <t>359</t>
  </si>
  <si>
    <t>712363115</t>
  </si>
  <si>
    <t>Provedení povlakové krytiny střech do 10° zaizolování prostupů kruhového průřezu D do 300 mm</t>
  </si>
  <si>
    <t>-414946989</t>
  </si>
  <si>
    <t>1" vpust</t>
  </si>
  <si>
    <t>360</t>
  </si>
  <si>
    <t>-1556608330</t>
  </si>
  <si>
    <t>361</t>
  </si>
  <si>
    <t>712363352</t>
  </si>
  <si>
    <t>Povlakové krytiny střech do 10° z tvarovaných poplastovaných lišt délky 2 m koutová lišta vnitřní rš 100 mm</t>
  </si>
  <si>
    <t>2009292611</t>
  </si>
  <si>
    <t>(9+2,4+2)*2+0,5*4</t>
  </si>
  <si>
    <t>362</t>
  </si>
  <si>
    <t>712363353</t>
  </si>
  <si>
    <t>Povlakové krytiny střech do 10° z tvarovaných poplastovaných lišt délky 2 m koutová lišta vnější rš 100 mm</t>
  </si>
  <si>
    <t>2039677424</t>
  </si>
  <si>
    <t>(9,7+3+2)</t>
  </si>
  <si>
    <t>363</t>
  </si>
  <si>
    <t>712363354</t>
  </si>
  <si>
    <t>Povlakové krytiny střech do 10° z tvarovaných poplastovaných lišt délky 2 m stěnová lišta vyhnutá rš 70 mm</t>
  </si>
  <si>
    <t>-202192704</t>
  </si>
  <si>
    <t>(2,4+9+2)"ukončení folie pod střechou</t>
  </si>
  <si>
    <t>364</t>
  </si>
  <si>
    <t>712363384</t>
  </si>
  <si>
    <t>Povlakové krytiny střech do 10° z tvarovaných poplastovaných lišt pro profily atypické výroby o větší rš - komplet dle ozn.K3</t>
  </si>
  <si>
    <t>883748852</t>
  </si>
  <si>
    <t>(9,7+3)*0,42</t>
  </si>
  <si>
    <t>365</t>
  </si>
  <si>
    <t>712391171</t>
  </si>
  <si>
    <t>Provedení povlakové krytiny střech do 10° podkladní textilní vrstvy</t>
  </si>
  <si>
    <t>-1224185543</t>
  </si>
  <si>
    <t>366</t>
  </si>
  <si>
    <t>1415734228</t>
  </si>
  <si>
    <t>38,51*1,2</t>
  </si>
  <si>
    <t>367</t>
  </si>
  <si>
    <t>712998202</t>
  </si>
  <si>
    <t>Montáž bezpečnostního přepadu z PVC DN 125</t>
  </si>
  <si>
    <t>-733964395</t>
  </si>
  <si>
    <t>368</t>
  </si>
  <si>
    <t>283424750</t>
  </si>
  <si>
    <t>přepad pojistný dle PD</t>
  </si>
  <si>
    <t>-334871353</t>
  </si>
  <si>
    <t>369</t>
  </si>
  <si>
    <t>998712102</t>
  </si>
  <si>
    <t>Přesun hmot tonážní tonážní pro krytiny povlakové v objektech v do 12 m</t>
  </si>
  <si>
    <t>-519283596</t>
  </si>
  <si>
    <t>370</t>
  </si>
  <si>
    <t>998712181</t>
  </si>
  <si>
    <t>Příplatek k přesunu hmot tonážní 712 prováděný bez použití mechanizace</t>
  </si>
  <si>
    <t>996950655</t>
  </si>
  <si>
    <t>713</t>
  </si>
  <si>
    <t>Izolace tepelné</t>
  </si>
  <si>
    <t>371</t>
  </si>
  <si>
    <t>713121111</t>
  </si>
  <si>
    <t>Montáž izolace tepelné podlah volně kladenými rohožemi, pásy, dílci, deskami 1 vrstva</t>
  </si>
  <si>
    <t>-1901274751</t>
  </si>
  <si>
    <t>(0,5*(8,4+8,9)+0,5*6,2)*2"mezi předstěnou SK2 a obvodovým zdivem</t>
  </si>
  <si>
    <t>372</t>
  </si>
  <si>
    <t>631481040</t>
  </si>
  <si>
    <t>deska minerální střešní izolační 600x1200 mm tl. 100 mm</t>
  </si>
  <si>
    <t>-1487984842</t>
  </si>
  <si>
    <t>(0,5*(8,4+8,9)+0,5*6,2)*1,02*2"mezi předstěnou SK2 a obvodovým zdivem</t>
  </si>
  <si>
    <t>373</t>
  </si>
  <si>
    <t>283763710</t>
  </si>
  <si>
    <t>deska z extrudovaného polystyrénu  1250 x 600 x 80 mm</t>
  </si>
  <si>
    <t>368534828</t>
  </si>
  <si>
    <t>66,59*1,02 'Přepočtené koeficientem množství</t>
  </si>
  <si>
    <t>374</t>
  </si>
  <si>
    <t>631514360</t>
  </si>
  <si>
    <t>deska minerální  izolační podlahová tl.40 mm - dle PD</t>
  </si>
  <si>
    <t>-673939478</t>
  </si>
  <si>
    <t>(10,33+14,2)*1,02"2NP</t>
  </si>
  <si>
    <t>375</t>
  </si>
  <si>
    <t>283759080</t>
  </si>
  <si>
    <t>deska z pěnového polystyrenu EPS 150 S 1000 x 500 x 40 mm</t>
  </si>
  <si>
    <t>2136105349</t>
  </si>
  <si>
    <t>(3,43*2,76+0,35*0,2+1*2,1*2*0,35+2,56+3,82*2,76)*1,02"1NP</t>
  </si>
  <si>
    <t>376</t>
  </si>
  <si>
    <t>713121211</t>
  </si>
  <si>
    <t>Montáž izolace tepelné podlah volně kladenými okrajovými pásky</t>
  </si>
  <si>
    <t>960298402</t>
  </si>
  <si>
    <t>2*(5,62+4,06+5,26+5,13+3,7+4,06)"1PP</t>
  </si>
  <si>
    <t>2*(9,41+2,625+1,75+0,4+0,4+2,6+6,375+2,6+3,225)"1PP v přístvbě</t>
  </si>
  <si>
    <t>2*(2,76+3,43+2,07+2,76+3,82)"1NP</t>
  </si>
  <si>
    <t>2*(5,47+0,1+3,9+2,76)"2NP</t>
  </si>
  <si>
    <t>377</t>
  </si>
  <si>
    <t>631402730</t>
  </si>
  <si>
    <t>pásek okrajový š 80 mm tl.12 mm</t>
  </si>
  <si>
    <t>-1953262139</t>
  </si>
  <si>
    <t>168,57*1,1 'Přepočtené koeficientem množství</t>
  </si>
  <si>
    <t>378</t>
  </si>
  <si>
    <t>713131131</t>
  </si>
  <si>
    <t>Montáž izolace tepelné stěn mechanickým kotvením rohoží, pásů, dílců, desek uvnitř objektu</t>
  </si>
  <si>
    <t>131053749</t>
  </si>
  <si>
    <t>2*(2,4+9)*0,5"vnitřek atik</t>
  </si>
  <si>
    <t>379</t>
  </si>
  <si>
    <t>283723090</t>
  </si>
  <si>
    <t>deska z pěnového polystyrenu EPS 100 S 1000 x 500 x 100 mm</t>
  </si>
  <si>
    <t>-629158440</t>
  </si>
  <si>
    <t>11,4*1,02 'Přepočtené koeficientem množství</t>
  </si>
  <si>
    <t>380</t>
  </si>
  <si>
    <t>713131145</t>
  </si>
  <si>
    <t>Montáž izolace tepelné stěn a základů lepením bodově rohoží, pásů, dílců, desek</t>
  </si>
  <si>
    <t>1613840551</t>
  </si>
  <si>
    <t>381</t>
  </si>
  <si>
    <t>283763720</t>
  </si>
  <si>
    <t>deska z extrudovaného polystyrénu 1250 x 600 x 100 mm</t>
  </si>
  <si>
    <t>1995320928</t>
  </si>
  <si>
    <t>67,282*1,02 'Přepočtené koeficientem množství</t>
  </si>
  <si>
    <t>382</t>
  </si>
  <si>
    <t>713131155</t>
  </si>
  <si>
    <t>Montáž izolace tepelné stěn a základů volně vloženými rohožemi, pásy, dílci, deskami 2 vrstvy</t>
  </si>
  <si>
    <t>916634981</t>
  </si>
  <si>
    <t>2*1,1"boky vstupu na terasu</t>
  </si>
  <si>
    <t>383</t>
  </si>
  <si>
    <t>631481540</t>
  </si>
  <si>
    <t>deska minerální izolační  600x1200 mm tl. 100 mm</t>
  </si>
  <si>
    <t>-1709916458</t>
  </si>
  <si>
    <t>2,2*2,04 'Přepočtené koeficientem množství</t>
  </si>
  <si>
    <t>384</t>
  </si>
  <si>
    <t>713141131</t>
  </si>
  <si>
    <t>Montáž izolace tepelné střech plochých lepené za studena 1 vrstva rohoží, pásů, dílců, desek</t>
  </si>
  <si>
    <t>-734510891</t>
  </si>
  <si>
    <t>385</t>
  </si>
  <si>
    <t>283764240</t>
  </si>
  <si>
    <t>deska z extrudovaného polystyrénu  XPS tl. 140 mm</t>
  </si>
  <si>
    <t>-633419362</t>
  </si>
  <si>
    <t>46,555*1,02 'Přepočtené koeficientem množství</t>
  </si>
  <si>
    <t>386</t>
  </si>
  <si>
    <t>713141135</t>
  </si>
  <si>
    <t>Montáž izolace tepelné střech plochých lepené za studena bodově 1 vrstva rohoží, pásů, dílců, desek</t>
  </si>
  <si>
    <t>-1590140631</t>
  </si>
  <si>
    <t>(9,5*2,7+2)*3"3vrtsvy - včetně vrchu atik</t>
  </si>
  <si>
    <t>387</t>
  </si>
  <si>
    <t>283759140</t>
  </si>
  <si>
    <t>deska z pěnového polystyrenu EPS 150 S 1000 x 500 x 100 mm</t>
  </si>
  <si>
    <t>518310130</t>
  </si>
  <si>
    <t>(9,5*2,7+2)*2*1,02</t>
  </si>
  <si>
    <t>388</t>
  </si>
  <si>
    <t>28376142</t>
  </si>
  <si>
    <t>klín izolační z pěnového polystyrenu EPS 150 spádový</t>
  </si>
  <si>
    <t>1952696779</t>
  </si>
  <si>
    <t>9*2,4*0,11"pro prům 110mm</t>
  </si>
  <si>
    <t>389</t>
  </si>
  <si>
    <t>713151111</t>
  </si>
  <si>
    <t>Montáž izolace tepelné střech šikmých kladené volně mezi krokve rohoží, pásů, desek</t>
  </si>
  <si>
    <t>1648312896</t>
  </si>
  <si>
    <t>0,7*(8,4+8,9)+0,7*6,2"šikminy od předstěny k pozednici</t>
  </si>
  <si>
    <t>390</t>
  </si>
  <si>
    <t>713151121</t>
  </si>
  <si>
    <t>Montáž izolace tepelné střech šikmých kladené volně pod krokve rohoží, pásů, desek</t>
  </si>
  <si>
    <t>171278452</t>
  </si>
  <si>
    <t>391</t>
  </si>
  <si>
    <t>769438704</t>
  </si>
  <si>
    <t>16,45*2*1,02</t>
  </si>
  <si>
    <t>392</t>
  </si>
  <si>
    <t>713191411</t>
  </si>
  <si>
    <t>Montáž izolace tepelné střech šikmých provedení podkladového roštu pod krokve</t>
  </si>
  <si>
    <t>219359354</t>
  </si>
  <si>
    <t>3*(8,4+8,9)+3*6,2"šikminy od předstěny k pozednici</t>
  </si>
  <si>
    <t>393</t>
  </si>
  <si>
    <t>60514114</t>
  </si>
  <si>
    <t>řezivo jehličnaté latě střešní impregnované dl 4 m</t>
  </si>
  <si>
    <t>739156324</t>
  </si>
  <si>
    <t>70,5*0,05*0,03*1,25</t>
  </si>
  <si>
    <t>394</t>
  </si>
  <si>
    <t>713411116</t>
  </si>
  <si>
    <t>Montáž izolace tepelné ohybů pásy nebo rohožemi bez úpravy staženými drátem 2x</t>
  </si>
  <si>
    <t>-1922607053</t>
  </si>
  <si>
    <t>3,14*0,35*2,8"světlovod</t>
  </si>
  <si>
    <t>395</t>
  </si>
  <si>
    <t>63151674</t>
  </si>
  <si>
    <t>rohož izolační lamelová s jednostrannou Al fólií 55 kg/m3 tl.100 mm</t>
  </si>
  <si>
    <t>1787167937</t>
  </si>
  <si>
    <t>3,077*2,04 'Přepočtené koeficientem množství</t>
  </si>
  <si>
    <t>396</t>
  </si>
  <si>
    <t>998713102</t>
  </si>
  <si>
    <t>Přesun hmot tonážní pro izolace tepelné v objektech v do 12 m</t>
  </si>
  <si>
    <t>1342208755</t>
  </si>
  <si>
    <t>397</t>
  </si>
  <si>
    <t>998713181</t>
  </si>
  <si>
    <t>Příplatek k přesunu hmot tonážní 713 prováděný bez použití mechanizace</t>
  </si>
  <si>
    <t>1835432811</t>
  </si>
  <si>
    <t>714</t>
  </si>
  <si>
    <t>Akustická a protiotřesová opatření</t>
  </si>
  <si>
    <t>398</t>
  </si>
  <si>
    <t>714451011</t>
  </si>
  <si>
    <t>Montáž antivibračních rohoží z recyklované pryže celoplošně lepených vodorovně</t>
  </si>
  <si>
    <t>-2069566325</t>
  </si>
  <si>
    <t>(5,4*10+7*6)*0,082</t>
  </si>
  <si>
    <t>399</t>
  </si>
  <si>
    <t>27244001</t>
  </si>
  <si>
    <t>rohož antivibrační pryžová tl 10mm</t>
  </si>
  <si>
    <t>1518898634</t>
  </si>
  <si>
    <t>7,872*1,05 'Přepočtené koeficientem množství</t>
  </si>
  <si>
    <t>400</t>
  </si>
  <si>
    <t>998714102</t>
  </si>
  <si>
    <t>Přesun hmot tonážní tonážní pro akustická a protiotřesová opatření v objektech v do 12 m</t>
  </si>
  <si>
    <t>-799931036</t>
  </si>
  <si>
    <t>401</t>
  </si>
  <si>
    <t>998714181</t>
  </si>
  <si>
    <t>Příplatek k přesunu hmot tonážní 714 prováděný bez použití mechanizace</t>
  </si>
  <si>
    <t>1556902455</t>
  </si>
  <si>
    <t>721</t>
  </si>
  <si>
    <t>Zdravotechnika - vnitřní kanalizace</t>
  </si>
  <si>
    <t>402</t>
  </si>
  <si>
    <t>721173316</t>
  </si>
  <si>
    <t>Potrubí kanalizační plastové dešťové systém KG DN 125</t>
  </si>
  <si>
    <t>-583303673</t>
  </si>
  <si>
    <t>1,5+2" odvodnění acodrain a usazovací šachty</t>
  </si>
  <si>
    <t>403</t>
  </si>
  <si>
    <t>998721102</t>
  </si>
  <si>
    <t>Přesun hmot tonážní pro vnitřní kanalizace v objektech v do 12 m</t>
  </si>
  <si>
    <t>1628784172</t>
  </si>
  <si>
    <t>722</t>
  </si>
  <si>
    <t>Zdravotechnika - vnitřní vodovod</t>
  </si>
  <si>
    <t>404</t>
  </si>
  <si>
    <t>722173105</t>
  </si>
  <si>
    <t>Potrubí vodovodní plastové PE spoj násuvnou objímkou plastovou D 32x4,4 mm Wirsbo</t>
  </si>
  <si>
    <t>659152096</t>
  </si>
  <si>
    <t>28"propojení přečerpávací a šachty dešťové kanalizace</t>
  </si>
  <si>
    <t>724</t>
  </si>
  <si>
    <t>Zdravotechnika - strojní vybavení</t>
  </si>
  <si>
    <t>405</t>
  </si>
  <si>
    <t>724141102</t>
  </si>
  <si>
    <t xml:space="preserve">Čerpadlo vodovodní samonasávací 2stupňové DN 32 se spojkou a elmotorem s potrubím a sacím košem včetně napojení </t>
  </si>
  <si>
    <t>98915997</t>
  </si>
  <si>
    <t>1"do akumulační šachty</t>
  </si>
  <si>
    <t>406</t>
  </si>
  <si>
    <t>998724101</t>
  </si>
  <si>
    <t>Přesun hmot tonážní pro strojní vybavení v objektech v do 6 m</t>
  </si>
  <si>
    <t>1790863134</t>
  </si>
  <si>
    <t>751</t>
  </si>
  <si>
    <t>Vzduchotechnika</t>
  </si>
  <si>
    <t>407</t>
  </si>
  <si>
    <t>751111131</t>
  </si>
  <si>
    <t>Mtž vent ax ntl potrubního základního D do 200 mm</t>
  </si>
  <si>
    <t>-1217998247</t>
  </si>
  <si>
    <t>2"2NP</t>
  </si>
  <si>
    <t>408</t>
  </si>
  <si>
    <t>429141010</t>
  </si>
  <si>
    <t>ventilátor axiální do potrubí, SILENTUB 100 IP44</t>
  </si>
  <si>
    <t>246200173</t>
  </si>
  <si>
    <t>409</t>
  </si>
  <si>
    <t>751322012</t>
  </si>
  <si>
    <t>Mtž talířového ventilu D do 200 mm</t>
  </si>
  <si>
    <t>-581251083</t>
  </si>
  <si>
    <t>6"1NP</t>
  </si>
  <si>
    <t>6"2NP</t>
  </si>
  <si>
    <t>410</t>
  </si>
  <si>
    <t>100010101</t>
  </si>
  <si>
    <t>talířový odtahový ventil</t>
  </si>
  <si>
    <t>1839055723</t>
  </si>
  <si>
    <t>411</t>
  </si>
  <si>
    <t>751510042</t>
  </si>
  <si>
    <t>Vzduchotechnické potrubí pozink kruhové spirálně vinuté D do 200 mm</t>
  </si>
  <si>
    <t>-2133498701</t>
  </si>
  <si>
    <t>2*2,8"mč108,109</t>
  </si>
  <si>
    <t>2,8+2,8+2,8"2NP</t>
  </si>
  <si>
    <t>412</t>
  </si>
  <si>
    <t>998751101</t>
  </si>
  <si>
    <t>Přesun hmot tonážní pro vzduchotechniku v objektech v do 12 m</t>
  </si>
  <si>
    <t>-258414146</t>
  </si>
  <si>
    <t>413</t>
  </si>
  <si>
    <t>998751181</t>
  </si>
  <si>
    <t>Příplatek k přesunu hmot tonážní 751 prováděný bez použití mechanizace</t>
  </si>
  <si>
    <t>1012651629</t>
  </si>
  <si>
    <t>762</t>
  </si>
  <si>
    <t>Konstrukce tesařské</t>
  </si>
  <si>
    <t>414</t>
  </si>
  <si>
    <t>762111811</t>
  </si>
  <si>
    <t>Demontáž stěn a příček z hraněného řeziva</t>
  </si>
  <si>
    <t>-1753850610</t>
  </si>
  <si>
    <t>2,5*(2,15+5,5*2+2,3+1,2+3,5/1,5)-4*0,8*2-0,6*2"podkroví stěny</t>
  </si>
  <si>
    <t>415</t>
  </si>
  <si>
    <t>762123120</t>
  </si>
  <si>
    <t>Montáž tesařských stěn vázaných z hraněného řeziva průřezové plochy do 144 cm2</t>
  </si>
  <si>
    <t>1300283130</t>
  </si>
  <si>
    <t>10"boky vstupu na terasu</t>
  </si>
  <si>
    <t>416</t>
  </si>
  <si>
    <t>60512130</t>
  </si>
  <si>
    <t>hranol stavební řezivo průřezu do 224cm2 do dl 6m</t>
  </si>
  <si>
    <t>158112171</t>
  </si>
  <si>
    <t>10*0,06*0,2*1,1</t>
  </si>
  <si>
    <t>417</t>
  </si>
  <si>
    <t>762195000</t>
  </si>
  <si>
    <t>Spojovací prostředky pro montáž stěn, příček, bednění stěn</t>
  </si>
  <si>
    <t>-1982961402</t>
  </si>
  <si>
    <t>418</t>
  </si>
  <si>
    <t>762331812</t>
  </si>
  <si>
    <t>Demontáž vázaných kcí krovů z hranolů průřezové plochy do 224 cm2</t>
  </si>
  <si>
    <t>-945430223</t>
  </si>
  <si>
    <t>10"pozednice, vaznivce</t>
  </si>
  <si>
    <t xml:space="preserve">3*13"krokve </t>
  </si>
  <si>
    <t>2*2,8*13"kleštiny - vodorovné</t>
  </si>
  <si>
    <t>Mezisoučet"nad bakonem</t>
  </si>
  <si>
    <t>20" v podkroví dle pozn, v PD</t>
  </si>
  <si>
    <t>0,2*8*2"demontáž konstrukce římsy  - dle v.D114</t>
  </si>
  <si>
    <t>Součet"nad stávajícími balkony</t>
  </si>
  <si>
    <t>419</t>
  </si>
  <si>
    <t>762331921</t>
  </si>
  <si>
    <t>Vyřezání části střešní vazby průřezové plochy řeziva do 224 cm2 délky do 3 m</t>
  </si>
  <si>
    <t>-940990327</t>
  </si>
  <si>
    <t>2,15*6"sloupky</t>
  </si>
  <si>
    <t>8,2+7,8"vaznice</t>
  </si>
  <si>
    <t>1"pozednice ve vlezu na terasu</t>
  </si>
  <si>
    <t>420</t>
  </si>
  <si>
    <t>762331922</t>
  </si>
  <si>
    <t>Vyřezání části střešní vazby průřezové plochy řeziva do 224 cm2 délky do 5 m</t>
  </si>
  <si>
    <t>-826535281</t>
  </si>
  <si>
    <t>4"výměna pro okno v podkroví</t>
  </si>
  <si>
    <t>421</t>
  </si>
  <si>
    <t>762332922</t>
  </si>
  <si>
    <t>Doplnění části střešní vazby z hranolů průřezové plochy do 224 cm2 včetně materiálu</t>
  </si>
  <si>
    <t>2015330896</t>
  </si>
  <si>
    <t>1,1"pod novou vaznici v mč311</t>
  </si>
  <si>
    <t>2"výměna pro střešníé okno</t>
  </si>
  <si>
    <t>422</t>
  </si>
  <si>
    <t>762341811</t>
  </si>
  <si>
    <t>Demontáž bednění střech z prken</t>
  </si>
  <si>
    <t>-1344949765</t>
  </si>
  <si>
    <t>9,5*3"bednění střechy nad balkony</t>
  </si>
  <si>
    <t>0,2*7,8"bednění římsy</t>
  </si>
  <si>
    <t>423</t>
  </si>
  <si>
    <t>762341931</t>
  </si>
  <si>
    <t>Vyřezání části bednění střech z prken tl do 32 mm plochy jednotlivě do 1 m2</t>
  </si>
  <si>
    <t>-572217124</t>
  </si>
  <si>
    <t>0,4*4"světlovod</t>
  </si>
  <si>
    <t>4*0,6"výlez</t>
  </si>
  <si>
    <t>2*4*0,2"hlavice</t>
  </si>
  <si>
    <t>424</t>
  </si>
  <si>
    <t>762341932</t>
  </si>
  <si>
    <t>Vyřezání části bednění střech z prken tl do 32 mm plochy jednotlivě do 4 m2</t>
  </si>
  <si>
    <t>-612024391</t>
  </si>
  <si>
    <t>11*2*(0,7+1,45)"střešní okna</t>
  </si>
  <si>
    <t>425</t>
  </si>
  <si>
    <t>762341933</t>
  </si>
  <si>
    <t>Vyřezání části bednění střech z prken tl do 32 mm plochy jednotlivě přes 4 m2</t>
  </si>
  <si>
    <t>-242005208</t>
  </si>
  <si>
    <t>((5,8+1)*2*9,095+(4,8+1)*2*6,75+(3+1)*2*2,5+2*4,7+(6+1)*4,7+3*4,5)*0,4"40% plochy bednění</t>
  </si>
  <si>
    <t>111,117/4"předpoklad 28ks po 4m2 tj.obvod 8m</t>
  </si>
  <si>
    <t xml:space="preserve">28*8"vyřezání množství </t>
  </si>
  <si>
    <t>426</t>
  </si>
  <si>
    <t>762343912</t>
  </si>
  <si>
    <t>Zabednění otvorů ve střeše prkny tl do 32mm plochy jednotlivě do 4 m2 (včetně materiálu)</t>
  </si>
  <si>
    <t>275084100</t>
  </si>
  <si>
    <t>427</t>
  </si>
  <si>
    <t>762431023</t>
  </si>
  <si>
    <t>Obložení stěn z desek OSB tl 15 mm nebroušených na pero a drážku přibíjených</t>
  </si>
  <si>
    <t>-296545767</t>
  </si>
  <si>
    <t>428</t>
  </si>
  <si>
    <t>762511867</t>
  </si>
  <si>
    <t>Demontáž kce podkladové z desek dřevoštěpkových tl přes 15 mm na pero a drážku šroubovaných</t>
  </si>
  <si>
    <t>1083544358</t>
  </si>
  <si>
    <t>9,04+91,1+5,68+35,64"1NP</t>
  </si>
  <si>
    <t>429</t>
  </si>
  <si>
    <t>762512245</t>
  </si>
  <si>
    <t>Montáž podlahové kce podkladové z desek dřevotřískových nebo cementotřískových šroubovaných na dřevo</t>
  </si>
  <si>
    <t>1824260271</t>
  </si>
  <si>
    <t>0,53*2*(9,8+2,7)"vrch atik</t>
  </si>
  <si>
    <t>430</t>
  </si>
  <si>
    <t>595907430</t>
  </si>
  <si>
    <t>deska cementotřísková CETRIS BASIC 125x335 cm tl.2,4 cm</t>
  </si>
  <si>
    <t>338929019</t>
  </si>
  <si>
    <t>13,25*1,08 'Přepočtené koeficientem množství</t>
  </si>
  <si>
    <t>431</t>
  </si>
  <si>
    <t>762512255</t>
  </si>
  <si>
    <t>Montáž podlahové kce podkladové z desek dřevotřískových kotvením do betonového podkladu dle PD</t>
  </si>
  <si>
    <t>24462365</t>
  </si>
  <si>
    <t>0,3*26"dle Det.B</t>
  </si>
  <si>
    <t>432</t>
  </si>
  <si>
    <t>595907360</t>
  </si>
  <si>
    <t>deska cementotřísková CETRIS BASIC 125x335 cm tl.1,0 cm</t>
  </si>
  <si>
    <t>-1507123151</t>
  </si>
  <si>
    <t>7,8*1,2 'Přepočtené koeficientem množství</t>
  </si>
  <si>
    <t>433</t>
  </si>
  <si>
    <t>762521922</t>
  </si>
  <si>
    <t>Vyřezání části podlahy z prken tl do 32 mm bez polštářů plochy jednotlivě do 1 m2</t>
  </si>
  <si>
    <t>378447292</t>
  </si>
  <si>
    <t>(7,35*4,35+11+8,92+12,12+9,13+11+3,84)*0,1"předpokládaný rozsah dle PD - 2NP</t>
  </si>
  <si>
    <t>(6,4+11+7,46+95,2+13,52+1,69)*0,1"podkroví</t>
  </si>
  <si>
    <t xml:space="preserve">(8,798+13,527)*4"uvažovány opravy 1*1m </t>
  </si>
  <si>
    <t>434</t>
  </si>
  <si>
    <t>762522911</t>
  </si>
  <si>
    <t>Vyřezání polštářů tloušťky do 100 mm</t>
  </si>
  <si>
    <t>2062451806</t>
  </si>
  <si>
    <t xml:space="preserve">(8,798+13,527)*2 "uvažováno pro každou opravu 2bm polštářů </t>
  </si>
  <si>
    <t>435</t>
  </si>
  <si>
    <t>762523912</t>
  </si>
  <si>
    <t>Doplnění části podlah hrubými prkny tl do 32 mm plochy jednotlivě do 1 m2 (vč. materiálu)</t>
  </si>
  <si>
    <t>1684251994</t>
  </si>
  <si>
    <t>436</t>
  </si>
  <si>
    <t>762524911</t>
  </si>
  <si>
    <t>Položení a nastavení polštářů tloušťky do 100 mm (včetně materiálu)</t>
  </si>
  <si>
    <t>862480402</t>
  </si>
  <si>
    <t>44,65"dle demontáže polštářů</t>
  </si>
  <si>
    <t>437</t>
  </si>
  <si>
    <t>762595001</t>
  </si>
  <si>
    <t>Spojovací prostředky pro položení dřevěných podlah a zakrytí kanálů</t>
  </si>
  <si>
    <t>-1150155802</t>
  </si>
  <si>
    <t>22,325</t>
  </si>
  <si>
    <t>438</t>
  </si>
  <si>
    <t>762810129</t>
  </si>
  <si>
    <t>Záklop stropů z desek CETRIS tl 28 mm na pero a drážku šroubovaných na ocelové trámy</t>
  </si>
  <si>
    <t>-13701887</t>
  </si>
  <si>
    <t>5,4*5,85+6*4,2"P10</t>
  </si>
  <si>
    <t>439</t>
  </si>
  <si>
    <t>762810131</t>
  </si>
  <si>
    <t>Záklop stropů z desek CETRIS tl 12 mm na sraz šroubovaných na spodní vrstvu</t>
  </si>
  <si>
    <t>-1968273463</t>
  </si>
  <si>
    <t>440</t>
  </si>
  <si>
    <t>762842231</t>
  </si>
  <si>
    <t>Montáž podbíjení střech šikmých vnějšího přesahu š přes 0,8 m z palubek</t>
  </si>
  <si>
    <t>371636612</t>
  </si>
  <si>
    <t>(0,5+0,25)*(3+2,8+3+17+5,4+2,4*2+6,5*2+9,3+0,76+0,4*2+1,9*3)"dřevěné obložení přesahu střechy</t>
  </si>
  <si>
    <t>441</t>
  </si>
  <si>
    <t>611911570</t>
  </si>
  <si>
    <t>palubky obkladové modřín profil klasický 21 x 121 mm A/B</t>
  </si>
  <si>
    <t>-836100266</t>
  </si>
  <si>
    <t>51,37*1,15 'Přepočtené koeficientem množství</t>
  </si>
  <si>
    <t>442</t>
  </si>
  <si>
    <t>762895000</t>
  </si>
  <si>
    <t>Spojovací prostředky pro montáž záklopu, stropnice a podbíjení</t>
  </si>
  <si>
    <t>-1678586775</t>
  </si>
  <si>
    <t>56,79*0,04+51,37*0,021+0,215</t>
  </si>
  <si>
    <t>443</t>
  </si>
  <si>
    <t>762951003</t>
  </si>
  <si>
    <t>Montáž podkladního roštu terasy z plných profilů osové vzdálenosti podpěr do 500 mm</t>
  </si>
  <si>
    <t>872394829</t>
  </si>
  <si>
    <t>51,51</t>
  </si>
  <si>
    <t>444</t>
  </si>
  <si>
    <t>607911200</t>
  </si>
  <si>
    <t>profil podkladový 9552  48/35 mm</t>
  </si>
  <si>
    <t>1352647986</t>
  </si>
  <si>
    <t>((11,2/0,5+1)*3+6*1,25+1,74*17)*1,02</t>
  </si>
  <si>
    <t>445</t>
  </si>
  <si>
    <t>762951101</t>
  </si>
  <si>
    <t>Příplatek k montáži podkladního roštu za výškové vyrovnání roštu terči do 65 mm</t>
  </si>
  <si>
    <t>-430528444</t>
  </si>
  <si>
    <t>446</t>
  </si>
  <si>
    <t>762952044</t>
  </si>
  <si>
    <t>Montáž teras z prken š do 140 mm z dřevoplastu skrytým spojem broušených bez povrchové úpravy</t>
  </si>
  <si>
    <t>1641188969</t>
  </si>
  <si>
    <t>51,51"dle P7 mč113</t>
  </si>
  <si>
    <t>447</t>
  </si>
  <si>
    <t>607911100</t>
  </si>
  <si>
    <t>prkno terasové TWISON O-TERRACE profil 9555 140/28 mm</t>
  </si>
  <si>
    <t>-1585441533</t>
  </si>
  <si>
    <t>51,51/0,14*1,02</t>
  </si>
  <si>
    <t>448</t>
  </si>
  <si>
    <t>762952101</t>
  </si>
  <si>
    <t>Ukončovací lišta terasy</t>
  </si>
  <si>
    <t>585893188</t>
  </si>
  <si>
    <t>11+11+4,4</t>
  </si>
  <si>
    <t>449</t>
  </si>
  <si>
    <t>766427112</t>
  </si>
  <si>
    <t>Montáž obložení podhledů podkladového roštu</t>
  </si>
  <si>
    <t>-1215248519</t>
  </si>
  <si>
    <t>(0,5+0,25)*(3+2,8+3+17+5,4+2,4*2+6,5*2+9,3+0,76+0,4*2+1,9*3)/0,8"dřevěné obložení přesahu střechy</t>
  </si>
  <si>
    <t>450</t>
  </si>
  <si>
    <t>1843152609</t>
  </si>
  <si>
    <t>451</t>
  </si>
  <si>
    <t>998762102</t>
  </si>
  <si>
    <t>Přesun hmot tonážní pro kce tesařské v objektech v do 12 m</t>
  </si>
  <si>
    <t>-372034699</t>
  </si>
  <si>
    <t>452</t>
  </si>
  <si>
    <t>998762181</t>
  </si>
  <si>
    <t>Příplatek k přesunu hmot tonážní 762 prováděný bez použití mechanizace</t>
  </si>
  <si>
    <t>-1505068826</t>
  </si>
  <si>
    <t>763</t>
  </si>
  <si>
    <t>Konstrukce suché výstavby</t>
  </si>
  <si>
    <t>453</t>
  </si>
  <si>
    <t>763111314</t>
  </si>
  <si>
    <t>SDK příčka tl 100 mm profil CW+UW 75 desky 1xA 12,5 TI 60 mm EI 30 Rw 47 DB</t>
  </si>
  <si>
    <t>-2105532561</t>
  </si>
  <si>
    <t>4,2*2,78+2,76*2,78"1NP</t>
  </si>
  <si>
    <t>8,4*3+(3+0,6)/2*4,06*3+1,3*3+2,6*(5+3,2+2+2,5+2*1,5)+(2,6+0,6)/2*1,75*3+(1,2+0,315)*0,555-0,8*1,97*8"podkroví</t>
  </si>
  <si>
    <t>454</t>
  </si>
  <si>
    <t>763111411</t>
  </si>
  <si>
    <t>SDK příčka tl 100 mm profil CW+UW 50 desky 2xA 12,5 TI 50 mm EI 60 Rw 50 dB</t>
  </si>
  <si>
    <t>-623196705</t>
  </si>
  <si>
    <t>5,36*2,7-0,8*1,97+2,76*2,7"2NP</t>
  </si>
  <si>
    <t>455</t>
  </si>
  <si>
    <t>59030021</t>
  </si>
  <si>
    <t>deska sdk A tl 12,5mm</t>
  </si>
  <si>
    <t>-140353635</t>
  </si>
  <si>
    <t>-20,348*4"odpočet desek</t>
  </si>
  <si>
    <t>456</t>
  </si>
  <si>
    <t>590305330</t>
  </si>
  <si>
    <t>deska akustická modrá sdk "DF" tl. 12,5 mm</t>
  </si>
  <si>
    <t>1659869805</t>
  </si>
  <si>
    <t>20,348*4"náhrada za desku A12,5</t>
  </si>
  <si>
    <t>457</t>
  </si>
  <si>
    <t>763111714</t>
  </si>
  <si>
    <t>SDK příčka zalomení</t>
  </si>
  <si>
    <t>1429065680</t>
  </si>
  <si>
    <t>2*4+0,8+0,6"dveře v podkroví v instalační příčce</t>
  </si>
  <si>
    <t>458</t>
  </si>
  <si>
    <t>763111717</t>
  </si>
  <si>
    <t>SDK příčka základní penetrační nátěr</t>
  </si>
  <si>
    <t>-1989530512</t>
  </si>
  <si>
    <t>130,145+6,082</t>
  </si>
  <si>
    <t>459</t>
  </si>
  <si>
    <t>763111722</t>
  </si>
  <si>
    <t>SDK příčka pozinkovaný úhelník k ochraně rohů</t>
  </si>
  <si>
    <t>-875820724</t>
  </si>
  <si>
    <t>2,6*2"podkroví</t>
  </si>
  <si>
    <t>460</t>
  </si>
  <si>
    <t>763113317</t>
  </si>
  <si>
    <t>SDK příčka tl 270 mm zdvojený profil CW+UW 75 desky 1xA 12,5 TI 60 mm EI 60 Rw 54 dB</t>
  </si>
  <si>
    <t>-320198152</t>
  </si>
  <si>
    <t>2,6*3,4-0,8*1,97-0,6*1,97"podkroví</t>
  </si>
  <si>
    <t>461</t>
  </si>
  <si>
    <t>763121413</t>
  </si>
  <si>
    <t>SDK stěna předsazená tl 87,5 mm profil CW+UW 75 deska 1xA 12,5 bez TI EI 15</t>
  </si>
  <si>
    <t>-649277298</t>
  </si>
  <si>
    <t>5,15*2,1-2*1,97"1PP</t>
  </si>
  <si>
    <t>(0,6+0,3)*(10+0,6)"opláštění střední stěny pod pozednicé včetně opláštění Ocel.vazného trámu</t>
  </si>
  <si>
    <t>(0,3+0,3+0,3)*2*2"ocelové sloupky krovu</t>
  </si>
  <si>
    <t>462</t>
  </si>
  <si>
    <t>763121423</t>
  </si>
  <si>
    <t>SDK stěna předsazená tl 87,5 mm profil CW+UW 75 deska 1xDF 12,5 TI 40 mm EI 30</t>
  </si>
  <si>
    <t>-1974668425</t>
  </si>
  <si>
    <t>0,6*(8,9+8,4+6,3)"SK2 - podkroví</t>
  </si>
  <si>
    <t xml:space="preserve">2*1,1"boky vstupu na terasu </t>
  </si>
  <si>
    <t>463</t>
  </si>
  <si>
    <t>763121427</t>
  </si>
  <si>
    <t>SDK stěna předsazená tl 62,5 mm profil CW+UW 50 deska 1xH2 12,5 bez TI EI 15</t>
  </si>
  <si>
    <t>-2035450070</t>
  </si>
  <si>
    <t>(0,3+0,3)*2,75"opláštění ZTI 1NP</t>
  </si>
  <si>
    <t>(0,3+0,3)*2,75"opláštění ZTI 2NP</t>
  </si>
  <si>
    <t>464</t>
  </si>
  <si>
    <t>763121712</t>
  </si>
  <si>
    <t>SDK stěna předsazená zalomení</t>
  </si>
  <si>
    <t>-1949323887</t>
  </si>
  <si>
    <t>2,7*2+1,6+0,9"1PP</t>
  </si>
  <si>
    <t xml:space="preserve">10+0,6+2*3*2"podkroví </t>
  </si>
  <si>
    <t>465</t>
  </si>
  <si>
    <t>763121714</t>
  </si>
  <si>
    <t>SDK stěna předsazená základní penetrační nátěr</t>
  </si>
  <si>
    <t>-1205621806</t>
  </si>
  <si>
    <t>3,3+4,45+20,015+14,16</t>
  </si>
  <si>
    <t>466</t>
  </si>
  <si>
    <t>763121751</t>
  </si>
  <si>
    <t>Příplatek k SDK stěně předsazené za plochu do 6 m2 jednotlivě</t>
  </si>
  <si>
    <t>-1577701203</t>
  </si>
  <si>
    <t>5,45+3,3+14,16</t>
  </si>
  <si>
    <t>467</t>
  </si>
  <si>
    <t>763122425</t>
  </si>
  <si>
    <t>SDK stěna šachtová tl 125 mm profil CW+UW 100 desky 2xH2DF 12,5 bez TI EI 30</t>
  </si>
  <si>
    <t>-1196186557</t>
  </si>
  <si>
    <t>(1,5+0,2)*(1,6+0,9)"instalační předstěny 1NP</t>
  </si>
  <si>
    <t>1,2*1"mč309</t>
  </si>
  <si>
    <t>468</t>
  </si>
  <si>
    <t>763131433</t>
  </si>
  <si>
    <t>SDK podhled deska 1xDF 15 TI 60 mm 50 kg/m3 dvouvrstvá spodní kce profil CD+UD</t>
  </si>
  <si>
    <t>986316521</t>
  </si>
  <si>
    <t>2,76*5,55+3,82*2,76"1NP - SKp</t>
  </si>
  <si>
    <t>40,95+17,22+8,42"1PP - SKp</t>
  </si>
  <si>
    <t>469</t>
  </si>
  <si>
    <t>763131451</t>
  </si>
  <si>
    <t>SDK podhled deska 1xH2 12,5 bez TI dvouvrstvá spodní kce profil CD+UD</t>
  </si>
  <si>
    <t>1864516970</t>
  </si>
  <si>
    <t>1,39+4,68"mč211,213</t>
  </si>
  <si>
    <t>7,4*(0,5+0,32)"kastlík mč209</t>
  </si>
  <si>
    <t>470</t>
  </si>
  <si>
    <t>763131714</t>
  </si>
  <si>
    <t>SDK podhled základní penetrační nátěr</t>
  </si>
  <si>
    <t>-385475960</t>
  </si>
  <si>
    <t>116,981+12,138+141,57</t>
  </si>
  <si>
    <t>471</t>
  </si>
  <si>
    <t>763131721</t>
  </si>
  <si>
    <t>SDK podhled skoková změna v do 0,5 m</t>
  </si>
  <si>
    <t>-1251738233</t>
  </si>
  <si>
    <t>472</t>
  </si>
  <si>
    <t>763131751</t>
  </si>
  <si>
    <t>Montáž parotěsné zábrany do SDK podhledu</t>
  </si>
  <si>
    <t>-1794267251</t>
  </si>
  <si>
    <t>141,57"podkroví</t>
  </si>
  <si>
    <t>473</t>
  </si>
  <si>
    <t>283292820</t>
  </si>
  <si>
    <t>folie parotěsná Al Speciál 170 g/m2 (1,5 x 50 m)</t>
  </si>
  <si>
    <t>-1906411752</t>
  </si>
  <si>
    <t>174,38*1,1 'Přepočtené koeficientem množství</t>
  </si>
  <si>
    <t>474</t>
  </si>
  <si>
    <t>283292970</t>
  </si>
  <si>
    <t>páska spojovací oboustranně lepící  1x15 mm</t>
  </si>
  <si>
    <t>50531907</t>
  </si>
  <si>
    <t>475</t>
  </si>
  <si>
    <t>763131761</t>
  </si>
  <si>
    <t>Příplatek k SDK podhledu za plochu do 3 m2 jednotlivě</t>
  </si>
  <si>
    <t>55661384</t>
  </si>
  <si>
    <t>476</t>
  </si>
  <si>
    <t>763161720</t>
  </si>
  <si>
    <t>SDK podkroví deska 1xDF 12,5 TI 200 mm dvouvrstvá spodní kce profil CD+UD</t>
  </si>
  <si>
    <t>-1455763177</t>
  </si>
  <si>
    <t>5,5*(8,4+8,9)+2,5*6,2"šikminy</t>
  </si>
  <si>
    <t>2*2+8,97+2,27+11+1,87*1,5+1,5*1,25"vodorovný</t>
  </si>
  <si>
    <t>477</t>
  </si>
  <si>
    <t>763161791</t>
  </si>
  <si>
    <t>Příplatek k cenám podkroví za dalších 10 mm tepelné izolace</t>
  </si>
  <si>
    <t>-1214170334</t>
  </si>
  <si>
    <t>0,6*(8,9+8,4+6,3)*2"SK2 - podkroví - pro tl.izolace 60mm - v základní ceně 40mm</t>
  </si>
  <si>
    <t>478</t>
  </si>
  <si>
    <t>763161821</t>
  </si>
  <si>
    <t>Demontáž SDK podkroví s dvouvrstvou nosnou kcí z ocelových profilů opláštění jednoduché</t>
  </si>
  <si>
    <t>-1775534799</t>
  </si>
  <si>
    <t>4,84*4,2"mč305</t>
  </si>
  <si>
    <t>3,89*4,5"mč306</t>
  </si>
  <si>
    <t>11"mč302</t>
  </si>
  <si>
    <t>3,2*5,5"vodorovný v mč303,307,308</t>
  </si>
  <si>
    <t>3*5,5"šikmý v mč 307,308</t>
  </si>
  <si>
    <t>479</t>
  </si>
  <si>
    <t>763182313</t>
  </si>
  <si>
    <t>Ostění dveří z desek v SDK kci hloubky do 0,2 m</t>
  </si>
  <si>
    <t>-267654749</t>
  </si>
  <si>
    <t>480</t>
  </si>
  <si>
    <t>763182411</t>
  </si>
  <si>
    <t>SDK opláštění obvodu střešního okna z desek a UA profilů hloubky do 0,5 m</t>
  </si>
  <si>
    <t>-379168917</t>
  </si>
  <si>
    <t>(0,66*2+1,9*2)*12</t>
  </si>
  <si>
    <t>481</t>
  </si>
  <si>
    <t>998763302</t>
  </si>
  <si>
    <t>Přesun hmot tonážní pro sádrokartonové konstrukce v objektech v do 12 m</t>
  </si>
  <si>
    <t>1305050353</t>
  </si>
  <si>
    <t>482</t>
  </si>
  <si>
    <t>998763381</t>
  </si>
  <si>
    <t>Příplatek k přesunu hmot tonážní 763 SDK prováděný bez použití mechanizace</t>
  </si>
  <si>
    <t>1974613869</t>
  </si>
  <si>
    <t>764</t>
  </si>
  <si>
    <t>Konstrukce klempířské</t>
  </si>
  <si>
    <t>483</t>
  </si>
  <si>
    <t>764001821</t>
  </si>
  <si>
    <t>Demontáž krytiny ze svitků nebo tabulí do suti</t>
  </si>
  <si>
    <t>293938926</t>
  </si>
  <si>
    <t>(5,8+1)*2*9,095+(4,8+1)*2*6,75+(3+1)*2*2,5+2*4,7+(6+1)*4,7+3*4,5+2,5*9,5</t>
  </si>
  <si>
    <t>484</t>
  </si>
  <si>
    <t>764002413</t>
  </si>
  <si>
    <t>Montáž strukturované oddělovací rohože</t>
  </si>
  <si>
    <t>1144917667</t>
  </si>
  <si>
    <t>485</t>
  </si>
  <si>
    <t>283292230</t>
  </si>
  <si>
    <t>fólie strukturovaná dle PD</t>
  </si>
  <si>
    <t>-848440297</t>
  </si>
  <si>
    <t>277,792*1,15 'Přepočtené koeficientem množství</t>
  </si>
  <si>
    <t>486</t>
  </si>
  <si>
    <t>764002851</t>
  </si>
  <si>
    <t>Demontáž oplechování parapetů do suti</t>
  </si>
  <si>
    <t>160963908</t>
  </si>
  <si>
    <t>1,2*8+1,48+0,9*7"2NP</t>
  </si>
  <si>
    <t>1,2*8+1,48+0,9*7"1NP</t>
  </si>
  <si>
    <t>0,95"podkroví</t>
  </si>
  <si>
    <t>0,6*10+0,7+0,82+0,86*3"1PP</t>
  </si>
  <si>
    <t>487</t>
  </si>
  <si>
    <t>764002861</t>
  </si>
  <si>
    <t>Demontáž oplechování říms a ozdobných prvků do suti</t>
  </si>
  <si>
    <t>389345927</t>
  </si>
  <si>
    <t>7,8"římsy dle výkresu bourání</t>
  </si>
  <si>
    <t>488</t>
  </si>
  <si>
    <t>764004821</t>
  </si>
  <si>
    <t>Demontáž nástřešního žlabu do suti</t>
  </si>
  <si>
    <t>967662871</t>
  </si>
  <si>
    <t>7,015+0,785+8,41+1+0,765+1,905+1,93+1,985+0,25+8,73+0,3+0,3+2,545+9,71</t>
  </si>
  <si>
    <t>489</t>
  </si>
  <si>
    <t>764004861</t>
  </si>
  <si>
    <t>Demontáž svodu do suti</t>
  </si>
  <si>
    <t>1624088423</t>
  </si>
  <si>
    <t>6*8</t>
  </si>
  <si>
    <t>490</t>
  </si>
  <si>
    <t>764011443</t>
  </si>
  <si>
    <t>Podkladní plech z PZ plechu pro hřebeny, nároží, úžlabí nebo okapové hrany tl. 1,0 mm rš 250 mm . dle ozn.K3 - příponkový plech</t>
  </si>
  <si>
    <t>-1451538421</t>
  </si>
  <si>
    <t>11,81</t>
  </si>
  <si>
    <t>491</t>
  </si>
  <si>
    <t>764141313</t>
  </si>
  <si>
    <t>Krytina střechy rovné drážkováním ze svitků z TiZn lesklého plechu rš 670 mm sklonu do 60°</t>
  </si>
  <si>
    <t>660109776</t>
  </si>
  <si>
    <t>((5,8+1)*2*9,095+(4,8+1)*2*6,75+(3+1)*2*2,5+2*4,7+(6+1)*4,7+5*4,5)"plocha střechy</t>
  </si>
  <si>
    <t>-0,8*44,12"odpočet nástřešního žlabu</t>
  </si>
  <si>
    <t>0,3*(3,5+5,4+3,5)+0,3*(1,7+1,7+0,48+0,48+0,48+0,48+1,2)"lemování kolem zdiva a komínů</t>
  </si>
  <si>
    <t>492</t>
  </si>
  <si>
    <t>764141391</t>
  </si>
  <si>
    <t>Příplatek k cenám krytiny z TiZn lesklého plechu za těsnění drážek sklonu do 10°</t>
  </si>
  <si>
    <t>-1310527243</t>
  </si>
  <si>
    <t>493</t>
  </si>
  <si>
    <t>764203152</t>
  </si>
  <si>
    <t>Montáž střešního výlezu pro krytinu skládanou nebo plechovou</t>
  </si>
  <si>
    <t>-1881694146</t>
  </si>
  <si>
    <t>494</t>
  </si>
  <si>
    <t>553418490</t>
  </si>
  <si>
    <t>vikýř standard titanzinek 600 x 600 mm - dle ozn E08</t>
  </si>
  <si>
    <t>813429421</t>
  </si>
  <si>
    <t>495</t>
  </si>
  <si>
    <t>764242334</t>
  </si>
  <si>
    <t>Oplechování rovné okapové hrany z TiZn lesklého plechu rš 330 mm - dle ozn.K7</t>
  </si>
  <si>
    <t>141582411</t>
  </si>
  <si>
    <t>496</t>
  </si>
  <si>
    <t>764242336</t>
  </si>
  <si>
    <t>Oplechování rovné okapové hrany z TiZn lesklého plechu rš 500 mm - dle ozn.K5</t>
  </si>
  <si>
    <t>-1989355293</t>
  </si>
  <si>
    <t>497</t>
  </si>
  <si>
    <t>764243356</t>
  </si>
  <si>
    <t>Sněhový zachytávač krytiny z TiZn lesklého plechu průběžný dvoutrubkový</t>
  </si>
  <si>
    <t>-30639515</t>
  </si>
  <si>
    <t>6,59+3,6+1,79+3+1,25+1,79+5,39+3,6+3,6</t>
  </si>
  <si>
    <t>498</t>
  </si>
  <si>
    <t>764246343</t>
  </si>
  <si>
    <t>Oplechování parapetů rovných celoplošně lepené z TiZn lesklého plechu rš 250 mm - dle ozn.K1</t>
  </si>
  <si>
    <t>1831768231</t>
  </si>
  <si>
    <t>499</t>
  </si>
  <si>
    <t>764246347</t>
  </si>
  <si>
    <t>Oplechování parapetů rovných celoplošně lepené z TiZn lesklého plechu rš 600 mm - dle ozn.K2</t>
  </si>
  <si>
    <t>1619057070</t>
  </si>
  <si>
    <t>1,5</t>
  </si>
  <si>
    <t>500</t>
  </si>
  <si>
    <t>76424832R</t>
  </si>
  <si>
    <t>Oplechování římsy rovné celoplošně lepené z TiZn lesklého plechu rš 100 mm - dle ozn K6</t>
  </si>
  <si>
    <t>-1598826999</t>
  </si>
  <si>
    <t>54,462</t>
  </si>
  <si>
    <t>501</t>
  </si>
  <si>
    <t>764304156</t>
  </si>
  <si>
    <t>Montáž lemování sloupků komínových lávek s krytinou skládanou, plechovou rš 500 x 500 mm (materiál v ploše krytiny)</t>
  </si>
  <si>
    <t>-578225660</t>
  </si>
  <si>
    <t>502</t>
  </si>
  <si>
    <t>76430612R</t>
  </si>
  <si>
    <t>Dodávka + montáž ventilačního komínku dl.500mm včetně lemování  na plechové krytině průměru do 100 mm</t>
  </si>
  <si>
    <t>-210960978</t>
  </si>
  <si>
    <t>2"stoupací potrubí kanalizace</t>
  </si>
  <si>
    <t>503</t>
  </si>
  <si>
    <t>764543309R</t>
  </si>
  <si>
    <t>Žlaby nástřešní oblého tvaru včetně háků, čel a hrdel z TiZn lesklého plechu rš 1000 mm - dle ozn.K5</t>
  </si>
  <si>
    <t>-1022859142</t>
  </si>
  <si>
    <t>504</t>
  </si>
  <si>
    <t>764543329R</t>
  </si>
  <si>
    <t>Příplatek za provedení rohu nebo koutu  nadokapního žlabu z TiZn lesklého plechu rš 1000 mm - dle K5</t>
  </si>
  <si>
    <t>-548632910</t>
  </si>
  <si>
    <t>505</t>
  </si>
  <si>
    <t>764548324</t>
  </si>
  <si>
    <t>Svody kruhové včetně objímek, kolen, odskoků z TiZn lesklého plechu průměru 120 mm - dle ozn.K4</t>
  </si>
  <si>
    <t>-1154259924</t>
  </si>
  <si>
    <t>506</t>
  </si>
  <si>
    <t>998764102</t>
  </si>
  <si>
    <t>Přesun hmot tonážní pro konstrukce klempířské v objektech v do 12 m</t>
  </si>
  <si>
    <t>-1493044434</t>
  </si>
  <si>
    <t>507</t>
  </si>
  <si>
    <t>998764181</t>
  </si>
  <si>
    <t>Příplatek k přesunu hmot tonážní 764 prováděný bez použití mechanizace</t>
  </si>
  <si>
    <t>2075261423</t>
  </si>
  <si>
    <t>765</t>
  </si>
  <si>
    <t>Krytina skládaná</t>
  </si>
  <si>
    <t>508</t>
  </si>
  <si>
    <t>765191023</t>
  </si>
  <si>
    <t>Montáž pojistné hydroizolační fólie kladené ve sklonu přes 20° s lepenými spoji na bednění</t>
  </si>
  <si>
    <t>-2054830876</t>
  </si>
  <si>
    <t>((5,8+1)*2*9,095+(4,8+1)*2*6,75+(3+1)*2*2,5+2*4,7+(6+1)*4,7+3*4,5)"plocha střechy</t>
  </si>
  <si>
    <t>509</t>
  </si>
  <si>
    <t>28329220</t>
  </si>
  <si>
    <t>fólie hydroizolační pojistná difúzně otevřená na bednění, délka role 50 m, šířka  1,50 m</t>
  </si>
  <si>
    <t>57306200</t>
  </si>
  <si>
    <t>279,992*1,1 'Přepočtené koeficientem množství</t>
  </si>
  <si>
    <t>510</t>
  </si>
  <si>
    <t>765191901</t>
  </si>
  <si>
    <t>Demontáž pojistné hydroizolační fólie kladené ve sklonu do 30°</t>
  </si>
  <si>
    <t>2128609319</t>
  </si>
  <si>
    <t>0,2*7,8"konstrukce římsy</t>
  </si>
  <si>
    <t>511</t>
  </si>
  <si>
    <t>998765102</t>
  </si>
  <si>
    <t>Přesun hmot tonážní pro krytiny skládané v objektech v do 12 m</t>
  </si>
  <si>
    <t>704671160</t>
  </si>
  <si>
    <t>512</t>
  </si>
  <si>
    <t>998765181</t>
  </si>
  <si>
    <t>Příplatek k přesunu hmot tonážní 765 prováděný bez použití mechanizace</t>
  </si>
  <si>
    <t>-309920895</t>
  </si>
  <si>
    <t>766</t>
  </si>
  <si>
    <t>Konstrukce truhlářské</t>
  </si>
  <si>
    <t>513</t>
  </si>
  <si>
    <t>766-01</t>
  </si>
  <si>
    <t>Demontáž stávající kuchyňské linky, uskladnění + zpětná montáž včetně přesunů  - komplet dle specifikace T.02</t>
  </si>
  <si>
    <t>-1052740584</t>
  </si>
  <si>
    <t>514</t>
  </si>
  <si>
    <t>766-02</t>
  </si>
  <si>
    <t>Dodávka + montáž kuchyńská linka - komplet dle specifikace T.01</t>
  </si>
  <si>
    <t>-1278608845</t>
  </si>
  <si>
    <t>515</t>
  </si>
  <si>
    <t>766-03</t>
  </si>
  <si>
    <t>Dodávka + montáž kuchyňská linka - komplet dle specifikace T.03</t>
  </si>
  <si>
    <t>-1841575730</t>
  </si>
  <si>
    <t>516</t>
  </si>
  <si>
    <t>766-04</t>
  </si>
  <si>
    <t>Demontáž stávající kuchyňské linky včetně likvidace na řízené skládce - komplet dle specifikace T.04</t>
  </si>
  <si>
    <t>-1729788439</t>
  </si>
  <si>
    <t>517</t>
  </si>
  <si>
    <t>766-05</t>
  </si>
  <si>
    <t>Dodávka + montáž kuchyňské linky - komplet dle specifikace T.06</t>
  </si>
  <si>
    <t>1462812733</t>
  </si>
  <si>
    <t>518</t>
  </si>
  <si>
    <t>766-06</t>
  </si>
  <si>
    <t>Dodávka + montáž odkládací pult včetně skříněk - komplet dle specifikace T.07</t>
  </si>
  <si>
    <t>1592306384</t>
  </si>
  <si>
    <t>519</t>
  </si>
  <si>
    <t>766-08</t>
  </si>
  <si>
    <t>Dodávka + montáž vestavěné skříně - komplet dle specifikace T.08</t>
  </si>
  <si>
    <t>426708483</t>
  </si>
  <si>
    <t>520</t>
  </si>
  <si>
    <t>766221811</t>
  </si>
  <si>
    <t>Demontáž celodřevěného samonosného schodiště</t>
  </si>
  <si>
    <t>1117890618</t>
  </si>
  <si>
    <t>2,7"schody ze zahrady</t>
  </si>
  <si>
    <t>3,2"na půdu</t>
  </si>
  <si>
    <t>521</t>
  </si>
  <si>
    <t>766231113</t>
  </si>
  <si>
    <t>Montáž sklápěcích půdních schodů</t>
  </si>
  <si>
    <t>1824619302</t>
  </si>
  <si>
    <t>522</t>
  </si>
  <si>
    <t>61233172</t>
  </si>
  <si>
    <t>schody stahovací kovové a plechovým víkem s vnitřní protipožární,protihlukovou a zateplovací vložkou - 70(1100)x50(100) cm</t>
  </si>
  <si>
    <t>959042192</t>
  </si>
  <si>
    <t>523</t>
  </si>
  <si>
    <t>766311811</t>
  </si>
  <si>
    <t>Demontáž dřevěného zábradlí vnitřního</t>
  </si>
  <si>
    <t>549067259</t>
  </si>
  <si>
    <t>2,7*2"zábradlí na venkovním schodišti</t>
  </si>
  <si>
    <t>524</t>
  </si>
  <si>
    <t>766411812</t>
  </si>
  <si>
    <t>Demontáž truhlářského obložení stěn z panelů plochy přes 1,5 m2</t>
  </si>
  <si>
    <t>2023527189</t>
  </si>
  <si>
    <t>2,5*2*(2,15+5,5*2+2,3+1,2+3,5/1,5)-4*0,8*2*2-0,6*2*2"podkroví stěny</t>
  </si>
  <si>
    <t>525</t>
  </si>
  <si>
    <t>766411822</t>
  </si>
  <si>
    <t>Demontáž truhlářského obložení stěn podkladových roštů</t>
  </si>
  <si>
    <t>-1361043608</t>
  </si>
  <si>
    <t>526</t>
  </si>
  <si>
    <t>766421821</t>
  </si>
  <si>
    <t>Demontáž truhlářského obložení podhledů z palubek</t>
  </si>
  <si>
    <t>19907558</t>
  </si>
  <si>
    <t>2,465*9,87"lodžie - 1NP</t>
  </si>
  <si>
    <t>(3+0,3)*(9,87+0,4)"lodžie 2NP</t>
  </si>
  <si>
    <t>527</t>
  </si>
  <si>
    <t>766421822</t>
  </si>
  <si>
    <t>Demontáž truhlářského obložení podhledů podkladových roštů</t>
  </si>
  <si>
    <t>387102550</t>
  </si>
  <si>
    <t>528</t>
  </si>
  <si>
    <t>766423341</t>
  </si>
  <si>
    <t>Montáž obložení podhledů členitých panely aglomerovanými do 0,60 m2</t>
  </si>
  <si>
    <t>-818008423</t>
  </si>
  <si>
    <t>0,25*(11+8+4,3+2,8+3+3)"okraj terasy a schodiště dle det. B</t>
  </si>
  <si>
    <t>529</t>
  </si>
  <si>
    <t>59590767</t>
  </si>
  <si>
    <t>deska cementotřísková fasádní hladká finální vrstva lasura tl 12mm</t>
  </si>
  <si>
    <t>-330492379</t>
  </si>
  <si>
    <t>8,025*1,1 'Přepočtené koeficientem množství</t>
  </si>
  <si>
    <t>530</t>
  </si>
  <si>
    <t>766622131</t>
  </si>
  <si>
    <t>Montáž plastových oken plochy přes 1 m2 otevíravých výšky do 1,5 m s rámem do zdiva</t>
  </si>
  <si>
    <t>-204126596</t>
  </si>
  <si>
    <t>1,2*1,5*3+1,2*1,5*3+0,9*1,5*3+0,9*1,2*2+2,465*2,35+1,48*1,2*2+1,2*1,5*4+0,9*1,2*2+0,9*1,5*3+1,2*1,5*4+0,95*1,25*1+0,95*1,2*2</t>
  </si>
  <si>
    <t>531</t>
  </si>
  <si>
    <t>611305840R</t>
  </si>
  <si>
    <t>okno dřevěné dvoukřídlové otvíravé a sklápěcí  120x150 cm ozn.09,10,11,12,22,23,28</t>
  </si>
  <si>
    <t>1738978903</t>
  </si>
  <si>
    <t>532</t>
  </si>
  <si>
    <t>6113058R0</t>
  </si>
  <si>
    <t>okno dřevěné dvoukřídlové otvíravé a sklápěcí 95x125 cm ozn.,34</t>
  </si>
  <si>
    <t>-134752058</t>
  </si>
  <si>
    <t>533</t>
  </si>
  <si>
    <t>611305220</t>
  </si>
  <si>
    <t>okno dřevěné dvoukřídlé otvíravé a sklápěcí 90x120 cm - dle ozn 14,15,24,25</t>
  </si>
  <si>
    <t>-848346381</t>
  </si>
  <si>
    <t>534</t>
  </si>
  <si>
    <t>611305220R</t>
  </si>
  <si>
    <t>okno dřevěné dvoukřídlé otvíravé a sklápěcí 95x120 cm - dle ozn 35</t>
  </si>
  <si>
    <t>1318565918</t>
  </si>
  <si>
    <t>535</t>
  </si>
  <si>
    <t>611305300</t>
  </si>
  <si>
    <t>okno dřevěné dvoukřídlé otvíravé a sklápěcí 120x150 cm - dle ozn.32</t>
  </si>
  <si>
    <t>-208995627</t>
  </si>
  <si>
    <t>536</t>
  </si>
  <si>
    <t>61130702R</t>
  </si>
  <si>
    <t>okno dřevěné trojkřídlé otvíravé a sklápěcí 150x120 cm - dle ozn.26</t>
  </si>
  <si>
    <t>-1485838029</t>
  </si>
  <si>
    <t>537</t>
  </si>
  <si>
    <t>61130702R5</t>
  </si>
  <si>
    <t>okno dřevěné trojkřídlé otvíravé a sklápěcí 148x120 cm - dle ozn.38</t>
  </si>
  <si>
    <t>1554298253</t>
  </si>
  <si>
    <t>538</t>
  </si>
  <si>
    <t>61130584R</t>
  </si>
  <si>
    <t>okno dřěvěné dvoukřídlé otevíravé a sklápěcí 90x150 cm  - dle ozn. 13,27</t>
  </si>
  <si>
    <t>-1259574769</t>
  </si>
  <si>
    <t>539</t>
  </si>
  <si>
    <t>61130584R1</t>
  </si>
  <si>
    <t>okno dřevěné s balkonovými dveřmi 246,5x235 cm  - dle ozn. 20</t>
  </si>
  <si>
    <t>-2026404167</t>
  </si>
  <si>
    <t>540</t>
  </si>
  <si>
    <t>766622212</t>
  </si>
  <si>
    <t>Montáž plastových oken plochy do 1 m2 pevných s rámem do zdiva</t>
  </si>
  <si>
    <t>1520053526</t>
  </si>
  <si>
    <t>541</t>
  </si>
  <si>
    <t>611400150</t>
  </si>
  <si>
    <t>okno dřevěné jednokřídlé otvíravé a vyklápěcí pravé 80 x 90 cm - dle ozn.01</t>
  </si>
  <si>
    <t>-1543132770</t>
  </si>
  <si>
    <t>542</t>
  </si>
  <si>
    <t>611400211</t>
  </si>
  <si>
    <t>okno dřevěné jednokřídlé otevíravé a vyklápěcí 80 x 75 cm - dle ozn.04,05,06,07</t>
  </si>
  <si>
    <t>-1876848934</t>
  </si>
  <si>
    <t>543</t>
  </si>
  <si>
    <t>61140015R</t>
  </si>
  <si>
    <t>okno dřevěné jednokřídlé otvíravé a vyklápěcí pravé 80 x 90 cm - dle ozn.02</t>
  </si>
  <si>
    <t>-2069307890</t>
  </si>
  <si>
    <t>544</t>
  </si>
  <si>
    <t>61140015R1</t>
  </si>
  <si>
    <t>okno dřevěné jednokřídlé otvíravé a vyklápěcí pravé 80 x 75 cm - dle ozn.03</t>
  </si>
  <si>
    <t>-210232675</t>
  </si>
  <si>
    <t>545</t>
  </si>
  <si>
    <t>61140015R3</t>
  </si>
  <si>
    <t>okno dřevěné jednokřídlé otvíravé a vyklápěcí pravé 60 x 60 cm - dle ozn.37</t>
  </si>
  <si>
    <t>131449279</t>
  </si>
  <si>
    <t>546</t>
  </si>
  <si>
    <t>61140015R2</t>
  </si>
  <si>
    <t>okno dřevěné dvoukřídlé otvíravé a vyklápěcí pravé 79 x 95 cm - dle ozn.08</t>
  </si>
  <si>
    <t>-1633323721</t>
  </si>
  <si>
    <t>547</t>
  </si>
  <si>
    <t>766660001</t>
  </si>
  <si>
    <t>Montáž dveřních křídel otvíravých 1křídlových š do 0,8 m do ocelové zárubně</t>
  </si>
  <si>
    <t>-708401058</t>
  </si>
  <si>
    <t>548</t>
  </si>
  <si>
    <t>611602R-01</t>
  </si>
  <si>
    <t>dveře dřevěné vnitřní 1křídlové - dle spec. 4/P včetně kování a doplňků</t>
  </si>
  <si>
    <t>-2098370844</t>
  </si>
  <si>
    <t>549</t>
  </si>
  <si>
    <t>611602R-02</t>
  </si>
  <si>
    <t>dveře dřevěné vnitřní 1křídlové - dle spec. 5/P,L  včetně kování a doplňků</t>
  </si>
  <si>
    <t>-920979518</t>
  </si>
  <si>
    <t>550</t>
  </si>
  <si>
    <t>611602R-03</t>
  </si>
  <si>
    <t>dveře dřevěné vnitřní 1křídlové - dle spec. 6/P,L  včetně kování a doplňků</t>
  </si>
  <si>
    <t>264508743</t>
  </si>
  <si>
    <t>551</t>
  </si>
  <si>
    <t>611602R-04</t>
  </si>
  <si>
    <t>dveře dřevěné vnitřní 1křídlové - dle spec. 28,31/P,L  včetně kování a doplňků</t>
  </si>
  <si>
    <t>352136071</t>
  </si>
  <si>
    <t>552</t>
  </si>
  <si>
    <t>611602R-05</t>
  </si>
  <si>
    <t>dveře dřevěné vnitřní 1křídlové - dle spec. 30/L  včetně kování a doplňků</t>
  </si>
  <si>
    <t>-1995937667</t>
  </si>
  <si>
    <t>553</t>
  </si>
  <si>
    <t>611602R-06</t>
  </si>
  <si>
    <t>dveře dřevěné vnitřní 1křídlové - dle spec. 32,33,34/P  včetně kování a doplňků</t>
  </si>
  <si>
    <t>1579473847</t>
  </si>
  <si>
    <t>554</t>
  </si>
  <si>
    <t>611602R-07</t>
  </si>
  <si>
    <t>dveře dřevěné vnitřní 1křídlové s PO - dle spec. 8/P  včetně kování a doplňků</t>
  </si>
  <si>
    <t>-1119566639</t>
  </si>
  <si>
    <t>555</t>
  </si>
  <si>
    <t>611602R-10</t>
  </si>
  <si>
    <t>dveře dřevěné vnitřní 1křídlové  - dle spec. 12/P  včetně kování a doplňků</t>
  </si>
  <si>
    <t>949803465</t>
  </si>
  <si>
    <t>556</t>
  </si>
  <si>
    <t>611602R-13</t>
  </si>
  <si>
    <t>dveře dřevěné vnitřní 1křídlové  - dle spec. 16/P  včetně kování a doplňků</t>
  </si>
  <si>
    <t>-187062689</t>
  </si>
  <si>
    <t>557</t>
  </si>
  <si>
    <t>611602R-14</t>
  </si>
  <si>
    <t>dveře dřevěné vnitřní 1křídlové  - dle spec. 35,36/P  včetně kování a doplňků</t>
  </si>
  <si>
    <t>-629769392</t>
  </si>
  <si>
    <t>558</t>
  </si>
  <si>
    <t>611602R-19</t>
  </si>
  <si>
    <t>dveře dřevěné vnitřní 1křídlové  - dle spec. 28/L  včetně kování a doplňků</t>
  </si>
  <si>
    <t>1134397037</t>
  </si>
  <si>
    <t>559</t>
  </si>
  <si>
    <t>611602R-20</t>
  </si>
  <si>
    <t>dveře dřevěné vnitřní 1křídlové  - dle spec. 39,40/L  včetně kování a doplňků</t>
  </si>
  <si>
    <t>1144030906</t>
  </si>
  <si>
    <t>560</t>
  </si>
  <si>
    <t>611602R-21</t>
  </si>
  <si>
    <t>dveře dřevěné vnitřní 1křídlové  - dle spec. 41/L  včetně kování a doplňků</t>
  </si>
  <si>
    <t>1799779976</t>
  </si>
  <si>
    <t>561</t>
  </si>
  <si>
    <t>611602R-22</t>
  </si>
  <si>
    <t>dveře dřevěné vnitřní 1křídlové  - dle spec. 42/P  včetně kování a doplňků</t>
  </si>
  <si>
    <t>-759236562</t>
  </si>
  <si>
    <t>562</t>
  </si>
  <si>
    <t>611602R-23</t>
  </si>
  <si>
    <t>dveře dřevěné vnitřní 1křídlové  - dle spec. 42,43/P,L  včetně kování a doplňků</t>
  </si>
  <si>
    <t>-1776261987</t>
  </si>
  <si>
    <t>563</t>
  </si>
  <si>
    <t>611602R-24</t>
  </si>
  <si>
    <t>dveře dřevěné vnitřní 1křídlové  - dle spec. 45/P  včetně kování a doplňků</t>
  </si>
  <si>
    <t>387245014</t>
  </si>
  <si>
    <t>564</t>
  </si>
  <si>
    <t>611602R-29</t>
  </si>
  <si>
    <t>dveře dřevěné vnitřní 1křídlové  - dle spec. 27/L  včetně kování a doplňků</t>
  </si>
  <si>
    <t>1159199804</t>
  </si>
  <si>
    <t>565</t>
  </si>
  <si>
    <t>766660002</t>
  </si>
  <si>
    <t>Montáž dveřních křídel otvíravých 1křídlových š přes 0,8 m do ocelové zárubně</t>
  </si>
  <si>
    <t>1629642624</t>
  </si>
  <si>
    <t>566</t>
  </si>
  <si>
    <t>6116021R14</t>
  </si>
  <si>
    <t>dveře dřevěné vnitřní  1křídlové - dle spec. 3/P včetně kování a doplňků</t>
  </si>
  <si>
    <t>1990855666</t>
  </si>
  <si>
    <t>567</t>
  </si>
  <si>
    <t>6116021R141</t>
  </si>
  <si>
    <t>dveře dřevěné vnitřní  1křídlové - dle spec. 3s/P  včetně kování a doplňků</t>
  </si>
  <si>
    <t>2074087874</t>
  </si>
  <si>
    <t>568</t>
  </si>
  <si>
    <t>6116021R142</t>
  </si>
  <si>
    <t>dveře dřevěné vnitřní  1křídlové - dle spec. 29/L  včetně kování a doplňků</t>
  </si>
  <si>
    <t>813577511</t>
  </si>
  <si>
    <t>569</t>
  </si>
  <si>
    <t>766660012</t>
  </si>
  <si>
    <t>Montáž dveřních křídel otvíravých 2křídlových š přes 1,45 m do ocelové zárubně</t>
  </si>
  <si>
    <t>-42233212</t>
  </si>
  <si>
    <t>570</t>
  </si>
  <si>
    <t>6116021R1</t>
  </si>
  <si>
    <t>dveře dřevěné vnitřní hladké prosklené 2křídlové - dle spec. 2/L</t>
  </si>
  <si>
    <t>765005147</t>
  </si>
  <si>
    <t>571</t>
  </si>
  <si>
    <t>6116021R17</t>
  </si>
  <si>
    <t>příplatek za bezpečnostní vložku pro systém centrálního klíče + centrální klíč do vložky</t>
  </si>
  <si>
    <t>-956143490</t>
  </si>
  <si>
    <t>572</t>
  </si>
  <si>
    <t>766660171</t>
  </si>
  <si>
    <t>Montáž dveřních křídel otvíravých 1křídlových š do 0,8 m do obložkové zárubně</t>
  </si>
  <si>
    <t>-918489365</t>
  </si>
  <si>
    <t>573</t>
  </si>
  <si>
    <t>611602R-08</t>
  </si>
  <si>
    <t>dveře dřevěné vnitřní 1křídlové  - dle spec. 9/P  včetně kování a doplňků</t>
  </si>
  <si>
    <t>733978495</t>
  </si>
  <si>
    <t>574</t>
  </si>
  <si>
    <t>611602R-09</t>
  </si>
  <si>
    <t>dveře dřevěné vnitřní 1křídlové  - dle spec. 11/P  včetně kování a doplňků</t>
  </si>
  <si>
    <t>-1556170783</t>
  </si>
  <si>
    <t>575</t>
  </si>
  <si>
    <t>611602R-11</t>
  </si>
  <si>
    <t>dveře dřevěné vnitřní 1křídlové  - dle spec. 13/L  včetně kování a doplňků</t>
  </si>
  <si>
    <t>328155687</t>
  </si>
  <si>
    <t>576</t>
  </si>
  <si>
    <t>611602R-12</t>
  </si>
  <si>
    <t>dveře dřevěné vnitřní 1křídlové  - dle spec. 14/P  včetně kování a doplňků</t>
  </si>
  <si>
    <t>117536042</t>
  </si>
  <si>
    <t>577</t>
  </si>
  <si>
    <t>611602R-15</t>
  </si>
  <si>
    <t>dveře dřevěné vnitřní 1křídlové  - dle spec. 37,38/L,P  včetně kování a doplňků</t>
  </si>
  <si>
    <t>1437907636</t>
  </si>
  <si>
    <t>578</t>
  </si>
  <si>
    <t>611602R-16</t>
  </si>
  <si>
    <t>dveře dřevěné vnitřní 1křídlové  - dle spec. 18/P  včetně kování a doplňků</t>
  </si>
  <si>
    <t>-1440799445</t>
  </si>
  <si>
    <t>579</t>
  </si>
  <si>
    <t>611602R-17</t>
  </si>
  <si>
    <t>dveře dřevěné vnitřní 1křídlové  - dle spec. 18s/P  včetně kování a doplňků</t>
  </si>
  <si>
    <t>1641064617</t>
  </si>
  <si>
    <t>580</t>
  </si>
  <si>
    <t>611602R-18</t>
  </si>
  <si>
    <t>dveře dřevěné vnitřní 1křídlové  - dle spec. 19/P  včetně kování a doplňků</t>
  </si>
  <si>
    <t>421753830</t>
  </si>
  <si>
    <t>581</t>
  </si>
  <si>
    <t>611602R-25</t>
  </si>
  <si>
    <t>dveře dřevěné vnitřní 1křídlové  - dle spec. 20,21/P,L  včetně kování a doplňků</t>
  </si>
  <si>
    <t>1511416024</t>
  </si>
  <si>
    <t>582</t>
  </si>
  <si>
    <t>611602R-26</t>
  </si>
  <si>
    <t>dveře dřevěné vnitřní 1křídlové  - dle spec. 22/P  včetně kování a doplňků</t>
  </si>
  <si>
    <t>-1009097293</t>
  </si>
  <si>
    <t>583</t>
  </si>
  <si>
    <t>611602R-27</t>
  </si>
  <si>
    <t>dveře dřevěné vnitřní 1křídlové  - dle spec. 23/L  včetně kování a doplňků</t>
  </si>
  <si>
    <t>-303625749</t>
  </si>
  <si>
    <t>584</t>
  </si>
  <si>
    <t>611602R-28</t>
  </si>
  <si>
    <t>dveře dřevěné vnitřní 1křídlové  - dle spec. 24/P  včetně kování a doplňků</t>
  </si>
  <si>
    <t>-1221399663</t>
  </si>
  <si>
    <t>585</t>
  </si>
  <si>
    <t>766660172</t>
  </si>
  <si>
    <t>Montáž dveřních křídel otvíravých 1křídlových š přes 0,8 m do obložkové zárubně</t>
  </si>
  <si>
    <t>1341213557</t>
  </si>
  <si>
    <t>586</t>
  </si>
  <si>
    <t>6116021R143</t>
  </si>
  <si>
    <t>dveře dřevěné vnitřní  1křídlové - dle spec. 10/L  včetně kování a doplňků</t>
  </si>
  <si>
    <t>-2144259222</t>
  </si>
  <si>
    <t>587</t>
  </si>
  <si>
    <t>6116021R144</t>
  </si>
  <si>
    <t>dveře dřevěné vnitřní  1křídlové - dle spec. 15/P  včetně kování a doplňků</t>
  </si>
  <si>
    <t>1468047266</t>
  </si>
  <si>
    <t>588</t>
  </si>
  <si>
    <t>6116021R145</t>
  </si>
  <si>
    <t>dveře dřevěné vnitřní  1křídlové - dle spec. 25/L  včetně kování a doplňků</t>
  </si>
  <si>
    <t>-165321106</t>
  </si>
  <si>
    <t>589</t>
  </si>
  <si>
    <t>6116021R146</t>
  </si>
  <si>
    <t>dveře dřevěné vnitřní  1křídlové - dle spec. 26/L  včetně kování a doplňků</t>
  </si>
  <si>
    <t>-867086166</t>
  </si>
  <si>
    <t>590</t>
  </si>
  <si>
    <t>766660173</t>
  </si>
  <si>
    <t>Montáž dveřních křídel otvíravých 2křídlových š do 1,45 m do obložkové zárubně</t>
  </si>
  <si>
    <t>1610118595</t>
  </si>
  <si>
    <t>591</t>
  </si>
  <si>
    <t>6116021R111</t>
  </si>
  <si>
    <t>dveře dřevěné vnitřní 2křídlové - dle spec. 17/L včetně kování a doplňků</t>
  </si>
  <si>
    <t>-2070657587</t>
  </si>
  <si>
    <t>592</t>
  </si>
  <si>
    <t>766660411</t>
  </si>
  <si>
    <t>Montáž vchodových dveří 1křídlových bez nadsvětlíku včetně rámu do zdiva</t>
  </si>
  <si>
    <t>-1479723978</t>
  </si>
  <si>
    <t>593</t>
  </si>
  <si>
    <t>6117311R</t>
  </si>
  <si>
    <t>dveře dřevěné kazetové vstupní  včetně kování  - komlet dle ozn.21</t>
  </si>
  <si>
    <t>1607009200</t>
  </si>
  <si>
    <t>594</t>
  </si>
  <si>
    <t>766660451</t>
  </si>
  <si>
    <t>Montáž vchodových dveří 2křídlových bez nadsvětlíku do zdiva</t>
  </si>
  <si>
    <t>1878429032</t>
  </si>
  <si>
    <t>595</t>
  </si>
  <si>
    <t>6117311R1</t>
  </si>
  <si>
    <t>dveře dřevěné kazetové vstupní dvoukřídlé včetně kování  - komlet dle 1/L</t>
  </si>
  <si>
    <t>1818523259</t>
  </si>
  <si>
    <t>596</t>
  </si>
  <si>
    <t>766660717</t>
  </si>
  <si>
    <t>Montáž dveřních křídel samozavírače na ocelovou zárubeň</t>
  </si>
  <si>
    <t>-600829594</t>
  </si>
  <si>
    <t>597</t>
  </si>
  <si>
    <t>549172650</t>
  </si>
  <si>
    <t>samozavírač dveří hydraulický K214 č.14 zlatá bronz</t>
  </si>
  <si>
    <t>1963021353</t>
  </si>
  <si>
    <t>598</t>
  </si>
  <si>
    <t>766662811</t>
  </si>
  <si>
    <t>Demontáž truhlářských prahů dveří jednokřídlových</t>
  </si>
  <si>
    <t>458199046</t>
  </si>
  <si>
    <t>9"1PP</t>
  </si>
  <si>
    <t>12"1NP</t>
  </si>
  <si>
    <t>13"2NP</t>
  </si>
  <si>
    <t>3"podkroví</t>
  </si>
  <si>
    <t>599</t>
  </si>
  <si>
    <t>766671002</t>
  </si>
  <si>
    <t>Montáž střešního okna do krytiny ploché 66 x 100 cm</t>
  </si>
  <si>
    <t>-771917838</t>
  </si>
  <si>
    <t>600</t>
  </si>
  <si>
    <t>611243R</t>
  </si>
  <si>
    <t>dodávka střešního okna včetně lemování, tepelně izolačního rámečku, atd. komplet dle PD ozn.36</t>
  </si>
  <si>
    <t>-1982759111</t>
  </si>
  <si>
    <t>601</t>
  </si>
  <si>
    <t>766671005</t>
  </si>
  <si>
    <t>Montáž střešního okna do krytiny ploché 68 x 140 cm</t>
  </si>
  <si>
    <t>-1062335430</t>
  </si>
  <si>
    <t>602</t>
  </si>
  <si>
    <t>61124306R</t>
  </si>
  <si>
    <t>dodávka střešního okna včetně lemování, tepelně izolačního rámečku, venkovní markýzy atd. komplet dle PD ozn.33</t>
  </si>
  <si>
    <t>-1319918964</t>
  </si>
  <si>
    <t>603</t>
  </si>
  <si>
    <t>61124306R1</t>
  </si>
  <si>
    <t>dodávka střešního okna včetně lemování, tepelně izolačního rámečku, atd. komplet dle PD ozn.40</t>
  </si>
  <si>
    <t>2031873658</t>
  </si>
  <si>
    <t>604</t>
  </si>
  <si>
    <t>766671005R</t>
  </si>
  <si>
    <t>Montáž střešního okna - střešní terasa 78 x 136+109 cm</t>
  </si>
  <si>
    <t>1323697753</t>
  </si>
  <si>
    <t>605</t>
  </si>
  <si>
    <t>61124306R3</t>
  </si>
  <si>
    <t>dodávka střešního okna (terasy) včetně lemování, tepelně izolačního rámečku, venkovní markýzy atd. komplet dle PD ozn.39</t>
  </si>
  <si>
    <t>-1314697850</t>
  </si>
  <si>
    <t>606</t>
  </si>
  <si>
    <t>766682111</t>
  </si>
  <si>
    <t>Montáž zárubní obložkových pro dveře jednokřídlové tl stěny do 200 mm</t>
  </si>
  <si>
    <t>-1062001199</t>
  </si>
  <si>
    <t>9"1NP</t>
  </si>
  <si>
    <t>4"2NP</t>
  </si>
  <si>
    <t>11"podkroví</t>
  </si>
  <si>
    <t>607</t>
  </si>
  <si>
    <t>61182258</t>
  </si>
  <si>
    <t>zárubeň obložková pro dveře 1křídlové 60,70,80,90x197cm tl 6-20cm,dub,buk</t>
  </si>
  <si>
    <t>-316813730</t>
  </si>
  <si>
    <t>608</t>
  </si>
  <si>
    <t>611822640</t>
  </si>
  <si>
    <t>zárubeň obložková pro dveře 1křídlové 60,70,80,90x197 cm, tl. 18-25 cm,dub,buk</t>
  </si>
  <si>
    <t>327897742</t>
  </si>
  <si>
    <t>609</t>
  </si>
  <si>
    <t>611822590</t>
  </si>
  <si>
    <t>protipožární pro dveře 1křídlové 60,70,80,90x197 cm, tl. 6 - 17 cm,dub,buk</t>
  </si>
  <si>
    <t>259391568</t>
  </si>
  <si>
    <t>610</t>
  </si>
  <si>
    <t>766682121</t>
  </si>
  <si>
    <t>Montáž zárubní obložkových pro dveře dvoukřídlové tl stěny do 170 mm</t>
  </si>
  <si>
    <t>84417500</t>
  </si>
  <si>
    <t>611</t>
  </si>
  <si>
    <t>611822740</t>
  </si>
  <si>
    <t>zárubeň obložková pro dveře 2křídlové 125,145x197 cm, tl. 6 - 17 cm,dub,buk</t>
  </si>
  <si>
    <t>-576841043</t>
  </si>
  <si>
    <t>612</t>
  </si>
  <si>
    <t>766691914</t>
  </si>
  <si>
    <t>Vyvěšení nebo zavěšení dřevěných křídel dveří pl do 2 m2</t>
  </si>
  <si>
    <t>470467612</t>
  </si>
  <si>
    <t>4"1NP</t>
  </si>
  <si>
    <t>10"2NP</t>
  </si>
  <si>
    <t>613</t>
  </si>
  <si>
    <t>766694111</t>
  </si>
  <si>
    <t>Montáž parapetních desek dřevěných nebo plastových šířky do 30 cm délky do 1,0 m</t>
  </si>
  <si>
    <t>-1110787458</t>
  </si>
  <si>
    <t>13"1PP</t>
  </si>
  <si>
    <t>614</t>
  </si>
  <si>
    <t>6079410R</t>
  </si>
  <si>
    <t>deska parapetní plastová vnitřní bílá š.200mm</t>
  </si>
  <si>
    <t>-2014062590</t>
  </si>
  <si>
    <t>0,875*1,05"1NP</t>
  </si>
  <si>
    <t>615</t>
  </si>
  <si>
    <t>60794106R</t>
  </si>
  <si>
    <t>deska parapetní plastová bílá š.300mm</t>
  </si>
  <si>
    <t>-1411763117</t>
  </si>
  <si>
    <t>(0,84*(6+1+2)+0,88+0,85+0,855+0,82)*1,05</t>
  </si>
  <si>
    <t>616</t>
  </si>
  <si>
    <t>607941210</t>
  </si>
  <si>
    <t>koncovka PVC k parapetním deskám 600 mm</t>
  </si>
  <si>
    <t>-629418114</t>
  </si>
  <si>
    <t>617</t>
  </si>
  <si>
    <t>766694112</t>
  </si>
  <si>
    <t>Montáž parapetních desek dřevěných nebo plastových šířky do 30 cm délky do 1,6 m</t>
  </si>
  <si>
    <t>-595115399</t>
  </si>
  <si>
    <t>1+3+1+1"2NP</t>
  </si>
  <si>
    <t>618</t>
  </si>
  <si>
    <t>-167116866</t>
  </si>
  <si>
    <t>1,2*1,05"1NP</t>
  </si>
  <si>
    <t>(2+1,125)*1,05"2NP</t>
  </si>
  <si>
    <t>619</t>
  </si>
  <si>
    <t>-1014221063</t>
  </si>
  <si>
    <t>(1,48+1,17*3)*1,05</t>
  </si>
  <si>
    <t>620</t>
  </si>
  <si>
    <t>-175860289</t>
  </si>
  <si>
    <t>621</t>
  </si>
  <si>
    <t>766694121</t>
  </si>
  <si>
    <t>Montáž parapetních desek dřevěných nebo plastových šířky přes 30 cm délky do 1,0 m</t>
  </si>
  <si>
    <t>672587315</t>
  </si>
  <si>
    <t>1"1PP</t>
  </si>
  <si>
    <t>5"1NP</t>
  </si>
  <si>
    <t>1"podkroví</t>
  </si>
  <si>
    <t>622</t>
  </si>
  <si>
    <t>60794106R2</t>
  </si>
  <si>
    <t>deska parapetní plastová bílá š.400mm</t>
  </si>
  <si>
    <t>290716555</t>
  </si>
  <si>
    <t>(0,95+0,9)*1,05</t>
  </si>
  <si>
    <t>623</t>
  </si>
  <si>
    <t>60794106R1</t>
  </si>
  <si>
    <t>deska parapetní plastová bílá š.500mm</t>
  </si>
  <si>
    <t>-954572420</t>
  </si>
  <si>
    <t>0,7*1,05"1PP</t>
  </si>
  <si>
    <t>0,9*3*1,05+0,89*1,05+0,88*1,05"1NP</t>
  </si>
  <si>
    <t>(0,9+0,87)*1,05"2NP</t>
  </si>
  <si>
    <t>624</t>
  </si>
  <si>
    <t>1303271636</t>
  </si>
  <si>
    <t>625</t>
  </si>
  <si>
    <t>766694122</t>
  </si>
  <si>
    <t>Montáž parapetních dřevěných nebo plastových šířky přes 30 cm délky do 1,6 m</t>
  </si>
  <si>
    <t>-2052406537</t>
  </si>
  <si>
    <t>3+1+1"1NP</t>
  </si>
  <si>
    <t>626</t>
  </si>
  <si>
    <t>-1197562689</t>
  </si>
  <si>
    <t>(1,17*3)*1,05</t>
  </si>
  <si>
    <t>0,95*1,05</t>
  </si>
  <si>
    <t>627</t>
  </si>
  <si>
    <t>60794106R3</t>
  </si>
  <si>
    <t>438450083</t>
  </si>
  <si>
    <t>(1,19+1,2)*1,05</t>
  </si>
  <si>
    <t>(1,18*3+1,23+1,2)*1,05</t>
  </si>
  <si>
    <t>628</t>
  </si>
  <si>
    <t>1183911432</t>
  </si>
  <si>
    <t>629</t>
  </si>
  <si>
    <t>998766102</t>
  </si>
  <si>
    <t>Přesun hmot tonážní pro konstrukce truhlářské v objektech v do 12 m</t>
  </si>
  <si>
    <t>858156868</t>
  </si>
  <si>
    <t>630</t>
  </si>
  <si>
    <t>998766181</t>
  </si>
  <si>
    <t>Příplatek k přesunu hmot tonážní 766 prováděný bez použití mechanizace</t>
  </si>
  <si>
    <t>1460224149</t>
  </si>
  <si>
    <t>767</t>
  </si>
  <si>
    <t>Konstrukce zámečnické</t>
  </si>
  <si>
    <t>631</t>
  </si>
  <si>
    <t>76712-01</t>
  </si>
  <si>
    <t>Dodávka + montáž zahradní dvoukřídlé brány včetně všech prvků a povrchové úpravy - komplet dle Z06</t>
  </si>
  <si>
    <t>788876429</t>
  </si>
  <si>
    <t>632</t>
  </si>
  <si>
    <t>76712-02</t>
  </si>
  <si>
    <t>Dodávka + montáž zahradní dvoukřídlé brány včetně všech prvků a povrchové úpravy - komplet dle Z07</t>
  </si>
  <si>
    <t>-835094089</t>
  </si>
  <si>
    <t>633</t>
  </si>
  <si>
    <t>76712-03</t>
  </si>
  <si>
    <t>Dodávka + montáž schodiště dle ozn.Z01 - kompletní prvek včetně povrchové úpravy a stupnic</t>
  </si>
  <si>
    <t>-394077969</t>
  </si>
  <si>
    <t>634</t>
  </si>
  <si>
    <t>76712-04</t>
  </si>
  <si>
    <t>Dodávka + montáž schodiště a podesty dle ozn.Z03 - kompletní prvek včetně povrchové úpravy a stupnic (nášlap podesty započten do terasy)</t>
  </si>
  <si>
    <t>236061058</t>
  </si>
  <si>
    <t>635</t>
  </si>
  <si>
    <t>76712-05</t>
  </si>
  <si>
    <t>Dodávka + montáž zábradlí schodiště dle ozn.Z04,05 - kompletní prvek včetně povrchové úpravy</t>
  </si>
  <si>
    <t>-1504745605</t>
  </si>
  <si>
    <t>636</t>
  </si>
  <si>
    <t>76712-06</t>
  </si>
  <si>
    <t>Dodávka + montáž zábradlí terasy  dle ozn.Z02 - kompletní prvek včetně povrchové úpravy</t>
  </si>
  <si>
    <t>bm</t>
  </si>
  <si>
    <t>-1345179619</t>
  </si>
  <si>
    <t>637</t>
  </si>
  <si>
    <t>76712-07</t>
  </si>
  <si>
    <t>Dodávka + montáž zábradlí terasy dle ozn.Z10 - kompletní prvek včetně povrchové úpravy</t>
  </si>
  <si>
    <t>1037504352</t>
  </si>
  <si>
    <t>638</t>
  </si>
  <si>
    <t>767122812</t>
  </si>
  <si>
    <t>Demontáž stěn s výplní z drátěné sítě, svařovaných</t>
  </si>
  <si>
    <t>-1963488448</t>
  </si>
  <si>
    <t>(4,1+2,5)*2"krytý vstup</t>
  </si>
  <si>
    <t>639</t>
  </si>
  <si>
    <t>767161814</t>
  </si>
  <si>
    <t>Demontáž zábradlí rovného nerozebíratelného hmotnosti 1m zábradlí přes 20 kg</t>
  </si>
  <si>
    <t>-303103685</t>
  </si>
  <si>
    <t>4,2-1,1+4,5+2,45-0,45"zábradlí lodžie 1NP</t>
  </si>
  <si>
    <t>4,2+4,5+2,45-0,45"zábradlí lodžie 2NP</t>
  </si>
  <si>
    <t>640</t>
  </si>
  <si>
    <t>767330111</t>
  </si>
  <si>
    <t>Montáž tubusového světlovodu kopule s lemováním zabudovaného v šikmé střeše</t>
  </si>
  <si>
    <t>-1771214616</t>
  </si>
  <si>
    <t>641</t>
  </si>
  <si>
    <t>553811020</t>
  </si>
  <si>
    <t>světlovod tubusový Allux základní sada bez světlovodného tubusu průměr 350 mm</t>
  </si>
  <si>
    <t>1423482560</t>
  </si>
  <si>
    <t>642</t>
  </si>
  <si>
    <t>767330122</t>
  </si>
  <si>
    <t>Montáž tubusového světlovodu tubus, průměru do 350 mm</t>
  </si>
  <si>
    <t>-2083820916</t>
  </si>
  <si>
    <t>2,8</t>
  </si>
  <si>
    <t>643</t>
  </si>
  <si>
    <t>553811110</t>
  </si>
  <si>
    <t>světlovodný tubus Allux průměr 350 mm</t>
  </si>
  <si>
    <t>-1817515294</t>
  </si>
  <si>
    <t>644</t>
  </si>
  <si>
    <t>767330132</t>
  </si>
  <si>
    <t>Montáž tubusového světlovodu rozptylovač světla, průměru do 350 mm - dodávka difuzéru je součástí základní sady</t>
  </si>
  <si>
    <t>-470049581</t>
  </si>
  <si>
    <t>645</t>
  </si>
  <si>
    <t>767392802</t>
  </si>
  <si>
    <t>Demontáž krytin střech z plechů šroubovaných</t>
  </si>
  <si>
    <t>-188914248</t>
  </si>
  <si>
    <t>3*5,85"krytý vstup</t>
  </si>
  <si>
    <t>646</t>
  </si>
  <si>
    <t>767531111</t>
  </si>
  <si>
    <t>Montáž vstupních kovových nebo plastových rohoží čistících zón</t>
  </si>
  <si>
    <t>2014996601</t>
  </si>
  <si>
    <t>0,9*0,6"E10</t>
  </si>
  <si>
    <t>647</t>
  </si>
  <si>
    <t>697520010</t>
  </si>
  <si>
    <t>rohož vstupní TOPWELL provedení hliník standard 27 mm</t>
  </si>
  <si>
    <t>272172959</t>
  </si>
  <si>
    <t>0,54*1,05 'Přepočtené koeficientem množství</t>
  </si>
  <si>
    <t>648</t>
  </si>
  <si>
    <t>767531121</t>
  </si>
  <si>
    <t>Osazení zapuštěného rámu z L profilů k čistícím rohožím</t>
  </si>
  <si>
    <t>535516145</t>
  </si>
  <si>
    <t>2*(0,9+0,6)"dle E10</t>
  </si>
  <si>
    <t>649</t>
  </si>
  <si>
    <t>697521600</t>
  </si>
  <si>
    <t>rám pro zapuštění, profil L - 30/30, 25/25, 20/30, 15/30 - Al</t>
  </si>
  <si>
    <t>1565712780</t>
  </si>
  <si>
    <t>3*1,1 'Přepočtené koeficientem množství</t>
  </si>
  <si>
    <t>650</t>
  </si>
  <si>
    <t>767610118</t>
  </si>
  <si>
    <t>Montáž oken jednoduchých pevných do zdiva plochy přes 2,5 m2</t>
  </si>
  <si>
    <t>-370916537</t>
  </si>
  <si>
    <t>2*2,35+1,75*2,35"1NP</t>
  </si>
  <si>
    <t>651</t>
  </si>
  <si>
    <t>55341563R</t>
  </si>
  <si>
    <t>okno hliníkové s fixním zasklením s úpravou výplně  - dle ozn.16</t>
  </si>
  <si>
    <t>-864860679</t>
  </si>
  <si>
    <t>652</t>
  </si>
  <si>
    <t>55341563R1</t>
  </si>
  <si>
    <t>okno hliníkové s fixním zasklením s úpravou výplně - dle ozn.17</t>
  </si>
  <si>
    <t>-1421426860</t>
  </si>
  <si>
    <t>653</t>
  </si>
  <si>
    <t>767610127</t>
  </si>
  <si>
    <t>Montáž oken jednoduchých otevíravých do zdiva plochy do 2,5 m2</t>
  </si>
  <si>
    <t>-305094814</t>
  </si>
  <si>
    <t>1,125*1,5+2*1+0,9*1,5</t>
  </si>
  <si>
    <t>654</t>
  </si>
  <si>
    <t>5534174R4</t>
  </si>
  <si>
    <t>okno hliníkové sklopné jednokřídlové 200 x 100 cm - dle ozn.30</t>
  </si>
  <si>
    <t>1187354948</t>
  </si>
  <si>
    <t>655</t>
  </si>
  <si>
    <t>553417610</t>
  </si>
  <si>
    <t>okno hliníkové otevíravě sklopné jednokřídlé 1,125 x 1,500 m - dle ozn.29</t>
  </si>
  <si>
    <t>174548056</t>
  </si>
  <si>
    <t>656</t>
  </si>
  <si>
    <t>553417610R</t>
  </si>
  <si>
    <t>okno hliníkové otevíravě sklopné jednokřídlé 0,9*1,5 m - dle ozn.31</t>
  </si>
  <si>
    <t>1515320020</t>
  </si>
  <si>
    <t>657</t>
  </si>
  <si>
    <t>767640111</t>
  </si>
  <si>
    <t>Montáž dveří ocelových vchodových jednokřídlových bez nadsvětlíku včetně rámu</t>
  </si>
  <si>
    <t>-1286927593</t>
  </si>
  <si>
    <t>658</t>
  </si>
  <si>
    <t>55341157R</t>
  </si>
  <si>
    <t>dveře AL prosklené včetně rám, kování  a úpravy prosklené výplně  - komplet dle ozn. 18,19</t>
  </si>
  <si>
    <t>-85311963</t>
  </si>
  <si>
    <t>659</t>
  </si>
  <si>
    <t>767640112</t>
  </si>
  <si>
    <t>Montáž dveří ocelových vchodových jednokřídlových s nadsvětlíkem</t>
  </si>
  <si>
    <t>-1459360632</t>
  </si>
  <si>
    <t>660</t>
  </si>
  <si>
    <t>55341157R11</t>
  </si>
  <si>
    <t>dveře AL prosklené včetně rám, kování  a úpravy prosklené výplně s PO - komplet dle ozn. 46/L</t>
  </si>
  <si>
    <t>580541727</t>
  </si>
  <si>
    <t>661</t>
  </si>
  <si>
    <t>767640114</t>
  </si>
  <si>
    <t>Montáž dveří ocelových jednokřídlových s pevnými bočními díly a nadsvětlíkem</t>
  </si>
  <si>
    <t>-720349611</t>
  </si>
  <si>
    <t>662</t>
  </si>
  <si>
    <t>55341157R1</t>
  </si>
  <si>
    <t>dveře AL prosklené včetně rám, kování  a úpravy prosklené výplně s PO - komplet dle ozn. 7/P,19L</t>
  </si>
  <si>
    <t>-774132168</t>
  </si>
  <si>
    <t>663</t>
  </si>
  <si>
    <t>767640221</t>
  </si>
  <si>
    <t>Montáž dveří ocelových vchodových dvoukřídlových bez nadsvětlíku včetně rámu - dle ozn.1L</t>
  </si>
  <si>
    <t>-1704336521</t>
  </si>
  <si>
    <t>664</t>
  </si>
  <si>
    <t>553411600</t>
  </si>
  <si>
    <t>dveře ocelové exteriérové zateplené  dvoukřídlé 160 x 197 cm včetně zárubně a povrchové úpravy RAL - komplet dle ozn.1L</t>
  </si>
  <si>
    <t>-1338063232</t>
  </si>
  <si>
    <t>665</t>
  </si>
  <si>
    <t>767851104</t>
  </si>
  <si>
    <t>Montáž lávek komínových - kompletní celé lávky</t>
  </si>
  <si>
    <t>1999174910</t>
  </si>
  <si>
    <t>1,5+0,8</t>
  </si>
  <si>
    <t>666</t>
  </si>
  <si>
    <t>5534184R</t>
  </si>
  <si>
    <t>Komínová lávka  - komplet dle ozn. E09</t>
  </si>
  <si>
    <t>-395912842</t>
  </si>
  <si>
    <t>667</t>
  </si>
  <si>
    <t>5534184R1</t>
  </si>
  <si>
    <t>Komínová lávka  - komplet dle ozn. E08</t>
  </si>
  <si>
    <t>-1422392417</t>
  </si>
  <si>
    <t>668</t>
  </si>
  <si>
    <t>767995112</t>
  </si>
  <si>
    <t>Montáž atypických zámečnických konstrukcí hmotnosti do 10 kg</t>
  </si>
  <si>
    <t>852973976</t>
  </si>
  <si>
    <t>(0,3*0,15+0,15*0,15+0,1*0,2)*0,008*7850*1,05*38</t>
  </si>
  <si>
    <t>669</t>
  </si>
  <si>
    <t>1361122R</t>
  </si>
  <si>
    <t>Dodávka kotvení cementotřískové desky dle ozn.Z08,Z09 - včetně žárového zinku</t>
  </si>
  <si>
    <t>1845144838</t>
  </si>
  <si>
    <t>219,251</t>
  </si>
  <si>
    <t>219,251*1,05 'Přepočtené koeficientem množství</t>
  </si>
  <si>
    <t>670</t>
  </si>
  <si>
    <t>767995115</t>
  </si>
  <si>
    <t>Montáž atypických zámečnických konstrukcí hmotnosti do 100 kg</t>
  </si>
  <si>
    <t>-375233512</t>
  </si>
  <si>
    <t>(2,3*13,4*2+0,2*0,2*0,01*7,85)*1,1"sloupek u komína pro překlad 1NP</t>
  </si>
  <si>
    <t>671</t>
  </si>
  <si>
    <t>130108180</t>
  </si>
  <si>
    <t>ocel profilová UPN, v jakosti 11 375, h=120 mm včetně ploten</t>
  </si>
  <si>
    <t>-1040328102</t>
  </si>
  <si>
    <t>67,807*0,0011 'Přepočtené koeficientem množství</t>
  </si>
  <si>
    <t>672</t>
  </si>
  <si>
    <t>7679951R</t>
  </si>
  <si>
    <t>Dodávka + Montáž atypických zámečnických konstrukcí - doplněná ocelová konstrukce krovu</t>
  </si>
  <si>
    <t>-43886674</t>
  </si>
  <si>
    <t>7,4*2*22+8,2*2*22"vaznice</t>
  </si>
  <si>
    <t>(1,7*2+1,9*2)*13,4"sloupky</t>
  </si>
  <si>
    <t>4,6*2*15,8"vazný trám pod sloupkem</t>
  </si>
  <si>
    <t>928,24*1,08"svary, spojovací materiál, patní a hlavové desky</t>
  </si>
  <si>
    <t>673</t>
  </si>
  <si>
    <t>767996R</t>
  </si>
  <si>
    <t>Demontáž atypických zámečnických konstrukcí řezáním  - ocelová konstrukce přístřešku vstupu</t>
  </si>
  <si>
    <t>-2108748853</t>
  </si>
  <si>
    <t>771</t>
  </si>
  <si>
    <t>Podlahy z dlaždic</t>
  </si>
  <si>
    <t>674</t>
  </si>
  <si>
    <t>771474112</t>
  </si>
  <si>
    <t>Montáž soklíků z dlaždic keramických rovných flexibilní lepidlo v do 90 mm - řezaný</t>
  </si>
  <si>
    <t>857202345</t>
  </si>
  <si>
    <t>2*(2,07+2,76+3,82+2,76+0,4+0,2)-1-1-0,8-0,9"1NP mč 105,106</t>
  </si>
  <si>
    <t>675</t>
  </si>
  <si>
    <t>597614330</t>
  </si>
  <si>
    <t>dlaždice keramické slinuté neglazované mrazuvzdorné  29,8 x 29,8 x 0,9 cm</t>
  </si>
  <si>
    <t>733542552</t>
  </si>
  <si>
    <t>20,32*0,1 'Přepočtené koeficientem množství</t>
  </si>
  <si>
    <t>676</t>
  </si>
  <si>
    <t>771574113</t>
  </si>
  <si>
    <t>Montáž podlah keramických režných hladkých lepených flexibilním lepidlem do 12 ks/m2</t>
  </si>
  <si>
    <t>342090282</t>
  </si>
  <si>
    <t>63,99"dle penetrace</t>
  </si>
  <si>
    <t>677</t>
  </si>
  <si>
    <t>59761432</t>
  </si>
  <si>
    <t>dlaždice keramické slinuté neglazované mrazuvzdorné pro extrémní mechanické namáhání přes 19 do 25 ks/m2</t>
  </si>
  <si>
    <t>236509563</t>
  </si>
  <si>
    <t>63,99*1,08 'Přepočtené koeficientem množství</t>
  </si>
  <si>
    <t>678</t>
  </si>
  <si>
    <t>771591111</t>
  </si>
  <si>
    <t>Podlahy penetrace podkladu</t>
  </si>
  <si>
    <t>-43898871</t>
  </si>
  <si>
    <t>679</t>
  </si>
  <si>
    <t>771591237</t>
  </si>
  <si>
    <t>Montáž kontaktní izolace ve spojení s dlažbou celoplošně lepená v páscích</t>
  </si>
  <si>
    <t>-878395634</t>
  </si>
  <si>
    <t>2*(1,35+0,95+0,285)+1,8*6"pružné pásky do hydroizolační stěrky mč010 sprcha</t>
  </si>
  <si>
    <t>2*(1,55*2+1,68+1,88+1,65*4+0,82+1,82+0,9+0,8+0,285+0,45+0,45)-1,5*(0,6*6+0,69+0,985+0,9+0,9+0,9+0,9)" 1PP bez sprchy</t>
  </si>
  <si>
    <t>2*(1,6+1,62+1,03+1,65+1,72+1,935+1,16+0,82+1,16+0,82+1,165+1,45+1,45+0,835+1,665+1,665+0,9+0,9+1,7+1,6)"1NP</t>
  </si>
  <si>
    <t>2*(1,6*3+0,2+0,16+1,96+1,76+0,87+1,74*4+1,15*2+1,35+0,82+1,405)"mč209,210</t>
  </si>
  <si>
    <t>2*(3,245+1,2)"mč309</t>
  </si>
  <si>
    <t>680</t>
  </si>
  <si>
    <t>590542230</t>
  </si>
  <si>
    <t>páska izolační , rohová bandáž stěrkových hydroizolací</t>
  </si>
  <si>
    <t>2065663403</t>
  </si>
  <si>
    <t>147,978*1,1 'Přepočtené koeficientem množství</t>
  </si>
  <si>
    <t>681</t>
  </si>
  <si>
    <t>771990112</t>
  </si>
  <si>
    <t>Vyrovnání podkladu samonivelační stěrkou tl 4 mm pevnosti 30 Mpa</t>
  </si>
  <si>
    <t>-344772310</t>
  </si>
  <si>
    <t>1,39+2,46+4,68+2,65+4,93"2NP</t>
  </si>
  <si>
    <t>2,43+1,12+4,91+7,31+3,4+10,16"1NP</t>
  </si>
  <si>
    <t>3,2"podkroví</t>
  </si>
  <si>
    <t>682</t>
  </si>
  <si>
    <t>998771102</t>
  </si>
  <si>
    <t>Přesun hmot tonážní pro podlahy z dlaždic v objektech v do 12 m</t>
  </si>
  <si>
    <t>430040127</t>
  </si>
  <si>
    <t>683</t>
  </si>
  <si>
    <t>998771181</t>
  </si>
  <si>
    <t>Příplatek k přesunu hmot tonážní 771 prováděný bez použití mechanizace</t>
  </si>
  <si>
    <t>-1335139210</t>
  </si>
  <si>
    <t>772</t>
  </si>
  <si>
    <t>Podlahy z kamene</t>
  </si>
  <si>
    <t>684</t>
  </si>
  <si>
    <t>772991422</t>
  </si>
  <si>
    <t>Impregnační nátěr nově položených kamenných dlažeb včetně základní čištění dvouvrstvý</t>
  </si>
  <si>
    <t>-1766023008</t>
  </si>
  <si>
    <t>Součet"schodiště objektu</t>
  </si>
  <si>
    <t>685</t>
  </si>
  <si>
    <t>998772102</t>
  </si>
  <si>
    <t>Přesun hmot tonážní pro podlahy z kamene v objektech v do 12 m</t>
  </si>
  <si>
    <t>-66060360</t>
  </si>
  <si>
    <t>775</t>
  </si>
  <si>
    <t>Podlahy skládané</t>
  </si>
  <si>
    <t>686</t>
  </si>
  <si>
    <t>775429121</t>
  </si>
  <si>
    <t>Montáž podlahové lišty přechodové připevněné vruty</t>
  </si>
  <si>
    <t>1445378355</t>
  </si>
  <si>
    <t>0,9*6"1PP</t>
  </si>
  <si>
    <t>0,8*7"1NP</t>
  </si>
  <si>
    <t>0,8*8"2NP</t>
  </si>
  <si>
    <t>687</t>
  </si>
  <si>
    <t>553431180</t>
  </si>
  <si>
    <t>hliníkový přechodový profil Multifloor 40 bronz</t>
  </si>
  <si>
    <t>-1082195282</t>
  </si>
  <si>
    <t>17,4*1,1 'Přepočtené koeficientem množství</t>
  </si>
  <si>
    <t>688</t>
  </si>
  <si>
    <t>775511810</t>
  </si>
  <si>
    <t>Demontáž podlah vlysových přibíjených s lištami přibíjenými</t>
  </si>
  <si>
    <t>25945184</t>
  </si>
  <si>
    <t>689</t>
  </si>
  <si>
    <t>998775102</t>
  </si>
  <si>
    <t>Přesun hmot tonážní pro podlahy dřevěné v objektech v do 12 m</t>
  </si>
  <si>
    <t>-665788957</t>
  </si>
  <si>
    <t>690</t>
  </si>
  <si>
    <t>998775181</t>
  </si>
  <si>
    <t>Příplatek k přesunu hmot tonážní 775 prováděný bez použití mechanizace</t>
  </si>
  <si>
    <t>990059373</t>
  </si>
  <si>
    <t>776</t>
  </si>
  <si>
    <t>Podlahy povlakové</t>
  </si>
  <si>
    <t>691</t>
  </si>
  <si>
    <t>776111112</t>
  </si>
  <si>
    <t>Broušení betonového podkladu povlakových podlah</t>
  </si>
  <si>
    <t>1964610706</t>
  </si>
  <si>
    <t>10,33+14,2"P4 - 2NP</t>
  </si>
  <si>
    <t>3,43*2,76"P4 - 1NP</t>
  </si>
  <si>
    <t>26,98+22,82+15,02"P5 - 1PP</t>
  </si>
  <si>
    <t>692</t>
  </si>
  <si>
    <t>776111116</t>
  </si>
  <si>
    <t>Odstranění zbytků lepidla z podkladu povlakových podlah broušením</t>
  </si>
  <si>
    <t>-325309200</t>
  </si>
  <si>
    <t>20,74+26,98+15,02"1PP</t>
  </si>
  <si>
    <t>11+9,02+53,2+24,87+30,68+10,64"1NP P1</t>
  </si>
  <si>
    <t>3,84+11+9,13+8,92+12,12+29,48+58,09+11"2NP</t>
  </si>
  <si>
    <t>693</t>
  </si>
  <si>
    <t>776111211</t>
  </si>
  <si>
    <t>Broušení schodišťových stupnic š do 300 mm</t>
  </si>
  <si>
    <t>23875386</t>
  </si>
  <si>
    <t>1+1,1+1,25+1,2+8*1"Do 1PP</t>
  </si>
  <si>
    <t>1,6+1,7+1,3+1,2+1,3+1,5+1,5+1,2*7+1,5+1,6+1,3"Do 2NP</t>
  </si>
  <si>
    <t>1,2+1,3+1,5+1,5+1,2*7+1,3+1,4+1,4+1,3+1,2"do 3NP</t>
  </si>
  <si>
    <t>694</t>
  </si>
  <si>
    <t>776111221</t>
  </si>
  <si>
    <t>Broušení schodišťových podstupnic v do 200 mm</t>
  </si>
  <si>
    <t>-676452529</t>
  </si>
  <si>
    <t>695</t>
  </si>
  <si>
    <t>1854364620</t>
  </si>
  <si>
    <t>81,2+351,51</t>
  </si>
  <si>
    <t>696</t>
  </si>
  <si>
    <t>776111321</t>
  </si>
  <si>
    <t>Vysátí schodišťových stupnic š do 300 mm</t>
  </si>
  <si>
    <t>-1166150108</t>
  </si>
  <si>
    <t>697</t>
  </si>
  <si>
    <t>776111331</t>
  </si>
  <si>
    <t>Vysátí schodišťových podstupnic v do 200 mm</t>
  </si>
  <si>
    <t>-2102320896</t>
  </si>
  <si>
    <t>698</t>
  </si>
  <si>
    <t>776121111</t>
  </si>
  <si>
    <t>Vodou ředitelná penetrace savého podkladu povlakových podlah ředěná v poměru 1:3</t>
  </si>
  <si>
    <t>-466988171</t>
  </si>
  <si>
    <t>497,53-208,393</t>
  </si>
  <si>
    <t>699</t>
  </si>
  <si>
    <t>776121211</t>
  </si>
  <si>
    <t>Penetrace schodišťových stupnic š do 300 mm</t>
  </si>
  <si>
    <t>576843881</t>
  </si>
  <si>
    <t>700</t>
  </si>
  <si>
    <t>776121221</t>
  </si>
  <si>
    <t>Penetrace schodišťových podstupnic v do 200 mm</t>
  </si>
  <si>
    <t>769902538</t>
  </si>
  <si>
    <t>701</t>
  </si>
  <si>
    <t>776121411</t>
  </si>
  <si>
    <t>Dvousložková penetrace podkladu povlakových podlah (na dřevo)</t>
  </si>
  <si>
    <t>578346399</t>
  </si>
  <si>
    <t>(7,35*4,35+11+8,92+12,12+9,13+11+3,84)" 2NP - P9</t>
  </si>
  <si>
    <t>702</t>
  </si>
  <si>
    <t>776131111</t>
  </si>
  <si>
    <t>Vyztužení podkladu povlakových podlah armovacím pletivem ze skelných vláken</t>
  </si>
  <si>
    <t>188356163</t>
  </si>
  <si>
    <t>703</t>
  </si>
  <si>
    <t>776141111</t>
  </si>
  <si>
    <t>Vyrovnání podkladu povlakových podlah stěrkou pevnosti 20 MPa tl 3 mm</t>
  </si>
  <si>
    <t>397105373</t>
  </si>
  <si>
    <t>432,71-208,393</t>
  </si>
  <si>
    <t>704</t>
  </si>
  <si>
    <t>776141123</t>
  </si>
  <si>
    <t>Vyrovnání podkladu povlakových podlah stěrkou pevnosti 30 MPa tl 8 mm</t>
  </si>
  <si>
    <t>-2010389842</t>
  </si>
  <si>
    <t>705</t>
  </si>
  <si>
    <t>776142121</t>
  </si>
  <si>
    <t>Vyrovnání schodišťových stupnic š přes 300 samonivelační stěrkou min pevnosti 35 MPa tl 3 mm</t>
  </si>
  <si>
    <t>-1306209508</t>
  </si>
  <si>
    <t>706</t>
  </si>
  <si>
    <t>776143111</t>
  </si>
  <si>
    <t>Tmelení schodišťových podstupnic v do 200 mm stěrkou  tl 3 mm</t>
  </si>
  <si>
    <t>1985120008</t>
  </si>
  <si>
    <t>707</t>
  </si>
  <si>
    <t>776201812</t>
  </si>
  <si>
    <t>Demontáž lepených povlakových podlah s podložkou ručně</t>
  </si>
  <si>
    <t>2036710819</t>
  </si>
  <si>
    <t>6,4+11+7,46+95,2+13,52+1,69"podkroví</t>
  </si>
  <si>
    <t>708</t>
  </si>
  <si>
    <t>776211131</t>
  </si>
  <si>
    <t>Lepení textilních pásů tkaných</t>
  </si>
  <si>
    <t>-1097051029</t>
  </si>
  <si>
    <t>9,11+72,09+16,62+14,2+10,33+12,12+9,21"2NP</t>
  </si>
  <si>
    <t>3,4"mč105</t>
  </si>
  <si>
    <t>5"mč102</t>
  </si>
  <si>
    <t>709</t>
  </si>
  <si>
    <t>69751014</t>
  </si>
  <si>
    <t>koberec zátěžový-vysoká zátěž, hmotnost 1820 g/m2 šíře 4 m</t>
  </si>
  <si>
    <t>-1242210158</t>
  </si>
  <si>
    <t>710</t>
  </si>
  <si>
    <t>697521200</t>
  </si>
  <si>
    <t>koberec čistící zóna, střižená smyčka, vlákno Polyamide solution dyed, 870g/m2, zátěž 33, Bfl-S1, záda everfort vinyl</t>
  </si>
  <si>
    <t>-1224927201</t>
  </si>
  <si>
    <t>8,4*1,1 'Přepočtené koeficientem množství</t>
  </si>
  <si>
    <t>776231111</t>
  </si>
  <si>
    <t>Lepení lamel a čtverců z vinylu standardním lepidlem</t>
  </si>
  <si>
    <t>-1199141142</t>
  </si>
  <si>
    <t>4,4*1,4+3,84+11"2NP</t>
  </si>
  <si>
    <t>284110540</t>
  </si>
  <si>
    <t>dílce vinylové tl.2,5 mm,nášlapná vrstva 0,80 mm,úprava PUR, třída zátěže 23/34/43,otlak 0,05mm,třída otěru T,Bfl S1</t>
  </si>
  <si>
    <t>-337257708</t>
  </si>
  <si>
    <t>282,87*1,1 'Přepočtené koeficientem množství</t>
  </si>
  <si>
    <t>776301812</t>
  </si>
  <si>
    <t>Odstranění lepených podlahovin s podložkou ze schodišťových stupňů</t>
  </si>
  <si>
    <t>-1866995227</t>
  </si>
  <si>
    <t>776321111</t>
  </si>
  <si>
    <t>Montáž podlahovin z PVC na stupnice šířky do 300 mm</t>
  </si>
  <si>
    <t>-1675729648</t>
  </si>
  <si>
    <t>715</t>
  </si>
  <si>
    <t>776341121</t>
  </si>
  <si>
    <t>Montáž podlahovin ze sametového vinylu na podstupnice výšky do 200 mm</t>
  </si>
  <si>
    <t>-1985849720</t>
  </si>
  <si>
    <t>716</t>
  </si>
  <si>
    <t>284110500</t>
  </si>
  <si>
    <t>díl. vinylové tl.2,0 mm,nášlap.vrstva 0,40 mm,úpr.PUR, tř.zátěže 23/32/41,otlak 0,05mm,R10,tř.otěru T,Bfl S1,bez ftalátů</t>
  </si>
  <si>
    <t>116594968</t>
  </si>
  <si>
    <t>(3*1,1+1,1*0,3+1,1*2,65)*1,1"do 1PP</t>
  </si>
  <si>
    <t>(3*1,3+4,2*1,2+1,2*1)*1,1"do 2NP</t>
  </si>
  <si>
    <t>(3*1,2+4,2*1,3)*1,3"do 3NP</t>
  </si>
  <si>
    <t>717</t>
  </si>
  <si>
    <t>776410811</t>
  </si>
  <si>
    <t>Odstranění soklíků a lišt pryžových nebo plastových</t>
  </si>
  <si>
    <t>1477796015</t>
  </si>
  <si>
    <t>2*2,35+4,2+2,2"do 1PP</t>
  </si>
  <si>
    <t>2*3+(0,5+2,3+0,6+3,4+0,6+0,8+2,2)"do 2NP</t>
  </si>
  <si>
    <t>3,1*2+1,3+3,5+1,3+2"do 3NP</t>
  </si>
  <si>
    <t>Mezisoučet"schodiště</t>
  </si>
  <si>
    <t>2*(5,62+2,94+5,26+5,13+3,7+4,06)-0,9*2-1,96*2"1PP</t>
  </si>
  <si>
    <t>2*(5,95+4,18+5,5+5,34+0,43+0,515+4,165+0,435+7,34+3,69+3,17+3,96+1,85+5,9+4,2+2,7)-0,8*1,97*6-0,7*1,97*2-0,6*1,97*2-0,9*1,97*2"1NP</t>
  </si>
  <si>
    <t>2*(3,48+0,82+0,15+0,15+0,33+5,95+0,5+7,35+1,8+1,38+4,35+5,5+5,36+2,9+4,18+2,18+4,18+2,165+3,31+2,68+4,15+1,35+2,82)-0,8*12-0,6*4"2NP</t>
  </si>
  <si>
    <t>2*(5,9+10+10+4,95+1,39+5,165+3,985+3,3+1,6+1,21+4,2+2,68)"podkroví</t>
  </si>
  <si>
    <t>718</t>
  </si>
  <si>
    <t>776411111</t>
  </si>
  <si>
    <t>Montáž obvodových soklíků výšky do 80 mm</t>
  </si>
  <si>
    <t>-734823062</t>
  </si>
  <si>
    <t>2*(1,36+2,82+1,4+4,2/2+4,35+1,8+1,38)"2NP</t>
  </si>
  <si>
    <t>2*(1,4+4,2*2+1,55+0,2+5,5+5,5+0,35+4,18+0,6+0,6+10+0,5+1,21+0,35+2,76+0,5+0,9+1,5+4,18+4,18+9)"1NP</t>
  </si>
  <si>
    <t>2*(3,99+2,7+3,15+3,99+2,32+4,06+5,55+4,97+4,87+2,025+3,18+2,8+3,2+4+1,9+1,195+2,995+1,87)-0,8*18-0,6</t>
  </si>
  <si>
    <t>2*(1,36+2,82+1,4+4,2/2+3,31+2,165+1,56+0,2+2,9+4,18+2,76+3,9+5,47+2,76+5,36+3,1+4,35+1,8+1,38)"2NP</t>
  </si>
  <si>
    <t>719</t>
  </si>
  <si>
    <t>284110100</t>
  </si>
  <si>
    <t>lišta soklová k vinylové podlaze v.80mm</t>
  </si>
  <si>
    <t>-1450586307</t>
  </si>
  <si>
    <t>259,67*1,1 'Přepočtené koeficientem množství</t>
  </si>
  <si>
    <t>720</t>
  </si>
  <si>
    <t>776411121</t>
  </si>
  <si>
    <t>Montáž schodišťových soklíků výšky do 60 mm</t>
  </si>
  <si>
    <t>817910425</t>
  </si>
  <si>
    <t>284110030</t>
  </si>
  <si>
    <t>lišta speciální soklová PVC 10271, 30 x 30 mm role 50 m</t>
  </si>
  <si>
    <t>-54715722</t>
  </si>
  <si>
    <t>41,8*1,02 'Přepočtené koeficientem množství</t>
  </si>
  <si>
    <t>776421111</t>
  </si>
  <si>
    <t>Montáž obvodových lišt lepením</t>
  </si>
  <si>
    <t>-1591561980</t>
  </si>
  <si>
    <t>2*(4,2+2,2+2,3+0,35+4,18+0,5+0,32+0,15+13,9+0,6+0,6)"2NP</t>
  </si>
  <si>
    <t>2*(3,31+2,165+1,56+0,2+2,9+4,18+2,76+3,9+5,47+2,76+5,36+3,1)"2NP</t>
  </si>
  <si>
    <t>723</t>
  </si>
  <si>
    <t>697512040</t>
  </si>
  <si>
    <t>lišta kobercová č. 25482 5,5 x 0,9 x 250 cm</t>
  </si>
  <si>
    <t>-541076882</t>
  </si>
  <si>
    <t>133,93*1,1 'Přepočtené koeficientem množství</t>
  </si>
  <si>
    <t>776421711</t>
  </si>
  <si>
    <t>Vložení nařezaných pásků z podlahoviny do lišt</t>
  </si>
  <si>
    <t>659341811</t>
  </si>
  <si>
    <t>725</t>
  </si>
  <si>
    <t>776430811</t>
  </si>
  <si>
    <t>Odstranění hran schodišťových</t>
  </si>
  <si>
    <t>-231288331</t>
  </si>
  <si>
    <t>726</t>
  </si>
  <si>
    <t>776431111</t>
  </si>
  <si>
    <t>Montáž schodišťových hran lepených</t>
  </si>
  <si>
    <t>-2095244597</t>
  </si>
  <si>
    <t>727</t>
  </si>
  <si>
    <t>283421600</t>
  </si>
  <si>
    <t>hrana schodová z PVC TEK  30/35/3 mm  č. 19 392</t>
  </si>
  <si>
    <t>2103857375</t>
  </si>
  <si>
    <t>55,95*1,1 'Přepočtené koeficientem množství</t>
  </si>
  <si>
    <t>728</t>
  </si>
  <si>
    <t>776991822</t>
  </si>
  <si>
    <t>Odstranění lepidla ručně ze schodišťových stupňů</t>
  </si>
  <si>
    <t>556554070</t>
  </si>
  <si>
    <t>729</t>
  </si>
  <si>
    <t>998776102</t>
  </si>
  <si>
    <t>Přesun hmot tonážní pro podlahy povlakové v objektech v do 12 m</t>
  </si>
  <si>
    <t>-949722951</t>
  </si>
  <si>
    <t>730</t>
  </si>
  <si>
    <t>998776181</t>
  </si>
  <si>
    <t>Příplatek k přesunu hmot tonážní 776 prováděný bez použití mechanizace</t>
  </si>
  <si>
    <t>901321497</t>
  </si>
  <si>
    <t>777</t>
  </si>
  <si>
    <t>Podlahy lité</t>
  </si>
  <si>
    <t>731</t>
  </si>
  <si>
    <t>777611101</t>
  </si>
  <si>
    <t>Krycí epoxidový dekorativní nátěr podlahy</t>
  </si>
  <si>
    <t>-788405938</t>
  </si>
  <si>
    <t>(7,6+5,57+8,13+8,23+17,06+5,9+5,9+40,95+17,22+8,42+6,54)"1PP včetně soklu</t>
  </si>
  <si>
    <t>(7,6+5,57+8,13+8,23+17,06+5,9+5,9+40,95+17,22+8,42+6,54)*0,1"1PP včetně soklu</t>
  </si>
  <si>
    <t>732</t>
  </si>
  <si>
    <t>777612101</t>
  </si>
  <si>
    <t>Uzavírací epoxidový barevný nátěr podlahy</t>
  </si>
  <si>
    <t>2073149233</t>
  </si>
  <si>
    <t>733</t>
  </si>
  <si>
    <t>998777101</t>
  </si>
  <si>
    <t>Přesun hmot tonážní pro podlahy lité v objektech v do 6 m</t>
  </si>
  <si>
    <t>1650146193</t>
  </si>
  <si>
    <t>781</t>
  </si>
  <si>
    <t>Dokončovací práce - obklady</t>
  </si>
  <si>
    <t>734</t>
  </si>
  <si>
    <t>781474114</t>
  </si>
  <si>
    <t>Montáž obkladů vnitřních keramických hladkých do 22 ks/m2 lepených flexibilním lepidlem</t>
  </si>
  <si>
    <t>1049037214</t>
  </si>
  <si>
    <t>1,5*2*(1,6+1,85+0,8+1,16+0,8+1,16+1,965+1,72+1,665+1,665+0,9+0,9+1,165+0,835+1,4+1,4+1,03+1,85)-1,5*(0,6*5+0,7*8+0,9)+1,5*(2,2+2,76)"obklad 1NP</t>
  </si>
  <si>
    <t>1,5*(3,245+1,2)*2-0,6*1,5"mč309</t>
  </si>
  <si>
    <t>735</t>
  </si>
  <si>
    <t>59761071</t>
  </si>
  <si>
    <t>obkládačky keramické koupelnové (barevné) přes 12 do 16 ks/m2</t>
  </si>
  <si>
    <t>-1268638799</t>
  </si>
  <si>
    <t>196,404*1,1 'Přepočtené koeficientem množství</t>
  </si>
  <si>
    <t>736</t>
  </si>
  <si>
    <t>781494111</t>
  </si>
  <si>
    <t>Plastové profily rohové lepené flexibilním lepidlem</t>
  </si>
  <si>
    <t>989303750</t>
  </si>
  <si>
    <t>2*(1,55*2+1,68+1,88+1,65*4+0,82+1,82+0,9+0,8+0,285+0,285+1,35+0,95+0,45+0,45)-(0,6*6+0,69+0,985+0,9+0,9+0,9+0,9)+1,5*30+0,855"obklad 1PP</t>
  </si>
  <si>
    <t>2*(1,6+1,62+1,03+1,65+1,72+1,935+1,16+0,82+1,16+0,82+1,165+1,45+1,45+0,835+1,665+1,665+0,9+0,9)+1,5*28+1,6+0,9+1,5+0,88*2+1,5*2+2,76+2,2"1NP</t>
  </si>
  <si>
    <t>2*(1,6*3+0,2+0,16+1,96+1,76+0,87+1,74*4+1,15*2+1,35+0,82+1,405)-0,6*14+32*1,5"mč209,210</t>
  </si>
  <si>
    <t>2*(3,245+1,2)+1,5+1,5+1,5+1</t>
  </si>
  <si>
    <t>(1,8+0,6+0,6+0,8+0,8)" T04 mč210</t>
  </si>
  <si>
    <t>(3+1,7+0,8+0,8+0,8)"T03 mč210</t>
  </si>
  <si>
    <t>(3,7+0,9+1,5+0,8+0,8+0,8+0,8)"T02 mč104</t>
  </si>
  <si>
    <t>737</t>
  </si>
  <si>
    <t>781495111</t>
  </si>
  <si>
    <t>Penetrace podkladu vnitřních obkladů</t>
  </si>
  <si>
    <t>835033286</t>
  </si>
  <si>
    <t>738</t>
  </si>
  <si>
    <t>998781102</t>
  </si>
  <si>
    <t>Přesun hmot tonážní pro obklady keramické v objektech v do 12 m</t>
  </si>
  <si>
    <t>-1637149510</t>
  </si>
  <si>
    <t>739</t>
  </si>
  <si>
    <t>998781181</t>
  </si>
  <si>
    <t>Příplatek k přesunu hmot tonážní 781 prováděný bez použití mechanizace</t>
  </si>
  <si>
    <t>1140510098</t>
  </si>
  <si>
    <t>783</t>
  </si>
  <si>
    <t>Dokončovací práce - nátěry</t>
  </si>
  <si>
    <t>740</t>
  </si>
  <si>
    <t>783213021</t>
  </si>
  <si>
    <t>Napouštěcí dvojnásobný syntetický biodní nátěr tesařských prvků nezabudovaných do konstrukce</t>
  </si>
  <si>
    <t>385362367</t>
  </si>
  <si>
    <t>(0,5+0,25)*(3+2,8+3+17+5,4+2,4*2+6,5*2+9,3+0,76+0,4*2+1,9*3)*2,5"dřevěné obložení přesahu střechy - obě strany + pera a drážky</t>
  </si>
  <si>
    <t>741</t>
  </si>
  <si>
    <t>783213121</t>
  </si>
  <si>
    <t>Napouštěcí dvojnásobný syntetický fungicidní nátěr tesařských konstrukcí zabudovaných do konstrukce</t>
  </si>
  <si>
    <t>261857844</t>
  </si>
  <si>
    <t xml:space="preserve">257,172*2"plocha bednění - obě strany </t>
  </si>
  <si>
    <t>257,172*1,1"plocha trámů krovu - předpoklad - bude dle skutečnosti</t>
  </si>
  <si>
    <t>4,6+11+8,97+5,6+3,2+9,25+10,32+29,52+9,7+13,99+11,99+2,27"prkna podlahy podkroví</t>
  </si>
  <si>
    <t>742</t>
  </si>
  <si>
    <t>783218111</t>
  </si>
  <si>
    <t>Lazurovací dvojnásobný syntetický nátěr tesařských konstrukcí</t>
  </si>
  <si>
    <t>-79344080</t>
  </si>
  <si>
    <t>33,24"vnitřky</t>
  </si>
  <si>
    <t>743</t>
  </si>
  <si>
    <t>783226101</t>
  </si>
  <si>
    <t>Protipožární akrylátový nátěr tesařských konstrukcí</t>
  </si>
  <si>
    <t>835757265</t>
  </si>
  <si>
    <t>5*14*2*(0,12+0,045)"kleštiny</t>
  </si>
  <si>
    <t>0,6*2,6*4"sloupky</t>
  </si>
  <si>
    <t>0,6*(4,5+2)"výměny avaznice v mč303,311</t>
  </si>
  <si>
    <t>744</t>
  </si>
  <si>
    <t>783301313</t>
  </si>
  <si>
    <t>Odmaštění zámečnických konstrukcí ředidlovým odmašťovačem</t>
  </si>
  <si>
    <t>1840314597</t>
  </si>
  <si>
    <t>745</t>
  </si>
  <si>
    <t>783306801</t>
  </si>
  <si>
    <t>Odstranění nátěru ze zámečnických konstrukcí obroušením</t>
  </si>
  <si>
    <t>-1791047754</t>
  </si>
  <si>
    <t>9*(2*2+0,8)*(0,15+2*0,05)"zárubně jednokřídlé</t>
  </si>
  <si>
    <t>2*(2*2+0,6)*(0,15+2*0,05)"zárubně jednokřídlé</t>
  </si>
  <si>
    <t>7*(2*2+0,8)*(0,15+2*0,05)"zárubně jednokřídlé</t>
  </si>
  <si>
    <t>Součet"stávající zárubně</t>
  </si>
  <si>
    <t>746</t>
  </si>
  <si>
    <t>783306809</t>
  </si>
  <si>
    <t>Odstranění nátěru ze zámečnických konstrukcí okartáčováním</t>
  </si>
  <si>
    <t>-2111238025</t>
  </si>
  <si>
    <t>4*1*3"zábradlí do 3NP</t>
  </si>
  <si>
    <t>747</t>
  </si>
  <si>
    <t>783314201</t>
  </si>
  <si>
    <t>Základní antikorozní jednonásobný syntetický standardní nátěr zámečnických konstrukcí</t>
  </si>
  <si>
    <t>-1818013055</t>
  </si>
  <si>
    <t>21,5"stávající obroušené zárubně</t>
  </si>
  <si>
    <t>(7,4*2+8,2*2)+2*(0,18+0,15)"vaznice</t>
  </si>
  <si>
    <t>(1,7*2+1,9*2)*4*0,12"sloupky</t>
  </si>
  <si>
    <t>4,6*2*(0,16+0,164+0,16)"vazný trám pod sloupkem</t>
  </si>
  <si>
    <t>(7*6,25+10*5,7)*(0,16+0,082+0,16+0,082+0,08+0,08)"strop podkroví</t>
  </si>
  <si>
    <t>Mezisoučet"ocelové kce v podkroví</t>
  </si>
  <si>
    <t>748</t>
  </si>
  <si>
    <t>783314203</t>
  </si>
  <si>
    <t>Základní antikorozní jednonásobný syntetický samozákladující nátěr zámečnických konstrukcí</t>
  </si>
  <si>
    <t>-333958820</t>
  </si>
  <si>
    <t>749</t>
  </si>
  <si>
    <t>783315101</t>
  </si>
  <si>
    <t>Mezinátěr jednonásobný syntetický standardní zámečnických konstrukcí</t>
  </si>
  <si>
    <t>1602915591</t>
  </si>
  <si>
    <t xml:space="preserve">1*(2*2+0,7)*(0,15+2*0,05)"zárubně jednokřídlé </t>
  </si>
  <si>
    <t>10*(2*2+0,8)*(0,15+2*0,05)"zárubně jednokřídlé</t>
  </si>
  <si>
    <t>6*(2*2+0,7)*(0,15+2*0,05)"zárubně jednokřídlé</t>
  </si>
  <si>
    <t>15*(2*2+0,8)*(0,15+2*0,05)"zárubně jednokřídlé</t>
  </si>
  <si>
    <t>2*(2*2+1,6)*(0,15+2*0,05)"dvoukřídlé</t>
  </si>
  <si>
    <t>Součet"zárubně</t>
  </si>
  <si>
    <t>750</t>
  </si>
  <si>
    <t>783315103</t>
  </si>
  <si>
    <t>Mezinátěr jednonásobný syntetický  samozákladující zámečnických konstrukcí</t>
  </si>
  <si>
    <t>-1987877659</t>
  </si>
  <si>
    <t>783317101</t>
  </si>
  <si>
    <t>Krycí jednonásobný syntetický standardní nátěr zámečnických konstrukcí</t>
  </si>
  <si>
    <t>-392159938</t>
  </si>
  <si>
    <t>41,025+12</t>
  </si>
  <si>
    <t>752</t>
  </si>
  <si>
    <t>78382665R</t>
  </si>
  <si>
    <t>Hydrofobizační transparentní nátěr kamenného zdiva</t>
  </si>
  <si>
    <t>1786957326</t>
  </si>
  <si>
    <t>784</t>
  </si>
  <si>
    <t>Dokončovací práce - malby a tapety</t>
  </si>
  <si>
    <t>753</t>
  </si>
  <si>
    <t>784111011</t>
  </si>
  <si>
    <t>Obroušení podkladu omítnutého v místnostech výšky do 3,80 m</t>
  </si>
  <si>
    <t>282506078</t>
  </si>
  <si>
    <t>2,1*(5,62+4,06+4,06+3,7+4,06+0,74+5,26+5,13+5,055+4,03+10*2+0,4+4,06+3,75+3,65+1,33+1,33+0,565+1,9*2+0,3*2+1,24*2)"1PP místnosti omítky</t>
  </si>
  <si>
    <t>7,6+5,57+14,84+20,74+26,98+22,82+15,02+17,06+7,3+8,05"1PP stropy</t>
  </si>
  <si>
    <t>2*2,74*(4,18+5,95+10,6+4,18-3,69+5,5+5,34+4,165+0,43+0,435+0,515+1,805+5,5+4,2+2,7+3)"1NP</t>
  </si>
  <si>
    <t>2*2,7*(4,35+0,15+0,33+5,95+0,5+7,35+1,8+1,38+4,35+5,5+5,36+2,9+4,18+2,18+4,18+2,165+3,31+2,68+4,15+1,35+2,82)"2NP</t>
  </si>
  <si>
    <t>1,2*2*(1,6*3+0,2+0,16+1,96+1,76+0,87+1,74*4+1,15*2+1,35+0,82+1,405)"mč209,210 nad obkladem</t>
  </si>
  <si>
    <t>(3,3+0,6)*5"štít</t>
  </si>
  <si>
    <t>754</t>
  </si>
  <si>
    <t>784121001</t>
  </si>
  <si>
    <t>Oškrabání malby v mísnostech výšky do 3,80 m</t>
  </si>
  <si>
    <t>-1232419908</t>
  </si>
  <si>
    <t>1474,739"dle obroušení</t>
  </si>
  <si>
    <t>755</t>
  </si>
  <si>
    <t>784121011</t>
  </si>
  <si>
    <t>Rozmývání podkladu po oškrabání malby v místnostech výšky do 3,80 m</t>
  </si>
  <si>
    <t>-1486384211</t>
  </si>
  <si>
    <t>756</t>
  </si>
  <si>
    <t>784181101</t>
  </si>
  <si>
    <t>Základní akrylátová jednonásobná penetrace podkladu v místnostech výšky do 3,80m</t>
  </si>
  <si>
    <t>-1348905724</t>
  </si>
  <si>
    <t>116,843+12,138"SDK stropy</t>
  </si>
  <si>
    <t>Mezisoučet"stropy</t>
  </si>
  <si>
    <t>Mezisoučet"stávající zdivo</t>
  </si>
  <si>
    <t>(4,2*2,78+2,76*2,78)*2"1NP - SDK příčky</t>
  </si>
  <si>
    <t>(5,36*2,7+1,56*2,7)*2"2NP - SDK příčky</t>
  </si>
  <si>
    <t>14,425"předstěny</t>
  </si>
  <si>
    <t>Mezisoučet"SDK</t>
  </si>
  <si>
    <t>2,2*2*(6,375+2,6+9,41/2+2,625+1,75+3,225/2+2,6)+2,2*0,4*4"na ZB v 1PP</t>
  </si>
  <si>
    <t>(2,05*(3,005+2,96))*2"příčky mč004 - 1PP</t>
  </si>
  <si>
    <t>(1,24*(2,6+1,62+1,4+1,665+1,915+1,9+1,5)+1,665*2,25)"1NP sociálky na nových příčkách nad obkladem</t>
  </si>
  <si>
    <t>2,6*(2,76+9,5)"nové obvodové zdivo v 1NP</t>
  </si>
  <si>
    <t>2,6*(2,76+9,5)"nové obvodové zdivo v 2NP</t>
  </si>
  <si>
    <t>Mezisoučet"nové zdivo a vyzdívky</t>
  </si>
  <si>
    <t>-151,261"odpočet maleb pro sanaci</t>
  </si>
  <si>
    <t>757</t>
  </si>
  <si>
    <t>784181111</t>
  </si>
  <si>
    <t>Základní silikátová jednonásobná penetrace podkladu v místnostech výšky do 3,80m</t>
  </si>
  <si>
    <t>1045656347</t>
  </si>
  <si>
    <t>758</t>
  </si>
  <si>
    <t>784211131</t>
  </si>
  <si>
    <t>Dvojnásobné bílé malby ze směsí za mokra minimálně otěruvzdorných v místnostech do 3,80 m</t>
  </si>
  <si>
    <t>1863245524</t>
  </si>
  <si>
    <t>8,4*3+(3+0,6)/2*4,06*3+1,3*3+2,6*(5+3,2+2+2,5+1,9+1,295+2*1,5)+(2,6+0,6)/2*1,75*3"podkroví</t>
  </si>
  <si>
    <t>Mezisoučet"na SDk v podkroví</t>
  </si>
  <si>
    <t>1767,524"dle penetrace v díle maleb</t>
  </si>
  <si>
    <t>759</t>
  </si>
  <si>
    <t>784321031</t>
  </si>
  <si>
    <t>Dvojnásobné silikátové bílé malby v místnosti výšky do 3,80 m</t>
  </si>
  <si>
    <t>1928256157</t>
  </si>
  <si>
    <t>2,5*(9,8+2,9+5,8)"obvodové zdivo stávajícího objektu v místech nové přístavby 1PP - pro sanaci</t>
  </si>
  <si>
    <t>786</t>
  </si>
  <si>
    <t>Dokončovací práce - čalounické úpravy</t>
  </si>
  <si>
    <t>760</t>
  </si>
  <si>
    <t>786626111</t>
  </si>
  <si>
    <t xml:space="preserve">Montáž lamelové žaluzie vnitřní </t>
  </si>
  <si>
    <t>173320160</t>
  </si>
  <si>
    <t>0,8*0,9*7+0,8*0,75*6+0,6*0,6+0,8*0,95</t>
  </si>
  <si>
    <t>761</t>
  </si>
  <si>
    <t>553462000</t>
  </si>
  <si>
    <t>AL žaluzie horizontální interiérové, bílé - dle PD</t>
  </si>
  <si>
    <t>-409607</t>
  </si>
  <si>
    <t>60,192*1,1 'Přepočtené koeficientem množství</t>
  </si>
  <si>
    <t>78668100R</t>
  </si>
  <si>
    <t>Dodávka + Montáž posuvné mobilní příčky včetně pojezdu komplet dle ozn.E01</t>
  </si>
  <si>
    <t>1860922488</t>
  </si>
  <si>
    <t>4,24*2,35</t>
  </si>
  <si>
    <t>998786102</t>
  </si>
  <si>
    <t>Přesun hmot tonážní pro čalounické úpravy v objektech v do 12 m</t>
  </si>
  <si>
    <t>1723700863</t>
  </si>
  <si>
    <t>998786181</t>
  </si>
  <si>
    <t>Příplatek k přesunu hmot tonážní 786 prováděný bez použití mechanizace</t>
  </si>
  <si>
    <t>1098194306</t>
  </si>
  <si>
    <t>787</t>
  </si>
  <si>
    <t>Dokončovací práce - zasklívání</t>
  </si>
  <si>
    <t>78779252R</t>
  </si>
  <si>
    <t>Dodávka + montáž prosklené stěny FIX - komplet dle ozn. E02  -  sklem bezpečnostním tl do 12 mm</t>
  </si>
  <si>
    <t>1221037417</t>
  </si>
  <si>
    <t>2,76*2,056</t>
  </si>
  <si>
    <t>998787102</t>
  </si>
  <si>
    <t>Přesun hmot tonážní pro zasklívání v objektech v do 12 m</t>
  </si>
  <si>
    <t>-1292007918</t>
  </si>
  <si>
    <t>998787181</t>
  </si>
  <si>
    <t>Příplatek k přesunu hmot tonážní 787 prováděný bez použití mechanizace</t>
  </si>
  <si>
    <t>745102858</t>
  </si>
  <si>
    <t>VRN</t>
  </si>
  <si>
    <t>Vedlejší rozpočtové náklady</t>
  </si>
  <si>
    <t>VRN3</t>
  </si>
  <si>
    <t>Zařízení staveniště</t>
  </si>
  <si>
    <t>768</t>
  </si>
  <si>
    <t>030001000</t>
  </si>
  <si>
    <t>Kč</t>
  </si>
  <si>
    <t>1024</t>
  </si>
  <si>
    <t>-1138359560</t>
  </si>
  <si>
    <t>VRN6</t>
  </si>
  <si>
    <t>Územní vlivy</t>
  </si>
  <si>
    <t>769</t>
  </si>
  <si>
    <t>060001000</t>
  </si>
  <si>
    <t>1190248283</t>
  </si>
  <si>
    <t>VRN7</t>
  </si>
  <si>
    <t>Provozní vlivy</t>
  </si>
  <si>
    <t>770</t>
  </si>
  <si>
    <t>070001000</t>
  </si>
  <si>
    <t>356602400</t>
  </si>
  <si>
    <t>část 1.2 SL - Slaboproud</t>
  </si>
  <si>
    <t xml:space="preserve"> </t>
  </si>
  <si>
    <t>D1 - Elektrická zabezpečovací signalizace</t>
  </si>
  <si>
    <t xml:space="preserve">    D2 - Ústředna a přídavné moduly</t>
  </si>
  <si>
    <t xml:space="preserve">    D3 - Detektory a klávesnice</t>
  </si>
  <si>
    <t xml:space="preserve">    D4 - Kabely</t>
  </si>
  <si>
    <t xml:space="preserve">    D5 - Instalační materiál</t>
  </si>
  <si>
    <t xml:space="preserve">    D6 - Ostatní - MONTÁŽ</t>
  </si>
  <si>
    <t>D7 - Telefonní a datový rozvod</t>
  </si>
  <si>
    <t xml:space="preserve">    D8 - Účastnický rozvaděč</t>
  </si>
  <si>
    <t xml:space="preserve">    D9 - Zásuvky</t>
  </si>
  <si>
    <t xml:space="preserve">    D10 - Ostatní – MONTÁŽ</t>
  </si>
  <si>
    <t>D11 - Domácí telefon</t>
  </si>
  <si>
    <t xml:space="preserve">    D12 - Vstupní panel</t>
  </si>
  <si>
    <t xml:space="preserve">    D13 - Napáječe</t>
  </si>
  <si>
    <t xml:space="preserve">    D14 - Domovní telefony</t>
  </si>
  <si>
    <t>D15 - Signalizace WC-imobil</t>
  </si>
  <si>
    <t xml:space="preserve">    D16 - Signalizační panel</t>
  </si>
  <si>
    <t xml:space="preserve">    D17 - Tlačítka</t>
  </si>
  <si>
    <t xml:space="preserve">    D18 - Napájecí trafo</t>
  </si>
  <si>
    <t>D19 - Společné náklady</t>
  </si>
  <si>
    <t xml:space="preserve">    D20 - Ochranné pospojení</t>
  </si>
  <si>
    <t xml:space="preserve">    D21 - Stavební přípomoce</t>
  </si>
  <si>
    <t>D1</t>
  </si>
  <si>
    <t>Elektrická zabezpečovací signalizace</t>
  </si>
  <si>
    <t>D2</t>
  </si>
  <si>
    <t>Ústředna a přídavné moduly</t>
  </si>
  <si>
    <t>Pol1</t>
  </si>
  <si>
    <t>MATERIÁL - Ústředna EZS má vestavěný komunikátor GSM/GPRS</t>
  </si>
  <si>
    <t>Pol2</t>
  </si>
  <si>
    <t>MONTÁŽ - Ústředna EZS</t>
  </si>
  <si>
    <t>Pol3</t>
  </si>
  <si>
    <t>MATERIÁL - Venkovní zálohovaná siréna s blikačem, vč. Akumulátoru</t>
  </si>
  <si>
    <t>Pol4</t>
  </si>
  <si>
    <t>MONTÁŽ - Venkovní zálohovaná siréna s blikačem, vč. Akumulátoru</t>
  </si>
  <si>
    <t>KS</t>
  </si>
  <si>
    <t>Pol5</t>
  </si>
  <si>
    <t>MATERIÁL - Akumulátor 12V/2,4Ah, olověný, bezúdžbový</t>
  </si>
  <si>
    <t>Pol6</t>
  </si>
  <si>
    <t>MONTÁŽ - Akumulátor 12V/2,4Ah, olověný, bezúdžbový</t>
  </si>
  <si>
    <t>D3</t>
  </si>
  <si>
    <t>Detektory a klávesnice</t>
  </si>
  <si>
    <t>Pol7</t>
  </si>
  <si>
    <t>MATERIÁL - LDC klávesnice - přístupový modul s LCD displejem, ovládací klávesnicí a čtečkou RFID pro ovládání zabezpečovacího systému. Obsahuje jeden ovládací segment, a pokud je potřeba, může být vybaven až 20 ovládacími segmenty</t>
  </si>
  <si>
    <t>Pol8</t>
  </si>
  <si>
    <t>MONTÁŽ - LDC klávesnice</t>
  </si>
  <si>
    <t>Pol9</t>
  </si>
  <si>
    <t>MATERIÁL - Sběrnicový detektor pohybu PIR určený pro ochranu interiérů prostřednictvím infrapasivní detekce pohybu v místnosti. Charakteristiky detekce lze optimalizovat pomocí výměnných čoček, vč. Kloubového držáku na stěnu.</t>
  </si>
  <si>
    <t>Pol10</t>
  </si>
  <si>
    <t>MONTÁŽ - Sběrnicový detektor pohybu PIR určený pro ochranu interiérů prostřednictvím infrapasivní detekce pohybu v místnosti. Charakteristiky detekce lze optimalizovat pomocí výměnných čoček, vč. Kloubového držáku na stěnu.</t>
  </si>
  <si>
    <t>Pol11</t>
  </si>
  <si>
    <t>MATERIÁL - Sběrnivový magnetický detektor otevření dveří</t>
  </si>
  <si>
    <t>Pol12</t>
  </si>
  <si>
    <t>MONTÁŽ - Sběrnivový magnetický detektor otevření dveří</t>
  </si>
  <si>
    <t>D4</t>
  </si>
  <si>
    <t>Kabely</t>
  </si>
  <si>
    <t>Pol13</t>
  </si>
  <si>
    <t>MATERIÁL - Kabel FTP Cat.5e,4páry</t>
  </si>
  <si>
    <t>Pol14</t>
  </si>
  <si>
    <t>MONTÁŽ - Kabel FTP Cat.5e,4páry</t>
  </si>
  <si>
    <t>Pol15</t>
  </si>
  <si>
    <t>MATERIÁL - Kabel SYKFY 3x2x0,5</t>
  </si>
  <si>
    <t>Pol16</t>
  </si>
  <si>
    <t>MONTÁŽ - Kabel SYKFY 3x2x0,5</t>
  </si>
  <si>
    <t>D5</t>
  </si>
  <si>
    <t>Instalační materiál</t>
  </si>
  <si>
    <t>Pol17</t>
  </si>
  <si>
    <t>MATERIÁL - Trubka ohebná PVC pr.16, mechanická odolnost 320N</t>
  </si>
  <si>
    <t>Pol18</t>
  </si>
  <si>
    <t>MONTÁŽ - Trubka ohebná PVC pr.16, mechanická odolnost 320N</t>
  </si>
  <si>
    <t>Pol19</t>
  </si>
  <si>
    <t>MATERIÁL -Protahovací vodič CY1,5 mm</t>
  </si>
  <si>
    <t>Pol20</t>
  </si>
  <si>
    <t>MONTÁŽ - Protahovací vodič CY1,5 mm</t>
  </si>
  <si>
    <t>Pol21</t>
  </si>
  <si>
    <t>MATERIÁL -Krabice elektroinstalační pod omítku univerzální</t>
  </si>
  <si>
    <t>Pol22</t>
  </si>
  <si>
    <t>MONTÁŽ - Krabice elektroinstalační pod omítku univerzální</t>
  </si>
  <si>
    <t>Pol23</t>
  </si>
  <si>
    <t>MATERIÁL -Krabice přístrojová na povrch</t>
  </si>
  <si>
    <t>Pol24</t>
  </si>
  <si>
    <t>MONTÁŽ - Krabice přístrojová na povrch</t>
  </si>
  <si>
    <t>Pol25</t>
  </si>
  <si>
    <t>MATERIÁL -Lišta vkládací 40X15</t>
  </si>
  <si>
    <t>Pol26</t>
  </si>
  <si>
    <t>MONTÁŽ - Lišta vkládací 40X15</t>
  </si>
  <si>
    <t>Pol27</t>
  </si>
  <si>
    <t>MATERIÁL -Lišta vkládací 18X13</t>
  </si>
  <si>
    <t>Pol28</t>
  </si>
  <si>
    <t>MONTÁŽ - Lišta vkládací 18X13</t>
  </si>
  <si>
    <t>Pol29</t>
  </si>
  <si>
    <t>MATERIÁL -Podružný materiál</t>
  </si>
  <si>
    <t>kpl</t>
  </si>
  <si>
    <t>Pol30</t>
  </si>
  <si>
    <t>MONTÁŽ - Podružný materiál</t>
  </si>
  <si>
    <t>D6</t>
  </si>
  <si>
    <t>Ostatní - MONTÁŽ</t>
  </si>
  <si>
    <t>Pol31</t>
  </si>
  <si>
    <t>Sestavení programu pro ústřednu</t>
  </si>
  <si>
    <t>Pol32</t>
  </si>
  <si>
    <t>Uvedení systému do provozu</t>
  </si>
  <si>
    <t>Pol33</t>
  </si>
  <si>
    <t>Protokolární předání, seznámení s obsluhou, zaškolení</t>
  </si>
  <si>
    <t>Pol34</t>
  </si>
  <si>
    <t>Výchozí revize, vypracování revizní zprávy</t>
  </si>
  <si>
    <t>Pol35</t>
  </si>
  <si>
    <t>Dokumentace skutečného provedení</t>
  </si>
  <si>
    <t>Pol36</t>
  </si>
  <si>
    <t>Doprava a přesun materiálu</t>
  </si>
  <si>
    <t>D7</t>
  </si>
  <si>
    <t>Telefonní a datový rozvod</t>
  </si>
  <si>
    <t>D8</t>
  </si>
  <si>
    <t>Účastnický rozvaděč</t>
  </si>
  <si>
    <t>Pol37</t>
  </si>
  <si>
    <t>MATERIÁL - Výkonný 24-portový switch 100/1000M s propustností 1000 Mbps, zdroj součástí dodávky. Nehlučný a úsporný chod, v kovovém krytu.</t>
  </si>
  <si>
    <t>Pol38</t>
  </si>
  <si>
    <t>MONTÁŽ - Výkonný 24-portový switch 100/1000M s propustností 1000 Mbps, zdroj součástí dodávky. Nehlučný a úsporný chod, v kovovém krytu.</t>
  </si>
  <si>
    <t>Pol39</t>
  </si>
  <si>
    <t>MATERIÁL - Wifi router</t>
  </si>
  <si>
    <t>Pol40</t>
  </si>
  <si>
    <t>MONTÁŽ - Wifi router</t>
  </si>
  <si>
    <t>Pol41</t>
  </si>
  <si>
    <t>MATERIÁL – Napájeví panel 19", 6x 230V , vypínač</t>
  </si>
  <si>
    <t>Pol42</t>
  </si>
  <si>
    <t>MONTÁŽ – Napájeví panel 19", 6x 230V , vypínač</t>
  </si>
  <si>
    <t>Pol43</t>
  </si>
  <si>
    <t>MATERIÁL – Patchpanel 24 portů pro 19" rozvaděč cat.5e</t>
  </si>
  <si>
    <t>Pol44</t>
  </si>
  <si>
    <t>MONTÁŽ – Patchpanel 24 portů pro 19" rozvaděč cat.5e</t>
  </si>
  <si>
    <t>Pol45</t>
  </si>
  <si>
    <t>MATERIÁL – Montážní sada</t>
  </si>
  <si>
    <t>Pol46</t>
  </si>
  <si>
    <t>MONTÁŽ – Montážní sada</t>
  </si>
  <si>
    <t>Pol47</t>
  </si>
  <si>
    <t>MATERIÁL – Vyvazovací panel</t>
  </si>
  <si>
    <t>Pol48</t>
  </si>
  <si>
    <t>MONTÁŽ – Vyvazovací panel</t>
  </si>
  <si>
    <t>D9</t>
  </si>
  <si>
    <t>Zásuvky</t>
  </si>
  <si>
    <t>Pol49</t>
  </si>
  <si>
    <t>MATERIÁL – Datová zásuvka 1x RJ-45 cat.5e</t>
  </si>
  <si>
    <t>Pol50</t>
  </si>
  <si>
    <t>MONTÁŽ – Datová zásuvka 1x RJ-45 cat.5e</t>
  </si>
  <si>
    <t>Pol51</t>
  </si>
  <si>
    <t>MATERIÁL – Datová zásuvka do podlahové krabice 1x RJ-45 cat.5e</t>
  </si>
  <si>
    <t>Pol52</t>
  </si>
  <si>
    <t>MONTÁŽ – Datová zásuvka do podlahové krabice 1x RJ-45 cat.5e</t>
  </si>
  <si>
    <t>Pol53</t>
  </si>
  <si>
    <t>MATERIÁL – Datová dvojzásuvka 2x RJ-45 cat.5e</t>
  </si>
  <si>
    <t>Pol54</t>
  </si>
  <si>
    <t>MONTÁŽ – Datová dvojzásuvka 2x RJ-45 cat.5e</t>
  </si>
  <si>
    <t>Pol55</t>
  </si>
  <si>
    <t>MATERIÁL – Kabel UTP cat.5e</t>
  </si>
  <si>
    <t>Pol56</t>
  </si>
  <si>
    <t>MONTÁŽ – Kabel UTP cat.5e</t>
  </si>
  <si>
    <t>Pol57</t>
  </si>
  <si>
    <t>MATERIÁL – Trubka ohebná 16 mm, 320 N</t>
  </si>
  <si>
    <t>Pol58</t>
  </si>
  <si>
    <t>MONTÁŽ – Trubka ohebná 16 mm, 320 N</t>
  </si>
  <si>
    <t>Pol59</t>
  </si>
  <si>
    <t>MATERIÁL – Trubka ohebná 29 mm, 320 N</t>
  </si>
  <si>
    <t>Pol60</t>
  </si>
  <si>
    <t>MONTÁŽ – Trubka ohebná 29 mm, 320 N</t>
  </si>
  <si>
    <t>Pol61</t>
  </si>
  <si>
    <t>MATERIÁL – Protahovací vodič CY1,5 mm</t>
  </si>
  <si>
    <t>Pol62</t>
  </si>
  <si>
    <t>MONTÁŽ – Protahovací vodič CY1,5 mm</t>
  </si>
  <si>
    <t>Pol63</t>
  </si>
  <si>
    <t>MATERIÁL – Podlahová krabice min. 10 modulů</t>
  </si>
  <si>
    <t>Pol64</t>
  </si>
  <si>
    <t>MONTÁŽ – Podlahová krabice min. 10 modulů</t>
  </si>
  <si>
    <t>Pol65</t>
  </si>
  <si>
    <t>MATERIÁL – Instalační krabice do betonu, pod omítku, do sádrokartonu, včetně veškerého příslušenství (kryty, rámečky, lustrháky, a pod...)</t>
  </si>
  <si>
    <t>Pol66</t>
  </si>
  <si>
    <t>MONTÁŽ – Instalační krabice do betonu, pod omítku, do sádrokartonu, včetně veškerého příslušenství (kryty, rámečky, lustrháky, a pod...)</t>
  </si>
  <si>
    <t>Pol67</t>
  </si>
  <si>
    <t>MATERIÁL – Krabice odbočná pr.97, pod omítku</t>
  </si>
  <si>
    <t>Pol68</t>
  </si>
  <si>
    <t>MONTÁŽ – Krabice odbočná pr.97, pod omítku</t>
  </si>
  <si>
    <t>Pol69</t>
  </si>
  <si>
    <t>MATERIÁL – Víčko ke kruhové krabici</t>
  </si>
  <si>
    <t>Pol70</t>
  </si>
  <si>
    <t>MONTÁŽ – Víčko ke kruhové krabici</t>
  </si>
  <si>
    <t>Pol71</t>
  </si>
  <si>
    <t>MATERIÁL – Lišta vkládací 40X15</t>
  </si>
  <si>
    <t>Pol72</t>
  </si>
  <si>
    <t>MONTÁŽ – Lišta vkládací 40X15</t>
  </si>
  <si>
    <t>Pol73</t>
  </si>
  <si>
    <t>MATERIÁL – Lišta vkládací 18X13</t>
  </si>
  <si>
    <t>Pol74</t>
  </si>
  <si>
    <t>MONTÁŽ – Lišta vkládací 18X13</t>
  </si>
  <si>
    <t>Pol75</t>
  </si>
  <si>
    <t>MATERIÁL – Protipožární utěsnění systémem Intumex nebo jiným</t>
  </si>
  <si>
    <t>Pol76</t>
  </si>
  <si>
    <t>MONTÁŽ – Protipožární utěsnění systémem Intumex nebo jiným</t>
  </si>
  <si>
    <t>D10</t>
  </si>
  <si>
    <t>Ostatní – MONTÁŽ</t>
  </si>
  <si>
    <t>Pol77</t>
  </si>
  <si>
    <t>Příprava kabelu pro uložení do 10 žil</t>
  </si>
  <si>
    <t>Pol78</t>
  </si>
  <si>
    <t>Forma kabelová na kabelu do 5x2</t>
  </si>
  <si>
    <t>Pol79</t>
  </si>
  <si>
    <t>Připojení kabelu na zářezový pásek do 5x2</t>
  </si>
  <si>
    <t>Pol80</t>
  </si>
  <si>
    <t>Proměření metalické kabeláže (port)</t>
  </si>
  <si>
    <t>Pol81</t>
  </si>
  <si>
    <t>Vystavení měřicího protokolu - metalika</t>
  </si>
  <si>
    <t>Pol82</t>
  </si>
  <si>
    <t>Certifikace sítě</t>
  </si>
  <si>
    <t>Pol83</t>
  </si>
  <si>
    <t>Pol84</t>
  </si>
  <si>
    <t>Pol85</t>
  </si>
  <si>
    <t>Pol86</t>
  </si>
  <si>
    <t>Pol87</t>
  </si>
  <si>
    <t>Podružný materiál</t>
  </si>
  <si>
    <t>D11</t>
  </si>
  <si>
    <t>Domácí telefon</t>
  </si>
  <si>
    <t>D12</t>
  </si>
  <si>
    <t>Vstupní panel</t>
  </si>
  <si>
    <t>Pol88</t>
  </si>
  <si>
    <t>MATERIÁL – Modul el. vrátného 2-BUS</t>
  </si>
  <si>
    <t>Pol89</t>
  </si>
  <si>
    <t>MONTÁŽ – Modul el. vrátného 2-BUS</t>
  </si>
  <si>
    <t>Pol90</t>
  </si>
  <si>
    <t>MATERIÁL – Modul tlačítkový 2-BUS  8tl.</t>
  </si>
  <si>
    <t>Pol91</t>
  </si>
  <si>
    <t>MONTÁŽ – Modul tlačítkový 2-BUS  8tl.</t>
  </si>
  <si>
    <t>Pol92</t>
  </si>
  <si>
    <t>MATERIÁL – Montážní krabice s rám. pro montáž pod omítku 2 moduly</t>
  </si>
  <si>
    <t>Pol93</t>
  </si>
  <si>
    <t>MONTÁŽ – Montážní krabice s rám. pro montáž pod omítku 2 moduly</t>
  </si>
  <si>
    <t>Pol94</t>
  </si>
  <si>
    <t>MATERIÁL – Lišta zámková</t>
  </si>
  <si>
    <t>Pol95</t>
  </si>
  <si>
    <t>MONTÁŽ – Lišta zámková</t>
  </si>
  <si>
    <t>D13</t>
  </si>
  <si>
    <t>Napáječe</t>
  </si>
  <si>
    <t>Pol96</t>
  </si>
  <si>
    <t>MATERIÁL – Napáječ DT</t>
  </si>
  <si>
    <t>Pol97</t>
  </si>
  <si>
    <t>MONTÁŽ – Napáječ DT</t>
  </si>
  <si>
    <t>Pol98</t>
  </si>
  <si>
    <t>MATERIÁL – Plastový rozvaděč - 12 pozic, bílá dvířka, na omítku, uzamknutelná</t>
  </si>
  <si>
    <t>Pol99</t>
  </si>
  <si>
    <t>MONTÁŽ – Plastový rozvaděč - 12 pozic, bílá dvířka, na omítku, uzamknutelná</t>
  </si>
  <si>
    <t>D14</t>
  </si>
  <si>
    <t>Domovní telefony</t>
  </si>
  <si>
    <t>Pol100</t>
  </si>
  <si>
    <t>MATERIÁL – Domovní telefon 2-BUS</t>
  </si>
  <si>
    <t>Pol101</t>
  </si>
  <si>
    <t>MONTÁŽ – Domovní telefon 2-BUS</t>
  </si>
  <si>
    <t>Pol102</t>
  </si>
  <si>
    <t>MATERIÁL – Zvonkové tlačítko</t>
  </si>
  <si>
    <t>Pol103</t>
  </si>
  <si>
    <t>MONTÁŽ – Zvonkové tlačítko</t>
  </si>
  <si>
    <t>Pol104</t>
  </si>
  <si>
    <t>Pol105</t>
  </si>
  <si>
    <t>MATERIÁL – SYKY 1x2x1,0</t>
  </si>
  <si>
    <t>Pol106</t>
  </si>
  <si>
    <t>MONTÁŽ – SYKY 1x2x1,0</t>
  </si>
  <si>
    <t>Pol107</t>
  </si>
  <si>
    <t>MATERIÁL – SYKY 1x2x0,5</t>
  </si>
  <si>
    <t>Pol108</t>
  </si>
  <si>
    <t>MONTÁŽ – SYKY 1x2x0,5</t>
  </si>
  <si>
    <t>Pol109</t>
  </si>
  <si>
    <t>MATERIÁL – CYKY 3x1,5</t>
  </si>
  <si>
    <t>Pol110</t>
  </si>
  <si>
    <t>MONTÁŽ – CYKY 3x1,5</t>
  </si>
  <si>
    <t>Pol111</t>
  </si>
  <si>
    <t>Pol112</t>
  </si>
  <si>
    <t>Pol113</t>
  </si>
  <si>
    <t>Pol114</t>
  </si>
  <si>
    <t>Pol115</t>
  </si>
  <si>
    <t>Pol116</t>
  </si>
  <si>
    <t>D15</t>
  </si>
  <si>
    <t>Signalizace WC-imobil</t>
  </si>
  <si>
    <t>D16</t>
  </si>
  <si>
    <t>Signalizační panel</t>
  </si>
  <si>
    <t>Pol117</t>
  </si>
  <si>
    <t>MATERIÁL – Kontrolní modul s alarmem</t>
  </si>
  <si>
    <t>Pol118</t>
  </si>
  <si>
    <t>MONTÁŽ – Kontrolní modul s alarmem</t>
  </si>
  <si>
    <t>D17</t>
  </si>
  <si>
    <t>Tlačítka</t>
  </si>
  <si>
    <t>Pol119</t>
  </si>
  <si>
    <t>MATERIÁL – Signální tlačítko tahové</t>
  </si>
  <si>
    <t>Pol120</t>
  </si>
  <si>
    <t>MONTÁŽ – Signální tlačítko tahové</t>
  </si>
  <si>
    <t>Pol121</t>
  </si>
  <si>
    <t>MATERIÁL – Prosvětlené tlačítko (resetovací)</t>
  </si>
  <si>
    <t>Pol122</t>
  </si>
  <si>
    <t>MONTÁŽ – Prosvětlené tlačítko (resetovací)</t>
  </si>
  <si>
    <t>D18</t>
  </si>
  <si>
    <t>Napájecí trafo</t>
  </si>
  <si>
    <t>Pol123</t>
  </si>
  <si>
    <t>MATERIÁL – Transformátor</t>
  </si>
  <si>
    <t>Pol124</t>
  </si>
  <si>
    <t>MONTÁŽ – Transformátor</t>
  </si>
  <si>
    <t>Pol125</t>
  </si>
  <si>
    <t>MATERIÁL – CYKY3x1,5</t>
  </si>
  <si>
    <t>Pol126</t>
  </si>
  <si>
    <t>MONTÁŽ – CYKY3x1,5</t>
  </si>
  <si>
    <t>Pol127</t>
  </si>
  <si>
    <t>D19</t>
  </si>
  <si>
    <t>Společné náklady</t>
  </si>
  <si>
    <t>D20</t>
  </si>
  <si>
    <t>Ochranné pospojení</t>
  </si>
  <si>
    <t>Pol128</t>
  </si>
  <si>
    <t>MATERIÁL – EPS 2 ekvipotencionální svorkovnice</t>
  </si>
  <si>
    <t>Pol129</t>
  </si>
  <si>
    <t>MONTÁŽ – EPS 2 ekvipotencionální svorkovnice</t>
  </si>
  <si>
    <t>Pol130</t>
  </si>
  <si>
    <t>MATERIÁL – KO 125 E krabice odbočná</t>
  </si>
  <si>
    <t>Pol131</t>
  </si>
  <si>
    <t>MONTÁŽ – KO 125 E krabice odbočná</t>
  </si>
  <si>
    <t>Pol132</t>
  </si>
  <si>
    <t>MATERIÁL – 125 E víčko ke krabici KO 125E</t>
  </si>
  <si>
    <t>Pol133</t>
  </si>
  <si>
    <t>MONTÁŽ – 125 E víčko ke krabici KO 125E</t>
  </si>
  <si>
    <t>Pol134</t>
  </si>
  <si>
    <t>MATERIÁL – CY 6 mm2,, pevně</t>
  </si>
  <si>
    <t>Pol135</t>
  </si>
  <si>
    <t>MONTÁŽ – CY 6 mm2,, pevně</t>
  </si>
  <si>
    <t>D21</t>
  </si>
  <si>
    <t>Stavební přípomoce</t>
  </si>
  <si>
    <t>Pol136</t>
  </si>
  <si>
    <t>MONTÁŽ – Vysekání kapes ve zdivu cihelném 100x100x50 mm</t>
  </si>
  <si>
    <t>Pol137</t>
  </si>
  <si>
    <t>MONTÁŽ – Vysekání rýh ve zdivu cihelném - Hloubka 30 mm Sire 30 mm</t>
  </si>
  <si>
    <t>Pol138</t>
  </si>
  <si>
    <t>MONTÁŽ – Vysekání rýh ve zdivu cihelném - Hloubka 30 mm Sire 70 mm</t>
  </si>
  <si>
    <t>Pol139</t>
  </si>
  <si>
    <t>MATERIÁL – Průrazy příčkami - cihla, beton</t>
  </si>
  <si>
    <t>Pol140</t>
  </si>
  <si>
    <t>MONTÁŽ – Průrazy příčkami - cihla, beton</t>
  </si>
  <si>
    <t>část 1.3 UT - Vytápění</t>
  </si>
  <si>
    <t>Bezručova 503, Chrastava, p.p.č.545/2,st.p.č.496</t>
  </si>
  <si>
    <t>Sbor Jednoty bratrské v Chrastavě, Bezručova 503</t>
  </si>
  <si>
    <t>Zpracováno dle metodiky ÚRS s maximálním zatříděním položek (popisu činností) dle Třídníku stavebních konstrukcí a prací. Položky, které databáze neobsahuje, oceněny dle brutto ceníků příslušných dodavatelů.  Jsou-li ve výkazu výměr uvedeny odkazy na firmy, názvy nebo specifická označení výrobků apod., jsou takové odkazy pouze informativní a slouží pouze pro určení technické úrovně a provozních parametrů. Z zhotoviteli umožňují v souladu s §182, zákona č. 134/2016 Sb. o veřejných zakázkách použít i jiných kvalitativně a technicky obdobných zařízení, která mají podobnou nebo minimálně stejnou kvalitu, účinnost a výkon, parametry použití, ev. hlučnost (která bezpodmínečně splňuje platné hygienické normy).   Celková množství u jednotlivých položek (kusy, metry) byla odměřena a sečtena ručně a digitálně z výkresů.</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</si>
  <si>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</si>
  <si>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</si>
  <si>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</si>
  <si>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</si>
  <si>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VRN4 - Inženýrská činnost</t>
  </si>
  <si>
    <t>713463131</t>
  </si>
  <si>
    <t>Montáž izolace tepelné potrubí potrubními pouzdry bez úpravy slepenými 1x tl izolace do 25 mm</t>
  </si>
  <si>
    <t>-181034432</t>
  </si>
  <si>
    <t>28377094</t>
  </si>
  <si>
    <t>izolace tepelná potrubí z pěnového polyetylenu 15 x 9 mm</t>
  </si>
  <si>
    <t>-79947415</t>
  </si>
  <si>
    <t>28377101</t>
  </si>
  <si>
    <t>izolace tepelná potrubí z pěnového polyetylenu 18 x 9 mm</t>
  </si>
  <si>
    <t>575698274</t>
  </si>
  <si>
    <t>28377103</t>
  </si>
  <si>
    <t>izolace tepelná potrubí z pěnového polyetylenu 22 x 9 mm</t>
  </si>
  <si>
    <t>-1982977209</t>
  </si>
  <si>
    <t>28377104</t>
  </si>
  <si>
    <t>izolace tepelná potrubí z pěnového polyetylenu 22 x 13 mm</t>
  </si>
  <si>
    <t>1955181239</t>
  </si>
  <si>
    <t>28377112</t>
  </si>
  <si>
    <t>izolace tepelná potrubí z pěnového polyetylenu 28 x 13 mm</t>
  </si>
  <si>
    <t>1478817910</t>
  </si>
  <si>
    <t>28377116</t>
  </si>
  <si>
    <t>izolace tepelná potrubí z pěnového polyetylenu 35 x 13 mm</t>
  </si>
  <si>
    <t>1549340221</t>
  </si>
  <si>
    <t>-1620599985</t>
  </si>
  <si>
    <t>1335344452</t>
  </si>
  <si>
    <t>Ústřední vytápění - strojovny</t>
  </si>
  <si>
    <t>732113118</t>
  </si>
  <si>
    <t>Vyrovnávač dynamických tlaků G 2" PN 6 hydraulický závitový</t>
  </si>
  <si>
    <t>-700060911</t>
  </si>
  <si>
    <t>732331616</t>
  </si>
  <si>
    <t>Nádoba tlaková expanzní s membránou závitové připojení PN 0,6 o objemu 50 l</t>
  </si>
  <si>
    <t>436466340</t>
  </si>
  <si>
    <t>732331778</t>
  </si>
  <si>
    <t>Příslušenství k expanzním nádobám bezpečnostní uzávěr G 1 k měření tlaku</t>
  </si>
  <si>
    <t>670021104</t>
  </si>
  <si>
    <t>732421402</t>
  </si>
  <si>
    <t>Čerpadlo teplovodní mokroběžné závitové oběhové DN 25 výtlak do 4,0 m průtok 2,2 m3/h pro vytápění</t>
  </si>
  <si>
    <t>-766196307</t>
  </si>
  <si>
    <t>998732102</t>
  </si>
  <si>
    <t>Přesun hmot tonážní pro strojovny v objektech v do 12 m</t>
  </si>
  <si>
    <t>673365638</t>
  </si>
  <si>
    <t>998732181</t>
  </si>
  <si>
    <t>Příplatek k přesunu hmot tonážní 732 prováděný bez použití mechanizace</t>
  </si>
  <si>
    <t>-1640818931</t>
  </si>
  <si>
    <t>Ústřední vytápění - rozvodné potrubí</t>
  </si>
  <si>
    <t>733222202</t>
  </si>
  <si>
    <t>Potrubí měděné polotvrdé spojované tvrdým pájením D 15x1</t>
  </si>
  <si>
    <t>-913989268</t>
  </si>
  <si>
    <t>733222203</t>
  </si>
  <si>
    <t>Potrubí měděné polotvrdé spojované tvrdým pájením D 18x1</t>
  </si>
  <si>
    <t>30057644</t>
  </si>
  <si>
    <t>733222204</t>
  </si>
  <si>
    <t>Potrubí měděné polotvrdé spojované tvrdým pájením D 22x1</t>
  </si>
  <si>
    <t>1303164734</t>
  </si>
  <si>
    <t>733222205</t>
  </si>
  <si>
    <t>Potrubí měděné polotvrdé spojované tvrdým pájením D 28x1</t>
  </si>
  <si>
    <t>1215891239</t>
  </si>
  <si>
    <t>733223206</t>
  </si>
  <si>
    <t>Potrubí měděné tvrdé spojované tvrdým pájením D 35x1,5</t>
  </si>
  <si>
    <t>969198024</t>
  </si>
  <si>
    <t>733231112</t>
  </si>
  <si>
    <t>Kompenzátor pro měděné potrubíí D 18 tvaru U s hladkými ohyby s konci na vnitřní pájen</t>
  </si>
  <si>
    <t>1842277161</t>
  </si>
  <si>
    <t>733231113</t>
  </si>
  <si>
    <t>Kompenzátor pro měděné potrubí D 22 tvaru U s hladkými ohyby s konci na vnitřní pájení</t>
  </si>
  <si>
    <t>1118780071</t>
  </si>
  <si>
    <t>733291101</t>
  </si>
  <si>
    <t>Zkouška těsnosti potrubí měděné do D 35x1,5</t>
  </si>
  <si>
    <t>595805415</t>
  </si>
  <si>
    <t>998733102</t>
  </si>
  <si>
    <t>Přesun hmot tonážní pro rozvody potrubí v objektech v do 12 m</t>
  </si>
  <si>
    <t>450554996</t>
  </si>
  <si>
    <t>998733181</t>
  </si>
  <si>
    <t>Příplatek k přesunu hmot tonážní 733 prováděný bez použití mechanizace</t>
  </si>
  <si>
    <t>688925059</t>
  </si>
  <si>
    <t>Ústřední vytápění - armatury</t>
  </si>
  <si>
    <t>734211126</t>
  </si>
  <si>
    <t>Ventil závitový odvzdušňovací G 3/8 PN 14 do 120°C automatický se zpětnou klapkou otopných těles</t>
  </si>
  <si>
    <t>379730943</t>
  </si>
  <si>
    <t>734221532</t>
  </si>
  <si>
    <t>Ventil závitový termostatický rohový jednoregulační G 1/2 PN 16 do 110°C bez hlavice ovládání</t>
  </si>
  <si>
    <t>298608822</t>
  </si>
  <si>
    <t>734221682</t>
  </si>
  <si>
    <t>Termostatická hlavice kapalinová PN 10 do 110°C otopných těles VK</t>
  </si>
  <si>
    <t>1769269671</t>
  </si>
  <si>
    <t>734242414</t>
  </si>
  <si>
    <t>Ventil závitový zpětný přímý G 1 PN 16 do 110°C</t>
  </si>
  <si>
    <t>1158884294</t>
  </si>
  <si>
    <t>734261235</t>
  </si>
  <si>
    <t>Šroubení topenářské přímé G 1 PN 16 do 120°C</t>
  </si>
  <si>
    <t>1199866362</t>
  </si>
  <si>
    <t>734261236</t>
  </si>
  <si>
    <t>Šroubení topenářské přímé G 5/4 PN 16 do 120°C</t>
  </si>
  <si>
    <t>1293071848</t>
  </si>
  <si>
    <t>734261402</t>
  </si>
  <si>
    <t>Armatura připojovací rohová G 1/2x18 PN 10 do 110°C radiátorů typu VK</t>
  </si>
  <si>
    <t>-1347572448</t>
  </si>
  <si>
    <t>734261412</t>
  </si>
  <si>
    <t>Šroubení regulační radiátorové rohové G 1/2 bez vypouštění</t>
  </si>
  <si>
    <t>-135293259</t>
  </si>
  <si>
    <t>734291123</t>
  </si>
  <si>
    <t>Kohout plnící a vypouštěcí G 1/2 PN 10 do 90°C závitový</t>
  </si>
  <si>
    <t>-954113180</t>
  </si>
  <si>
    <t>734291245</t>
  </si>
  <si>
    <t>Filtr závitový přímý G 1 1/4 PN 16 do 130°C s vnitřními závity</t>
  </si>
  <si>
    <t>-1351205858</t>
  </si>
  <si>
    <t>734292714</t>
  </si>
  <si>
    <t>Kohout kulový přímý G 3/4 PN 42 do 185°C vnitřní závit</t>
  </si>
  <si>
    <t>-60885668</t>
  </si>
  <si>
    <t>734292715</t>
  </si>
  <si>
    <t>Kohout kulový přímý G 1 PN 42 do 185°C vnitřní závit</t>
  </si>
  <si>
    <t>-131282361</t>
  </si>
  <si>
    <t>734292716</t>
  </si>
  <si>
    <t>Kohout kulový přímý G 1 1/4 PN 42 do 185°C vnitřní závit</t>
  </si>
  <si>
    <t>1970174966</t>
  </si>
  <si>
    <t>734292R01</t>
  </si>
  <si>
    <t>Bezpečnostnostní termostat s nast. teplotou  0/90°C a sondou 1/2"</t>
  </si>
  <si>
    <t>274958896</t>
  </si>
  <si>
    <t>734292R02</t>
  </si>
  <si>
    <t>Pokojový termostat bezdrátový</t>
  </si>
  <si>
    <t>325482371</t>
  </si>
  <si>
    <t>734411127</t>
  </si>
  <si>
    <t>Teploměr technický s pevným stonkem a jímkou zadní připojení průměr 100 mm délky 100 mm</t>
  </si>
  <si>
    <t>-1142714557</t>
  </si>
  <si>
    <t>734421112</t>
  </si>
  <si>
    <t>Tlakoměr s pevným stonkem a zpětnou klapkou tlak 0-16 bar průměr 63 mm zadní připojení</t>
  </si>
  <si>
    <t>1542085447</t>
  </si>
  <si>
    <t>734424101</t>
  </si>
  <si>
    <t>Kondenzační smyčka k přivaření zahnutá PN 250 do 300°C</t>
  </si>
  <si>
    <t>-1595587680</t>
  </si>
  <si>
    <t>998734102</t>
  </si>
  <si>
    <t>Přesun hmot tonážní pro armatury v objektech v do 12 m</t>
  </si>
  <si>
    <t>498953541</t>
  </si>
  <si>
    <t>998734181</t>
  </si>
  <si>
    <t>Příplatek k přesunu hmot tonážní 734 prováděný bez použití mechanizace</t>
  </si>
  <si>
    <t>-1387013953</t>
  </si>
  <si>
    <t>Ústřední vytápění - otopná tělesa</t>
  </si>
  <si>
    <t>735151821</t>
  </si>
  <si>
    <t>Demontáž otopného tělesa panelového dvouřadého délka do 1500 mm</t>
  </si>
  <si>
    <t>-163036366</t>
  </si>
  <si>
    <t>735151822</t>
  </si>
  <si>
    <t>Demontáž otopného tělesa panelového dvouřadého délka do 2820 mm</t>
  </si>
  <si>
    <t>128676862</t>
  </si>
  <si>
    <t>735159210</t>
  </si>
  <si>
    <t>Montáž otopných těles panelových dvouřadých délky do 1140 mm</t>
  </si>
  <si>
    <t>-1636443638</t>
  </si>
  <si>
    <t>735159220</t>
  </si>
  <si>
    <t>Montáž otopných těles panelových dvouřadých délky do 1500 mm</t>
  </si>
  <si>
    <t>-1702257835</t>
  </si>
  <si>
    <t>735159230</t>
  </si>
  <si>
    <t>Montáž otopných těles panelových dvouřadých délky do 1980 mm</t>
  </si>
  <si>
    <t>1803276512</t>
  </si>
  <si>
    <t>735152251</t>
  </si>
  <si>
    <t>Otopné těleso panelové VK jednodeskové 1 přídavná přestupní plocha výška/délka 500/400mm výkon 343 W</t>
  </si>
  <si>
    <t>1002182112</t>
  </si>
  <si>
    <t>735152452</t>
  </si>
  <si>
    <t>Otopné těleso panelové VK dvoudeskové 1 přídavná přestupní plocha výška/délka 500/500 mm výkon 559 W</t>
  </si>
  <si>
    <t>-1501766334</t>
  </si>
  <si>
    <t>735152453</t>
  </si>
  <si>
    <t>Otopné těleso panelové VK dvoudeskové 1 přídavná přestupní plocha výška/délka 500/600 mm výkon 670 W</t>
  </si>
  <si>
    <t>2028727030</t>
  </si>
  <si>
    <t>735152471</t>
  </si>
  <si>
    <t>Otopné těleso panelové VK dvoudeskové 1 přídavná přestupní plocha výška/délka 600/400mm výkon 515 W</t>
  </si>
  <si>
    <t>1332450585</t>
  </si>
  <si>
    <t>735152472</t>
  </si>
  <si>
    <t>Otopné těleso panelové VK dvoudeskové 1 přídavná přestupní plocha výška/délka 600/500 mm výkon 644 W</t>
  </si>
  <si>
    <t>-453948897</t>
  </si>
  <si>
    <t>735152474</t>
  </si>
  <si>
    <t>Otopné těleso panelové VK dvoudeskové 1 přídavná přestupní plocha výška/délka 600/700 mm výkon 902 W</t>
  </si>
  <si>
    <t>551212083</t>
  </si>
  <si>
    <t>735152475</t>
  </si>
  <si>
    <t>Otopné těleso panelové VK dvoudeskové 1 přídavná přestupní plocha výška/délka 600/800mm výkon 1030 W</t>
  </si>
  <si>
    <t>-967690058</t>
  </si>
  <si>
    <t>735152477</t>
  </si>
  <si>
    <t>Otopné těleso panelové VK dvoudeskové 1 přídavná přestupní plocha výška/délka 600/1000mm výkon 1288W</t>
  </si>
  <si>
    <t>-2032061062</t>
  </si>
  <si>
    <t>735152478</t>
  </si>
  <si>
    <t>Otopné těleso panelové VK dvoudeskové 1 přídavná přestupní plocha výška/délka 600/1100mm výkon 1417W</t>
  </si>
  <si>
    <t>2109545367</t>
  </si>
  <si>
    <t>735152480</t>
  </si>
  <si>
    <t>Otopné těleso panelové VK dvoudeskové 1 přídavná přestupní plocha výška/délka 600/1400mm výkon 1803W</t>
  </si>
  <si>
    <t>44367010</t>
  </si>
  <si>
    <t>735152572</t>
  </si>
  <si>
    <t>Otopné těleso panelové VK dvoudeskové 2 přídavné přestupní plochy výška/délka 600/500 mm výkon 840 W</t>
  </si>
  <si>
    <t>1501465387</t>
  </si>
  <si>
    <t>734221683</t>
  </si>
  <si>
    <t>Termostatická hlavice kapalinová PN 10 do 110°C s vestavěným čidlem</t>
  </si>
  <si>
    <t>CS ÚRS 2016 01</t>
  </si>
  <si>
    <t>-972532905</t>
  </si>
  <si>
    <t>735152574</t>
  </si>
  <si>
    <t>Otopné těleso panelové VK dvoudeskové 2 přídavné přestupní plochy výška/délka 600/700mm výkon 1175 W</t>
  </si>
  <si>
    <t>25561225</t>
  </si>
  <si>
    <t>735152576</t>
  </si>
  <si>
    <t>Otopné těleso panelové VK dvoudeskové 2 přídavné přestupní plochy výška/délka 600/900mm výkon 1511 W</t>
  </si>
  <si>
    <t>-2076723342</t>
  </si>
  <si>
    <t>735152578</t>
  </si>
  <si>
    <t>Otopné těleso panelové VK dvoudeskové 2 přídavné přestupní plochy výška/délka 600/1100mm výkon 1847W</t>
  </si>
  <si>
    <t>1274220848</t>
  </si>
  <si>
    <t>735152593</t>
  </si>
  <si>
    <t>Otopné těleso panelové VK dvoudeskové 2 přídavné přestupní plochy výška/délka 900/600mm výkon 1388 W</t>
  </si>
  <si>
    <t>1596406152</t>
  </si>
  <si>
    <t>735152595</t>
  </si>
  <si>
    <t>Otopné těleso panelové VK dvoudeskové 2 přídavné přestupní plochy výška/délka 900/800mm výkon 1850 W</t>
  </si>
  <si>
    <t>-1762672877</t>
  </si>
  <si>
    <t>735152673</t>
  </si>
  <si>
    <t>Otopné těleso panelové VK třídeskové 3 přídavné přestupní plochy výška/délka 600/600 mm výkon 1444 W</t>
  </si>
  <si>
    <t>1780905776</t>
  </si>
  <si>
    <t>735164R01</t>
  </si>
  <si>
    <t>Otopné těleso trubkové koupelnové výška/délka 1820/600 mm</t>
  </si>
  <si>
    <t>491310675</t>
  </si>
  <si>
    <t>998735102</t>
  </si>
  <si>
    <t>Přesun hmot tonážní pro otopná tělesa v objektech v do 12 m</t>
  </si>
  <si>
    <t>1031931543</t>
  </si>
  <si>
    <t>998735181</t>
  </si>
  <si>
    <t>Příplatek k přesunu hmot tonážní 735 prováděný bez použití mechanizace</t>
  </si>
  <si>
    <t>1561137097</t>
  </si>
  <si>
    <t>VRN4</t>
  </si>
  <si>
    <t>Inženýrská činnost</t>
  </si>
  <si>
    <t>043114000</t>
  </si>
  <si>
    <t>Zkoušky topné regulace, vyvážení soustavy</t>
  </si>
  <si>
    <t>-1340902157</t>
  </si>
  <si>
    <t>část 1.4 ZTI - Zdravotně technické instalace</t>
  </si>
  <si>
    <t xml:space="preserve">    9 - Ostatní konstrukce a práce, bourání</t>
  </si>
  <si>
    <t xml:space="preserve">    725 - Zdravotechnika - zařizovací předměty</t>
  </si>
  <si>
    <t xml:space="preserve">    726 - Zdravotechnika - předstěnové instalace</t>
  </si>
  <si>
    <t xml:space="preserve">    727 - Zdravotechnika - požární ochrana</t>
  </si>
  <si>
    <t>HZS - Hodinové zúčtovací sazby</t>
  </si>
  <si>
    <t>121112011</t>
  </si>
  <si>
    <t>Sejmutí ornice tl vrstvy do 150 mm ručně s odhozením do 3 m bez vodorovného přemístění</t>
  </si>
  <si>
    <t>2020580651</t>
  </si>
  <si>
    <t>132201101</t>
  </si>
  <si>
    <t>Hloubení rýh š do 600 mm v hornině tř. 3 objemu do 100 m3</t>
  </si>
  <si>
    <t>-300814191</t>
  </si>
  <si>
    <t>132201109</t>
  </si>
  <si>
    <t>Příplatek za lepivost k hloubení rýh š do 600 mm v hornině tř. 3</t>
  </si>
  <si>
    <t>1394931779</t>
  </si>
  <si>
    <t>7,6*0,3 'Přepočtené koeficientem množství</t>
  </si>
  <si>
    <t>161101101</t>
  </si>
  <si>
    <t>Svislé přemístění výkopku z horniny tř. 1 až 4 hl výkopu do 2,5 m</t>
  </si>
  <si>
    <t>-921779166</t>
  </si>
  <si>
    <t>162301101</t>
  </si>
  <si>
    <t>Vodorovné přemístění do 500 m výkopku/sypaniny z horniny tř. 1 až 4</t>
  </si>
  <si>
    <t>-1068537673</t>
  </si>
  <si>
    <t>-1491403482</t>
  </si>
  <si>
    <t>1044446155</t>
  </si>
  <si>
    <t>171201201</t>
  </si>
  <si>
    <t>Uložení sypaniny na skládky</t>
  </si>
  <si>
    <t>122153459</t>
  </si>
  <si>
    <t>Poplatek za uložení stavebního odpadu - zeminy a kameniva na skládce</t>
  </si>
  <si>
    <t>516250300</t>
  </si>
  <si>
    <t>3,325*2 'Přepočtené koeficientem množství</t>
  </si>
  <si>
    <t>-1226240615</t>
  </si>
  <si>
    <t>Obsypání potrubí ručně sypaninou bez prohození sítem, uloženou do 3 m</t>
  </si>
  <si>
    <t>-204626432</t>
  </si>
  <si>
    <t>583373310</t>
  </si>
  <si>
    <t>štěrkopísek frakce 0/22</t>
  </si>
  <si>
    <t>1326498199</t>
  </si>
  <si>
    <t>2,85*2 'Přepočtené koeficientem množství</t>
  </si>
  <si>
    <t>451573111</t>
  </si>
  <si>
    <t>Lože pod potrubí otevřený výkop ze štěrkopísku</t>
  </si>
  <si>
    <t>636081703</t>
  </si>
  <si>
    <t>612345111</t>
  </si>
  <si>
    <t>Sádrová hladká omítka rýh ve stěnách šířky do 150 mm</t>
  </si>
  <si>
    <t>621250832</t>
  </si>
  <si>
    <t>Ostatní konstrukce a práce, bourání</t>
  </si>
  <si>
    <t>974031121</t>
  </si>
  <si>
    <t>Vysekání rýh ve zdivu cihelném hl do 30 mm š do 30 mm</t>
  </si>
  <si>
    <t>1605645198</t>
  </si>
  <si>
    <t>974031132</t>
  </si>
  <si>
    <t>Vysekání rýh ve zdivu cihelném hl do 50 mm š do 70 mm</t>
  </si>
  <si>
    <t>1339775359</t>
  </si>
  <si>
    <t>974031142</t>
  </si>
  <si>
    <t>Vysekání rýh ve zdivu cihelném hl do 70 mm š do 70 mm</t>
  </si>
  <si>
    <t>1414916047</t>
  </si>
  <si>
    <t>974031153</t>
  </si>
  <si>
    <t>Vysekání rýh ve zdivu cihelném hl do 100 mm š do 100 mm</t>
  </si>
  <si>
    <t>6417797</t>
  </si>
  <si>
    <t>977151119</t>
  </si>
  <si>
    <t>Jádrové vrty diamantovými korunkami do D 110 mm do stavebních materiálů</t>
  </si>
  <si>
    <t>-2046593241</t>
  </si>
  <si>
    <t>1127797594</t>
  </si>
  <si>
    <t>-1237098035</t>
  </si>
  <si>
    <t>28377111</t>
  </si>
  <si>
    <t>izolace tepelná potrubí z pěnového polyetylenu 28 x 9 mm</t>
  </si>
  <si>
    <t>1318425043</t>
  </si>
  <si>
    <t>1511841141</t>
  </si>
  <si>
    <t>28377051</t>
  </si>
  <si>
    <t>izolace tepelná potrubí z pěnového polyetylenu 32 x 9 mm</t>
  </si>
  <si>
    <t>1068364602</t>
  </si>
  <si>
    <t>28377052</t>
  </si>
  <si>
    <t>izolace tepelná potrubí z pěnového polyetylenu 32 x 13 mm</t>
  </si>
  <si>
    <t>1404939761</t>
  </si>
  <si>
    <t>28377057</t>
  </si>
  <si>
    <t>izolace tepelná potrubí z pěnového polyetylenu 40 x 9 mm</t>
  </si>
  <si>
    <t>551871679</t>
  </si>
  <si>
    <t>721110961</t>
  </si>
  <si>
    <t>Potrubí kameninové propojení potrubí DN 100</t>
  </si>
  <si>
    <t>-159045177</t>
  </si>
  <si>
    <t>721171808</t>
  </si>
  <si>
    <t>Demontáž potrubí z PVC do D 114</t>
  </si>
  <si>
    <t>1988636789</t>
  </si>
  <si>
    <t>721171915</t>
  </si>
  <si>
    <t>Potrubí z PP propojení potrubí DN 110</t>
  </si>
  <si>
    <t>-1953422339</t>
  </si>
  <si>
    <t>721173401</t>
  </si>
  <si>
    <t>Potrubí kanalizační z PVC SN 4 svodné DN 110</t>
  </si>
  <si>
    <t>2079065657</t>
  </si>
  <si>
    <t>721173402</t>
  </si>
  <si>
    <t>Potrubí kanalizační z PVC SN 4 svodné DN 125</t>
  </si>
  <si>
    <t>772331395</t>
  </si>
  <si>
    <t>721173403</t>
  </si>
  <si>
    <t>Potrubí kanalizační z PVC SN 4 svodné DN 160</t>
  </si>
  <si>
    <t>964413305</t>
  </si>
  <si>
    <t>28611387</t>
  </si>
  <si>
    <t>odbočka kanalizační PVC s hrdlem 100/100/45°</t>
  </si>
  <si>
    <t>1318758331</t>
  </si>
  <si>
    <t>28611389</t>
  </si>
  <si>
    <t>odbočka kanalizační PVC s hrdlem 125/125/45°</t>
  </si>
  <si>
    <t>-1646113097</t>
  </si>
  <si>
    <t>28611391</t>
  </si>
  <si>
    <t>odbočka kanalizační plastová s hrdlem KG 150/125/45°</t>
  </si>
  <si>
    <t>1794346771</t>
  </si>
  <si>
    <t>28611429</t>
  </si>
  <si>
    <t>odbočka kanalizační plastová s hrdlem KG 160/160/87°</t>
  </si>
  <si>
    <t>-616333287</t>
  </si>
  <si>
    <t>721174042</t>
  </si>
  <si>
    <t>Potrubí kanalizační z PP připojovací DN 40</t>
  </si>
  <si>
    <t>85798993</t>
  </si>
  <si>
    <t>721174043</t>
  </si>
  <si>
    <t>Potrubí kanalizační z PP připojovací DN 50</t>
  </si>
  <si>
    <t>-784668124</t>
  </si>
  <si>
    <t>721174044</t>
  </si>
  <si>
    <t>Potrubí kanalizační z PP připojovací DN 70</t>
  </si>
  <si>
    <t>882885255</t>
  </si>
  <si>
    <t>721174045</t>
  </si>
  <si>
    <t>Potrubí kanalizační z PP připojovací DN 100</t>
  </si>
  <si>
    <t>-1182717613</t>
  </si>
  <si>
    <t>28615601</t>
  </si>
  <si>
    <t>čistící kanalizační tvarovka PP DN 50 pro vysoké teploty</t>
  </si>
  <si>
    <t>-616874992</t>
  </si>
  <si>
    <t>28615602</t>
  </si>
  <si>
    <t>čistící kanalizační tvarovka PP DN 75 pro vysoké teploty</t>
  </si>
  <si>
    <t>794970133</t>
  </si>
  <si>
    <t>28615603</t>
  </si>
  <si>
    <t>čistící kanalizační tvarovka PP DN 100 pro vysoké teploty</t>
  </si>
  <si>
    <t>-506447587</t>
  </si>
  <si>
    <t>28615551</t>
  </si>
  <si>
    <t>odbočka HTEA úhel 45° DN 75/50</t>
  </si>
  <si>
    <t>-206553615</t>
  </si>
  <si>
    <t>28615552</t>
  </si>
  <si>
    <t>odbočka HTEA úhel 45° DN 110/50</t>
  </si>
  <si>
    <t>-478112365</t>
  </si>
  <si>
    <t>28615563</t>
  </si>
  <si>
    <t>odbočka kanalizační PP úhel 67° DN 50/50 pro vysoké teploty</t>
  </si>
  <si>
    <t>1321906114</t>
  </si>
  <si>
    <t>28615564</t>
  </si>
  <si>
    <t>odbočka HTEA úhel 67° DN 75/50</t>
  </si>
  <si>
    <t>170809371</t>
  </si>
  <si>
    <t>28615566</t>
  </si>
  <si>
    <t>odbočka HTEA úhel 67° DN 110/50</t>
  </si>
  <si>
    <t>-1491489433</t>
  </si>
  <si>
    <t>28615568</t>
  </si>
  <si>
    <t>odbočka kanalizační PP úhel 67° DN 110/110 pro vysoké teploty</t>
  </si>
  <si>
    <t>714687625</t>
  </si>
  <si>
    <t>28615574</t>
  </si>
  <si>
    <t>odbočka kanalizační PP úhel 87° DN 110/110 pro vysoké teploty</t>
  </si>
  <si>
    <t>2004780190</t>
  </si>
  <si>
    <t>28615598</t>
  </si>
  <si>
    <t>odbočka rohová HTED úhel 67° DN 50/50/50</t>
  </si>
  <si>
    <t>1441381048</t>
  </si>
  <si>
    <t>28615640</t>
  </si>
  <si>
    <t>odbočka rohová HTED úhel 67° DN 110/50/50</t>
  </si>
  <si>
    <t>1013286501</t>
  </si>
  <si>
    <t>28615690</t>
  </si>
  <si>
    <t>hrdlová zátka HTM DN 75  l = 39mm</t>
  </si>
  <si>
    <t>-1209547854</t>
  </si>
  <si>
    <t>28615635</t>
  </si>
  <si>
    <t>redukce nesouosá HTR DN 50/40</t>
  </si>
  <si>
    <t>1959414204</t>
  </si>
  <si>
    <t>28615698</t>
  </si>
  <si>
    <t>připojovací koleno dvojité HTDSW 90° DN 40/50/40</t>
  </si>
  <si>
    <t>-1020725189</t>
  </si>
  <si>
    <t>721211421</t>
  </si>
  <si>
    <t>Vpusť podlahová se svislým odtokem DN 50/75/110 mřížka nerez 115x115</t>
  </si>
  <si>
    <t>-975713504</t>
  </si>
  <si>
    <t>721226513</t>
  </si>
  <si>
    <t>Zápachová uzávěrka podomítková pro pračku a myčku DN 40/50 s přípojem vody a elektřiny</t>
  </si>
  <si>
    <t>-1985254859</t>
  </si>
  <si>
    <t>55166612</t>
  </si>
  <si>
    <t>manžeta připojovací WC s těsnícími lamelami pro plastové a litinové potrubí DN 110</t>
  </si>
  <si>
    <t>641368705</t>
  </si>
  <si>
    <t>55161841</t>
  </si>
  <si>
    <t>vtok se zápachovou uzávěrkou DN 32</t>
  </si>
  <si>
    <t>-76852340</t>
  </si>
  <si>
    <t>551R0001</t>
  </si>
  <si>
    <t>Napojovací koleno pro záchodovou mísu, DN90/110 s připojením DN50</t>
  </si>
  <si>
    <t>-835797475</t>
  </si>
  <si>
    <t>721273153</t>
  </si>
  <si>
    <t>Hlavice ventilační polypropylen PP DN 110</t>
  </si>
  <si>
    <t>73259508</t>
  </si>
  <si>
    <t>721290111</t>
  </si>
  <si>
    <t>Zkouška těsnosti potrubí kanalizace vodou do DN 125</t>
  </si>
  <si>
    <t>-963765072</t>
  </si>
  <si>
    <t>721290112</t>
  </si>
  <si>
    <t>Zkouška těsnosti potrubí kanalizace vodou do DN 200</t>
  </si>
  <si>
    <t>1476110658</t>
  </si>
  <si>
    <t>998721101</t>
  </si>
  <si>
    <t>Přesun hmot tonážní pro vnitřní kanalizace v objektech v do 6 m</t>
  </si>
  <si>
    <t>1045046737</t>
  </si>
  <si>
    <t>998721181</t>
  </si>
  <si>
    <t>Příplatek k přesunu hmot tonážní 721 prováděný bez použití mechanizace</t>
  </si>
  <si>
    <t>-465268763</t>
  </si>
  <si>
    <t>722170804</t>
  </si>
  <si>
    <t>Demontáž rozvodů vody z plastů do D 50</t>
  </si>
  <si>
    <t>-441254391</t>
  </si>
  <si>
    <t>722171935</t>
  </si>
  <si>
    <t>Potrubí plastové výměna trub nebo tvarovek D do 40 mm</t>
  </si>
  <si>
    <t>-1582344058</t>
  </si>
  <si>
    <t>28654203</t>
  </si>
  <si>
    <t>redukce PPR vnitřní/vnější PPR D 40x32mm</t>
  </si>
  <si>
    <t>-1535278359</t>
  </si>
  <si>
    <t>722173914</t>
  </si>
  <si>
    <t>Potrubí plastové spoje svar polyfuze D do 32 mm</t>
  </si>
  <si>
    <t>-1073662609</t>
  </si>
  <si>
    <t>722174002</t>
  </si>
  <si>
    <t>Potrubí vodovodní plastové PPR svar polyfuze PN 16 D 20 x 2,8 mm</t>
  </si>
  <si>
    <t>554956704</t>
  </si>
  <si>
    <t>722174003</t>
  </si>
  <si>
    <t>Potrubí vodovodní plastové PPR svar polyfuze PN 16 D 25 x 3,5 mm</t>
  </si>
  <si>
    <t>575462949</t>
  </si>
  <si>
    <t>722174004</t>
  </si>
  <si>
    <t>Potrubí vodovodní plastové PPR svar polyfuze PN 16 D 32 x 4,4 mm</t>
  </si>
  <si>
    <t>486560741</t>
  </si>
  <si>
    <t>722174005</t>
  </si>
  <si>
    <t>Potrubí vodovodní plastové PPR svar polyfuze PN 16 D 40 x 5,5 mm</t>
  </si>
  <si>
    <t>-314619708</t>
  </si>
  <si>
    <t>722174022</t>
  </si>
  <si>
    <t>Potrubí vodovodní plastové PPR svar polyfuze PN 20 D 20 x 3,4 mm</t>
  </si>
  <si>
    <t>-2060942483</t>
  </si>
  <si>
    <t>722174023</t>
  </si>
  <si>
    <t>Potrubí vodovodní plastové PPR svar polyfuze PN 20 D 25 x 4,2 mm</t>
  </si>
  <si>
    <t>1928108188</t>
  </si>
  <si>
    <t>722174024</t>
  </si>
  <si>
    <t>Potrubí vodovodní plastové PPR svar polyfuze PN 20 D 32 x5,4 mm</t>
  </si>
  <si>
    <t>-694277866</t>
  </si>
  <si>
    <t>722224115</t>
  </si>
  <si>
    <t>Kohout plnicí nebo vypouštěcí G 1/2 PN 10 s jedním závitem</t>
  </si>
  <si>
    <t>-1963328063</t>
  </si>
  <si>
    <t>722224116</t>
  </si>
  <si>
    <t>Kohout plnicí nebo vypouštěcí G 3/4 PN 10 s jedním závitem</t>
  </si>
  <si>
    <t>-359303775</t>
  </si>
  <si>
    <t>722231072</t>
  </si>
  <si>
    <t>Ventil zpětný mosazný G 1/2 PN 10 do 110°C se dvěma závity</t>
  </si>
  <si>
    <t>-982523683</t>
  </si>
  <si>
    <t>722231073</t>
  </si>
  <si>
    <t>Ventil zpětný mosazný G 3/4 PN 10 do 110°C se dvěma závity</t>
  </si>
  <si>
    <t>-2108582148</t>
  </si>
  <si>
    <t>722231074</t>
  </si>
  <si>
    <t>Ventil zpětný mosazný G 1 PN 10 do 110°C se dvěma závity</t>
  </si>
  <si>
    <t>982123317</t>
  </si>
  <si>
    <t>722231141</t>
  </si>
  <si>
    <t>Ventil závitový pojistný rohový G 1/2</t>
  </si>
  <si>
    <t>-1216794409</t>
  </si>
  <si>
    <t>722231142</t>
  </si>
  <si>
    <t>Ventil závitový pojistný rohový G 3/4</t>
  </si>
  <si>
    <t>-806390232</t>
  </si>
  <si>
    <t>722231143</t>
  </si>
  <si>
    <t>Ventil závitový pojistný rohový G 1</t>
  </si>
  <si>
    <t>-680136927</t>
  </si>
  <si>
    <t>722232043</t>
  </si>
  <si>
    <t>Kohout kulový přímý G 1/2 PN 42 do 185°C vnitřní závit</t>
  </si>
  <si>
    <t>-1809786830</t>
  </si>
  <si>
    <t>722232044</t>
  </si>
  <si>
    <t>-1067290245</t>
  </si>
  <si>
    <t>722232045</t>
  </si>
  <si>
    <t>-1873166870</t>
  </si>
  <si>
    <t>722234264</t>
  </si>
  <si>
    <t>Filtr mosazný G 3/4 PN 16 do 120°C s 2x vnitřním závitem</t>
  </si>
  <si>
    <t>-438459382</t>
  </si>
  <si>
    <t>722263201</t>
  </si>
  <si>
    <t>Vodoměr závitový jednovtokový suchoběžný do 100°C G 1/2 x 80 mm Qn 1,5 m3/h horizontální</t>
  </si>
  <si>
    <t>-1712057928</t>
  </si>
  <si>
    <t>722290226</t>
  </si>
  <si>
    <t>Zkouška těsnosti vodovodního potrubí závitového do DN 50</t>
  </si>
  <si>
    <t>870710464</t>
  </si>
  <si>
    <t>722290234</t>
  </si>
  <si>
    <t>Proplach a dezinfekce vodovodního potrubí do DN 80</t>
  </si>
  <si>
    <t>-51725995</t>
  </si>
  <si>
    <t>998722101</t>
  </si>
  <si>
    <t>Přesun hmot tonážní pro vnitřní vodovod v objektech v do 6 m</t>
  </si>
  <si>
    <t>-738202898</t>
  </si>
  <si>
    <t>998722181</t>
  </si>
  <si>
    <t>Příplatek k přesunu hmot tonážní 722 prováděný bez použití mechanizace</t>
  </si>
  <si>
    <t>1954126324</t>
  </si>
  <si>
    <t>Zdravotechnika - zařizovací předměty</t>
  </si>
  <si>
    <t>725110811</t>
  </si>
  <si>
    <t>Demontáž klozetů splachovací s nádrží</t>
  </si>
  <si>
    <t>35394659</t>
  </si>
  <si>
    <t>725112022</t>
  </si>
  <si>
    <t>Klozet keramický závěsný na nosné stěny s hlubokým splachováním odpad vodorovný</t>
  </si>
  <si>
    <t>791816694</t>
  </si>
  <si>
    <t>725112171</t>
  </si>
  <si>
    <t>Kombi klozet s hlubokým splachováním odpad vodorovný</t>
  </si>
  <si>
    <t>-1546705744</t>
  </si>
  <si>
    <t>725112173</t>
  </si>
  <si>
    <t>Kombi klozeti s hlubokým splachováním zvýšený odpad svislý</t>
  </si>
  <si>
    <t>176456197</t>
  </si>
  <si>
    <t>725122813</t>
  </si>
  <si>
    <t>Demontáž pisoárových stání s nádrží a jedním záchodkem</t>
  </si>
  <si>
    <t>-1631421320</t>
  </si>
  <si>
    <t>725210821</t>
  </si>
  <si>
    <t>Demontáž umyvadel bez výtokových armatur</t>
  </si>
  <si>
    <t>152529399</t>
  </si>
  <si>
    <t>725211603</t>
  </si>
  <si>
    <t>Umyvadlo keramické připevněné na stěnu šrouby bílé bez krytu na sifon 600 mm</t>
  </si>
  <si>
    <t>-1771862857</t>
  </si>
  <si>
    <t>725211681</t>
  </si>
  <si>
    <t>Umyvadlo keramické zdravotní připevněné na stěnu šrouby bílé 640 mm</t>
  </si>
  <si>
    <t>466268935</t>
  </si>
  <si>
    <t>725241112</t>
  </si>
  <si>
    <t>Vanička sprchová akrylátová čtvercová 900x900 mm</t>
  </si>
  <si>
    <t>305710567</t>
  </si>
  <si>
    <t>725310823</t>
  </si>
  <si>
    <t>Demontáž dřez jednoduchý vestavěný v kuchyňských sestavách bez výtokových armatur</t>
  </si>
  <si>
    <t>61526455</t>
  </si>
  <si>
    <t>725311121</t>
  </si>
  <si>
    <t>Dřez jednoduchý nerezový se zápachovou uzávěrkou s odkapávací plochou 560x480 mm a miskou</t>
  </si>
  <si>
    <t>-1342331704</t>
  </si>
  <si>
    <t>725330820</t>
  </si>
  <si>
    <t>Demontáž výlevka diturvitová</t>
  </si>
  <si>
    <t>-1659370722</t>
  </si>
  <si>
    <t>725331111</t>
  </si>
  <si>
    <t>Výlevka bez výtokových armatur keramická se sklopnou plastovou mřížkou 500 mm</t>
  </si>
  <si>
    <t>1322981017</t>
  </si>
  <si>
    <t>725531103</t>
  </si>
  <si>
    <t>Elektrický ohřívač zásobníkový přepadový beztlakový 15 l / 2 kW</t>
  </si>
  <si>
    <t>-1849469280</t>
  </si>
  <si>
    <t>725532120</t>
  </si>
  <si>
    <t>Elektrický ohřívač zásobníkový akumulační závěsný svislý 125 l / 2 kW</t>
  </si>
  <si>
    <t>-2090985846</t>
  </si>
  <si>
    <t>725532317</t>
  </si>
  <si>
    <t>Elektrický ohřívač zásobníkový akumulační stacionární 0,6 MPa 125 l / 2,2 kW</t>
  </si>
  <si>
    <t>-30003921</t>
  </si>
  <si>
    <t>725813111</t>
  </si>
  <si>
    <t>Ventil rohový bez připojovací trubičky nebo flexi hadičky G 1/2</t>
  </si>
  <si>
    <t>179449199</t>
  </si>
  <si>
    <t>725813112</t>
  </si>
  <si>
    <t>Ventil rohový pračkový G 3/4</t>
  </si>
  <si>
    <t>1276307087</t>
  </si>
  <si>
    <t>72581311R</t>
  </si>
  <si>
    <t>Připojovací trubička nebo flexi hadička G 1/2</t>
  </si>
  <si>
    <t>350466675</t>
  </si>
  <si>
    <t>722262221</t>
  </si>
  <si>
    <t>Vodoměr závitový jednovtokový suchoběžný do 40°C G 1/2 x 80 mm Qn 1,5 m3/h horizontální</t>
  </si>
  <si>
    <t>-413151158</t>
  </si>
  <si>
    <t>725820801</t>
  </si>
  <si>
    <t>Demontáž baterie nástěnné do G 3 / 4</t>
  </si>
  <si>
    <t>771687703</t>
  </si>
  <si>
    <t>725820802</t>
  </si>
  <si>
    <t>Demontáž baterie stojánkové do jednoho otvoru</t>
  </si>
  <si>
    <t>-1364802766</t>
  </si>
  <si>
    <t>725821312</t>
  </si>
  <si>
    <t>Baterie dřezová nástěnná páková s otáčivým kulatým ústím a délkou ramínka 300 mm</t>
  </si>
  <si>
    <t>-1299708060</t>
  </si>
  <si>
    <t>725821325</t>
  </si>
  <si>
    <t>Baterie dřezová stojánková páková s otáčivým kulatým ústím a délkou ramínka 220 mm</t>
  </si>
  <si>
    <t>417797283</t>
  </si>
  <si>
    <t>725822611</t>
  </si>
  <si>
    <t>Baterie umyvadlová stojánková páková bez výpusti</t>
  </si>
  <si>
    <t>-158692126</t>
  </si>
  <si>
    <t>72582261R</t>
  </si>
  <si>
    <t>Baterie umyvadlové stojánkové pákové s delší pákou pro imobilní</t>
  </si>
  <si>
    <t>1613043493</t>
  </si>
  <si>
    <t>725841311</t>
  </si>
  <si>
    <t>Baterie sprchová nástěnná pákové</t>
  </si>
  <si>
    <t>2000336847</t>
  </si>
  <si>
    <t>725861102</t>
  </si>
  <si>
    <t>Zápachová uzávěrka pro umyvadla DN 40</t>
  </si>
  <si>
    <t>1292968012</t>
  </si>
  <si>
    <t>725862113</t>
  </si>
  <si>
    <t>Zápachová uzávěrka pro dřezy s přípojkou pro pračku nebo myčku DN 40/50</t>
  </si>
  <si>
    <t>-825103628</t>
  </si>
  <si>
    <t>725980R01</t>
  </si>
  <si>
    <t>Dvířka 20/20, kovová, do zdi</t>
  </si>
  <si>
    <t>-1586763776</t>
  </si>
  <si>
    <t>725980R02</t>
  </si>
  <si>
    <t>Dvířka 20/20, kovová, do SDK</t>
  </si>
  <si>
    <t>-1701552430</t>
  </si>
  <si>
    <t>998725101</t>
  </si>
  <si>
    <t>Přesun hmot tonážní pro zařizovací předměty v objektech v do 6 m</t>
  </si>
  <si>
    <t>560868410</t>
  </si>
  <si>
    <t>998725181</t>
  </si>
  <si>
    <t>Příplatek k přesunu hmot tonážní 725 prováděný bez použití mechanizace</t>
  </si>
  <si>
    <t>1032013231</t>
  </si>
  <si>
    <t>Zdravotechnika - předstěnové instalace</t>
  </si>
  <si>
    <t>726111031</t>
  </si>
  <si>
    <t>Instalační předstěna - klozet s ovládáním zepředu v 1080 mm závěsný do masivní zděné kce</t>
  </si>
  <si>
    <t>-1275482756</t>
  </si>
  <si>
    <t>Zdravotechnika - požární ochrana</t>
  </si>
  <si>
    <t>727121112</t>
  </si>
  <si>
    <t>Protipožární manžeta D 90 mm z jedné strany dělící konstrukce požární odolnost EI 90</t>
  </si>
  <si>
    <t>1651140011</t>
  </si>
  <si>
    <t>HZS</t>
  </si>
  <si>
    <t>Hodinové zúčtovací sazby</t>
  </si>
  <si>
    <t>HZS2491</t>
  </si>
  <si>
    <t>Hodinová zúčtovací sazba dělník zednických výpomocí</t>
  </si>
  <si>
    <t>hod</t>
  </si>
  <si>
    <t>521654800</t>
  </si>
  <si>
    <t>část 1.5 EI - Elektroinstalace</t>
  </si>
  <si>
    <t>D1 - 1 - Dodávky díla</t>
  </si>
  <si>
    <t>D2 - 2 - Materiál elektromontážní</t>
  </si>
  <si>
    <t>D3 - 3 - Materiál zemní</t>
  </si>
  <si>
    <t>D4 - 4 - Elektromontáže</t>
  </si>
  <si>
    <t>D5 - 5 - Zemní práce</t>
  </si>
  <si>
    <t>D6 - 6 - Ostatní náklady</t>
  </si>
  <si>
    <t>1 - Dodávky díla</t>
  </si>
  <si>
    <t>nabídka</t>
  </si>
  <si>
    <t>rozvodnice RH</t>
  </si>
  <si>
    <t>nabídka.1</t>
  </si>
  <si>
    <t>rozvodnice RPO</t>
  </si>
  <si>
    <t>nabídka.2</t>
  </si>
  <si>
    <t>rozvodnice RP2NP</t>
  </si>
  <si>
    <t>nabídka.3</t>
  </si>
  <si>
    <t>rozvodnice R1PP</t>
  </si>
  <si>
    <t>nabídka.4</t>
  </si>
  <si>
    <t>rozvodnice RB</t>
  </si>
  <si>
    <t>2 - Materiál elektromontážní</t>
  </si>
  <si>
    <t>171108</t>
  </si>
  <si>
    <t>vodič CY 6</t>
  </si>
  <si>
    <t>171109</t>
  </si>
  <si>
    <t>vodič CY 10</t>
  </si>
  <si>
    <t>171110</t>
  </si>
  <si>
    <t>vodič CY 16</t>
  </si>
  <si>
    <t>171111</t>
  </si>
  <si>
    <t>vodič CY 25</t>
  </si>
  <si>
    <t>152211</t>
  </si>
  <si>
    <t>kabel 1kV AYKY 4x25</t>
  </si>
  <si>
    <t>101005</t>
  </si>
  <si>
    <t>kabel CYKY 2x1,5</t>
  </si>
  <si>
    <t>101105</t>
  </si>
  <si>
    <t>kabel CYKY 3x1,5</t>
  </si>
  <si>
    <t>101106</t>
  </si>
  <si>
    <t>kabel CYKY 3x2,5</t>
  </si>
  <si>
    <t>101306</t>
  </si>
  <si>
    <t>kabel CYKY 5x2,5</t>
  </si>
  <si>
    <t>101307</t>
  </si>
  <si>
    <t>kabel CYKY 5x4</t>
  </si>
  <si>
    <t>101308</t>
  </si>
  <si>
    <t>kabel CYKY 5x6</t>
  </si>
  <si>
    <t>161106</t>
  </si>
  <si>
    <t>šňůra CGSG 3x2,5</t>
  </si>
  <si>
    <t>161306</t>
  </si>
  <si>
    <t>šňůra CGSG 5x2,5</t>
  </si>
  <si>
    <t>190109</t>
  </si>
  <si>
    <t>kabelové oko Cu lisovací 10 KU</t>
  </si>
  <si>
    <t>190211</t>
  </si>
  <si>
    <t>kabelové oko Al lisovací 25 ALU</t>
  </si>
  <si>
    <t>192311</t>
  </si>
  <si>
    <t>koncovka 1kV plast KSCZ4X/2č-h-žz/16-50(4x25)</t>
  </si>
  <si>
    <t>199212</t>
  </si>
  <si>
    <t>svorka Wago 273-101  5x1,5mm2 krabicová bezšroubo</t>
  </si>
  <si>
    <t>199416</t>
  </si>
  <si>
    <t>svorkovnice typ EPS2  ekvipotenciální+kryt</t>
  </si>
  <si>
    <t>297111</t>
  </si>
  <si>
    <t>vedení FeZn 30/4 (0,96kg/m)</t>
  </si>
  <si>
    <t>297632</t>
  </si>
  <si>
    <t>svorka odbočná+spojov SR3b FeZn pásek/drát/4šrouby</t>
  </si>
  <si>
    <t>297711</t>
  </si>
  <si>
    <t>svorka zemnící Bernard/ZSA16</t>
  </si>
  <si>
    <t>297712</t>
  </si>
  <si>
    <t>pásek Cu ke svorce Bernard</t>
  </si>
  <si>
    <t>297122</t>
  </si>
  <si>
    <t>vedení FeZn pr.8mm(0,40kg/m)</t>
  </si>
  <si>
    <t>298452</t>
  </si>
  <si>
    <t>svorka zkušební SZb/FeZn pr.7-10 litá</t>
  </si>
  <si>
    <t>298511</t>
  </si>
  <si>
    <t>ochranný úhelník svodu OU délka 1,7m</t>
  </si>
  <si>
    <t>311115</t>
  </si>
  <si>
    <t>krabice univerzální/přístrojová KU68-1901</t>
  </si>
  <si>
    <t>bezpečnostní tabulka 0146 do koupelny</t>
  </si>
  <si>
    <t>válcovaný profil ocel tř.11</t>
  </si>
  <si>
    <t>410021</t>
  </si>
  <si>
    <t>přepínač 10A/250Vstř sériový 3553-05289 řaz.5</t>
  </si>
  <si>
    <t>410023</t>
  </si>
  <si>
    <t>přepínač 10A/250Vstř střídavý 3553-06289 řaz.6</t>
  </si>
  <si>
    <t>410024</t>
  </si>
  <si>
    <t>přepínač 10A/250Vstř 2-tý stříd 3553-52289 řaz.6+6</t>
  </si>
  <si>
    <t>420111</t>
  </si>
  <si>
    <t>zásuvka 2násobná 16A/250V Classic 5512-2249</t>
  </si>
  <si>
    <t>425223</t>
  </si>
  <si>
    <t>zásuvka nástěnná 5pól/16A/400V/IP44  IZ 1653</t>
  </si>
  <si>
    <t>452212</t>
  </si>
  <si>
    <t>tlač.ovladač 3553-91289B1/10A s doutnavkou</t>
  </si>
  <si>
    <t>513362</t>
  </si>
  <si>
    <t>svítidlo zář.grifon-T5-D/I-139-DL-EP,1x39W,IP20</t>
  </si>
  <si>
    <t>592122</t>
  </si>
  <si>
    <t>zářivka T5</t>
  </si>
  <si>
    <t>513311</t>
  </si>
  <si>
    <t>svítidlo zářivkové 18W,230V,sezásuvkou a vypínačem</t>
  </si>
  <si>
    <t>551111</t>
  </si>
  <si>
    <t>nouzové svítidlo IRIS-P-led-Em,dočasné-3hod.IP20</t>
  </si>
  <si>
    <t>551111.1</t>
  </si>
  <si>
    <t>nouzové svítidlo LED ViktorW131/LED/EM-300</t>
  </si>
  <si>
    <t>513313</t>
  </si>
  <si>
    <t>svítidlo s mikrovlnným poh.čidlem Wictor W141-B1</t>
  </si>
  <si>
    <t>900011</t>
  </si>
  <si>
    <t>led žárovka led.e27/230V,teple bílá 12W</t>
  </si>
  <si>
    <t>3 - Materiál zemní</t>
  </si>
  <si>
    <t>46114</t>
  </si>
  <si>
    <t>písek kopaný 0-2mm</t>
  </si>
  <si>
    <t>46171</t>
  </si>
  <si>
    <t>cihla betonová 29/14/6,5</t>
  </si>
  <si>
    <t>4 - Elektromontáže</t>
  </si>
  <si>
    <t>210800006</t>
  </si>
  <si>
    <t>vodič Cu(-CY) pod omítkou do 1x16</t>
  </si>
  <si>
    <t>210800851</t>
  </si>
  <si>
    <t>vodič Cu(-CY,CYA) pevně uložený do 1x35</t>
  </si>
  <si>
    <t>210901062</t>
  </si>
  <si>
    <t>kabel Al(-1kV AYKY)volně uložený do 3x35/4x25/5x16</t>
  </si>
  <si>
    <t>210800103</t>
  </si>
  <si>
    <t>kabel Cu(-CYKY) pod omítkou do 2x4/3x2,5/5x1,5</t>
  </si>
  <si>
    <t>210800112</t>
  </si>
  <si>
    <t>kabel Cu(-CYKY) pod omítkou do 5x6</t>
  </si>
  <si>
    <t>210802406</t>
  </si>
  <si>
    <t>šňůra střední volně ulož.do 2x6/4x4/5x2,5/7x1,5</t>
  </si>
  <si>
    <t>210100001</t>
  </si>
  <si>
    <t>ukončení v rozvaděči vč.zapojení vodiče do 2,5mm2</t>
  </si>
  <si>
    <t>210100002</t>
  </si>
  <si>
    <t>ukončení v rozvaděči vč.zapojení vodiče do 6mm2</t>
  </si>
  <si>
    <t>210100003</t>
  </si>
  <si>
    <t>ukončení v rozvaděči vč.zapojení vodiče do 16mm2</t>
  </si>
  <si>
    <t>210100004</t>
  </si>
  <si>
    <t>ukončení v rozvaděči vč.zapojení vodiče do 25mm2</t>
  </si>
  <si>
    <t>210100641</t>
  </si>
  <si>
    <t>koncovka 1kV staniční plast do 4x35</t>
  </si>
  <si>
    <t>210100204</t>
  </si>
  <si>
    <t>ukončení šňůry do 3x4</t>
  </si>
  <si>
    <t>210192562</t>
  </si>
  <si>
    <t>ochranná svorkovnice(nulový můstek)vč.zapoj.do 63A</t>
  </si>
  <si>
    <t>210220021</t>
  </si>
  <si>
    <t>uzemňov.vedení v zemi úplná mtž FeZn do 120mm2</t>
  </si>
  <si>
    <t>210220321</t>
  </si>
  <si>
    <t>svorka na potrubí vč.pásku (Bernard)</t>
  </si>
  <si>
    <t>210220101</t>
  </si>
  <si>
    <t>svod vč.podpěr drát do pr.10mm</t>
  </si>
  <si>
    <t>210220302</t>
  </si>
  <si>
    <t>svorka hromosvodová do 4 šroubů</t>
  </si>
  <si>
    <t>210220372</t>
  </si>
  <si>
    <t>ochranný úhelník nebo trubka/ držáky do zdiva</t>
  </si>
  <si>
    <t>210010301</t>
  </si>
  <si>
    <t>krabice přístrojová bez zapojení</t>
  </si>
  <si>
    <t>210020953</t>
  </si>
  <si>
    <t>bezpečnostní tabulka koupelnová</t>
  </si>
  <si>
    <t>210020671</t>
  </si>
  <si>
    <t>ocelová nosná konstrukce klasická vč.zhotovení</t>
  </si>
  <si>
    <t>210110043</t>
  </si>
  <si>
    <t>přepínač zapuštěný vč.zapojení sériový/řazení 5-5A</t>
  </si>
  <si>
    <t>210110045</t>
  </si>
  <si>
    <t>přepínač zapuštěný vč.zapojení střídavý/řazení 6</t>
  </si>
  <si>
    <t>210110044</t>
  </si>
  <si>
    <t>přepínač zapuštěný vč.zapojení 2-střídavý/řazení5B</t>
  </si>
  <si>
    <t>210111012</t>
  </si>
  <si>
    <t>zásuvka domovní zapuštěná vč.zapojení průběžně</t>
  </si>
  <si>
    <t>210111106</t>
  </si>
  <si>
    <t>zásuvka/přívodka průmyslová vč.zapojení 3P+N+Z/16A</t>
  </si>
  <si>
    <t>210201001</t>
  </si>
  <si>
    <t>svítidlo zářivkové bytové stropní/1 zdroj</t>
  </si>
  <si>
    <t>210200045</t>
  </si>
  <si>
    <t>svítidlo orientační</t>
  </si>
  <si>
    <t>210200045.1</t>
  </si>
  <si>
    <t>svítidlo LED orientační</t>
  </si>
  <si>
    <t>210201001.1</t>
  </si>
  <si>
    <t>svítidlo led</t>
  </si>
  <si>
    <t>210190001</t>
  </si>
  <si>
    <t>rozvodnice do hmotnosti 20kg</t>
  </si>
  <si>
    <t>5 - Zemní práce</t>
  </si>
  <si>
    <t>460200121</t>
  </si>
  <si>
    <t>výkop kabel.rýhy šířka 35/hloubka 60cm tz.1/ko1.0</t>
  </si>
  <si>
    <t>460420371</t>
  </si>
  <si>
    <t>kabelové lože pískové 2x10-15cm krycí cihly podél</t>
  </si>
  <si>
    <t>460560121</t>
  </si>
  <si>
    <t>zához kabelové rýhy šířka 35/hloubka 60cm tz.1</t>
  </si>
  <si>
    <t>460600001</t>
  </si>
  <si>
    <t>odvoz zeminy do 10km vč.poplatku za skládku</t>
  </si>
  <si>
    <t>460620011</t>
  </si>
  <si>
    <t>provizorní úprava terénu třída zeminy 3</t>
  </si>
  <si>
    <t>6 - Ostatní náklady</t>
  </si>
  <si>
    <t>219001252</t>
  </si>
  <si>
    <t>vybourání otvoru ve zdi/cihla/ do 1m2/tl.do 0,30m</t>
  </si>
  <si>
    <t>219005011</t>
  </si>
  <si>
    <t>řezání rýhy pro kabely ve stěně nebo ve stropě</t>
  </si>
  <si>
    <t>219003611</t>
  </si>
  <si>
    <t>omítka na stěně/jednotl.plocha do 0,09m2/vč.malty</t>
  </si>
  <si>
    <t>219003511</t>
  </si>
  <si>
    <t>omítka na stropě/jednotl.plocha do 0,09m2/vč.malty</t>
  </si>
  <si>
    <t>část 1.6 HR - Hromosvod</t>
  </si>
  <si>
    <t>D1 - Materiál elektromontážní</t>
  </si>
  <si>
    <t>D2 - Elektromontáže</t>
  </si>
  <si>
    <t>Materiál elektromontážní</t>
  </si>
  <si>
    <t>298134</t>
  </si>
  <si>
    <t>jímací tyč hladká JP30/FeZn pr.20/3m (JR3,0)</t>
  </si>
  <si>
    <t>298141</t>
  </si>
  <si>
    <t>svorka SJ01/FeZn pr.8-10 k jímači pr.20</t>
  </si>
  <si>
    <t>298171</t>
  </si>
  <si>
    <t>ochranná stříška jímače OSH horní</t>
  </si>
  <si>
    <t>298172</t>
  </si>
  <si>
    <t>ochranná stříška jímače OSD dolní</t>
  </si>
  <si>
    <t>298155</t>
  </si>
  <si>
    <t>držák DJT jímače nebo ochranné trubky</t>
  </si>
  <si>
    <t>297121</t>
  </si>
  <si>
    <t>vedení FeZn pr.10mm(0,63kg/m)</t>
  </si>
  <si>
    <t>298348</t>
  </si>
  <si>
    <t>podpěra PV24/240mm/FeZn pr.6-12/plechová krytina</t>
  </si>
  <si>
    <t>298324</t>
  </si>
  <si>
    <t>podpěra DO POLYSTYRENU</t>
  </si>
  <si>
    <t>298435</t>
  </si>
  <si>
    <t>svorka ST10/FeZn pr.8-10/potrubí, roury pr.80-120</t>
  </si>
  <si>
    <t>298516</t>
  </si>
  <si>
    <t>ochranná trubka svodu OT délka 2,0m</t>
  </si>
  <si>
    <t>298431</t>
  </si>
  <si>
    <t>svorka SOa/FeZn pr.8-10/velká na okapní žlab</t>
  </si>
  <si>
    <t>298422</t>
  </si>
  <si>
    <t>svorka křížová SK/FeZn pr.7-10</t>
  </si>
  <si>
    <t>298232</t>
  </si>
  <si>
    <t>označovací štítek zemního svodu</t>
  </si>
  <si>
    <t>Elektromontáže</t>
  </si>
  <si>
    <t>210220201</t>
  </si>
  <si>
    <t>jímací tyč do 3m montáž na hřeben</t>
  </si>
  <si>
    <t>210220301</t>
  </si>
  <si>
    <t>svorka hromosvodová do 2 šroubů</t>
  </si>
  <si>
    <t>210220401</t>
  </si>
  <si>
    <t>označení svodu štítkem</t>
  </si>
  <si>
    <t>část 2 - Byt ve 3.NP</t>
  </si>
  <si>
    <t>část 2.1 ST - Stavební část - Byt ve 3.NP</t>
  </si>
  <si>
    <t>-837974195</t>
  </si>
  <si>
    <t xml:space="preserve">2,6*(2,5+0,5+4,2+0,5*2,2*2+0,5*1,1)"komín </t>
  </si>
  <si>
    <t>162692169</t>
  </si>
  <si>
    <t>-2136954657</t>
  </si>
  <si>
    <t>2,5*(4,84+4,2+4,2+4,2+2+2)-0,945*1,2*2-0,9*2*2</t>
  </si>
  <si>
    <t>1294787522</t>
  </si>
  <si>
    <t>47,732</t>
  </si>
  <si>
    <t>-239648812</t>
  </si>
  <si>
    <t>-186329498</t>
  </si>
  <si>
    <t>-1515950268</t>
  </si>
  <si>
    <t>-2000119197</t>
  </si>
  <si>
    <t>2*2*0,05*0,95</t>
  </si>
  <si>
    <t>-2006364592</t>
  </si>
  <si>
    <t>1405615388</t>
  </si>
  <si>
    <t>2*0,45*0,95"podkroví</t>
  </si>
  <si>
    <t>328781727</t>
  </si>
  <si>
    <t>498403113</t>
  </si>
  <si>
    <t>1872045095</t>
  </si>
  <si>
    <t>3,08+20,34+11,43+5,14</t>
  </si>
  <si>
    <t>1142286593</t>
  </si>
  <si>
    <t>571834004</t>
  </si>
  <si>
    <t>2*0,95*1,25"podkroví</t>
  </si>
  <si>
    <t>500216533</t>
  </si>
  <si>
    <t>0,8*1,97"podkroví</t>
  </si>
  <si>
    <t>1107473524</t>
  </si>
  <si>
    <t>-1496377588</t>
  </si>
  <si>
    <t>482745437</t>
  </si>
  <si>
    <t>-1586438462</t>
  </si>
  <si>
    <t>457227452</t>
  </si>
  <si>
    <t>2,784*14 'Přepočtené koeficientem množství</t>
  </si>
  <si>
    <t>1814596754</t>
  </si>
  <si>
    <t>-2097277040</t>
  </si>
  <si>
    <t>790696826</t>
  </si>
  <si>
    <t>5,14"mč307 podlaha</t>
  </si>
  <si>
    <t>2,1*(2,3+2,93)"stěny mč307</t>
  </si>
  <si>
    <t>-1670073014</t>
  </si>
  <si>
    <t>16,23*4 'Přepočtené koeficientem množství</t>
  </si>
  <si>
    <t>1824982162</t>
  </si>
  <si>
    <t>5,14"mč307</t>
  </si>
  <si>
    <t>Siťovina systémová k hydroizolační stěrce</t>
  </si>
  <si>
    <t>-1123387356</t>
  </si>
  <si>
    <t>5,14*1,15 'Přepočtené koeficientem množství</t>
  </si>
  <si>
    <t>1589311186</t>
  </si>
  <si>
    <t>1694235491</t>
  </si>
  <si>
    <t>1699317905</t>
  </si>
  <si>
    <t>0,5*(1,25*2+3,8+2+2)*2"mezi předstěnou SK2 a obvodovým zdivem</t>
  </si>
  <si>
    <t>deska minerální střešní izolační  600x1200 mm tl. 100 mm</t>
  </si>
  <si>
    <t>-1175017388</t>
  </si>
  <si>
    <t>(10,3)*1,02"mezi předstěnou SK2 a obvodovým zdivem</t>
  </si>
  <si>
    <t>-1421305892</t>
  </si>
  <si>
    <t>0,7*(1,25*2+3,8+2+2)"šikminy od předstěny k pozednici</t>
  </si>
  <si>
    <t>-486562866</t>
  </si>
  <si>
    <t>-1864118340</t>
  </si>
  <si>
    <t>7,21*2*1,02</t>
  </si>
  <si>
    <t>-521433864</t>
  </si>
  <si>
    <t>-1669534726</t>
  </si>
  <si>
    <t>30,9*0,05*0,03*1,25</t>
  </si>
  <si>
    <t>759733670</t>
  </si>
  <si>
    <t>-996060100</t>
  </si>
  <si>
    <t>-639342900</t>
  </si>
  <si>
    <t>1*2*(0,7+1,45)"střešní okna</t>
  </si>
  <si>
    <t>1*2*(0,7*1)"střešní okna</t>
  </si>
  <si>
    <t>799568352</t>
  </si>
  <si>
    <t>(20,33+11,43)*0,1"podkroví</t>
  </si>
  <si>
    <t xml:space="preserve">(3,176)*4"uvažovány opravy 1*1m </t>
  </si>
  <si>
    <t>80924016</t>
  </si>
  <si>
    <t xml:space="preserve">(3,176)*2 "uvažováno pro každou opravu 2bm polštářů </t>
  </si>
  <si>
    <t>2047460285</t>
  </si>
  <si>
    <t>-472006799</t>
  </si>
  <si>
    <t>6,352"dle demontáže polštářů</t>
  </si>
  <si>
    <t>1348714352</t>
  </si>
  <si>
    <t>3,176</t>
  </si>
  <si>
    <t>-1441244920</t>
  </si>
  <si>
    <t>-1209755144</t>
  </si>
  <si>
    <t>-930276725</t>
  </si>
  <si>
    <t>2,6*1,2"mezi mč304,307</t>
  </si>
  <si>
    <t>-1570469500</t>
  </si>
  <si>
    <t>3,12</t>
  </si>
  <si>
    <t>-615617710</t>
  </si>
  <si>
    <t>0,6*(1,7+1+1,25+0,75*5+2,1)"SK2 - podkroví</t>
  </si>
  <si>
    <t>7631214R</t>
  </si>
  <si>
    <t>Příplatek za použití zelené desky</t>
  </si>
  <si>
    <t>312721495</t>
  </si>
  <si>
    <t>-560919702</t>
  </si>
  <si>
    <t>5,88</t>
  </si>
  <si>
    <t>-2145078497</t>
  </si>
  <si>
    <t>-275414990</t>
  </si>
  <si>
    <t>46,57</t>
  </si>
  <si>
    <t>-800659676</t>
  </si>
  <si>
    <t>2,5*(1,5*2+1,25*2+1,8)"šikminy</t>
  </si>
  <si>
    <t>3,08+20,34+2,5*1+4*0,6"vodorovný</t>
  </si>
  <si>
    <t>-514762029</t>
  </si>
  <si>
    <t>5,88*2"SK2 - podkroví - pro tl.izolace 60mm - v základní ceně 40mm</t>
  </si>
  <si>
    <t>1265499209</t>
  </si>
  <si>
    <t>-2131875498</t>
  </si>
  <si>
    <t>(0,66*2+1,9*2)*1+0,66*2+1,5*2</t>
  </si>
  <si>
    <t>-612687404</t>
  </si>
  <si>
    <t>620802596</t>
  </si>
  <si>
    <t>1408515580</t>
  </si>
  <si>
    <t>0,95*2</t>
  </si>
  <si>
    <t>Oplechování parapetů rovných celoplošně lepené z TiZn lesklého plechu rš 250 mm</t>
  </si>
  <si>
    <t>517664685</t>
  </si>
  <si>
    <t>-1214739135</t>
  </si>
  <si>
    <t>-15496870</t>
  </si>
  <si>
    <t>Dodávka + montáž kuchyńská linka - komplet dle specifikace T.05</t>
  </si>
  <si>
    <t>-1701286453</t>
  </si>
  <si>
    <t>766441811</t>
  </si>
  <si>
    <t>Demontáž parapetních desek dřevěných nebo plastových šířky do 30 cm délky do 1,0 m</t>
  </si>
  <si>
    <t>-1532336430</t>
  </si>
  <si>
    <t>329811421</t>
  </si>
  <si>
    <t>2*0,95*1,2</t>
  </si>
  <si>
    <t>611305720R</t>
  </si>
  <si>
    <t>okno dvoukřídlové otvíravé a sklápěcí 95x120 cm - dle ozn.35</t>
  </si>
  <si>
    <t>-2087033100</t>
  </si>
  <si>
    <t>-564433215</t>
  </si>
  <si>
    <t>61162936R</t>
  </si>
  <si>
    <t>dveře vnitřní hladké laminované plné 1křídlé 90x197 cm včetně kování  - dle označení 25/L</t>
  </si>
  <si>
    <t>-1971734773</t>
  </si>
  <si>
    <t>195354602</t>
  </si>
  <si>
    <t>766660351</t>
  </si>
  <si>
    <t>Montáž posuvných dveří jednokřídlových průchozí šířky do 800 mm do pojezdu na stěnu</t>
  </si>
  <si>
    <t>1644575284</t>
  </si>
  <si>
    <t>1"E05</t>
  </si>
  <si>
    <t>61160162R</t>
  </si>
  <si>
    <t xml:space="preserve">dveře dřevěné vnitřní hladké plné 1křídlové posuvné včetně horního AL pojezdu a kování - komplet dle E05 </t>
  </si>
  <si>
    <t>868652068</t>
  </si>
  <si>
    <t>-1347385959</t>
  </si>
  <si>
    <t>-1379917328</t>
  </si>
  <si>
    <t>6112430R1</t>
  </si>
  <si>
    <t>dodávka střešního okna včetně lemování, tepelně izolačního rámečku atd. komplet dle PD ozn.36</t>
  </si>
  <si>
    <t>1574636575</t>
  </si>
  <si>
    <t>1717870959</t>
  </si>
  <si>
    <t>dodávka střešního okna včetně lemování, tepelně izolačního rámečku atd. komplet dle PD ozn.33</t>
  </si>
  <si>
    <t>1785779489</t>
  </si>
  <si>
    <t>-325946628</t>
  </si>
  <si>
    <t>-913447978</t>
  </si>
  <si>
    <t>922022495</t>
  </si>
  <si>
    <t>(2*0,95)*1,02</t>
  </si>
  <si>
    <t>551564469</t>
  </si>
  <si>
    <t>182956855</t>
  </si>
  <si>
    <t>1741168733</t>
  </si>
  <si>
    <t>926168461</t>
  </si>
  <si>
    <t>5,14</t>
  </si>
  <si>
    <t>1955276727</t>
  </si>
  <si>
    <t>5,14*1,08 'Přepočtené koeficientem množství</t>
  </si>
  <si>
    <t>-2094614050</t>
  </si>
  <si>
    <t>-1065547754</t>
  </si>
  <si>
    <t>2*(2,93+2)"mč307</t>
  </si>
  <si>
    <t>páska izolační  - rohová bandáž ke stěrkové izolaci</t>
  </si>
  <si>
    <t>1847344947</t>
  </si>
  <si>
    <t>9,86*1,1 'Přepočtené koeficientem množství</t>
  </si>
  <si>
    <t>607128570</t>
  </si>
  <si>
    <t>1046969586</t>
  </si>
  <si>
    <t>-2060077024</t>
  </si>
  <si>
    <t>3,08+20,34+11,43</t>
  </si>
  <si>
    <t>1383730128</t>
  </si>
  <si>
    <t>-634647812</t>
  </si>
  <si>
    <t>39,99</t>
  </si>
  <si>
    <t>-1074969425</t>
  </si>
  <si>
    <t>20,33+11,43"podkroví - mč305,306</t>
  </si>
  <si>
    <t>-1644773587</t>
  </si>
  <si>
    <t>-403734481</t>
  </si>
  <si>
    <t>34,85*1,1 'Přepočtené koeficientem množství</t>
  </si>
  <si>
    <t>541343837</t>
  </si>
  <si>
    <t>2*(4,84+4,2+3,335+4,2)"mč305,306</t>
  </si>
  <si>
    <t>1362183049</t>
  </si>
  <si>
    <t>2*(4,84+4,2+1,2+2,41+3+4)</t>
  </si>
  <si>
    <t>2146833240</t>
  </si>
  <si>
    <t>39,3*1,1 'Přepočtené koeficientem množství</t>
  </si>
  <si>
    <t>-1128081085</t>
  </si>
  <si>
    <t>-1243777013</t>
  </si>
  <si>
    <t>-1344678425</t>
  </si>
  <si>
    <t>2,1*(2,03+2,93+2,93)+1,1*2,03-0,665*2,05"mč 307</t>
  </si>
  <si>
    <t>(2+1,7)*0,7"mč305</t>
  </si>
  <si>
    <t>-1745031650</t>
  </si>
  <si>
    <t>20,029*1,1 'Přepočtené koeficientem množství</t>
  </si>
  <si>
    <t>1190935332</t>
  </si>
  <si>
    <t>2,03+1,5+1,5+1,7+2+0,7+0,7+2,1*2</t>
  </si>
  <si>
    <t>-292097557</t>
  </si>
  <si>
    <t>1589771995</t>
  </si>
  <si>
    <t>1583364048</t>
  </si>
  <si>
    <t>68534356</t>
  </si>
  <si>
    <t>-1607726144</t>
  </si>
  <si>
    <t>0,6*2,6"sloupek</t>
  </si>
  <si>
    <t>-1621700622</t>
  </si>
  <si>
    <t>1*(2*2,1+0,9)*(0,15+2*0,05)"zárubně jednokřídlé</t>
  </si>
  <si>
    <t>-233972461</t>
  </si>
  <si>
    <t>1,275"stávající obroušené zárubně</t>
  </si>
  <si>
    <t>-1878317280</t>
  </si>
  <si>
    <t>2*(2*2,1+0,9)*(0,15+2*0,05)"zárubně jednokřídlé</t>
  </si>
  <si>
    <t>775908841</t>
  </si>
  <si>
    <t>294367003</t>
  </si>
  <si>
    <t>2,5*(4,84+4,2+4,2+4,2+2+2)</t>
  </si>
  <si>
    <t>1601453954</t>
  </si>
  <si>
    <t>53,6"dle obroušení</t>
  </si>
  <si>
    <t>1360382962</t>
  </si>
  <si>
    <t>-2058927494</t>
  </si>
  <si>
    <t>46,57"stropy</t>
  </si>
  <si>
    <t>0,6*(1,7+1+1,25+0,75*5+2,1)"předstěny</t>
  </si>
  <si>
    <t>2*2,5*(4,84+4,2+1,2+2,41+4,2/2+1,5/2)"stěny</t>
  </si>
  <si>
    <t>-1549397928</t>
  </si>
  <si>
    <t>666293928</t>
  </si>
  <si>
    <t>0,8*1,1*2"k oknu ozn.35</t>
  </si>
  <si>
    <t>820805789</t>
  </si>
  <si>
    <t>708495938</t>
  </si>
  <si>
    <t>-1708706198</t>
  </si>
  <si>
    <t>588345116</t>
  </si>
  <si>
    <t>1851699920</t>
  </si>
  <si>
    <t>-1901458803</t>
  </si>
  <si>
    <t>část 2.2 SL - Slaboproud</t>
  </si>
  <si>
    <t>Pol141</t>
  </si>
  <si>
    <t>Pol142</t>
  </si>
  <si>
    <t>Pol143</t>
  </si>
  <si>
    <t>Pol144</t>
  </si>
  <si>
    <t>Pol145</t>
  </si>
  <si>
    <t>Pol146</t>
  </si>
  <si>
    <t>Pol147</t>
  </si>
  <si>
    <t>Pol148</t>
  </si>
  <si>
    <t>Pol149</t>
  </si>
  <si>
    <t>Pol150</t>
  </si>
  <si>
    <t>Pol151</t>
  </si>
  <si>
    <t>Pol152</t>
  </si>
  <si>
    <t>Pol153</t>
  </si>
  <si>
    <t>Pol154</t>
  </si>
  <si>
    <t>Pol155</t>
  </si>
  <si>
    <t>Pol156</t>
  </si>
  <si>
    <t>Pol157</t>
  </si>
  <si>
    <t>Pol158</t>
  </si>
  <si>
    <t>Pol159</t>
  </si>
  <si>
    <t>Pol160</t>
  </si>
  <si>
    <t>část 2.3 UT - Vytápění</t>
  </si>
  <si>
    <t>Zkoušky topné, regulace, vyvážení soustavy</t>
  </si>
  <si>
    <t>část 2.4 ZTI - Zdravotně technické instalace</t>
  </si>
  <si>
    <t>0,4*0,3 'Přepočtené koeficientem množství</t>
  </si>
  <si>
    <t>0,175*2 'Přepočtené koeficientem množství</t>
  </si>
  <si>
    <t>0,15*2 'Přepočtené koeficientem množství</t>
  </si>
  <si>
    <t>část 2.5 EI - Elektroinstalace</t>
  </si>
  <si>
    <t>SP - SO 02 - Komunikace a zpevněné plochy</t>
  </si>
  <si>
    <t>0 - Všeobecné konstrukce a práce</t>
  </si>
  <si>
    <t>1 - Zemní práce</t>
  </si>
  <si>
    <t>2 - Základy</t>
  </si>
  <si>
    <t>5 - Komunikace</t>
  </si>
  <si>
    <t>9 - Ostatní konstrukce a práce</t>
  </si>
  <si>
    <t>Všeobecné konstrukce a práce</t>
  </si>
  <si>
    <t>014101</t>
  </si>
  <si>
    <t>POPLATKY ZA SKLÁDKU</t>
  </si>
  <si>
    <t>T</t>
  </si>
  <si>
    <t>P</t>
  </si>
  <si>
    <t>Poznámka k položce:
zahrnuje veškeré poplatky provozovateli skládky související s uložením odpadu na skládce.</t>
  </si>
  <si>
    <t xml:space="preserve">23,89*1,8"z položky 131738: 23,89m3*1,8t/m3=43,0020 [A] </t>
  </si>
  <si>
    <t xml:space="preserve">3*0,2*0,3*2,4"z položky 113524: 3m*0,2m*0,3m=0,18m3, 0,18m3*2,4t/m3=0,4320 [B] </t>
  </si>
  <si>
    <t>02720</t>
  </si>
  <si>
    <t>POMOC PRÁCE ZŘÍZ NEBO ZAJIŠŤ REGULACI A OCHRANU DOPRAVY</t>
  </si>
  <si>
    <t>KPL</t>
  </si>
  <si>
    <t>Poznámka k položce:
Dopravně inženýrská opatření v průběhu celé stavby (dle vyjádření DI PČR), zahrnuje osazení, přesuny a odvoz provizorního dopravního značení. Zahrnuje dočasné dopravní značení v ul. Bezručova,  dopravní zařízení (např. světelné výstražné zařízení atd.),  oplocení a všechny související práce po dobu trvání stavby. Součástí položky je i údržba a péče o dopravně inženýrská opatření v průběhu celé stavby.; zahrnuje veškeré náklady spojené s objednatelem požadovanými zařízeními</t>
  </si>
  <si>
    <t xml:space="preserve">"schéma: 1xB1 v ul. Bezručova a práce na komunikaci Bezručova, Revoluční a Soudní </t>
  </si>
  <si>
    <t xml:space="preserve">"ZNAČKA ZÁKL. VELIKOSTI A15, min. 4 KS; (4KS*35Kč/den)*30dní=4200 kč </t>
  </si>
  <si>
    <t xml:space="preserve">"SMĚROVACÍ DESKA Z4, min. 6KS; (6KS*30Kč/den)*30dní=5400 kč </t>
  </si>
  <si>
    <t xml:space="preserve">"Celkem: 9600 Kč </t>
  </si>
  <si>
    <t>1"1=1,0000 [A]</t>
  </si>
  <si>
    <t>02730</t>
  </si>
  <si>
    <t>POMOC PRÁCE ZŘÍZ NEBO ZAJIŠŤ OCHRANU INŽENÝRSKÝCH SÍTÍ</t>
  </si>
  <si>
    <t>Poznámka k položce:
V rámci položky bude provedena koordinační činnost, kopané sondy, případné chráničky na silovém vedení NN (VN), případné stranové přeložky nebo zahloubení se svolením vlastníka sítí. Ochrana zahrnuje dodávku žlabů, zemní práce, uložení, odvoz výkopku, zásyp nakupovaným materiálem.  , Položka bude využita na vyžádání TDI.; zahrnuje veškeré náklady spojené s objednatelem požadovanými zařízeními</t>
  </si>
  <si>
    <t xml:space="preserve">"Ochrana vedení pod zpevněnými plochami: 500kč/m´ </t>
  </si>
  <si>
    <t xml:space="preserve">"vjezd: 2.55m*600Kč/m=1530 Kč </t>
  </si>
  <si>
    <t>02911</t>
  </si>
  <si>
    <t>OSTATNÍ POŽADAVKY - GEODETICKÉ ZAMĚŘENÍ</t>
  </si>
  <si>
    <t>Poznámka k položce:
zahrnuje veškeré náklady spojené s objednatelem požadovanými pracemi</t>
  </si>
  <si>
    <t>02943</t>
  </si>
  <si>
    <t>OSTATNÍ POŽADAVKY - VYPRACOVÁNÍ RDS</t>
  </si>
  <si>
    <t>02944</t>
  </si>
  <si>
    <t>OSTAT POŽADAVKY - DOKUMENTACE SKUTEČ PROVEDENÍ V DIGIT FORMĚ</t>
  </si>
  <si>
    <t>02945</t>
  </si>
  <si>
    <t>OSTAT POŽADAVKY - GEOMETRICKÝ PLÁN</t>
  </si>
  <si>
    <t>Poznámka k položce:
položka zahrnuje:   , - přípravu podkladů, vyhotovení žádosti pro vklad na katastrální úřad  , - polní práce spojené s vyhotovením geometrického plánu  , - výpočetní a grafické kancelářské práce  , - úřední ověření výsledného elaborátu  , - schválení návrhu vkladu do katastru nemovitostí příslušným katastrálním úřadem</t>
  </si>
  <si>
    <t>113524</t>
  </si>
  <si>
    <t>ODSTRANĚNÍ CHODNÍKOVÝCH A SILNIČNÍCH OBRUBNÍKŮ BETONOVÝCH, ODVOZ DO 5KM</t>
  </si>
  <si>
    <t>Poznámka k položce: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</si>
  <si>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3"vjezd: 3m=3,0000 [A]</t>
  </si>
  <si>
    <t>121108</t>
  </si>
  <si>
    <t>SEJMUTÍ ORNICE NEBO LESNÍ PŮDY S ODVOZEM DO 20KM</t>
  </si>
  <si>
    <t>M3</t>
  </si>
  <si>
    <t>Poznámka k položce:
položka zahrnuje sejmutí ornice bez ohledu na tloušťku vrstvy a její vodorovnou dopravu , nezahrnuje uložení na trvalou skládku</t>
  </si>
  <si>
    <t xml:space="preserve">2,55*0,1"vjezd: 2,55m2*0,10m=0,2550 [A] </t>
  </si>
  <si>
    <t xml:space="preserve">82,58*0,1"komunikace: 82,58m2*0,10m=8,2580 [B] </t>
  </si>
  <si>
    <t>131738</t>
  </si>
  <si>
    <t>HLOUBENÍ JAM ZAPAŽ I NEPAŽ TŘ. I, ODVOZ DO 20KM</t>
  </si>
  <si>
    <t>Poznámka k položce:
položka zahrnuje: , - vodorovná a svislá doprava, přemístění, přeložení, manipulace s výkopkem , - kompletní provedení vykopávky nezapažené i zapažené , - ošetření výkopiště po celou dobu práce v něm vč. klimatických opatření , - ztížení vykopávek v blízkosti podzemního vedení, konstrukcí a objektů vč. jejich dočasného zajištění , - ztížení pod vodou, v okolí výbušnin, ve stísněných prostorech a pod. , - příplatek za lepivost , - těžení po vrstvách, pásech a po jiných nutných částech (figurách) , - čerpání vody vč. čerpacích jímek, potrubí a pohotovostní čerpací soupravy (viz ustanovení k pol. 1151,2) , - potřebné snížení hladiny podzemní vody , - těžení a rozpojování jednotlivých balvanů , - vytahování a nošení výkopku , - svahování a přesvah. svahů do konečného tvaru, výměna hornin v podloží a v pláni znehodnocené klimatickými vlivy , - ruční vykopávky, odstranění kořenů a napadávek , - pažení, vzepření a rozepření vč. přepažování (vyjma štětových stěn) , - úpravu, ochranu a očištění dna, základové spáry, stěn a svahů , - odvedení nebo obvedení vody v okolí výkopiště a ve výkopišti , - třídění výkopku , - veškeré pomocné konstrukce umožňující provedení vykopávky (příjezdy, sjezdy, nájezdy, lešení, podpěr. konstr., přemostění, zpevněné plochy, zakrytí a pod.) , - nezahrnuje uložení zeminy (na skládku, do násypu) ani poplatky za skládku, vykazují se v položce č.0141**</t>
  </si>
  <si>
    <t xml:space="preserve">0,3*3,2"vjezd: 0,3m2*3,2m=0,9600 [A] </t>
  </si>
  <si>
    <t xml:space="preserve">(0,91*2,85)+(0,99*20,55)"komunikace: (0,91m2*2,85m)+(0,99m2*20,55m)=22,9380 [B] </t>
  </si>
  <si>
    <t>18110</t>
  </si>
  <si>
    <t>ÚPRAVA PLÁNĚ SE ZHUTNĚNÍM V HORNINĚ TŘ. I</t>
  </si>
  <si>
    <t>M2</t>
  </si>
  <si>
    <t>Poznámka k položce:
položka zahrnuje úpravu pláně včetně vyrovnání výškových rozdílů. Míru zhutnění určuje projekt.</t>
  </si>
  <si>
    <t xml:space="preserve">2,55*1,1"vjezd: 2,55m2*1,1koef. rozš.=2,8050 [A] </t>
  </si>
  <si>
    <t xml:space="preserve">55,68*1,1"komunikace: 55,68m2*1,1koef. rozš.=61,2480 [B] </t>
  </si>
  <si>
    <t>18221</t>
  </si>
  <si>
    <t>ROZPROSTŘENÍ ORNICE VE SVAHU V TL DO 0,10M</t>
  </si>
  <si>
    <t>Poznámka k položce:
položka zahrnuje: , nutné přemístění ornice z dočasných skládek vzdálených do 50m , rozprostření ornice v předepsané tloušťce ve svahu přes 1:5</t>
  </si>
  <si>
    <t>13,42+22,54+13,5"komunikace: 13,42m2+22,54m2+13,50m2=49,4600 [A]</t>
  </si>
  <si>
    <t>18241</t>
  </si>
  <si>
    <t>ZALOŽENÍ TRÁVNÍKU RUČNÍM VÝSEVEM</t>
  </si>
  <si>
    <t>Poznámka k položce:
Zahrnuje dodání předepsané travní směsi, její výsev na ornici, zalévání, první pokosení, to vše bez ohledu na sklon terénu</t>
  </si>
  <si>
    <t>49,46</t>
  </si>
  <si>
    <t>18247</t>
  </si>
  <si>
    <t>OŠETŘOVÁNÍ TRÁVNÍKU</t>
  </si>
  <si>
    <t>Poznámka k položce:
Zahrnuje pokosení se shrabáním, naložení shrabků na dopravní prostředek, s odvozem a se složením, to vše bez ohledu na sklon terénu , zahrnuje nutné zalití a hnojení</t>
  </si>
  <si>
    <t>Základy</t>
  </si>
  <si>
    <t>21150</t>
  </si>
  <si>
    <t>SANAČNÍ ŽEBRA Z KAMENIVA</t>
  </si>
  <si>
    <t>Poznámka k položce:
Položka bude využita na vyžádání TDI.; položka zahrnuje dodávku předepsaného kameniva, mimostaveništní a vnitrostaveništní dopravu a jeho uložení , není-li v zadávací dokumentaci uvedeno jinak, jedná se o nakupovaný materiál</t>
  </si>
  <si>
    <t xml:space="preserve">"Vrstva ŠD, v tl. 300 mm </t>
  </si>
  <si>
    <t>55,68*1,1*0,3"komunikace: 55,68m2*1,1koef. rozš.*0,3m=18,3744 [A]</t>
  </si>
  <si>
    <t>21197</t>
  </si>
  <si>
    <t>OPLÁŠTĚNÍ ODVODŇOVACÍCH ŽEBER Z GEOTEXTILIE</t>
  </si>
  <si>
    <t>Poznámka k položce:
položka zahrnuje dodávku předepsané geotextilie, mimostaveništní a vnitrostaveništní dopravu a její uložení včetně potřebných přesahů (nezapočítávají se do výměry)</t>
  </si>
  <si>
    <t xml:space="preserve">2*3,14*0,15/2*23,36"opláštění drenážního potrubí: 2*3,14*(0,15m/2)*(23,36m)=11,0026 [A] </t>
  </si>
  <si>
    <t xml:space="preserve">23,36*2*(0,5+0,4)"opláštění rýhy: (23,36m)*2*(0,5m+0,4m)=42,0480 [B] </t>
  </si>
  <si>
    <t>21263</t>
  </si>
  <si>
    <t>TRATIVODY KOMPLET Z TRUB Z PLAST HMOT DN DO 150MM</t>
  </si>
  <si>
    <t>Poznámka k položce:
Položka platí pro kompletní konstrukce trativodů a zahrnuje zejména: , - výkop rýhy předepsaného tvaru v dané třídě těžitelnosti, výplň, zásyp trativodu včetně dopravy, uložení přebytečného materiálu, dodávky předepsaného materiálu pro výplň a zásyp , - zřízení spojovací vrstvy , - zřízení podkladu a lože trativodu z předepsaného materiálu , - dodávka a uložení trativodu předepsaného materiálu a profilu , - obsyp trativodu předepsaným materiálem , - ukončení trativodu zaústěním do potrubí nebo vodoteče, případně vybudování ukončujícího objektu (kapličky) dle VL , - veškerý materiál, výrobky a polotovary, včetně mimostaveništní a vnitrostaveništní dopravy , - nezahrnuje opláštění z geotextilie, fólie</t>
  </si>
  <si>
    <t>23,36"drenáže: 23,36m=23,3600 [A]</t>
  </si>
  <si>
    <t>Komunikace</t>
  </si>
  <si>
    <t>56335</t>
  </si>
  <si>
    <t>VOZOVKOVÉ VRSTVY ZE ŠTĚRKODRTI TL. DO 250MM</t>
  </si>
  <si>
    <t>Poznámka k položce:
- dodání kameniva předepsané kvality a zrnitosti , - rozprostření a zhutnění vrstvy v předepsané tloušťce , - zřízení vrstvy bez rozlišení šířky, pokládání vrstvy po etapách , - nezahrnuje postřiky, nátěry</t>
  </si>
  <si>
    <t xml:space="preserve">2,55*1,05"vjez: 2,55m2*1,05koef. rozš.=2,6775 [A] </t>
  </si>
  <si>
    <t xml:space="preserve">28,65*1,05"komunikace: 28,65m2*1,05koef. rozš.=30,0825 [B] </t>
  </si>
  <si>
    <t>58221</t>
  </si>
  <si>
    <t>DLÁŽDĚNÉ KRYTY Z DROBNÝCH KOSTEK DO LOŽE Z KAMENIVA</t>
  </si>
  <si>
    <t>Poznámka k položce:
- dodání dlažebního materiálu v požadované kvalitě, dodání materiálu pro předepsané  lože v tloušťce předepsané dokumentací a pro předepsanou výplň spar , - očištění podkladu , - uložení dlažby dle předepsaného technologického předpisu včetně předepsané podkladní vrstvy a předepsané výplně spar , - zřízení vrstvy bez rozlišení šířky, pokládání vrstvy po etapách  , - úpravu napojení, ukončení podél obrubníků, dilatačních zařízení, odvodňovacích proužků, odvodňovačů, vpustí, šachet a pod., nestanoví-li zadávací dokumentace jinak , - nezahrnuje postřiky, nátěry , - nezahrnuje těsnění podél obrubníků, dilatačních zařízení, odvodňovacích proužků, odvodňovačů, vpustí, šachet a pod.</t>
  </si>
  <si>
    <t>2,55"vjezd: 2,55m2=2,5500 [A]</t>
  </si>
  <si>
    <t>582612</t>
  </si>
  <si>
    <t>KRYTY Z BETON DLAŽDIC SE ZÁMKEM ŠEDÝCH TL 80MM DO LOŽE Z KAM</t>
  </si>
  <si>
    <t>28,65"komunikace: 28,65m2=28,6500 [A]</t>
  </si>
  <si>
    <t>Ostatní konstrukce a práce</t>
  </si>
  <si>
    <t>914161</t>
  </si>
  <si>
    <t>DOPRAVNÍ ZNAČKY ZÁKLADNÍ VELIKOSTI HLINÍKOVÉ FÓLIE TŘ 1 - DODÁVKA A MONTÁŽ</t>
  </si>
  <si>
    <t>KUS</t>
  </si>
  <si>
    <t>Poznámka k položce:
položka zahrnuje: , - dodávku a montáž značek v požadovaném provedení</t>
  </si>
  <si>
    <t xml:space="preserve">"1xB28, 1xE4 </t>
  </si>
  <si>
    <t>2"Celkem: 1+1=2,0000 [A]</t>
  </si>
  <si>
    <t>914911</t>
  </si>
  <si>
    <t>SLOUPKY A STOJKY DOPRAVNÍCH ZNAČEK Z OCEL TRUBEK SE ZABETONOVÁNÍM - DODÁVKA A MONTÁŽ</t>
  </si>
  <si>
    <t>Poznámka k položce:
položka zahrnuje:  , - sloupky a upevňovací zařízení včetně jejich osazení (betonová patka, zemní práce)</t>
  </si>
  <si>
    <t>1"1xB28: 1=1,0000 [A]</t>
  </si>
  <si>
    <t>917211</t>
  </si>
  <si>
    <t>ZÁHONOVÉ OBRUBY Z BETONOVÝCH OBRUBNÍKŮ ŠÍŘ 50MM</t>
  </si>
  <si>
    <t>Poznámka k položce:
Položka zahrnuje: , dodání a pokládku betonových obrubníků o rozměrech předepsaných zadávací dokumentací , betonové lože i boční betonovou opěrku.</t>
  </si>
  <si>
    <t>42,09+21,18+26,35"komunikace: 42,09m+21,18m+26,35m=89,6200 [A]</t>
  </si>
  <si>
    <t>917223</t>
  </si>
  <si>
    <t>SILNIČNÍ A CHODNÍKOVÉ OBRUBY Z BETONOVÝCH OBRUBNÍKŮ ŠÍŘ 100MM</t>
  </si>
  <si>
    <t>4,5"vjezd: 4,5m=4,5000 [A]</t>
  </si>
  <si>
    <t>93808</t>
  </si>
  <si>
    <t>OČIŠTĚNÍ VOZOVEK ZAMETENÍM</t>
  </si>
  <si>
    <t>Poznámka k položce:
položka zahrnuje očištění předepsaným způsobem včetně odklizení vzniklého odpadu</t>
  </si>
  <si>
    <t xml:space="preserve">10"stávající: 10m2=10,0000 [A] </t>
  </si>
  <si>
    <t xml:space="preserve">"Nové zpev. plochy: </t>
  </si>
  <si>
    <t xml:space="preserve">2,55"vjezd: 2,55m2=2,5500 [B] </t>
  </si>
  <si>
    <t xml:space="preserve">28,65"komunikace: 28,65m2=28,6500 [C] </t>
  </si>
  <si>
    <t>SO 20 - Dešťová kanalizace</t>
  </si>
  <si>
    <t>SP - SO 20 Dešťová kanalizace</t>
  </si>
  <si>
    <t>294958082</t>
  </si>
  <si>
    <t>-2140896127</t>
  </si>
  <si>
    <t>30% z výkopu</t>
  </si>
  <si>
    <t>8*0,3 'Přepočtené koeficientem množství</t>
  </si>
  <si>
    <t>-1207219242</t>
  </si>
  <si>
    <t>vytěžená zemina</t>
  </si>
  <si>
    <t>1137646380</t>
  </si>
  <si>
    <t>zemina zpět na zásyp</t>
  </si>
  <si>
    <t>4,4+1,5</t>
  </si>
  <si>
    <t>-101935644</t>
  </si>
  <si>
    <t>odvoz na skládku</t>
  </si>
  <si>
    <t>1081945915</t>
  </si>
  <si>
    <t>odvezená zemina na skládku</t>
  </si>
  <si>
    <t>5,9</t>
  </si>
  <si>
    <t>2,1</t>
  </si>
  <si>
    <t>2023910071</t>
  </si>
  <si>
    <t>-84269148</t>
  </si>
  <si>
    <t>5,9*2 'Přepočtené koeficientem množství</t>
  </si>
  <si>
    <t>-1248687437</t>
  </si>
  <si>
    <t>8-4,4-1,5</t>
  </si>
  <si>
    <t>175101201</t>
  </si>
  <si>
    <t>Obsypání objektu nad přilehlým původním terénem sypaninou bez prohození sítem, uloženou do 3 m</t>
  </si>
  <si>
    <t>1107084495</t>
  </si>
  <si>
    <t>583312010</t>
  </si>
  <si>
    <t>štěrkopísek netříděný</t>
  </si>
  <si>
    <t>-1593191293</t>
  </si>
  <si>
    <t>2,9*2 'Přepočtené koeficientem množství</t>
  </si>
  <si>
    <t>-1485503350</t>
  </si>
  <si>
    <t>4,4</t>
  </si>
  <si>
    <t>-1741610552</t>
  </si>
  <si>
    <t>4,4*2 'Přepočtené koeficientem množství</t>
  </si>
  <si>
    <t>181301102</t>
  </si>
  <si>
    <t>Rozprostření ornice tl vrstvy do 150 mm pl do 500 m2 v rovině nebo ve svahu do 1:5</t>
  </si>
  <si>
    <t>-445905109</t>
  </si>
  <si>
    <t>181411121</t>
  </si>
  <si>
    <t>Založení lučního trávníku výsevem plochy do 1000 m2 v rovině a ve svahu do 1:5</t>
  </si>
  <si>
    <t>245074728</t>
  </si>
  <si>
    <t>00572100</t>
  </si>
  <si>
    <t>osivo jetelotráva intenzivní víceletá</t>
  </si>
  <si>
    <t>-1543262684</t>
  </si>
  <si>
    <t>3*2</t>
  </si>
  <si>
    <t>6*0,015 'Přepočtené koeficientem množství</t>
  </si>
  <si>
    <t>1000126082</t>
  </si>
  <si>
    <t>894812001</t>
  </si>
  <si>
    <t>Revizní a čistící šachta z PP šachtové dno DN 400/150 přímý tok</t>
  </si>
  <si>
    <t>567455844</t>
  </si>
  <si>
    <t>894812031</t>
  </si>
  <si>
    <t>Revizní a čistící šachta z PP DN 400 šachtová roura korugovaná bez hrdla světlé hloubky 1000 mm</t>
  </si>
  <si>
    <t>-444544593</t>
  </si>
  <si>
    <t>894812041</t>
  </si>
  <si>
    <t>Příplatek k rourám revizní a čistící šachty z PP DN 400 za uříznutí šachtové roury</t>
  </si>
  <si>
    <t>-1168837707</t>
  </si>
  <si>
    <t>894812061</t>
  </si>
  <si>
    <t>Revizní a čistící šachta z PP DN 400 poklop litinový pochůzí pro zatížení 1,5 t</t>
  </si>
  <si>
    <t>-1282624067</t>
  </si>
  <si>
    <t>894812311</t>
  </si>
  <si>
    <t>Revizní a čistící šachta z PP typ DN 600/160 šachtové dno průtočné</t>
  </si>
  <si>
    <t>-809745333</t>
  </si>
  <si>
    <t>894812331</t>
  </si>
  <si>
    <t>Revizní a čistící šachta z PP DN 600 šachtová roura korugovaná světlé hloubky 1000 mm</t>
  </si>
  <si>
    <t>1888338368</t>
  </si>
  <si>
    <t>894812339</t>
  </si>
  <si>
    <t>Příplatek k rourám revizní a čistící šachty z PP DN 600 za uříznutí šachtové roury</t>
  </si>
  <si>
    <t>-182269267</t>
  </si>
  <si>
    <t>894812351</t>
  </si>
  <si>
    <t>Revizní a čistící šachta z PP DN 600 poklop litinový do 1,5 t s betonovým prstencem</t>
  </si>
  <si>
    <t>-2082588063</t>
  </si>
  <si>
    <t>894812612</t>
  </si>
  <si>
    <t>Vyříznutí a utěsnění otvoru ve stěně šachty DN 160</t>
  </si>
  <si>
    <t>-1391010727</t>
  </si>
  <si>
    <t>998276101</t>
  </si>
  <si>
    <t>Přesun hmot pro trubní vedení z trub z plastických hmot otevřený výkop</t>
  </si>
  <si>
    <t>-1110323370</t>
  </si>
  <si>
    <t>998276124</t>
  </si>
  <si>
    <t>Příplatek k přesunu hmot pro trubní vedení z trub z plastických hmot za zvětšený přesun do 500 m</t>
  </si>
  <si>
    <t>-1040150432</t>
  </si>
  <si>
    <t>-1483978365</t>
  </si>
  <si>
    <t>28377078</t>
  </si>
  <si>
    <t>izolace tepelná potrubí z pěnového polyetylenu 110 x 13 mm</t>
  </si>
  <si>
    <t>-234911682</t>
  </si>
  <si>
    <t>721110806</t>
  </si>
  <si>
    <t>Demontáž potrubí kameninové do DN 200</t>
  </si>
  <si>
    <t>1469481380</t>
  </si>
  <si>
    <t>72111080R</t>
  </si>
  <si>
    <t>Demontáž a likvidace původní šachty RŠ2 (zděná, 0,7*0,7*0,60)</t>
  </si>
  <si>
    <t>-1102307387</t>
  </si>
  <si>
    <t>Potrubí kanalizační z PVC SN 4 dešťové DN 125</t>
  </si>
  <si>
    <t>729156557</t>
  </si>
  <si>
    <t>721173317</t>
  </si>
  <si>
    <t>Potrubí kanalizační z PVC SN 4 dešťové DN 160</t>
  </si>
  <si>
    <t>-1900623371</t>
  </si>
  <si>
    <t>721174055</t>
  </si>
  <si>
    <t>Potrubí kanalizační z PP dešťové DN 100</t>
  </si>
  <si>
    <t>-654379806</t>
  </si>
  <si>
    <t>286156030</t>
  </si>
  <si>
    <t>-90762711</t>
  </si>
  <si>
    <t>286156380</t>
  </si>
  <si>
    <t>redukce kanalizační nesouosá PP dlouhá DN 125/110 pro vysoké teploty</t>
  </si>
  <si>
    <t>-1638471947</t>
  </si>
  <si>
    <t>72123R01</t>
  </si>
  <si>
    <t>Střešní vtok s PVC izolační přírubou, se svislým odtokem DN100, vyhřívané provedení se samoregulačním kabelem, k přímému napojení na síť, 230V, 10-30W</t>
  </si>
  <si>
    <t>1078593168</t>
  </si>
  <si>
    <t>72123R02</t>
  </si>
  <si>
    <t>Termostat pro vyhřívání vpusti</t>
  </si>
  <si>
    <t>-1835694821</t>
  </si>
  <si>
    <t>72123R03</t>
  </si>
  <si>
    <t>Koš proti splavování nečistot</t>
  </si>
  <si>
    <t>343566635</t>
  </si>
  <si>
    <t>721242116</t>
  </si>
  <si>
    <t>Lapač střešních splavenin z PP s kulovým kloubem na odtoku DN 125</t>
  </si>
  <si>
    <t>1714185691</t>
  </si>
  <si>
    <t>-562902785</t>
  </si>
  <si>
    <t>1783105286</t>
  </si>
  <si>
    <t>-1648371108</t>
  </si>
  <si>
    <t>1449633971</t>
  </si>
  <si>
    <t>2019994425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</si>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</sst>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80008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8"/>
      <color theme="10"/>
      <name val="Wingdings 2"/>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41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1"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2" fillId="0" borderId="21"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6" fillId="0" borderId="0" xfId="0" applyFont="1" applyAlignment="1">
      <alignment horizontal="left" vertical="center"/>
    </xf>
    <xf numFmtId="0" fontId="33" fillId="0" borderId="0" xfId="20" applyFont="1" applyAlignment="1">
      <alignment horizontal="center" vertical="center"/>
    </xf>
    <xf numFmtId="4" fontId="32" fillId="0" borderId="22" xfId="0" applyNumberFormat="1" applyFont="1" applyBorder="1" applyAlignment="1" applyProtection="1">
      <alignment vertical="center"/>
      <protection/>
    </xf>
    <xf numFmtId="4" fontId="32" fillId="0" borderId="23" xfId="0" applyNumberFormat="1" applyFont="1" applyBorder="1" applyAlignment="1" applyProtection="1">
      <alignment vertical="center"/>
      <protection/>
    </xf>
    <xf numFmtId="166" fontId="32" fillId="0" borderId="23"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3" xfId="0" applyNumberFormat="1" applyFont="1" applyBorder="1" applyAlignment="1" applyProtection="1">
      <alignment/>
      <protection/>
    </xf>
    <xf numFmtId="166" fontId="36" fillId="0" borderId="14" xfId="0" applyNumberFormat="1" applyFont="1" applyBorder="1" applyAlignment="1" applyProtection="1">
      <alignment/>
      <protection/>
    </xf>
    <xf numFmtId="4" fontId="37"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40"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14" fontId="3" fillId="3" borderId="0" xfId="0" applyNumberFormat="1" applyFont="1" applyFill="1" applyBorder="1" applyAlignment="1" applyProtection="1">
      <alignment horizontal="left" vertical="center"/>
      <protection locked="0"/>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27"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5" fillId="0" borderId="0" xfId="0" applyNumberFormat="1" applyFont="1" applyAlignment="1" applyProtection="1">
      <alignmen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 fontId="28" fillId="0" borderId="0" xfId="0" applyNumberFormat="1" applyFont="1" applyAlignment="1" applyProtection="1">
      <alignment horizontal="right" vertical="center"/>
      <protection/>
    </xf>
    <xf numFmtId="4" fontId="8" fillId="0" borderId="0" xfId="0" applyNumberFormat="1" applyFont="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0" borderId="0" xfId="0" applyFont="1" applyBorder="1" applyAlignment="1" applyProtection="1">
      <alignment horizontal="left" vertical="top" wrapText="1"/>
      <protection/>
    </xf>
    <xf numFmtId="0" fontId="0" fillId="0" borderId="0" xfId="0" applyBorder="1" applyProtection="1">
      <protection/>
    </xf>
    <xf numFmtId="0" fontId="21" fillId="0" borderId="0" xfId="0" applyFont="1" applyAlignment="1">
      <alignment horizontal="left" vertical="top" wrapText="1"/>
    </xf>
    <xf numFmtId="0" fontId="21" fillId="0" borderId="0" xfId="0" applyFont="1" applyAlignment="1">
      <alignment horizontal="left" vertical="center"/>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applyProtection="1">
      <protection/>
    </xf>
    <xf numFmtId="0" fontId="34"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1"/>
  <sheetViews>
    <sheetView showGridLines="0" workbookViewId="0" topLeftCell="A1">
      <pane ySplit="1" topLeftCell="A97" activePane="bottomLeft" state="frozen"/>
      <selection pane="bottomLeft" activeCell="J66" sqref="J66:AF66"/>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392"/>
      <c r="AS2" s="392"/>
      <c r="AT2" s="392"/>
      <c r="AU2" s="392"/>
      <c r="AV2" s="392"/>
      <c r="AW2" s="392"/>
      <c r="AX2" s="392"/>
      <c r="AY2" s="392"/>
      <c r="AZ2" s="392"/>
      <c r="BA2" s="392"/>
      <c r="BB2" s="392"/>
      <c r="BC2" s="392"/>
      <c r="BD2" s="392"/>
      <c r="BE2" s="392"/>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393" t="s">
        <v>16</v>
      </c>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0"/>
      <c r="AQ5" s="32"/>
      <c r="BE5" s="386" t="s">
        <v>17</v>
      </c>
      <c r="BS5" s="25" t="s">
        <v>8</v>
      </c>
    </row>
    <row r="6" spans="2:71" ht="36.95" customHeight="1">
      <c r="B6" s="29"/>
      <c r="C6" s="30"/>
      <c r="D6" s="37" t="s">
        <v>18</v>
      </c>
      <c r="E6" s="30"/>
      <c r="F6" s="30"/>
      <c r="G6" s="30"/>
      <c r="H6" s="30"/>
      <c r="I6" s="30"/>
      <c r="J6" s="30"/>
      <c r="K6" s="384" t="s">
        <v>19</v>
      </c>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0"/>
      <c r="AQ6" s="32"/>
      <c r="BE6" s="387"/>
      <c r="BS6" s="25" t="s">
        <v>8</v>
      </c>
    </row>
    <row r="7" spans="2:71" ht="14.45" customHeight="1">
      <c r="B7" s="29"/>
      <c r="C7" s="30"/>
      <c r="D7" s="38"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22</v>
      </c>
      <c r="AL7" s="30"/>
      <c r="AM7" s="30"/>
      <c r="AN7" s="36" t="s">
        <v>21</v>
      </c>
      <c r="AO7" s="30"/>
      <c r="AP7" s="30"/>
      <c r="AQ7" s="32"/>
      <c r="BE7" s="387"/>
      <c r="BS7" s="25" t="s">
        <v>8</v>
      </c>
    </row>
    <row r="8" spans="2:71" ht="14.45" customHeight="1">
      <c r="B8" s="29"/>
      <c r="C8" s="30"/>
      <c r="D8" s="38"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25</v>
      </c>
      <c r="AL8" s="30"/>
      <c r="AM8" s="30"/>
      <c r="AN8" s="356">
        <v>43389</v>
      </c>
      <c r="AO8" s="30"/>
      <c r="AP8" s="30"/>
      <c r="AQ8" s="32"/>
      <c r="BE8" s="387"/>
      <c r="BS8" s="25" t="s">
        <v>8</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87"/>
      <c r="BS9" s="25" t="s">
        <v>8</v>
      </c>
    </row>
    <row r="10" spans="2:71" ht="14.45" customHeight="1">
      <c r="B10" s="29"/>
      <c r="C10" s="30"/>
      <c r="D10" s="38" t="s">
        <v>26</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27</v>
      </c>
      <c r="AL10" s="30"/>
      <c r="AM10" s="30"/>
      <c r="AN10" s="36" t="s">
        <v>21</v>
      </c>
      <c r="AO10" s="30"/>
      <c r="AP10" s="30"/>
      <c r="AQ10" s="32"/>
      <c r="BE10" s="387"/>
      <c r="BS10" s="25" t="s">
        <v>28</v>
      </c>
    </row>
    <row r="11" spans="2:71" ht="18.4" customHeight="1">
      <c r="B11" s="29"/>
      <c r="C11" s="30"/>
      <c r="D11" s="30"/>
      <c r="E11" s="36" t="s">
        <v>29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30</v>
      </c>
      <c r="AL11" s="30"/>
      <c r="AM11" s="30"/>
      <c r="AN11" s="36" t="s">
        <v>21</v>
      </c>
      <c r="AO11" s="30"/>
      <c r="AP11" s="30"/>
      <c r="AQ11" s="32"/>
      <c r="BE11" s="387"/>
      <c r="BS11" s="25" t="s">
        <v>28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87"/>
      <c r="BS12" s="25" t="s">
        <v>28</v>
      </c>
    </row>
    <row r="13" spans="2:71" ht="14.45" customHeight="1">
      <c r="B13" s="29"/>
      <c r="C13" s="30"/>
      <c r="D13" s="38" t="s">
        <v>31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27</v>
      </c>
      <c r="AL13" s="30"/>
      <c r="AM13" s="30"/>
      <c r="AN13" s="39" t="s">
        <v>32</v>
      </c>
      <c r="AO13" s="30"/>
      <c r="AP13" s="30"/>
      <c r="AQ13" s="32"/>
      <c r="BE13" s="387"/>
      <c r="BS13" s="25" t="s">
        <v>28</v>
      </c>
    </row>
    <row r="14" spans="2:71" ht="15">
      <c r="B14" s="29"/>
      <c r="C14" s="30"/>
      <c r="D14" s="30"/>
      <c r="E14" s="394" t="s">
        <v>32</v>
      </c>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8" t="s">
        <v>30</v>
      </c>
      <c r="AL14" s="30"/>
      <c r="AM14" s="30"/>
      <c r="AN14" s="39" t="s">
        <v>32</v>
      </c>
      <c r="AO14" s="30"/>
      <c r="AP14" s="30"/>
      <c r="AQ14" s="32"/>
      <c r="BE14" s="387"/>
      <c r="BS14" s="25" t="s">
        <v>28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87"/>
      <c r="BS15" s="25" t="s">
        <v>6</v>
      </c>
    </row>
    <row r="16" spans="2:71" ht="14.45" customHeight="1">
      <c r="B16" s="29"/>
      <c r="C16" s="30"/>
      <c r="D16" s="38" t="s">
        <v>33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27</v>
      </c>
      <c r="AL16" s="30"/>
      <c r="AM16" s="30"/>
      <c r="AN16" s="36" t="s">
        <v>21</v>
      </c>
      <c r="AO16" s="30"/>
      <c r="AP16" s="30"/>
      <c r="AQ16" s="32"/>
      <c r="BE16" s="387"/>
      <c r="BS16" s="25" t="s">
        <v>6</v>
      </c>
    </row>
    <row r="17" spans="2:71" ht="18.4" customHeight="1">
      <c r="B17" s="29"/>
      <c r="C17" s="30"/>
      <c r="D17" s="30"/>
      <c r="E17" s="36" t="s">
        <v>34</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30</v>
      </c>
      <c r="AL17" s="30"/>
      <c r="AM17" s="30"/>
      <c r="AN17" s="36" t="s">
        <v>21</v>
      </c>
      <c r="AO17" s="30"/>
      <c r="AP17" s="30"/>
      <c r="AQ17" s="32"/>
      <c r="BE17" s="387"/>
      <c r="BS17" s="25" t="s">
        <v>35</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87"/>
      <c r="BS18" s="25" t="s">
        <v>8</v>
      </c>
    </row>
    <row r="19" spans="2:71" ht="14.45" customHeight="1">
      <c r="B19" s="29"/>
      <c r="C19" s="30"/>
      <c r="D19" s="38" t="s">
        <v>36</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87"/>
      <c r="BS19" s="25" t="s">
        <v>8</v>
      </c>
    </row>
    <row r="20" spans="2:71" ht="16.5" customHeight="1">
      <c r="B20" s="29"/>
      <c r="C20" s="30"/>
      <c r="D20" s="30"/>
      <c r="E20" s="396" t="s">
        <v>21</v>
      </c>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0"/>
      <c r="AP20" s="30"/>
      <c r="AQ20" s="32"/>
      <c r="BE20" s="387"/>
      <c r="BS20" s="25" t="s">
        <v>35</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87"/>
    </row>
    <row r="22" spans="2:57" ht="6.95" customHeight="1">
      <c r="B22" s="29"/>
      <c r="C22" s="3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30"/>
      <c r="AQ22" s="32"/>
      <c r="BE22" s="387"/>
    </row>
    <row r="23" spans="2:57" s="1" customFormat="1" ht="25.9" customHeight="1">
      <c r="B23" s="41"/>
      <c r="C23" s="42"/>
      <c r="D23" s="43" t="s">
        <v>37</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97">
        <f>ROUND(AG51,2)</f>
        <v>0</v>
      </c>
      <c r="AL23" s="398"/>
      <c r="AM23" s="398"/>
      <c r="AN23" s="398"/>
      <c r="AO23" s="398"/>
      <c r="AP23" s="42"/>
      <c r="AQ23" s="45"/>
      <c r="BE23" s="387"/>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87"/>
    </row>
    <row r="25" spans="2:57" s="1" customFormat="1" ht="13.5">
      <c r="B25" s="41"/>
      <c r="C25" s="42"/>
      <c r="D25" s="42"/>
      <c r="E25" s="42"/>
      <c r="F25" s="42"/>
      <c r="G25" s="42"/>
      <c r="H25" s="42"/>
      <c r="I25" s="42"/>
      <c r="J25" s="42"/>
      <c r="K25" s="42"/>
      <c r="L25" s="399" t="s">
        <v>38</v>
      </c>
      <c r="M25" s="399"/>
      <c r="N25" s="399"/>
      <c r="O25" s="399"/>
      <c r="P25" s="42"/>
      <c r="Q25" s="42"/>
      <c r="R25" s="42"/>
      <c r="S25" s="42"/>
      <c r="T25" s="42"/>
      <c r="U25" s="42"/>
      <c r="V25" s="42"/>
      <c r="W25" s="399" t="s">
        <v>39</v>
      </c>
      <c r="X25" s="399"/>
      <c r="Y25" s="399"/>
      <c r="Z25" s="399"/>
      <c r="AA25" s="399"/>
      <c r="AB25" s="399"/>
      <c r="AC25" s="399"/>
      <c r="AD25" s="399"/>
      <c r="AE25" s="399"/>
      <c r="AF25" s="42"/>
      <c r="AG25" s="42"/>
      <c r="AH25" s="42"/>
      <c r="AI25" s="42"/>
      <c r="AJ25" s="42"/>
      <c r="AK25" s="399" t="s">
        <v>40</v>
      </c>
      <c r="AL25" s="399"/>
      <c r="AM25" s="399"/>
      <c r="AN25" s="399"/>
      <c r="AO25" s="399"/>
      <c r="AP25" s="42"/>
      <c r="AQ25" s="45"/>
      <c r="BE25" s="387"/>
    </row>
    <row r="26" spans="2:57" s="2" customFormat="1" ht="14.45" customHeight="1">
      <c r="B26" s="47"/>
      <c r="C26" s="48"/>
      <c r="D26" s="49" t="s">
        <v>41</v>
      </c>
      <c r="E26" s="48"/>
      <c r="F26" s="49" t="s">
        <v>42</v>
      </c>
      <c r="G26" s="48"/>
      <c r="H26" s="48"/>
      <c r="I26" s="48"/>
      <c r="J26" s="48"/>
      <c r="K26" s="48"/>
      <c r="L26" s="381">
        <v>0.21</v>
      </c>
      <c r="M26" s="382"/>
      <c r="N26" s="382"/>
      <c r="O26" s="382"/>
      <c r="P26" s="48"/>
      <c r="Q26" s="48"/>
      <c r="R26" s="48"/>
      <c r="S26" s="48"/>
      <c r="T26" s="48"/>
      <c r="U26" s="48"/>
      <c r="V26" s="48"/>
      <c r="W26" s="383">
        <f>ROUND(AZ51,2)</f>
        <v>0</v>
      </c>
      <c r="X26" s="382"/>
      <c r="Y26" s="382"/>
      <c r="Z26" s="382"/>
      <c r="AA26" s="382"/>
      <c r="AB26" s="382"/>
      <c r="AC26" s="382"/>
      <c r="AD26" s="382"/>
      <c r="AE26" s="382"/>
      <c r="AF26" s="48"/>
      <c r="AG26" s="48"/>
      <c r="AH26" s="48"/>
      <c r="AI26" s="48"/>
      <c r="AJ26" s="48"/>
      <c r="AK26" s="383">
        <f>ROUND(AV51,2)</f>
        <v>0</v>
      </c>
      <c r="AL26" s="382"/>
      <c r="AM26" s="382"/>
      <c r="AN26" s="382"/>
      <c r="AO26" s="382"/>
      <c r="AP26" s="48"/>
      <c r="AQ26" s="50"/>
      <c r="BE26" s="387"/>
    </row>
    <row r="27" spans="2:57" s="2" customFormat="1" ht="14.45" customHeight="1">
      <c r="B27" s="47"/>
      <c r="C27" s="48"/>
      <c r="D27" s="48"/>
      <c r="E27" s="48"/>
      <c r="F27" s="49" t="s">
        <v>43</v>
      </c>
      <c r="G27" s="48"/>
      <c r="H27" s="48"/>
      <c r="I27" s="48"/>
      <c r="J27" s="48"/>
      <c r="K27" s="48"/>
      <c r="L27" s="381">
        <v>0.15</v>
      </c>
      <c r="M27" s="382"/>
      <c r="N27" s="382"/>
      <c r="O27" s="382"/>
      <c r="P27" s="48"/>
      <c r="Q27" s="48"/>
      <c r="R27" s="48"/>
      <c r="S27" s="48"/>
      <c r="T27" s="48"/>
      <c r="U27" s="48"/>
      <c r="V27" s="48"/>
      <c r="W27" s="383">
        <f>ROUND(BA51,2)</f>
        <v>0</v>
      </c>
      <c r="X27" s="382"/>
      <c r="Y27" s="382"/>
      <c r="Z27" s="382"/>
      <c r="AA27" s="382"/>
      <c r="AB27" s="382"/>
      <c r="AC27" s="382"/>
      <c r="AD27" s="382"/>
      <c r="AE27" s="382"/>
      <c r="AF27" s="48"/>
      <c r="AG27" s="48"/>
      <c r="AH27" s="48"/>
      <c r="AI27" s="48"/>
      <c r="AJ27" s="48"/>
      <c r="AK27" s="383">
        <f>ROUND(AW51,2)</f>
        <v>0</v>
      </c>
      <c r="AL27" s="382"/>
      <c r="AM27" s="382"/>
      <c r="AN27" s="382"/>
      <c r="AO27" s="382"/>
      <c r="AP27" s="48"/>
      <c r="AQ27" s="50"/>
      <c r="BE27" s="387"/>
    </row>
    <row r="28" spans="2:57" s="2" customFormat="1" ht="14.45" customHeight="1" hidden="1">
      <c r="B28" s="47"/>
      <c r="C28" s="48"/>
      <c r="D28" s="48"/>
      <c r="E28" s="48"/>
      <c r="F28" s="49" t="s">
        <v>44</v>
      </c>
      <c r="G28" s="48"/>
      <c r="H28" s="48"/>
      <c r="I28" s="48"/>
      <c r="J28" s="48"/>
      <c r="K28" s="48"/>
      <c r="L28" s="381">
        <v>0.21</v>
      </c>
      <c r="M28" s="382"/>
      <c r="N28" s="382"/>
      <c r="O28" s="382"/>
      <c r="P28" s="48"/>
      <c r="Q28" s="48"/>
      <c r="R28" s="48"/>
      <c r="S28" s="48"/>
      <c r="T28" s="48"/>
      <c r="U28" s="48"/>
      <c r="V28" s="48"/>
      <c r="W28" s="383">
        <f>ROUND(BB51,2)</f>
        <v>0</v>
      </c>
      <c r="X28" s="382"/>
      <c r="Y28" s="382"/>
      <c r="Z28" s="382"/>
      <c r="AA28" s="382"/>
      <c r="AB28" s="382"/>
      <c r="AC28" s="382"/>
      <c r="AD28" s="382"/>
      <c r="AE28" s="382"/>
      <c r="AF28" s="48"/>
      <c r="AG28" s="48"/>
      <c r="AH28" s="48"/>
      <c r="AI28" s="48"/>
      <c r="AJ28" s="48"/>
      <c r="AK28" s="383">
        <v>0</v>
      </c>
      <c r="AL28" s="382"/>
      <c r="AM28" s="382"/>
      <c r="AN28" s="382"/>
      <c r="AO28" s="382"/>
      <c r="AP28" s="48"/>
      <c r="AQ28" s="50"/>
      <c r="BE28" s="387"/>
    </row>
    <row r="29" spans="2:57" s="2" customFormat="1" ht="14.45" customHeight="1" hidden="1">
      <c r="B29" s="47"/>
      <c r="C29" s="48"/>
      <c r="D29" s="48"/>
      <c r="E29" s="48"/>
      <c r="F29" s="49" t="s">
        <v>45</v>
      </c>
      <c r="G29" s="48"/>
      <c r="H29" s="48"/>
      <c r="I29" s="48"/>
      <c r="J29" s="48"/>
      <c r="K29" s="48"/>
      <c r="L29" s="381">
        <v>0.15</v>
      </c>
      <c r="M29" s="382"/>
      <c r="N29" s="382"/>
      <c r="O29" s="382"/>
      <c r="P29" s="48"/>
      <c r="Q29" s="48"/>
      <c r="R29" s="48"/>
      <c r="S29" s="48"/>
      <c r="T29" s="48"/>
      <c r="U29" s="48"/>
      <c r="V29" s="48"/>
      <c r="W29" s="383">
        <f>ROUND(BC51,2)</f>
        <v>0</v>
      </c>
      <c r="X29" s="382"/>
      <c r="Y29" s="382"/>
      <c r="Z29" s="382"/>
      <c r="AA29" s="382"/>
      <c r="AB29" s="382"/>
      <c r="AC29" s="382"/>
      <c r="AD29" s="382"/>
      <c r="AE29" s="382"/>
      <c r="AF29" s="48"/>
      <c r="AG29" s="48"/>
      <c r="AH29" s="48"/>
      <c r="AI29" s="48"/>
      <c r="AJ29" s="48"/>
      <c r="AK29" s="383">
        <v>0</v>
      </c>
      <c r="AL29" s="382"/>
      <c r="AM29" s="382"/>
      <c r="AN29" s="382"/>
      <c r="AO29" s="382"/>
      <c r="AP29" s="48"/>
      <c r="AQ29" s="50"/>
      <c r="BE29" s="387"/>
    </row>
    <row r="30" spans="2:57" s="2" customFormat="1" ht="14.45" customHeight="1" hidden="1">
      <c r="B30" s="47"/>
      <c r="C30" s="48"/>
      <c r="D30" s="48"/>
      <c r="E30" s="48"/>
      <c r="F30" s="49" t="s">
        <v>46</v>
      </c>
      <c r="G30" s="48"/>
      <c r="H30" s="48"/>
      <c r="I30" s="48"/>
      <c r="J30" s="48"/>
      <c r="K30" s="48"/>
      <c r="L30" s="381">
        <v>0</v>
      </c>
      <c r="M30" s="382"/>
      <c r="N30" s="382"/>
      <c r="O30" s="382"/>
      <c r="P30" s="48"/>
      <c r="Q30" s="48"/>
      <c r="R30" s="48"/>
      <c r="S30" s="48"/>
      <c r="T30" s="48"/>
      <c r="U30" s="48"/>
      <c r="V30" s="48"/>
      <c r="W30" s="383">
        <f>ROUND(BD51,2)</f>
        <v>0</v>
      </c>
      <c r="X30" s="382"/>
      <c r="Y30" s="382"/>
      <c r="Z30" s="382"/>
      <c r="AA30" s="382"/>
      <c r="AB30" s="382"/>
      <c r="AC30" s="382"/>
      <c r="AD30" s="382"/>
      <c r="AE30" s="382"/>
      <c r="AF30" s="48"/>
      <c r="AG30" s="48"/>
      <c r="AH30" s="48"/>
      <c r="AI30" s="48"/>
      <c r="AJ30" s="48"/>
      <c r="AK30" s="383">
        <v>0</v>
      </c>
      <c r="AL30" s="382"/>
      <c r="AM30" s="382"/>
      <c r="AN30" s="382"/>
      <c r="AO30" s="382"/>
      <c r="AP30" s="48"/>
      <c r="AQ30" s="50"/>
      <c r="BE30" s="387"/>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87"/>
    </row>
    <row r="32" spans="2:57" s="1" customFormat="1" ht="25.9" customHeight="1">
      <c r="B32" s="41"/>
      <c r="C32" s="51"/>
      <c r="D32" s="52" t="s">
        <v>47</v>
      </c>
      <c r="E32" s="53"/>
      <c r="F32" s="53"/>
      <c r="G32" s="53"/>
      <c r="H32" s="53"/>
      <c r="I32" s="53"/>
      <c r="J32" s="53"/>
      <c r="K32" s="53"/>
      <c r="L32" s="53"/>
      <c r="M32" s="53"/>
      <c r="N32" s="53"/>
      <c r="O32" s="53"/>
      <c r="P32" s="53"/>
      <c r="Q32" s="53"/>
      <c r="R32" s="53"/>
      <c r="S32" s="53"/>
      <c r="T32" s="54" t="s">
        <v>48</v>
      </c>
      <c r="U32" s="53"/>
      <c r="V32" s="53"/>
      <c r="W32" s="53"/>
      <c r="X32" s="388" t="s">
        <v>49</v>
      </c>
      <c r="Y32" s="389"/>
      <c r="Z32" s="389"/>
      <c r="AA32" s="389"/>
      <c r="AB32" s="389"/>
      <c r="AC32" s="53"/>
      <c r="AD32" s="53"/>
      <c r="AE32" s="53"/>
      <c r="AF32" s="53"/>
      <c r="AG32" s="53"/>
      <c r="AH32" s="53"/>
      <c r="AI32" s="53"/>
      <c r="AJ32" s="53"/>
      <c r="AK32" s="390">
        <f>SUM(AK23:AK30)</f>
        <v>0</v>
      </c>
      <c r="AL32" s="389"/>
      <c r="AM32" s="389"/>
      <c r="AN32" s="389"/>
      <c r="AO32" s="391"/>
      <c r="AP32" s="51"/>
      <c r="AQ32" s="55"/>
      <c r="BE32" s="387"/>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50</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BETEL</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6" t="str">
        <f>K6</f>
        <v>Stavební úpravy a přístavba komunitního centra BÉTEL</v>
      </c>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23</v>
      </c>
      <c r="D44" s="63"/>
      <c r="E44" s="63"/>
      <c r="F44" s="63"/>
      <c r="G44" s="63"/>
      <c r="H44" s="63"/>
      <c r="I44" s="63"/>
      <c r="J44" s="63"/>
      <c r="K44" s="63"/>
      <c r="L44" s="72" t="str">
        <f>IF(K8="","",K8)</f>
        <v xml:space="preserve">Bezručova čp.503, Chrastava </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68">
        <f>IF(AN8="","",AN8)</f>
        <v>43389</v>
      </c>
      <c r="AN44" s="368"/>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26</v>
      </c>
      <c r="D46" s="63"/>
      <c r="E46" s="63"/>
      <c r="F46" s="63"/>
      <c r="G46" s="63"/>
      <c r="H46" s="63"/>
      <c r="I46" s="63"/>
      <c r="J46" s="63"/>
      <c r="K46" s="63"/>
      <c r="L46" s="66" t="str">
        <f>IF(E11="","",E11)</f>
        <v>Sbor JB v Chrastavě, Bezručova 503, 46331 Chrastav</v>
      </c>
      <c r="M46" s="63"/>
      <c r="N46" s="63"/>
      <c r="O46" s="63"/>
      <c r="P46" s="63"/>
      <c r="Q46" s="63"/>
      <c r="R46" s="63"/>
      <c r="S46" s="63"/>
      <c r="T46" s="63"/>
      <c r="U46" s="63"/>
      <c r="V46" s="63"/>
      <c r="W46" s="63"/>
      <c r="X46" s="63"/>
      <c r="Y46" s="63"/>
      <c r="Z46" s="63"/>
      <c r="AA46" s="63"/>
      <c r="AB46" s="63"/>
      <c r="AC46" s="63"/>
      <c r="AD46" s="63"/>
      <c r="AE46" s="63"/>
      <c r="AF46" s="63"/>
      <c r="AG46" s="63"/>
      <c r="AH46" s="63"/>
      <c r="AI46" s="65" t="s">
        <v>33</v>
      </c>
      <c r="AJ46" s="63"/>
      <c r="AK46" s="63"/>
      <c r="AL46" s="63"/>
      <c r="AM46" s="372" t="str">
        <f>IF(E17="","",E17)</f>
        <v>FS Vision, s.r.o. IČ: 22792902</v>
      </c>
      <c r="AN46" s="372"/>
      <c r="AO46" s="372"/>
      <c r="AP46" s="372"/>
      <c r="AQ46" s="63"/>
      <c r="AR46" s="61"/>
      <c r="AS46" s="373" t="s">
        <v>51</v>
      </c>
      <c r="AT46" s="374"/>
      <c r="AU46" s="74"/>
      <c r="AV46" s="74"/>
      <c r="AW46" s="74"/>
      <c r="AX46" s="74"/>
      <c r="AY46" s="74"/>
      <c r="AZ46" s="74"/>
      <c r="BA46" s="74"/>
      <c r="BB46" s="74"/>
      <c r="BC46" s="74"/>
      <c r="BD46" s="75"/>
    </row>
    <row r="47" spans="2:56" s="1" customFormat="1" ht="15">
      <c r="B47" s="41"/>
      <c r="C47" s="65" t="s">
        <v>31</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5"/>
      <c r="AT47" s="376"/>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7"/>
      <c r="AT48" s="378"/>
      <c r="AU48" s="42"/>
      <c r="AV48" s="42"/>
      <c r="AW48" s="42"/>
      <c r="AX48" s="42"/>
      <c r="AY48" s="42"/>
      <c r="AZ48" s="42"/>
      <c r="BA48" s="42"/>
      <c r="BB48" s="42"/>
      <c r="BC48" s="42"/>
      <c r="BD48" s="78"/>
    </row>
    <row r="49" spans="2:56" s="1" customFormat="1" ht="29.25" customHeight="1">
      <c r="B49" s="41"/>
      <c r="C49" s="363" t="s">
        <v>52</v>
      </c>
      <c r="D49" s="364"/>
      <c r="E49" s="364"/>
      <c r="F49" s="364"/>
      <c r="G49" s="364"/>
      <c r="H49" s="79"/>
      <c r="I49" s="369" t="s">
        <v>53</v>
      </c>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70" t="s">
        <v>54</v>
      </c>
      <c r="AH49" s="364"/>
      <c r="AI49" s="364"/>
      <c r="AJ49" s="364"/>
      <c r="AK49" s="364"/>
      <c r="AL49" s="364"/>
      <c r="AM49" s="364"/>
      <c r="AN49" s="369" t="s">
        <v>55</v>
      </c>
      <c r="AO49" s="364"/>
      <c r="AP49" s="364"/>
      <c r="AQ49" s="80" t="s">
        <v>56</v>
      </c>
      <c r="AR49" s="61"/>
      <c r="AS49" s="81" t="s">
        <v>57</v>
      </c>
      <c r="AT49" s="82" t="s">
        <v>58</v>
      </c>
      <c r="AU49" s="82" t="s">
        <v>59</v>
      </c>
      <c r="AV49" s="82" t="s">
        <v>60</v>
      </c>
      <c r="AW49" s="82" t="s">
        <v>61</v>
      </c>
      <c r="AX49" s="82" t="s">
        <v>62</v>
      </c>
      <c r="AY49" s="82" t="s">
        <v>63</v>
      </c>
      <c r="AZ49" s="82" t="s">
        <v>64</v>
      </c>
      <c r="BA49" s="82" t="s">
        <v>65</v>
      </c>
      <c r="BB49" s="82" t="s">
        <v>66</v>
      </c>
      <c r="BC49" s="82" t="s">
        <v>67</v>
      </c>
      <c r="BD49" s="83" t="s">
        <v>68</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69</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62">
        <f>ROUND(AG52+AG66+AG68,2)</f>
        <v>0</v>
      </c>
      <c r="AH51" s="362"/>
      <c r="AI51" s="362"/>
      <c r="AJ51" s="362"/>
      <c r="AK51" s="362"/>
      <c r="AL51" s="362"/>
      <c r="AM51" s="362"/>
      <c r="AN51" s="371">
        <f aca="true" t="shared" si="0" ref="AN51:AN69">SUM(AG51,AT51)</f>
        <v>0</v>
      </c>
      <c r="AO51" s="371"/>
      <c r="AP51" s="371"/>
      <c r="AQ51" s="89" t="s">
        <v>21</v>
      </c>
      <c r="AR51" s="71"/>
      <c r="AS51" s="90">
        <f>ROUND(AS52+AS66+AS68,2)</f>
        <v>0</v>
      </c>
      <c r="AT51" s="91">
        <f aca="true" t="shared" si="1" ref="AT51:AT69">ROUND(SUM(AV51:AW51),2)</f>
        <v>0</v>
      </c>
      <c r="AU51" s="92">
        <f>ROUND(AU52+AU66+AU68,5)</f>
        <v>0</v>
      </c>
      <c r="AV51" s="91">
        <f>ROUND(AZ51*L26,2)</f>
        <v>0</v>
      </c>
      <c r="AW51" s="91">
        <f>ROUND(BA51*L27,2)</f>
        <v>0</v>
      </c>
      <c r="AX51" s="91">
        <f>ROUND(BB51*L26,2)</f>
        <v>0</v>
      </c>
      <c r="AY51" s="91">
        <f>ROUND(BC51*L27,2)</f>
        <v>0</v>
      </c>
      <c r="AZ51" s="91">
        <f>ROUND(AZ52+AZ66+AZ68,2)</f>
        <v>0</v>
      </c>
      <c r="BA51" s="91">
        <f>ROUND(BA52+BA66+BA68,2)</f>
        <v>0</v>
      </c>
      <c r="BB51" s="91">
        <f>ROUND(BB52+BB66+BB68,2)</f>
        <v>0</v>
      </c>
      <c r="BC51" s="91">
        <f>ROUND(BC52+BC66+BC68,2)</f>
        <v>0</v>
      </c>
      <c r="BD51" s="93">
        <f>ROUND(BD52+BD66+BD68,2)</f>
        <v>0</v>
      </c>
      <c r="BS51" s="94" t="s">
        <v>70</v>
      </c>
      <c r="BT51" s="94" t="s">
        <v>71</v>
      </c>
      <c r="BU51" s="95" t="s">
        <v>72</v>
      </c>
      <c r="BV51" s="94" t="s">
        <v>73</v>
      </c>
      <c r="BW51" s="94" t="s">
        <v>7</v>
      </c>
      <c r="BX51" s="94" t="s">
        <v>74</v>
      </c>
      <c r="CL51" s="94" t="s">
        <v>21</v>
      </c>
    </row>
    <row r="52" spans="2:91" s="5" customFormat="1" ht="31.5" customHeight="1">
      <c r="B52" s="96"/>
      <c r="C52" s="97"/>
      <c r="D52" s="365" t="s">
        <v>75</v>
      </c>
      <c r="E52" s="365"/>
      <c r="F52" s="365"/>
      <c r="G52" s="365"/>
      <c r="H52" s="365"/>
      <c r="I52" s="98"/>
      <c r="J52" s="365" t="s">
        <v>76</v>
      </c>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79">
        <f>ROUND(AG53+AG60,2)</f>
        <v>0</v>
      </c>
      <c r="AH52" s="360"/>
      <c r="AI52" s="360"/>
      <c r="AJ52" s="360"/>
      <c r="AK52" s="360"/>
      <c r="AL52" s="360"/>
      <c r="AM52" s="360"/>
      <c r="AN52" s="359">
        <f t="shared" si="0"/>
        <v>0</v>
      </c>
      <c r="AO52" s="360"/>
      <c r="AP52" s="360"/>
      <c r="AQ52" s="99" t="s">
        <v>77</v>
      </c>
      <c r="AR52" s="100"/>
      <c r="AS52" s="101">
        <f>ROUND(AS53+AS60,2)</f>
        <v>0</v>
      </c>
      <c r="AT52" s="102">
        <f t="shared" si="1"/>
        <v>0</v>
      </c>
      <c r="AU52" s="103">
        <f>ROUND(AU53+AU60,5)</f>
        <v>0</v>
      </c>
      <c r="AV52" s="102">
        <f>ROUND(AZ52*L26,2)</f>
        <v>0</v>
      </c>
      <c r="AW52" s="102">
        <f>ROUND(BA52*L27,2)</f>
        <v>0</v>
      </c>
      <c r="AX52" s="102">
        <f>ROUND(BB52*L26,2)</f>
        <v>0</v>
      </c>
      <c r="AY52" s="102">
        <f>ROUND(BC52*L27,2)</f>
        <v>0</v>
      </c>
      <c r="AZ52" s="102">
        <f>ROUND(AZ53+AZ60,2)</f>
        <v>0</v>
      </c>
      <c r="BA52" s="102">
        <f>ROUND(BA53+BA60,2)</f>
        <v>0</v>
      </c>
      <c r="BB52" s="102">
        <f>ROUND(BB53+BB60,2)</f>
        <v>0</v>
      </c>
      <c r="BC52" s="102">
        <f>ROUND(BC53+BC60,2)</f>
        <v>0</v>
      </c>
      <c r="BD52" s="104">
        <f>ROUND(BD53+BD60,2)</f>
        <v>0</v>
      </c>
      <c r="BS52" s="105" t="s">
        <v>70</v>
      </c>
      <c r="BT52" s="105" t="s">
        <v>78</v>
      </c>
      <c r="BU52" s="105" t="s">
        <v>72</v>
      </c>
      <c r="BV52" s="105" t="s">
        <v>73</v>
      </c>
      <c r="BW52" s="105" t="s">
        <v>79</v>
      </c>
      <c r="BX52" s="105" t="s">
        <v>7</v>
      </c>
      <c r="CL52" s="105" t="s">
        <v>21</v>
      </c>
      <c r="CM52" s="105" t="s">
        <v>80</v>
      </c>
    </row>
    <row r="53" spans="2:90" s="6" customFormat="1" ht="16.5" customHeight="1">
      <c r="B53" s="106"/>
      <c r="C53" s="107"/>
      <c r="D53" s="107"/>
      <c r="E53" s="361" t="s">
        <v>81</v>
      </c>
      <c r="F53" s="361"/>
      <c r="G53" s="361"/>
      <c r="H53" s="361"/>
      <c r="I53" s="361"/>
      <c r="J53" s="107"/>
      <c r="K53" s="361" t="s">
        <v>82</v>
      </c>
      <c r="L53" s="361"/>
      <c r="M53" s="361"/>
      <c r="N53" s="361"/>
      <c r="O53" s="361"/>
      <c r="P53" s="361"/>
      <c r="Q53" s="361"/>
      <c r="R53" s="361"/>
      <c r="S53" s="361"/>
      <c r="T53" s="361"/>
      <c r="U53" s="361"/>
      <c r="V53" s="361"/>
      <c r="W53" s="361"/>
      <c r="X53" s="361"/>
      <c r="Y53" s="361"/>
      <c r="Z53" s="361"/>
      <c r="AA53" s="361"/>
      <c r="AB53" s="361"/>
      <c r="AC53" s="361"/>
      <c r="AD53" s="361"/>
      <c r="AE53" s="361"/>
      <c r="AF53" s="361"/>
      <c r="AG53" s="380">
        <f>ROUND(SUM(AG54:AG59),2)</f>
        <v>0</v>
      </c>
      <c r="AH53" s="358"/>
      <c r="AI53" s="358"/>
      <c r="AJ53" s="358"/>
      <c r="AK53" s="358"/>
      <c r="AL53" s="358"/>
      <c r="AM53" s="358"/>
      <c r="AN53" s="357">
        <f t="shared" si="0"/>
        <v>0</v>
      </c>
      <c r="AO53" s="358"/>
      <c r="AP53" s="358"/>
      <c r="AQ53" s="108" t="s">
        <v>83</v>
      </c>
      <c r="AR53" s="109"/>
      <c r="AS53" s="110">
        <f>ROUND(SUM(AS54:AS59),2)</f>
        <v>0</v>
      </c>
      <c r="AT53" s="111">
        <f t="shared" si="1"/>
        <v>0</v>
      </c>
      <c r="AU53" s="112">
        <f>ROUND(SUM(AU54:AU59),5)</f>
        <v>0</v>
      </c>
      <c r="AV53" s="111">
        <f>ROUND(AZ53*L26,2)</f>
        <v>0</v>
      </c>
      <c r="AW53" s="111">
        <f>ROUND(BA53*L27,2)</f>
        <v>0</v>
      </c>
      <c r="AX53" s="111">
        <f>ROUND(BB53*L26,2)</f>
        <v>0</v>
      </c>
      <c r="AY53" s="111">
        <f>ROUND(BC53*L27,2)</f>
        <v>0</v>
      </c>
      <c r="AZ53" s="111">
        <f>ROUND(SUM(AZ54:AZ59),2)</f>
        <v>0</v>
      </c>
      <c r="BA53" s="111">
        <f>ROUND(SUM(BA54:BA59),2)</f>
        <v>0</v>
      </c>
      <c r="BB53" s="111">
        <f>ROUND(SUM(BB54:BB59),2)</f>
        <v>0</v>
      </c>
      <c r="BC53" s="111">
        <f>ROUND(SUM(BC54:BC59),2)</f>
        <v>0</v>
      </c>
      <c r="BD53" s="113">
        <f>ROUND(SUM(BD54:BD59),2)</f>
        <v>0</v>
      </c>
      <c r="BS53" s="114" t="s">
        <v>70</v>
      </c>
      <c r="BT53" s="114" t="s">
        <v>80</v>
      </c>
      <c r="BU53" s="114" t="s">
        <v>72</v>
      </c>
      <c r="BV53" s="114" t="s">
        <v>73</v>
      </c>
      <c r="BW53" s="114" t="s">
        <v>84</v>
      </c>
      <c r="BX53" s="114" t="s">
        <v>79</v>
      </c>
      <c r="CL53" s="114" t="s">
        <v>21</v>
      </c>
    </row>
    <row r="54" spans="1:90" s="6" customFormat="1" ht="28.5" customHeight="1">
      <c r="A54" s="115" t="s">
        <v>85</v>
      </c>
      <c r="B54" s="106"/>
      <c r="C54" s="107"/>
      <c r="D54" s="107"/>
      <c r="E54" s="107"/>
      <c r="F54" s="361" t="s">
        <v>86</v>
      </c>
      <c r="G54" s="361"/>
      <c r="H54" s="361"/>
      <c r="I54" s="361"/>
      <c r="J54" s="361"/>
      <c r="K54" s="107"/>
      <c r="L54" s="361" t="s">
        <v>87</v>
      </c>
      <c r="M54" s="361"/>
      <c r="N54" s="361"/>
      <c r="O54" s="361"/>
      <c r="P54" s="361"/>
      <c r="Q54" s="361"/>
      <c r="R54" s="361"/>
      <c r="S54" s="361"/>
      <c r="T54" s="361"/>
      <c r="U54" s="361"/>
      <c r="V54" s="361"/>
      <c r="W54" s="361"/>
      <c r="X54" s="361"/>
      <c r="Y54" s="361"/>
      <c r="Z54" s="361"/>
      <c r="AA54" s="361"/>
      <c r="AB54" s="361"/>
      <c r="AC54" s="361"/>
      <c r="AD54" s="361"/>
      <c r="AE54" s="361"/>
      <c r="AF54" s="361"/>
      <c r="AG54" s="357">
        <f>'část 1.1 ST - Stavební čá...'!J31</f>
        <v>0</v>
      </c>
      <c r="AH54" s="358"/>
      <c r="AI54" s="358"/>
      <c r="AJ54" s="358"/>
      <c r="AK54" s="358"/>
      <c r="AL54" s="358"/>
      <c r="AM54" s="358"/>
      <c r="AN54" s="357">
        <f t="shared" si="0"/>
        <v>0</v>
      </c>
      <c r="AO54" s="358"/>
      <c r="AP54" s="358"/>
      <c r="AQ54" s="108" t="s">
        <v>83</v>
      </c>
      <c r="AR54" s="109"/>
      <c r="AS54" s="110">
        <v>0</v>
      </c>
      <c r="AT54" s="111">
        <f t="shared" si="1"/>
        <v>0</v>
      </c>
      <c r="AU54" s="112">
        <f>'část 1.1 ST - Stavební čá...'!P135</f>
        <v>0</v>
      </c>
      <c r="AV54" s="111">
        <f>'část 1.1 ST - Stavební čá...'!J34</f>
        <v>0</v>
      </c>
      <c r="AW54" s="111">
        <f>'část 1.1 ST - Stavební čá...'!J35</f>
        <v>0</v>
      </c>
      <c r="AX54" s="111">
        <f>'část 1.1 ST - Stavební čá...'!J36</f>
        <v>0</v>
      </c>
      <c r="AY54" s="111">
        <f>'část 1.1 ST - Stavební čá...'!J37</f>
        <v>0</v>
      </c>
      <c r="AZ54" s="111">
        <f>'část 1.1 ST - Stavební čá...'!F34</f>
        <v>0</v>
      </c>
      <c r="BA54" s="111">
        <f>'část 1.1 ST - Stavební čá...'!F35</f>
        <v>0</v>
      </c>
      <c r="BB54" s="111">
        <f>'část 1.1 ST - Stavební čá...'!F36</f>
        <v>0</v>
      </c>
      <c r="BC54" s="111">
        <f>'část 1.1 ST - Stavební čá...'!F37</f>
        <v>0</v>
      </c>
      <c r="BD54" s="113">
        <f>'část 1.1 ST - Stavební čá...'!F38</f>
        <v>0</v>
      </c>
      <c r="BT54" s="114" t="s">
        <v>88</v>
      </c>
      <c r="BV54" s="114" t="s">
        <v>73</v>
      </c>
      <c r="BW54" s="114" t="s">
        <v>89</v>
      </c>
      <c r="BX54" s="114" t="s">
        <v>84</v>
      </c>
      <c r="CL54" s="114" t="s">
        <v>21</v>
      </c>
    </row>
    <row r="55" spans="1:90" s="6" customFormat="1" ht="28.5" customHeight="1">
      <c r="A55" s="115" t="s">
        <v>85</v>
      </c>
      <c r="B55" s="106"/>
      <c r="C55" s="107"/>
      <c r="D55" s="107"/>
      <c r="E55" s="107"/>
      <c r="F55" s="361" t="s">
        <v>90</v>
      </c>
      <c r="G55" s="361"/>
      <c r="H55" s="361"/>
      <c r="I55" s="361"/>
      <c r="J55" s="361"/>
      <c r="K55" s="107"/>
      <c r="L55" s="361" t="s">
        <v>91</v>
      </c>
      <c r="M55" s="361"/>
      <c r="N55" s="361"/>
      <c r="O55" s="361"/>
      <c r="P55" s="361"/>
      <c r="Q55" s="361"/>
      <c r="R55" s="361"/>
      <c r="S55" s="361"/>
      <c r="T55" s="361"/>
      <c r="U55" s="361"/>
      <c r="V55" s="361"/>
      <c r="W55" s="361"/>
      <c r="X55" s="361"/>
      <c r="Y55" s="361"/>
      <c r="Z55" s="361"/>
      <c r="AA55" s="361"/>
      <c r="AB55" s="361"/>
      <c r="AC55" s="361"/>
      <c r="AD55" s="361"/>
      <c r="AE55" s="361"/>
      <c r="AF55" s="361"/>
      <c r="AG55" s="357">
        <f>'část 1.2 SL - Slaboproud'!J31</f>
        <v>0</v>
      </c>
      <c r="AH55" s="358"/>
      <c r="AI55" s="358"/>
      <c r="AJ55" s="358"/>
      <c r="AK55" s="358"/>
      <c r="AL55" s="358"/>
      <c r="AM55" s="358"/>
      <c r="AN55" s="357">
        <f t="shared" si="0"/>
        <v>0</v>
      </c>
      <c r="AO55" s="358"/>
      <c r="AP55" s="358"/>
      <c r="AQ55" s="108" t="s">
        <v>83</v>
      </c>
      <c r="AR55" s="109"/>
      <c r="AS55" s="110">
        <v>0</v>
      </c>
      <c r="AT55" s="111">
        <f t="shared" si="1"/>
        <v>0</v>
      </c>
      <c r="AU55" s="112">
        <f>'část 1.2 SL - Slaboproud'!P117</f>
        <v>0</v>
      </c>
      <c r="AV55" s="111">
        <f>'část 1.2 SL - Slaboproud'!J34</f>
        <v>0</v>
      </c>
      <c r="AW55" s="111">
        <f>'část 1.2 SL - Slaboproud'!J35</f>
        <v>0</v>
      </c>
      <c r="AX55" s="111">
        <f>'část 1.2 SL - Slaboproud'!J36</f>
        <v>0</v>
      </c>
      <c r="AY55" s="111">
        <f>'část 1.2 SL - Slaboproud'!J37</f>
        <v>0</v>
      </c>
      <c r="AZ55" s="111">
        <f>'část 1.2 SL - Slaboproud'!F34</f>
        <v>0</v>
      </c>
      <c r="BA55" s="111">
        <f>'část 1.2 SL - Slaboproud'!F35</f>
        <v>0</v>
      </c>
      <c r="BB55" s="111">
        <f>'část 1.2 SL - Slaboproud'!F36</f>
        <v>0</v>
      </c>
      <c r="BC55" s="111">
        <f>'část 1.2 SL - Slaboproud'!F37</f>
        <v>0</v>
      </c>
      <c r="BD55" s="113">
        <f>'část 1.2 SL - Slaboproud'!F38</f>
        <v>0</v>
      </c>
      <c r="BT55" s="114" t="s">
        <v>88</v>
      </c>
      <c r="BV55" s="114" t="s">
        <v>73</v>
      </c>
      <c r="BW55" s="114" t="s">
        <v>92</v>
      </c>
      <c r="BX55" s="114" t="s">
        <v>84</v>
      </c>
      <c r="CL55" s="114" t="s">
        <v>21</v>
      </c>
    </row>
    <row r="56" spans="1:90" s="6" customFormat="1" ht="28.5" customHeight="1">
      <c r="A56" s="115" t="s">
        <v>85</v>
      </c>
      <c r="B56" s="106"/>
      <c r="C56" s="107"/>
      <c r="D56" s="107"/>
      <c r="E56" s="107"/>
      <c r="F56" s="361" t="s">
        <v>93</v>
      </c>
      <c r="G56" s="361"/>
      <c r="H56" s="361"/>
      <c r="I56" s="361"/>
      <c r="J56" s="361"/>
      <c r="K56" s="107"/>
      <c r="L56" s="361" t="s">
        <v>94</v>
      </c>
      <c r="M56" s="361"/>
      <c r="N56" s="361"/>
      <c r="O56" s="361"/>
      <c r="P56" s="361"/>
      <c r="Q56" s="361"/>
      <c r="R56" s="361"/>
      <c r="S56" s="361"/>
      <c r="T56" s="361"/>
      <c r="U56" s="361"/>
      <c r="V56" s="361"/>
      <c r="W56" s="361"/>
      <c r="X56" s="361"/>
      <c r="Y56" s="361"/>
      <c r="Z56" s="361"/>
      <c r="AA56" s="361"/>
      <c r="AB56" s="361"/>
      <c r="AC56" s="361"/>
      <c r="AD56" s="361"/>
      <c r="AE56" s="361"/>
      <c r="AF56" s="361"/>
      <c r="AG56" s="357">
        <f>'část 1.3 UT - Vytápění'!J31</f>
        <v>0</v>
      </c>
      <c r="AH56" s="358"/>
      <c r="AI56" s="358"/>
      <c r="AJ56" s="358"/>
      <c r="AK56" s="358"/>
      <c r="AL56" s="358"/>
      <c r="AM56" s="358"/>
      <c r="AN56" s="357">
        <f t="shared" si="0"/>
        <v>0</v>
      </c>
      <c r="AO56" s="358"/>
      <c r="AP56" s="358"/>
      <c r="AQ56" s="108" t="s">
        <v>83</v>
      </c>
      <c r="AR56" s="109"/>
      <c r="AS56" s="110">
        <v>0</v>
      </c>
      <c r="AT56" s="111">
        <f t="shared" si="1"/>
        <v>0</v>
      </c>
      <c r="AU56" s="112">
        <f>'část 1.3 UT - Vytápění'!P96</f>
        <v>0</v>
      </c>
      <c r="AV56" s="111">
        <f>'část 1.3 UT - Vytápění'!J34</f>
        <v>0</v>
      </c>
      <c r="AW56" s="111">
        <f>'část 1.3 UT - Vytápění'!J35</f>
        <v>0</v>
      </c>
      <c r="AX56" s="111">
        <f>'část 1.3 UT - Vytápění'!J36</f>
        <v>0</v>
      </c>
      <c r="AY56" s="111">
        <f>'část 1.3 UT - Vytápění'!J37</f>
        <v>0</v>
      </c>
      <c r="AZ56" s="111">
        <f>'část 1.3 UT - Vytápění'!F34</f>
        <v>0</v>
      </c>
      <c r="BA56" s="111">
        <f>'část 1.3 UT - Vytápění'!F35</f>
        <v>0</v>
      </c>
      <c r="BB56" s="111">
        <f>'část 1.3 UT - Vytápění'!F36</f>
        <v>0</v>
      </c>
      <c r="BC56" s="111">
        <f>'část 1.3 UT - Vytápění'!F37</f>
        <v>0</v>
      </c>
      <c r="BD56" s="113">
        <f>'část 1.3 UT - Vytápění'!F38</f>
        <v>0</v>
      </c>
      <c r="BT56" s="114" t="s">
        <v>88</v>
      </c>
      <c r="BV56" s="114" t="s">
        <v>73</v>
      </c>
      <c r="BW56" s="114" t="s">
        <v>95</v>
      </c>
      <c r="BX56" s="114" t="s">
        <v>84</v>
      </c>
      <c r="CL56" s="114" t="s">
        <v>21</v>
      </c>
    </row>
    <row r="57" spans="1:90" s="6" customFormat="1" ht="28.5" customHeight="1">
      <c r="A57" s="115" t="s">
        <v>85</v>
      </c>
      <c r="B57" s="106"/>
      <c r="C57" s="107"/>
      <c r="D57" s="107"/>
      <c r="E57" s="107"/>
      <c r="F57" s="361" t="s">
        <v>96</v>
      </c>
      <c r="G57" s="361"/>
      <c r="H57" s="361"/>
      <c r="I57" s="361"/>
      <c r="J57" s="361"/>
      <c r="K57" s="107"/>
      <c r="L57" s="361" t="s">
        <v>97</v>
      </c>
      <c r="M57" s="361"/>
      <c r="N57" s="361"/>
      <c r="O57" s="361"/>
      <c r="P57" s="361"/>
      <c r="Q57" s="361"/>
      <c r="R57" s="361"/>
      <c r="S57" s="361"/>
      <c r="T57" s="361"/>
      <c r="U57" s="361"/>
      <c r="V57" s="361"/>
      <c r="W57" s="361"/>
      <c r="X57" s="361"/>
      <c r="Y57" s="361"/>
      <c r="Z57" s="361"/>
      <c r="AA57" s="361"/>
      <c r="AB57" s="361"/>
      <c r="AC57" s="361"/>
      <c r="AD57" s="361"/>
      <c r="AE57" s="361"/>
      <c r="AF57" s="361"/>
      <c r="AG57" s="357">
        <f>'část 1.4 ZTI - Zdravotně ...'!J31</f>
        <v>0</v>
      </c>
      <c r="AH57" s="358"/>
      <c r="AI57" s="358"/>
      <c r="AJ57" s="358"/>
      <c r="AK57" s="358"/>
      <c r="AL57" s="358"/>
      <c r="AM57" s="358"/>
      <c r="AN57" s="357">
        <f t="shared" si="0"/>
        <v>0</v>
      </c>
      <c r="AO57" s="358"/>
      <c r="AP57" s="358"/>
      <c r="AQ57" s="108" t="s">
        <v>83</v>
      </c>
      <c r="AR57" s="109"/>
      <c r="AS57" s="110">
        <v>0</v>
      </c>
      <c r="AT57" s="111">
        <f t="shared" si="1"/>
        <v>0</v>
      </c>
      <c r="AU57" s="112">
        <f>'část 1.4 ZTI - Zdravotně ...'!P101</f>
        <v>0</v>
      </c>
      <c r="AV57" s="111">
        <f>'část 1.4 ZTI - Zdravotně ...'!J34</f>
        <v>0</v>
      </c>
      <c r="AW57" s="111">
        <f>'část 1.4 ZTI - Zdravotně ...'!J35</f>
        <v>0</v>
      </c>
      <c r="AX57" s="111">
        <f>'část 1.4 ZTI - Zdravotně ...'!J36</f>
        <v>0</v>
      </c>
      <c r="AY57" s="111">
        <f>'část 1.4 ZTI - Zdravotně ...'!J37</f>
        <v>0</v>
      </c>
      <c r="AZ57" s="111">
        <f>'část 1.4 ZTI - Zdravotně ...'!F34</f>
        <v>0</v>
      </c>
      <c r="BA57" s="111">
        <f>'část 1.4 ZTI - Zdravotně ...'!F35</f>
        <v>0</v>
      </c>
      <c r="BB57" s="111">
        <f>'část 1.4 ZTI - Zdravotně ...'!F36</f>
        <v>0</v>
      </c>
      <c r="BC57" s="111">
        <f>'část 1.4 ZTI - Zdravotně ...'!F37</f>
        <v>0</v>
      </c>
      <c r="BD57" s="113">
        <f>'část 1.4 ZTI - Zdravotně ...'!F38</f>
        <v>0</v>
      </c>
      <c r="BT57" s="114" t="s">
        <v>88</v>
      </c>
      <c r="BV57" s="114" t="s">
        <v>73</v>
      </c>
      <c r="BW57" s="114" t="s">
        <v>98</v>
      </c>
      <c r="BX57" s="114" t="s">
        <v>84</v>
      </c>
      <c r="CL57" s="114" t="s">
        <v>21</v>
      </c>
    </row>
    <row r="58" spans="1:90" s="6" customFormat="1" ht="28.5" customHeight="1">
      <c r="A58" s="115" t="s">
        <v>85</v>
      </c>
      <c r="B58" s="106"/>
      <c r="C58" s="107"/>
      <c r="D58" s="107"/>
      <c r="E58" s="107"/>
      <c r="F58" s="361" t="s">
        <v>99</v>
      </c>
      <c r="G58" s="361"/>
      <c r="H58" s="361"/>
      <c r="I58" s="361"/>
      <c r="J58" s="361"/>
      <c r="K58" s="107"/>
      <c r="L58" s="361" t="s">
        <v>100</v>
      </c>
      <c r="M58" s="361"/>
      <c r="N58" s="361"/>
      <c r="O58" s="361"/>
      <c r="P58" s="361"/>
      <c r="Q58" s="361"/>
      <c r="R58" s="361"/>
      <c r="S58" s="361"/>
      <c r="T58" s="361"/>
      <c r="U58" s="361"/>
      <c r="V58" s="361"/>
      <c r="W58" s="361"/>
      <c r="X58" s="361"/>
      <c r="Y58" s="361"/>
      <c r="Z58" s="361"/>
      <c r="AA58" s="361"/>
      <c r="AB58" s="361"/>
      <c r="AC58" s="361"/>
      <c r="AD58" s="361"/>
      <c r="AE58" s="361"/>
      <c r="AF58" s="361"/>
      <c r="AG58" s="357">
        <f>'část 1.5 EI - Elektroinst...'!J31</f>
        <v>0</v>
      </c>
      <c r="AH58" s="358"/>
      <c r="AI58" s="358"/>
      <c r="AJ58" s="358"/>
      <c r="AK58" s="358"/>
      <c r="AL58" s="358"/>
      <c r="AM58" s="358"/>
      <c r="AN58" s="357">
        <f t="shared" si="0"/>
        <v>0</v>
      </c>
      <c r="AO58" s="358"/>
      <c r="AP58" s="358"/>
      <c r="AQ58" s="108" t="s">
        <v>83</v>
      </c>
      <c r="AR58" s="109"/>
      <c r="AS58" s="110">
        <v>0</v>
      </c>
      <c r="AT58" s="111">
        <f t="shared" si="1"/>
        <v>0</v>
      </c>
      <c r="AU58" s="112">
        <f>'část 1.5 EI - Elektroinst...'!P94</f>
        <v>0</v>
      </c>
      <c r="AV58" s="111">
        <f>'část 1.5 EI - Elektroinst...'!J34</f>
        <v>0</v>
      </c>
      <c r="AW58" s="111">
        <f>'část 1.5 EI - Elektroinst...'!J35</f>
        <v>0</v>
      </c>
      <c r="AX58" s="111">
        <f>'část 1.5 EI - Elektroinst...'!J36</f>
        <v>0</v>
      </c>
      <c r="AY58" s="111">
        <f>'část 1.5 EI - Elektroinst...'!J37</f>
        <v>0</v>
      </c>
      <c r="AZ58" s="111">
        <f>'část 1.5 EI - Elektroinst...'!F34</f>
        <v>0</v>
      </c>
      <c r="BA58" s="111">
        <f>'část 1.5 EI - Elektroinst...'!F35</f>
        <v>0</v>
      </c>
      <c r="BB58" s="111">
        <f>'část 1.5 EI - Elektroinst...'!F36</f>
        <v>0</v>
      </c>
      <c r="BC58" s="111">
        <f>'část 1.5 EI - Elektroinst...'!F37</f>
        <v>0</v>
      </c>
      <c r="BD58" s="113">
        <f>'část 1.5 EI - Elektroinst...'!F38</f>
        <v>0</v>
      </c>
      <c r="BT58" s="114" t="s">
        <v>88</v>
      </c>
      <c r="BV58" s="114" t="s">
        <v>73</v>
      </c>
      <c r="BW58" s="114" t="s">
        <v>101</v>
      </c>
      <c r="BX58" s="114" t="s">
        <v>84</v>
      </c>
      <c r="CL58" s="114" t="s">
        <v>21</v>
      </c>
    </row>
    <row r="59" spans="1:90" s="6" customFormat="1" ht="28.5" customHeight="1">
      <c r="A59" s="115" t="s">
        <v>85</v>
      </c>
      <c r="B59" s="106"/>
      <c r="C59" s="107"/>
      <c r="D59" s="107"/>
      <c r="E59" s="107"/>
      <c r="F59" s="361" t="s">
        <v>102</v>
      </c>
      <c r="G59" s="361"/>
      <c r="H59" s="361"/>
      <c r="I59" s="361"/>
      <c r="J59" s="361"/>
      <c r="K59" s="107"/>
      <c r="L59" s="361" t="s">
        <v>103</v>
      </c>
      <c r="M59" s="361"/>
      <c r="N59" s="361"/>
      <c r="O59" s="361"/>
      <c r="P59" s="361"/>
      <c r="Q59" s="361"/>
      <c r="R59" s="361"/>
      <c r="S59" s="361"/>
      <c r="T59" s="361"/>
      <c r="U59" s="361"/>
      <c r="V59" s="361"/>
      <c r="W59" s="361"/>
      <c r="X59" s="361"/>
      <c r="Y59" s="361"/>
      <c r="Z59" s="361"/>
      <c r="AA59" s="361"/>
      <c r="AB59" s="361"/>
      <c r="AC59" s="361"/>
      <c r="AD59" s="361"/>
      <c r="AE59" s="361"/>
      <c r="AF59" s="361"/>
      <c r="AG59" s="357">
        <f>'část 1.6 HR - Hromosvod'!J31</f>
        <v>0</v>
      </c>
      <c r="AH59" s="358"/>
      <c r="AI59" s="358"/>
      <c r="AJ59" s="358"/>
      <c r="AK59" s="358"/>
      <c r="AL59" s="358"/>
      <c r="AM59" s="358"/>
      <c r="AN59" s="357">
        <f t="shared" si="0"/>
        <v>0</v>
      </c>
      <c r="AO59" s="358"/>
      <c r="AP59" s="358"/>
      <c r="AQ59" s="108" t="s">
        <v>83</v>
      </c>
      <c r="AR59" s="109"/>
      <c r="AS59" s="110">
        <v>0</v>
      </c>
      <c r="AT59" s="111">
        <f t="shared" si="1"/>
        <v>0</v>
      </c>
      <c r="AU59" s="112">
        <f>'část 1.6 HR - Hromosvod'!P90</f>
        <v>0</v>
      </c>
      <c r="AV59" s="111">
        <f>'část 1.6 HR - Hromosvod'!J34</f>
        <v>0</v>
      </c>
      <c r="AW59" s="111">
        <f>'část 1.6 HR - Hromosvod'!J35</f>
        <v>0</v>
      </c>
      <c r="AX59" s="111">
        <f>'část 1.6 HR - Hromosvod'!J36</f>
        <v>0</v>
      </c>
      <c r="AY59" s="111">
        <f>'část 1.6 HR - Hromosvod'!J37</f>
        <v>0</v>
      </c>
      <c r="AZ59" s="111">
        <f>'část 1.6 HR - Hromosvod'!F34</f>
        <v>0</v>
      </c>
      <c r="BA59" s="111">
        <f>'část 1.6 HR - Hromosvod'!F35</f>
        <v>0</v>
      </c>
      <c r="BB59" s="111">
        <f>'část 1.6 HR - Hromosvod'!F36</f>
        <v>0</v>
      </c>
      <c r="BC59" s="111">
        <f>'část 1.6 HR - Hromosvod'!F37</f>
        <v>0</v>
      </c>
      <c r="BD59" s="113">
        <f>'část 1.6 HR - Hromosvod'!F38</f>
        <v>0</v>
      </c>
      <c r="BT59" s="114" t="s">
        <v>88</v>
      </c>
      <c r="BV59" s="114" t="s">
        <v>73</v>
      </c>
      <c r="BW59" s="114" t="s">
        <v>104</v>
      </c>
      <c r="BX59" s="114" t="s">
        <v>84</v>
      </c>
      <c r="CL59" s="114" t="s">
        <v>21</v>
      </c>
    </row>
    <row r="60" spans="2:90" s="6" customFormat="1" ht="16.5" customHeight="1">
      <c r="B60" s="106"/>
      <c r="C60" s="107"/>
      <c r="D60" s="107"/>
      <c r="E60" s="361" t="s">
        <v>105</v>
      </c>
      <c r="F60" s="361"/>
      <c r="G60" s="361"/>
      <c r="H60" s="361"/>
      <c r="I60" s="361"/>
      <c r="J60" s="107"/>
      <c r="K60" s="361" t="s">
        <v>106</v>
      </c>
      <c r="L60" s="361"/>
      <c r="M60" s="361"/>
      <c r="N60" s="361"/>
      <c r="O60" s="361"/>
      <c r="P60" s="361"/>
      <c r="Q60" s="361"/>
      <c r="R60" s="361"/>
      <c r="S60" s="361"/>
      <c r="T60" s="361"/>
      <c r="U60" s="361"/>
      <c r="V60" s="361"/>
      <c r="W60" s="361"/>
      <c r="X60" s="361"/>
      <c r="Y60" s="361"/>
      <c r="Z60" s="361"/>
      <c r="AA60" s="361"/>
      <c r="AB60" s="361"/>
      <c r="AC60" s="361"/>
      <c r="AD60" s="361"/>
      <c r="AE60" s="361"/>
      <c r="AF60" s="361"/>
      <c r="AG60" s="380">
        <f>ROUND(SUM(AG61:AG65),2)</f>
        <v>0</v>
      </c>
      <c r="AH60" s="358"/>
      <c r="AI60" s="358"/>
      <c r="AJ60" s="358"/>
      <c r="AK60" s="358"/>
      <c r="AL60" s="358"/>
      <c r="AM60" s="358"/>
      <c r="AN60" s="357">
        <f t="shared" si="0"/>
        <v>0</v>
      </c>
      <c r="AO60" s="358"/>
      <c r="AP60" s="358"/>
      <c r="AQ60" s="108" t="s">
        <v>83</v>
      </c>
      <c r="AR60" s="109"/>
      <c r="AS60" s="110">
        <f>ROUND(SUM(AS61:AS65),2)</f>
        <v>0</v>
      </c>
      <c r="AT60" s="111">
        <f t="shared" si="1"/>
        <v>0</v>
      </c>
      <c r="AU60" s="112">
        <f>ROUND(SUM(AU61:AU65),5)</f>
        <v>0</v>
      </c>
      <c r="AV60" s="111">
        <f>ROUND(AZ60*L26,2)</f>
        <v>0</v>
      </c>
      <c r="AW60" s="111">
        <f>ROUND(BA60*L27,2)</f>
        <v>0</v>
      </c>
      <c r="AX60" s="111">
        <f>ROUND(BB60*L26,2)</f>
        <v>0</v>
      </c>
      <c r="AY60" s="111">
        <f>ROUND(BC60*L27,2)</f>
        <v>0</v>
      </c>
      <c r="AZ60" s="111">
        <f>ROUND(SUM(AZ61:AZ65),2)</f>
        <v>0</v>
      </c>
      <c r="BA60" s="111">
        <f>ROUND(SUM(BA61:BA65),2)</f>
        <v>0</v>
      </c>
      <c r="BB60" s="111">
        <f>ROUND(SUM(BB61:BB65),2)</f>
        <v>0</v>
      </c>
      <c r="BC60" s="111">
        <f>ROUND(SUM(BC61:BC65),2)</f>
        <v>0</v>
      </c>
      <c r="BD60" s="113">
        <f>ROUND(SUM(BD61:BD65),2)</f>
        <v>0</v>
      </c>
      <c r="BS60" s="114" t="s">
        <v>70</v>
      </c>
      <c r="BT60" s="114" t="s">
        <v>80</v>
      </c>
      <c r="BU60" s="114" t="s">
        <v>72</v>
      </c>
      <c r="BV60" s="114" t="s">
        <v>73</v>
      </c>
      <c r="BW60" s="114" t="s">
        <v>107</v>
      </c>
      <c r="BX60" s="114" t="s">
        <v>79</v>
      </c>
      <c r="CL60" s="114" t="s">
        <v>21</v>
      </c>
    </row>
    <row r="61" spans="1:90" s="6" customFormat="1" ht="28.5" customHeight="1">
      <c r="A61" s="115" t="s">
        <v>85</v>
      </c>
      <c r="B61" s="106"/>
      <c r="C61" s="107"/>
      <c r="D61" s="107"/>
      <c r="E61" s="107"/>
      <c r="F61" s="361" t="s">
        <v>108</v>
      </c>
      <c r="G61" s="361"/>
      <c r="H61" s="361"/>
      <c r="I61" s="361"/>
      <c r="J61" s="361"/>
      <c r="K61" s="107"/>
      <c r="L61" s="361" t="s">
        <v>109</v>
      </c>
      <c r="M61" s="361"/>
      <c r="N61" s="361"/>
      <c r="O61" s="361"/>
      <c r="P61" s="361"/>
      <c r="Q61" s="361"/>
      <c r="R61" s="361"/>
      <c r="S61" s="361"/>
      <c r="T61" s="361"/>
      <c r="U61" s="361"/>
      <c r="V61" s="361"/>
      <c r="W61" s="361"/>
      <c r="X61" s="361"/>
      <c r="Y61" s="361"/>
      <c r="Z61" s="361"/>
      <c r="AA61" s="361"/>
      <c r="AB61" s="361"/>
      <c r="AC61" s="361"/>
      <c r="AD61" s="361"/>
      <c r="AE61" s="361"/>
      <c r="AF61" s="361"/>
      <c r="AG61" s="357">
        <f>'část 2.1 ST - Stavební čá...'!J31</f>
        <v>0</v>
      </c>
      <c r="AH61" s="358"/>
      <c r="AI61" s="358"/>
      <c r="AJ61" s="358"/>
      <c r="AK61" s="358"/>
      <c r="AL61" s="358"/>
      <c r="AM61" s="358"/>
      <c r="AN61" s="357">
        <f t="shared" si="0"/>
        <v>0</v>
      </c>
      <c r="AO61" s="358"/>
      <c r="AP61" s="358"/>
      <c r="AQ61" s="108" t="s">
        <v>83</v>
      </c>
      <c r="AR61" s="109"/>
      <c r="AS61" s="110">
        <v>0</v>
      </c>
      <c r="AT61" s="111">
        <f t="shared" si="1"/>
        <v>0</v>
      </c>
      <c r="AU61" s="112">
        <f>'část 2.1 ST - Stavební čá...'!P111</f>
        <v>0</v>
      </c>
      <c r="AV61" s="111">
        <f>'část 2.1 ST - Stavební čá...'!J34</f>
        <v>0</v>
      </c>
      <c r="AW61" s="111">
        <f>'část 2.1 ST - Stavební čá...'!J35</f>
        <v>0</v>
      </c>
      <c r="AX61" s="111">
        <f>'část 2.1 ST - Stavební čá...'!J36</f>
        <v>0</v>
      </c>
      <c r="AY61" s="111">
        <f>'část 2.1 ST - Stavební čá...'!J37</f>
        <v>0</v>
      </c>
      <c r="AZ61" s="111">
        <f>'část 2.1 ST - Stavební čá...'!F34</f>
        <v>0</v>
      </c>
      <c r="BA61" s="111">
        <f>'část 2.1 ST - Stavební čá...'!F35</f>
        <v>0</v>
      </c>
      <c r="BB61" s="111">
        <f>'část 2.1 ST - Stavební čá...'!F36</f>
        <v>0</v>
      </c>
      <c r="BC61" s="111">
        <f>'část 2.1 ST - Stavební čá...'!F37</f>
        <v>0</v>
      </c>
      <c r="BD61" s="113">
        <f>'část 2.1 ST - Stavební čá...'!F38</f>
        <v>0</v>
      </c>
      <c r="BT61" s="114" t="s">
        <v>88</v>
      </c>
      <c r="BV61" s="114" t="s">
        <v>73</v>
      </c>
      <c r="BW61" s="114" t="s">
        <v>110</v>
      </c>
      <c r="BX61" s="114" t="s">
        <v>107</v>
      </c>
      <c r="CL61" s="114" t="s">
        <v>21</v>
      </c>
    </row>
    <row r="62" spans="1:90" s="6" customFormat="1" ht="28.5" customHeight="1">
      <c r="A62" s="115" t="s">
        <v>85</v>
      </c>
      <c r="B62" s="106"/>
      <c r="C62" s="107"/>
      <c r="D62" s="107"/>
      <c r="E62" s="107"/>
      <c r="F62" s="361" t="s">
        <v>111</v>
      </c>
      <c r="G62" s="361"/>
      <c r="H62" s="361"/>
      <c r="I62" s="361"/>
      <c r="J62" s="361"/>
      <c r="K62" s="107"/>
      <c r="L62" s="361" t="s">
        <v>91</v>
      </c>
      <c r="M62" s="361"/>
      <c r="N62" s="361"/>
      <c r="O62" s="361"/>
      <c r="P62" s="361"/>
      <c r="Q62" s="361"/>
      <c r="R62" s="361"/>
      <c r="S62" s="361"/>
      <c r="T62" s="361"/>
      <c r="U62" s="361"/>
      <c r="V62" s="361"/>
      <c r="W62" s="361"/>
      <c r="X62" s="361"/>
      <c r="Y62" s="361"/>
      <c r="Z62" s="361"/>
      <c r="AA62" s="361"/>
      <c r="AB62" s="361"/>
      <c r="AC62" s="361"/>
      <c r="AD62" s="361"/>
      <c r="AE62" s="361"/>
      <c r="AF62" s="361"/>
      <c r="AG62" s="357">
        <f>'část 2.2 SL - Slaboproud'!J31</f>
        <v>0</v>
      </c>
      <c r="AH62" s="358"/>
      <c r="AI62" s="358"/>
      <c r="AJ62" s="358"/>
      <c r="AK62" s="358"/>
      <c r="AL62" s="358"/>
      <c r="AM62" s="358"/>
      <c r="AN62" s="357">
        <f t="shared" si="0"/>
        <v>0</v>
      </c>
      <c r="AO62" s="358"/>
      <c r="AP62" s="358"/>
      <c r="AQ62" s="108" t="s">
        <v>83</v>
      </c>
      <c r="AR62" s="109"/>
      <c r="AS62" s="110">
        <v>0</v>
      </c>
      <c r="AT62" s="111">
        <f t="shared" si="1"/>
        <v>0</v>
      </c>
      <c r="AU62" s="112">
        <f>'část 2.2 SL - Slaboproud'!P117</f>
        <v>0</v>
      </c>
      <c r="AV62" s="111">
        <f>'část 2.2 SL - Slaboproud'!J34</f>
        <v>0</v>
      </c>
      <c r="AW62" s="111">
        <f>'část 2.2 SL - Slaboproud'!J35</f>
        <v>0</v>
      </c>
      <c r="AX62" s="111">
        <f>'část 2.2 SL - Slaboproud'!J36</f>
        <v>0</v>
      </c>
      <c r="AY62" s="111">
        <f>'část 2.2 SL - Slaboproud'!J37</f>
        <v>0</v>
      </c>
      <c r="AZ62" s="111">
        <f>'část 2.2 SL - Slaboproud'!F34</f>
        <v>0</v>
      </c>
      <c r="BA62" s="111">
        <f>'část 2.2 SL - Slaboproud'!F35</f>
        <v>0</v>
      </c>
      <c r="BB62" s="111">
        <f>'část 2.2 SL - Slaboproud'!F36</f>
        <v>0</v>
      </c>
      <c r="BC62" s="111">
        <f>'část 2.2 SL - Slaboproud'!F37</f>
        <v>0</v>
      </c>
      <c r="BD62" s="113">
        <f>'část 2.2 SL - Slaboproud'!F38</f>
        <v>0</v>
      </c>
      <c r="BT62" s="114" t="s">
        <v>88</v>
      </c>
      <c r="BV62" s="114" t="s">
        <v>73</v>
      </c>
      <c r="BW62" s="114" t="s">
        <v>112</v>
      </c>
      <c r="BX62" s="114" t="s">
        <v>107</v>
      </c>
      <c r="CL62" s="114" t="s">
        <v>21</v>
      </c>
    </row>
    <row r="63" spans="1:90" s="6" customFormat="1" ht="28.5" customHeight="1">
      <c r="A63" s="115" t="s">
        <v>85</v>
      </c>
      <c r="B63" s="106"/>
      <c r="C63" s="107"/>
      <c r="D63" s="107"/>
      <c r="E63" s="107"/>
      <c r="F63" s="361" t="s">
        <v>113</v>
      </c>
      <c r="G63" s="361"/>
      <c r="H63" s="361"/>
      <c r="I63" s="361"/>
      <c r="J63" s="361"/>
      <c r="K63" s="107"/>
      <c r="L63" s="361" t="s">
        <v>94</v>
      </c>
      <c r="M63" s="361"/>
      <c r="N63" s="361"/>
      <c r="O63" s="361"/>
      <c r="P63" s="361"/>
      <c r="Q63" s="361"/>
      <c r="R63" s="361"/>
      <c r="S63" s="361"/>
      <c r="T63" s="361"/>
      <c r="U63" s="361"/>
      <c r="V63" s="361"/>
      <c r="W63" s="361"/>
      <c r="X63" s="361"/>
      <c r="Y63" s="361"/>
      <c r="Z63" s="361"/>
      <c r="AA63" s="361"/>
      <c r="AB63" s="361"/>
      <c r="AC63" s="361"/>
      <c r="AD63" s="361"/>
      <c r="AE63" s="361"/>
      <c r="AF63" s="361"/>
      <c r="AG63" s="357">
        <f>'část 2.3 UT - Vytápění'!J31</f>
        <v>0</v>
      </c>
      <c r="AH63" s="358"/>
      <c r="AI63" s="358"/>
      <c r="AJ63" s="358"/>
      <c r="AK63" s="358"/>
      <c r="AL63" s="358"/>
      <c r="AM63" s="358"/>
      <c r="AN63" s="357">
        <f t="shared" si="0"/>
        <v>0</v>
      </c>
      <c r="AO63" s="358"/>
      <c r="AP63" s="358"/>
      <c r="AQ63" s="108" t="s">
        <v>83</v>
      </c>
      <c r="AR63" s="109"/>
      <c r="AS63" s="110">
        <v>0</v>
      </c>
      <c r="AT63" s="111">
        <f t="shared" si="1"/>
        <v>0</v>
      </c>
      <c r="AU63" s="112">
        <f>'část 2.3 UT - Vytápění'!P96</f>
        <v>0</v>
      </c>
      <c r="AV63" s="111">
        <f>'část 2.3 UT - Vytápění'!J34</f>
        <v>0</v>
      </c>
      <c r="AW63" s="111">
        <f>'část 2.3 UT - Vytápění'!J35</f>
        <v>0</v>
      </c>
      <c r="AX63" s="111">
        <f>'část 2.3 UT - Vytápění'!J36</f>
        <v>0</v>
      </c>
      <c r="AY63" s="111">
        <f>'část 2.3 UT - Vytápění'!J37</f>
        <v>0</v>
      </c>
      <c r="AZ63" s="111">
        <f>'část 2.3 UT - Vytápění'!F34</f>
        <v>0</v>
      </c>
      <c r="BA63" s="111">
        <f>'část 2.3 UT - Vytápění'!F35</f>
        <v>0</v>
      </c>
      <c r="BB63" s="111">
        <f>'část 2.3 UT - Vytápění'!F36</f>
        <v>0</v>
      </c>
      <c r="BC63" s="111">
        <f>'část 2.3 UT - Vytápění'!F37</f>
        <v>0</v>
      </c>
      <c r="BD63" s="113">
        <f>'část 2.3 UT - Vytápění'!F38</f>
        <v>0</v>
      </c>
      <c r="BT63" s="114" t="s">
        <v>88</v>
      </c>
      <c r="BV63" s="114" t="s">
        <v>73</v>
      </c>
      <c r="BW63" s="114" t="s">
        <v>114</v>
      </c>
      <c r="BX63" s="114" t="s">
        <v>107</v>
      </c>
      <c r="CL63" s="114" t="s">
        <v>21</v>
      </c>
    </row>
    <row r="64" spans="1:90" s="6" customFormat="1" ht="28.5" customHeight="1">
      <c r="A64" s="115" t="s">
        <v>85</v>
      </c>
      <c r="B64" s="106"/>
      <c r="C64" s="107"/>
      <c r="D64" s="107"/>
      <c r="E64" s="107"/>
      <c r="F64" s="361" t="s">
        <v>115</v>
      </c>
      <c r="G64" s="361"/>
      <c r="H64" s="361"/>
      <c r="I64" s="361"/>
      <c r="J64" s="361"/>
      <c r="K64" s="107"/>
      <c r="L64" s="361" t="s">
        <v>97</v>
      </c>
      <c r="M64" s="361"/>
      <c r="N64" s="361"/>
      <c r="O64" s="361"/>
      <c r="P64" s="361"/>
      <c r="Q64" s="361"/>
      <c r="R64" s="361"/>
      <c r="S64" s="361"/>
      <c r="T64" s="361"/>
      <c r="U64" s="361"/>
      <c r="V64" s="361"/>
      <c r="W64" s="361"/>
      <c r="X64" s="361"/>
      <c r="Y64" s="361"/>
      <c r="Z64" s="361"/>
      <c r="AA64" s="361"/>
      <c r="AB64" s="361"/>
      <c r="AC64" s="361"/>
      <c r="AD64" s="361"/>
      <c r="AE64" s="361"/>
      <c r="AF64" s="361"/>
      <c r="AG64" s="357">
        <f>'část 2.4 ZTI - Zdravotně ...'!J31</f>
        <v>0</v>
      </c>
      <c r="AH64" s="358"/>
      <c r="AI64" s="358"/>
      <c r="AJ64" s="358"/>
      <c r="AK64" s="358"/>
      <c r="AL64" s="358"/>
      <c r="AM64" s="358"/>
      <c r="AN64" s="357">
        <f t="shared" si="0"/>
        <v>0</v>
      </c>
      <c r="AO64" s="358"/>
      <c r="AP64" s="358"/>
      <c r="AQ64" s="108" t="s">
        <v>83</v>
      </c>
      <c r="AR64" s="109"/>
      <c r="AS64" s="110">
        <v>0</v>
      </c>
      <c r="AT64" s="111">
        <f t="shared" si="1"/>
        <v>0</v>
      </c>
      <c r="AU64" s="112">
        <f>'část 2.4 ZTI - Zdravotně ...'!P101</f>
        <v>0</v>
      </c>
      <c r="AV64" s="111">
        <f>'část 2.4 ZTI - Zdravotně ...'!J34</f>
        <v>0</v>
      </c>
      <c r="AW64" s="111">
        <f>'část 2.4 ZTI - Zdravotně ...'!J35</f>
        <v>0</v>
      </c>
      <c r="AX64" s="111">
        <f>'část 2.4 ZTI - Zdravotně ...'!J36</f>
        <v>0</v>
      </c>
      <c r="AY64" s="111">
        <f>'část 2.4 ZTI - Zdravotně ...'!J37</f>
        <v>0</v>
      </c>
      <c r="AZ64" s="111">
        <f>'část 2.4 ZTI - Zdravotně ...'!F34</f>
        <v>0</v>
      </c>
      <c r="BA64" s="111">
        <f>'část 2.4 ZTI - Zdravotně ...'!F35</f>
        <v>0</v>
      </c>
      <c r="BB64" s="111">
        <f>'část 2.4 ZTI - Zdravotně ...'!F36</f>
        <v>0</v>
      </c>
      <c r="BC64" s="111">
        <f>'část 2.4 ZTI - Zdravotně ...'!F37</f>
        <v>0</v>
      </c>
      <c r="BD64" s="113">
        <f>'část 2.4 ZTI - Zdravotně ...'!F38</f>
        <v>0</v>
      </c>
      <c r="BT64" s="114" t="s">
        <v>88</v>
      </c>
      <c r="BV64" s="114" t="s">
        <v>73</v>
      </c>
      <c r="BW64" s="114" t="s">
        <v>116</v>
      </c>
      <c r="BX64" s="114" t="s">
        <v>107</v>
      </c>
      <c r="CL64" s="114" t="s">
        <v>21</v>
      </c>
    </row>
    <row r="65" spans="1:90" s="6" customFormat="1" ht="28.5" customHeight="1">
      <c r="A65" s="115" t="s">
        <v>85</v>
      </c>
      <c r="B65" s="106"/>
      <c r="C65" s="107"/>
      <c r="D65" s="107"/>
      <c r="E65" s="107"/>
      <c r="F65" s="361" t="s">
        <v>117</v>
      </c>
      <c r="G65" s="361"/>
      <c r="H65" s="361"/>
      <c r="I65" s="361"/>
      <c r="J65" s="361"/>
      <c r="K65" s="107"/>
      <c r="L65" s="361" t="s">
        <v>100</v>
      </c>
      <c r="M65" s="361"/>
      <c r="N65" s="361"/>
      <c r="O65" s="361"/>
      <c r="P65" s="361"/>
      <c r="Q65" s="361"/>
      <c r="R65" s="361"/>
      <c r="S65" s="361"/>
      <c r="T65" s="361"/>
      <c r="U65" s="361"/>
      <c r="V65" s="361"/>
      <c r="W65" s="361"/>
      <c r="X65" s="361"/>
      <c r="Y65" s="361"/>
      <c r="Z65" s="361"/>
      <c r="AA65" s="361"/>
      <c r="AB65" s="361"/>
      <c r="AC65" s="361"/>
      <c r="AD65" s="361"/>
      <c r="AE65" s="361"/>
      <c r="AF65" s="361"/>
      <c r="AG65" s="357">
        <f>'část 2.5 EI - Elektroinst...'!J31</f>
        <v>0</v>
      </c>
      <c r="AH65" s="358"/>
      <c r="AI65" s="358"/>
      <c r="AJ65" s="358"/>
      <c r="AK65" s="358"/>
      <c r="AL65" s="358"/>
      <c r="AM65" s="358"/>
      <c r="AN65" s="357">
        <f t="shared" si="0"/>
        <v>0</v>
      </c>
      <c r="AO65" s="358"/>
      <c r="AP65" s="358"/>
      <c r="AQ65" s="108" t="s">
        <v>83</v>
      </c>
      <c r="AR65" s="109"/>
      <c r="AS65" s="110">
        <v>0</v>
      </c>
      <c r="AT65" s="111">
        <f t="shared" si="1"/>
        <v>0</v>
      </c>
      <c r="AU65" s="112">
        <f>'část 2.5 EI - Elektroinst...'!P94</f>
        <v>0</v>
      </c>
      <c r="AV65" s="111">
        <f>'část 2.5 EI - Elektroinst...'!J34</f>
        <v>0</v>
      </c>
      <c r="AW65" s="111">
        <f>'část 2.5 EI - Elektroinst...'!J35</f>
        <v>0</v>
      </c>
      <c r="AX65" s="111">
        <f>'část 2.5 EI - Elektroinst...'!J36</f>
        <v>0</v>
      </c>
      <c r="AY65" s="111">
        <f>'část 2.5 EI - Elektroinst...'!J37</f>
        <v>0</v>
      </c>
      <c r="AZ65" s="111">
        <f>'část 2.5 EI - Elektroinst...'!F34</f>
        <v>0</v>
      </c>
      <c r="BA65" s="111">
        <f>'část 2.5 EI - Elektroinst...'!F35</f>
        <v>0</v>
      </c>
      <c r="BB65" s="111">
        <f>'část 2.5 EI - Elektroinst...'!F36</f>
        <v>0</v>
      </c>
      <c r="BC65" s="111">
        <f>'část 2.5 EI - Elektroinst...'!F37</f>
        <v>0</v>
      </c>
      <c r="BD65" s="113">
        <f>'část 2.5 EI - Elektroinst...'!F38</f>
        <v>0</v>
      </c>
      <c r="BT65" s="114" t="s">
        <v>88</v>
      </c>
      <c r="BV65" s="114" t="s">
        <v>73</v>
      </c>
      <c r="BW65" s="114" t="s">
        <v>118</v>
      </c>
      <c r="BX65" s="114" t="s">
        <v>107</v>
      </c>
      <c r="CL65" s="114" t="s">
        <v>21</v>
      </c>
    </row>
    <row r="66" spans="2:91" s="5" customFormat="1" ht="16.5" customHeight="1">
      <c r="B66" s="96"/>
      <c r="C66" s="97"/>
      <c r="D66" s="365" t="s">
        <v>119</v>
      </c>
      <c r="E66" s="365"/>
      <c r="F66" s="365"/>
      <c r="G66" s="365"/>
      <c r="H66" s="365"/>
      <c r="I66" s="98"/>
      <c r="J66" s="365" t="s">
        <v>120</v>
      </c>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79">
        <f>ROUND(AG67,2)</f>
        <v>0</v>
      </c>
      <c r="AH66" s="360"/>
      <c r="AI66" s="360"/>
      <c r="AJ66" s="360"/>
      <c r="AK66" s="360"/>
      <c r="AL66" s="360"/>
      <c r="AM66" s="360"/>
      <c r="AN66" s="359">
        <f t="shared" si="0"/>
        <v>0</v>
      </c>
      <c r="AO66" s="360"/>
      <c r="AP66" s="360"/>
      <c r="AQ66" s="99" t="s">
        <v>77</v>
      </c>
      <c r="AR66" s="100"/>
      <c r="AS66" s="101">
        <f>ROUND(AS67,2)</f>
        <v>0</v>
      </c>
      <c r="AT66" s="102">
        <f t="shared" si="1"/>
        <v>0</v>
      </c>
      <c r="AU66" s="103">
        <f>ROUND(AU67,5)</f>
        <v>0</v>
      </c>
      <c r="AV66" s="102">
        <f>ROUND(AZ66*L26,2)</f>
        <v>0</v>
      </c>
      <c r="AW66" s="102">
        <f>ROUND(BA66*L27,2)</f>
        <v>0</v>
      </c>
      <c r="AX66" s="102">
        <f>ROUND(BB66*L26,2)</f>
        <v>0</v>
      </c>
      <c r="AY66" s="102">
        <f>ROUND(BC66*L27,2)</f>
        <v>0</v>
      </c>
      <c r="AZ66" s="102">
        <f>ROUND(AZ67,2)</f>
        <v>0</v>
      </c>
      <c r="BA66" s="102">
        <f>ROUND(BA67,2)</f>
        <v>0</v>
      </c>
      <c r="BB66" s="102">
        <f>ROUND(BB67,2)</f>
        <v>0</v>
      </c>
      <c r="BC66" s="102">
        <f>ROUND(BC67,2)</f>
        <v>0</v>
      </c>
      <c r="BD66" s="104">
        <f>ROUND(BD67,2)</f>
        <v>0</v>
      </c>
      <c r="BS66" s="105" t="s">
        <v>70</v>
      </c>
      <c r="BT66" s="105" t="s">
        <v>78</v>
      </c>
      <c r="BU66" s="105" t="s">
        <v>72</v>
      </c>
      <c r="BV66" s="105" t="s">
        <v>73</v>
      </c>
      <c r="BW66" s="105" t="s">
        <v>121</v>
      </c>
      <c r="BX66" s="105" t="s">
        <v>7</v>
      </c>
      <c r="CL66" s="105" t="s">
        <v>21</v>
      </c>
      <c r="CM66" s="105" t="s">
        <v>80</v>
      </c>
    </row>
    <row r="67" spans="1:90" s="6" customFormat="1" ht="16.5" customHeight="1">
      <c r="A67" s="115" t="s">
        <v>85</v>
      </c>
      <c r="B67" s="106"/>
      <c r="C67" s="107"/>
      <c r="D67" s="107"/>
      <c r="E67" s="361" t="s">
        <v>122</v>
      </c>
      <c r="F67" s="361"/>
      <c r="G67" s="361"/>
      <c r="H67" s="361"/>
      <c r="I67" s="361"/>
      <c r="J67" s="107"/>
      <c r="K67" s="361" t="s">
        <v>123</v>
      </c>
      <c r="L67" s="361"/>
      <c r="M67" s="361"/>
      <c r="N67" s="361"/>
      <c r="O67" s="361"/>
      <c r="P67" s="361"/>
      <c r="Q67" s="361"/>
      <c r="R67" s="361"/>
      <c r="S67" s="361"/>
      <c r="T67" s="361"/>
      <c r="U67" s="361"/>
      <c r="V67" s="361"/>
      <c r="W67" s="361"/>
      <c r="X67" s="361"/>
      <c r="Y67" s="361"/>
      <c r="Z67" s="361"/>
      <c r="AA67" s="361"/>
      <c r="AB67" s="361"/>
      <c r="AC67" s="361"/>
      <c r="AD67" s="361"/>
      <c r="AE67" s="361"/>
      <c r="AF67" s="361"/>
      <c r="AG67" s="357">
        <f>'SP - SO 02 - Komunikace a...'!J29</f>
        <v>0</v>
      </c>
      <c r="AH67" s="358"/>
      <c r="AI67" s="358"/>
      <c r="AJ67" s="358"/>
      <c r="AK67" s="358"/>
      <c r="AL67" s="358"/>
      <c r="AM67" s="358"/>
      <c r="AN67" s="357">
        <f t="shared" si="0"/>
        <v>0</v>
      </c>
      <c r="AO67" s="358"/>
      <c r="AP67" s="358"/>
      <c r="AQ67" s="108" t="s">
        <v>83</v>
      </c>
      <c r="AR67" s="109"/>
      <c r="AS67" s="110">
        <v>0</v>
      </c>
      <c r="AT67" s="111">
        <f t="shared" si="1"/>
        <v>0</v>
      </c>
      <c r="AU67" s="112">
        <f>'SP - SO 02 - Komunikace a...'!P87</f>
        <v>0</v>
      </c>
      <c r="AV67" s="111">
        <f>'SP - SO 02 - Komunikace a...'!J32</f>
        <v>0</v>
      </c>
      <c r="AW67" s="111">
        <f>'SP - SO 02 - Komunikace a...'!J33</f>
        <v>0</v>
      </c>
      <c r="AX67" s="111">
        <f>'SP - SO 02 - Komunikace a...'!J34</f>
        <v>0</v>
      </c>
      <c r="AY67" s="111">
        <f>'SP - SO 02 - Komunikace a...'!J35</f>
        <v>0</v>
      </c>
      <c r="AZ67" s="111">
        <f>'SP - SO 02 - Komunikace a...'!F32</f>
        <v>0</v>
      </c>
      <c r="BA67" s="111">
        <f>'SP - SO 02 - Komunikace a...'!F33</f>
        <v>0</v>
      </c>
      <c r="BB67" s="111">
        <f>'SP - SO 02 - Komunikace a...'!F34</f>
        <v>0</v>
      </c>
      <c r="BC67" s="111">
        <f>'SP - SO 02 - Komunikace a...'!F35</f>
        <v>0</v>
      </c>
      <c r="BD67" s="113">
        <f>'SP - SO 02 - Komunikace a...'!F36</f>
        <v>0</v>
      </c>
      <c r="BT67" s="114" t="s">
        <v>80</v>
      </c>
      <c r="BV67" s="114" t="s">
        <v>73</v>
      </c>
      <c r="BW67" s="114" t="s">
        <v>124</v>
      </c>
      <c r="BX67" s="114" t="s">
        <v>121</v>
      </c>
      <c r="CL67" s="114" t="s">
        <v>21</v>
      </c>
    </row>
    <row r="68" spans="2:91" s="5" customFormat="1" ht="16.5" customHeight="1">
      <c r="B68" s="96"/>
      <c r="C68" s="97"/>
      <c r="D68" s="365" t="s">
        <v>125</v>
      </c>
      <c r="E68" s="365"/>
      <c r="F68" s="365"/>
      <c r="G68" s="365"/>
      <c r="H68" s="365"/>
      <c r="I68" s="98"/>
      <c r="J68" s="365" t="s">
        <v>126</v>
      </c>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79">
        <f>ROUND(AG69,2)</f>
        <v>0</v>
      </c>
      <c r="AH68" s="360"/>
      <c r="AI68" s="360"/>
      <c r="AJ68" s="360"/>
      <c r="AK68" s="360"/>
      <c r="AL68" s="360"/>
      <c r="AM68" s="360"/>
      <c r="AN68" s="359">
        <f t="shared" si="0"/>
        <v>0</v>
      </c>
      <c r="AO68" s="360"/>
      <c r="AP68" s="360"/>
      <c r="AQ68" s="99" t="s">
        <v>77</v>
      </c>
      <c r="AR68" s="100"/>
      <c r="AS68" s="101">
        <f>ROUND(AS69,2)</f>
        <v>0</v>
      </c>
      <c r="AT68" s="102">
        <f t="shared" si="1"/>
        <v>0</v>
      </c>
      <c r="AU68" s="103">
        <f>ROUND(AU69,5)</f>
        <v>0</v>
      </c>
      <c r="AV68" s="102">
        <f>ROUND(AZ68*L26,2)</f>
        <v>0</v>
      </c>
      <c r="AW68" s="102">
        <f>ROUND(BA68*L27,2)</f>
        <v>0</v>
      </c>
      <c r="AX68" s="102">
        <f>ROUND(BB68*L26,2)</f>
        <v>0</v>
      </c>
      <c r="AY68" s="102">
        <f>ROUND(BC68*L27,2)</f>
        <v>0</v>
      </c>
      <c r="AZ68" s="102">
        <f>ROUND(AZ69,2)</f>
        <v>0</v>
      </c>
      <c r="BA68" s="102">
        <f>ROUND(BA69,2)</f>
        <v>0</v>
      </c>
      <c r="BB68" s="102">
        <f>ROUND(BB69,2)</f>
        <v>0</v>
      </c>
      <c r="BC68" s="102">
        <f>ROUND(BC69,2)</f>
        <v>0</v>
      </c>
      <c r="BD68" s="104">
        <f>ROUND(BD69,2)</f>
        <v>0</v>
      </c>
      <c r="BS68" s="105" t="s">
        <v>70</v>
      </c>
      <c r="BT68" s="105" t="s">
        <v>78</v>
      </c>
      <c r="BU68" s="105" t="s">
        <v>72</v>
      </c>
      <c r="BV68" s="105" t="s">
        <v>73</v>
      </c>
      <c r="BW68" s="105" t="s">
        <v>127</v>
      </c>
      <c r="BX68" s="105" t="s">
        <v>7</v>
      </c>
      <c r="CL68" s="105" t="s">
        <v>21</v>
      </c>
      <c r="CM68" s="105" t="s">
        <v>80</v>
      </c>
    </row>
    <row r="69" spans="1:90" s="6" customFormat="1" ht="16.5" customHeight="1">
      <c r="A69" s="115" t="s">
        <v>85</v>
      </c>
      <c r="B69" s="106"/>
      <c r="C69" s="107"/>
      <c r="D69" s="107"/>
      <c r="E69" s="361" t="s">
        <v>122</v>
      </c>
      <c r="F69" s="361"/>
      <c r="G69" s="361"/>
      <c r="H69" s="361"/>
      <c r="I69" s="361"/>
      <c r="J69" s="107"/>
      <c r="K69" s="361" t="s">
        <v>128</v>
      </c>
      <c r="L69" s="361"/>
      <c r="M69" s="361"/>
      <c r="N69" s="361"/>
      <c r="O69" s="361"/>
      <c r="P69" s="361"/>
      <c r="Q69" s="361"/>
      <c r="R69" s="361"/>
      <c r="S69" s="361"/>
      <c r="T69" s="361"/>
      <c r="U69" s="361"/>
      <c r="V69" s="361"/>
      <c r="W69" s="361"/>
      <c r="X69" s="361"/>
      <c r="Y69" s="361"/>
      <c r="Z69" s="361"/>
      <c r="AA69" s="361"/>
      <c r="AB69" s="361"/>
      <c r="AC69" s="361"/>
      <c r="AD69" s="361"/>
      <c r="AE69" s="361"/>
      <c r="AF69" s="361"/>
      <c r="AG69" s="357">
        <f>'SP - SO 20 Dešťová kanali...'!J29</f>
        <v>0</v>
      </c>
      <c r="AH69" s="358"/>
      <c r="AI69" s="358"/>
      <c r="AJ69" s="358"/>
      <c r="AK69" s="358"/>
      <c r="AL69" s="358"/>
      <c r="AM69" s="358"/>
      <c r="AN69" s="357">
        <f t="shared" si="0"/>
        <v>0</v>
      </c>
      <c r="AO69" s="358"/>
      <c r="AP69" s="358"/>
      <c r="AQ69" s="108" t="s">
        <v>83</v>
      </c>
      <c r="AR69" s="109"/>
      <c r="AS69" s="116">
        <v>0</v>
      </c>
      <c r="AT69" s="117">
        <f t="shared" si="1"/>
        <v>0</v>
      </c>
      <c r="AU69" s="118">
        <f>'SP - SO 20 Dešťová kanali...'!P91</f>
        <v>0</v>
      </c>
      <c r="AV69" s="117">
        <f>'SP - SO 20 Dešťová kanali...'!J32</f>
        <v>0</v>
      </c>
      <c r="AW69" s="117">
        <f>'SP - SO 20 Dešťová kanali...'!J33</f>
        <v>0</v>
      </c>
      <c r="AX69" s="117">
        <f>'SP - SO 20 Dešťová kanali...'!J34</f>
        <v>0</v>
      </c>
      <c r="AY69" s="117">
        <f>'SP - SO 20 Dešťová kanali...'!J35</f>
        <v>0</v>
      </c>
      <c r="AZ69" s="117">
        <f>'SP - SO 20 Dešťová kanali...'!F32</f>
        <v>0</v>
      </c>
      <c r="BA69" s="117">
        <f>'SP - SO 20 Dešťová kanali...'!F33</f>
        <v>0</v>
      </c>
      <c r="BB69" s="117">
        <f>'SP - SO 20 Dešťová kanali...'!F34</f>
        <v>0</v>
      </c>
      <c r="BC69" s="117">
        <f>'SP - SO 20 Dešťová kanali...'!F35</f>
        <v>0</v>
      </c>
      <c r="BD69" s="119">
        <f>'SP - SO 20 Dešťová kanali...'!F36</f>
        <v>0</v>
      </c>
      <c r="BT69" s="114" t="s">
        <v>80</v>
      </c>
      <c r="BV69" s="114" t="s">
        <v>73</v>
      </c>
      <c r="BW69" s="114" t="s">
        <v>129</v>
      </c>
      <c r="BX69" s="114" t="s">
        <v>127</v>
      </c>
      <c r="CL69" s="114" t="s">
        <v>21</v>
      </c>
    </row>
    <row r="70" spans="2:44" s="1" customFormat="1" ht="30" customHeight="1">
      <c r="B70" s="41"/>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1"/>
    </row>
    <row r="71" spans="2:44" s="1" customFormat="1" ht="6.95" customHeight="1">
      <c r="B71" s="56"/>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61"/>
    </row>
  </sheetData>
  <sheetProtection password="CC35" sheet="1" objects="1" scenarios="1" formatColumns="0" formatRows="0"/>
  <mergeCells count="109">
    <mergeCell ref="BE5:BE32"/>
    <mergeCell ref="W30:AE30"/>
    <mergeCell ref="X32:AB32"/>
    <mergeCell ref="AK32:AO32"/>
    <mergeCell ref="AR2:BE2"/>
    <mergeCell ref="K5:AO5"/>
    <mergeCell ref="W28:AE28"/>
    <mergeCell ref="AK28:AO28"/>
    <mergeCell ref="AN69:AP69"/>
    <mergeCell ref="AN68:AP68"/>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E67:I67"/>
    <mergeCell ref="F58:J58"/>
    <mergeCell ref="F57:J57"/>
    <mergeCell ref="F59:J59"/>
    <mergeCell ref="E60:I60"/>
    <mergeCell ref="F61:J61"/>
    <mergeCell ref="F62:J62"/>
    <mergeCell ref="F63:J63"/>
    <mergeCell ref="F64:J64"/>
    <mergeCell ref="F65:J65"/>
    <mergeCell ref="D66:H66"/>
    <mergeCell ref="AG56:AM56"/>
    <mergeCell ref="AG57:AM57"/>
    <mergeCell ref="AG58:AM58"/>
    <mergeCell ref="AG59:AM59"/>
    <mergeCell ref="AG60:AM60"/>
    <mergeCell ref="AG61:AM61"/>
    <mergeCell ref="AG62:AM62"/>
    <mergeCell ref="D68:H68"/>
    <mergeCell ref="E69:I69"/>
    <mergeCell ref="AM46:AP46"/>
    <mergeCell ref="AS46:AT48"/>
    <mergeCell ref="AN49:AP49"/>
    <mergeCell ref="L65:AF65"/>
    <mergeCell ref="L64:AF64"/>
    <mergeCell ref="J66:AF66"/>
    <mergeCell ref="K67:AF67"/>
    <mergeCell ref="J68:AF68"/>
    <mergeCell ref="K69:AF69"/>
    <mergeCell ref="AG64:AM64"/>
    <mergeCell ref="AG63:AM63"/>
    <mergeCell ref="AG65:AM65"/>
    <mergeCell ref="AG66:AM66"/>
    <mergeCell ref="AG67:AM67"/>
    <mergeCell ref="AG68:AM68"/>
    <mergeCell ref="AG69:AM69"/>
    <mergeCell ref="AN53:AP53"/>
    <mergeCell ref="AN52:AP52"/>
    <mergeCell ref="AG52:AM52"/>
    <mergeCell ref="AG53:AM53"/>
    <mergeCell ref="AG54:AM54"/>
    <mergeCell ref="AG55:AM55"/>
    <mergeCell ref="L42:AO42"/>
    <mergeCell ref="AM44:AN44"/>
    <mergeCell ref="I49:AF49"/>
    <mergeCell ref="AG49:AM49"/>
    <mergeCell ref="K53:AF53"/>
    <mergeCell ref="L54:AF54"/>
    <mergeCell ref="L55:AF55"/>
    <mergeCell ref="L56:AF56"/>
    <mergeCell ref="L57:AF57"/>
    <mergeCell ref="AN51:AP51"/>
    <mergeCell ref="L58:AF58"/>
    <mergeCell ref="L59:AF59"/>
    <mergeCell ref="K60:AF60"/>
    <mergeCell ref="L61:AF61"/>
    <mergeCell ref="L62:AF62"/>
    <mergeCell ref="L63:AF63"/>
    <mergeCell ref="AG51:AM51"/>
    <mergeCell ref="C49:G49"/>
    <mergeCell ref="D52:H52"/>
    <mergeCell ref="E53:I53"/>
    <mergeCell ref="F54:J54"/>
    <mergeCell ref="F55:J55"/>
    <mergeCell ref="F56:J56"/>
    <mergeCell ref="AN63:AP63"/>
    <mergeCell ref="AN64:AP64"/>
    <mergeCell ref="AN65:AP65"/>
    <mergeCell ref="AN66:AP66"/>
    <mergeCell ref="AN67:AP67"/>
    <mergeCell ref="AN59:AP59"/>
    <mergeCell ref="AN57:AP57"/>
    <mergeCell ref="AN54:AP54"/>
    <mergeCell ref="AN55:AP55"/>
    <mergeCell ref="AN56:AP56"/>
    <mergeCell ref="AN58:AP58"/>
    <mergeCell ref="AN60:AP60"/>
    <mergeCell ref="AN61:AP61"/>
    <mergeCell ref="AN62:AP62"/>
  </mergeCells>
  <hyperlinks>
    <hyperlink ref="K1:S1" location="C2" display="1) Rekapitulace stavby"/>
    <hyperlink ref="W1:AI1" location="C51" display="2) Rekapitulace objektů stavby a soupisů prací"/>
    <hyperlink ref="A54" location="'část 1.1 ST - Stavební čá...'!C2" display="/"/>
    <hyperlink ref="A55" location="'část 1.2 SL - Slaboproud'!C2" display="/"/>
    <hyperlink ref="A56" location="'část 1.3 UT - Vytápění'!C2" display="/"/>
    <hyperlink ref="A57" location="'část 1.4 ZTI - Zdravotně ...'!C2" display="/"/>
    <hyperlink ref="A58" location="'část 1.5 EI - Elektroinst...'!C2" display="/"/>
    <hyperlink ref="A59" location="'část 1.6 HR - Hromosvod'!C2" display="/"/>
    <hyperlink ref="A61" location="'část 2.1 ST - Stavební čá...'!C2" display="/"/>
    <hyperlink ref="A62" location="'část 2.2 SL - Slaboproud'!C2" display="/"/>
    <hyperlink ref="A63" location="'část 2.3 UT - Vytápění'!C2" display="/"/>
    <hyperlink ref="A64" location="'část 2.4 ZTI - Zdravotně ...'!C2" display="/"/>
    <hyperlink ref="A65" location="'část 2.5 EI - Elektroinst...'!C2" display="/"/>
    <hyperlink ref="A67" location="'SP - SO 02 - Komunikace a...'!C2" display="/"/>
    <hyperlink ref="A69" location="'SP - SO 20 Dešťová kanali...'!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7"/>
  <sheetViews>
    <sheetView showGridLines="0" workbookViewId="0" topLeftCell="A1">
      <pane ySplit="1" topLeftCell="A174"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1"/>
      <c r="C1" s="121"/>
      <c r="D1" s="122" t="s">
        <v>1</v>
      </c>
      <c r="E1" s="121"/>
      <c r="F1" s="123" t="s">
        <v>130</v>
      </c>
      <c r="G1" s="405" t="s">
        <v>131</v>
      </c>
      <c r="H1" s="405"/>
      <c r="I1" s="124"/>
      <c r="J1" s="123" t="s">
        <v>132</v>
      </c>
      <c r="K1" s="122" t="s">
        <v>133</v>
      </c>
      <c r="L1" s="123" t="s">
        <v>134</v>
      </c>
      <c r="M1" s="123"/>
      <c r="N1" s="123"/>
      <c r="O1" s="123"/>
      <c r="P1" s="123"/>
      <c r="Q1" s="123"/>
      <c r="R1" s="123"/>
      <c r="S1" s="123"/>
      <c r="T1" s="12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92"/>
      <c r="M2" s="392"/>
      <c r="N2" s="392"/>
      <c r="O2" s="392"/>
      <c r="P2" s="392"/>
      <c r="Q2" s="392"/>
      <c r="R2" s="392"/>
      <c r="S2" s="392"/>
      <c r="T2" s="392"/>
      <c r="U2" s="392"/>
      <c r="V2" s="392"/>
      <c r="AT2" s="25" t="s">
        <v>114</v>
      </c>
    </row>
    <row r="3" spans="2:46" ht="6.95" customHeight="1">
      <c r="B3" s="26"/>
      <c r="C3" s="27"/>
      <c r="D3" s="27"/>
      <c r="E3" s="27"/>
      <c r="F3" s="27"/>
      <c r="G3" s="27"/>
      <c r="H3" s="27"/>
      <c r="I3" s="125"/>
      <c r="J3" s="27"/>
      <c r="K3" s="28"/>
      <c r="AT3" s="25" t="s">
        <v>80</v>
      </c>
    </row>
    <row r="4" spans="2:46" ht="36.95" customHeight="1">
      <c r="B4" s="29"/>
      <c r="C4" s="30"/>
      <c r="D4" s="31" t="s">
        <v>135</v>
      </c>
      <c r="E4" s="30"/>
      <c r="F4" s="30"/>
      <c r="G4" s="30"/>
      <c r="H4" s="30"/>
      <c r="I4" s="126"/>
      <c r="J4" s="30"/>
      <c r="K4" s="32"/>
      <c r="M4" s="33" t="s">
        <v>12</v>
      </c>
      <c r="AT4" s="25" t="s">
        <v>6</v>
      </c>
    </row>
    <row r="5" spans="2:11" ht="6.95" customHeight="1">
      <c r="B5" s="29"/>
      <c r="C5" s="30"/>
      <c r="D5" s="30"/>
      <c r="E5" s="30"/>
      <c r="F5" s="30"/>
      <c r="G5" s="30"/>
      <c r="H5" s="30"/>
      <c r="I5" s="126"/>
      <c r="J5" s="30"/>
      <c r="K5" s="32"/>
    </row>
    <row r="6" spans="2:11" ht="15">
      <c r="B6" s="29"/>
      <c r="C6" s="30"/>
      <c r="D6" s="38" t="s">
        <v>18</v>
      </c>
      <c r="E6" s="30"/>
      <c r="F6" s="30"/>
      <c r="G6" s="30"/>
      <c r="H6" s="30"/>
      <c r="I6" s="126"/>
      <c r="J6" s="30"/>
      <c r="K6" s="32"/>
    </row>
    <row r="7" spans="2:11" ht="16.5" customHeight="1">
      <c r="B7" s="29"/>
      <c r="C7" s="30"/>
      <c r="D7" s="30"/>
      <c r="E7" s="406" t="str">
        <f>'Rekapitulace stavby'!K6</f>
        <v>Stavební úpravy a přístavba komunitního centra BÉTEL</v>
      </c>
      <c r="F7" s="407"/>
      <c r="G7" s="407"/>
      <c r="H7" s="407"/>
      <c r="I7" s="126"/>
      <c r="J7" s="30"/>
      <c r="K7" s="32"/>
    </row>
    <row r="8" spans="2:11" ht="15">
      <c r="B8" s="29"/>
      <c r="C8" s="30"/>
      <c r="D8" s="38" t="s">
        <v>136</v>
      </c>
      <c r="E8" s="30"/>
      <c r="F8" s="30"/>
      <c r="G8" s="30"/>
      <c r="H8" s="30"/>
      <c r="I8" s="126"/>
      <c r="J8" s="30"/>
      <c r="K8" s="32"/>
    </row>
    <row r="9" spans="2:11" ht="16.5" customHeight="1">
      <c r="B9" s="29"/>
      <c r="C9" s="30"/>
      <c r="D9" s="30"/>
      <c r="E9" s="406" t="s">
        <v>137</v>
      </c>
      <c r="F9" s="385"/>
      <c r="G9" s="385"/>
      <c r="H9" s="385"/>
      <c r="I9" s="126"/>
      <c r="J9" s="30"/>
      <c r="K9" s="32"/>
    </row>
    <row r="10" spans="2:11" ht="15">
      <c r="B10" s="29"/>
      <c r="C10" s="30"/>
      <c r="D10" s="38" t="s">
        <v>138</v>
      </c>
      <c r="E10" s="30"/>
      <c r="F10" s="30"/>
      <c r="G10" s="30"/>
      <c r="H10" s="30"/>
      <c r="I10" s="126"/>
      <c r="J10" s="30"/>
      <c r="K10" s="32"/>
    </row>
    <row r="11" spans="2:11" s="1" customFormat="1" ht="16.5" customHeight="1">
      <c r="B11" s="41"/>
      <c r="C11" s="42"/>
      <c r="D11" s="42"/>
      <c r="E11" s="378" t="s">
        <v>5385</v>
      </c>
      <c r="F11" s="408"/>
      <c r="G11" s="408"/>
      <c r="H11" s="408"/>
      <c r="I11" s="127"/>
      <c r="J11" s="42"/>
      <c r="K11" s="45"/>
    </row>
    <row r="12" spans="2:11" s="1" customFormat="1" ht="15">
      <c r="B12" s="41"/>
      <c r="C12" s="42"/>
      <c r="D12" s="38" t="s">
        <v>140</v>
      </c>
      <c r="E12" s="42"/>
      <c r="F12" s="42"/>
      <c r="G12" s="42"/>
      <c r="H12" s="42"/>
      <c r="I12" s="127"/>
      <c r="J12" s="42"/>
      <c r="K12" s="45"/>
    </row>
    <row r="13" spans="2:11" s="1" customFormat="1" ht="36.95" customHeight="1">
      <c r="B13" s="41"/>
      <c r="C13" s="42"/>
      <c r="D13" s="42"/>
      <c r="E13" s="409" t="s">
        <v>5617</v>
      </c>
      <c r="F13" s="408"/>
      <c r="G13" s="408"/>
      <c r="H13" s="408"/>
      <c r="I13" s="127"/>
      <c r="J13" s="42"/>
      <c r="K13" s="45"/>
    </row>
    <row r="14" spans="2:11" s="1" customFormat="1" ht="13.5">
      <c r="B14" s="41"/>
      <c r="C14" s="42"/>
      <c r="D14" s="42"/>
      <c r="E14" s="42"/>
      <c r="F14" s="42"/>
      <c r="G14" s="42"/>
      <c r="H14" s="42"/>
      <c r="I14" s="127"/>
      <c r="J14" s="42"/>
      <c r="K14" s="45"/>
    </row>
    <row r="15" spans="2:11" s="1" customFormat="1" ht="14.45" customHeight="1">
      <c r="B15" s="41"/>
      <c r="C15" s="42"/>
      <c r="D15" s="38" t="s">
        <v>20</v>
      </c>
      <c r="E15" s="42"/>
      <c r="F15" s="36" t="s">
        <v>21</v>
      </c>
      <c r="G15" s="42"/>
      <c r="H15" s="42"/>
      <c r="I15" s="128" t="s">
        <v>22</v>
      </c>
      <c r="J15" s="36" t="s">
        <v>21</v>
      </c>
      <c r="K15" s="45"/>
    </row>
    <row r="16" spans="2:11" s="1" customFormat="1" ht="14.45" customHeight="1">
      <c r="B16" s="41"/>
      <c r="C16" s="42"/>
      <c r="D16" s="38" t="s">
        <v>23</v>
      </c>
      <c r="E16" s="42"/>
      <c r="F16" s="36" t="s">
        <v>4547</v>
      </c>
      <c r="G16" s="42"/>
      <c r="H16" s="42"/>
      <c r="I16" s="128" t="s">
        <v>25</v>
      </c>
      <c r="J16" s="129">
        <f>'Rekapitulace stavby'!AN8</f>
        <v>43389</v>
      </c>
      <c r="K16" s="45"/>
    </row>
    <row r="17" spans="2:11" s="1" customFormat="1" ht="10.9" customHeight="1">
      <c r="B17" s="41"/>
      <c r="C17" s="42"/>
      <c r="D17" s="42"/>
      <c r="E17" s="42"/>
      <c r="F17" s="42"/>
      <c r="G17" s="42"/>
      <c r="H17" s="42"/>
      <c r="I17" s="127"/>
      <c r="J17" s="42"/>
      <c r="K17" s="45"/>
    </row>
    <row r="18" spans="2:11" s="1" customFormat="1" ht="14.45" customHeight="1">
      <c r="B18" s="41"/>
      <c r="C18" s="42"/>
      <c r="D18" s="38" t="s">
        <v>26</v>
      </c>
      <c r="E18" s="42"/>
      <c r="F18" s="42"/>
      <c r="G18" s="42"/>
      <c r="H18" s="42"/>
      <c r="I18" s="128" t="s">
        <v>27</v>
      </c>
      <c r="J18" s="36" t="s">
        <v>21</v>
      </c>
      <c r="K18" s="45"/>
    </row>
    <row r="19" spans="2:11" s="1" customFormat="1" ht="18" customHeight="1">
      <c r="B19" s="41"/>
      <c r="C19" s="42"/>
      <c r="D19" s="42"/>
      <c r="E19" s="36" t="s">
        <v>4548</v>
      </c>
      <c r="F19" s="42"/>
      <c r="G19" s="42"/>
      <c r="H19" s="42"/>
      <c r="I19" s="128" t="s">
        <v>30</v>
      </c>
      <c r="J19" s="36" t="s">
        <v>21</v>
      </c>
      <c r="K19" s="45"/>
    </row>
    <row r="20" spans="2:11" s="1" customFormat="1" ht="6.95" customHeight="1">
      <c r="B20" s="41"/>
      <c r="C20" s="42"/>
      <c r="D20" s="42"/>
      <c r="E20" s="42"/>
      <c r="F20" s="42"/>
      <c r="G20" s="42"/>
      <c r="H20" s="42"/>
      <c r="I20" s="127"/>
      <c r="J20" s="42"/>
      <c r="K20" s="45"/>
    </row>
    <row r="21" spans="2:11" s="1" customFormat="1" ht="14.45" customHeight="1">
      <c r="B21" s="41"/>
      <c r="C21" s="42"/>
      <c r="D21" s="38" t="s">
        <v>31</v>
      </c>
      <c r="E21" s="42"/>
      <c r="F21" s="42"/>
      <c r="G21" s="42"/>
      <c r="H21" s="42"/>
      <c r="I21" s="128" t="s">
        <v>27</v>
      </c>
      <c r="J21" s="36" t="str">
        <f>IF('Rekapitulace stavby'!AN13="Vyplň údaj","",IF('Rekapitulace stavby'!AN13="","",'Rekapitulace stavby'!AN13))</f>
        <v/>
      </c>
      <c r="K21" s="45"/>
    </row>
    <row r="22" spans="2:11" s="1" customFormat="1" ht="18" customHeight="1">
      <c r="B22" s="41"/>
      <c r="C22" s="42"/>
      <c r="D22" s="42"/>
      <c r="E22" s="36" t="str">
        <f>IF('Rekapitulace stavby'!E14="Vyplň údaj","",IF('Rekapitulace stavby'!E14="","",'Rekapitulace stavby'!E14))</f>
        <v/>
      </c>
      <c r="F22" s="42"/>
      <c r="G22" s="42"/>
      <c r="H22" s="42"/>
      <c r="I22" s="128" t="s">
        <v>30</v>
      </c>
      <c r="J22" s="36" t="str">
        <f>IF('Rekapitulace stavby'!AN14="Vyplň údaj","",IF('Rekapitulace stavby'!AN14="","",'Rekapitulace stavby'!AN14))</f>
        <v/>
      </c>
      <c r="K22" s="45"/>
    </row>
    <row r="23" spans="2:11" s="1" customFormat="1" ht="6.95" customHeight="1">
      <c r="B23" s="41"/>
      <c r="C23" s="42"/>
      <c r="D23" s="42"/>
      <c r="E23" s="42"/>
      <c r="F23" s="42"/>
      <c r="G23" s="42"/>
      <c r="H23" s="42"/>
      <c r="I23" s="127"/>
      <c r="J23" s="42"/>
      <c r="K23" s="45"/>
    </row>
    <row r="24" spans="2:11" s="1" customFormat="1" ht="14.45" customHeight="1">
      <c r="B24" s="41"/>
      <c r="C24" s="42"/>
      <c r="D24" s="38" t="s">
        <v>33</v>
      </c>
      <c r="E24" s="42"/>
      <c r="F24" s="42"/>
      <c r="G24" s="42"/>
      <c r="H24" s="42"/>
      <c r="I24" s="128" t="s">
        <v>27</v>
      </c>
      <c r="J24" s="36" t="str">
        <f>IF('Rekapitulace stavby'!AN16="","",'Rekapitulace stavby'!AN16)</f>
        <v/>
      </c>
      <c r="K24" s="45"/>
    </row>
    <row r="25" spans="2:11" s="1" customFormat="1" ht="18" customHeight="1">
      <c r="B25" s="41"/>
      <c r="C25" s="42"/>
      <c r="D25" s="42"/>
      <c r="E25" s="36" t="str">
        <f>IF('Rekapitulace stavby'!E17="","",'Rekapitulace stavby'!E17)</f>
        <v>FS Vision, s.r.o. IČ: 22792902</v>
      </c>
      <c r="F25" s="42"/>
      <c r="G25" s="42"/>
      <c r="H25" s="42"/>
      <c r="I25" s="128" t="s">
        <v>30</v>
      </c>
      <c r="J25" s="36" t="str">
        <f>IF('Rekapitulace stavby'!AN17="","",'Rekapitulace stavby'!AN17)</f>
        <v/>
      </c>
      <c r="K25" s="45"/>
    </row>
    <row r="26" spans="2:11" s="1" customFormat="1" ht="6.95" customHeight="1">
      <c r="B26" s="41"/>
      <c r="C26" s="42"/>
      <c r="D26" s="42"/>
      <c r="E26" s="42"/>
      <c r="F26" s="42"/>
      <c r="G26" s="42"/>
      <c r="H26" s="42"/>
      <c r="I26" s="127"/>
      <c r="J26" s="42"/>
      <c r="K26" s="45"/>
    </row>
    <row r="27" spans="2:11" s="1" customFormat="1" ht="14.45" customHeight="1">
      <c r="B27" s="41"/>
      <c r="C27" s="42"/>
      <c r="D27" s="38" t="s">
        <v>36</v>
      </c>
      <c r="E27" s="42"/>
      <c r="F27" s="42"/>
      <c r="G27" s="42"/>
      <c r="H27" s="42"/>
      <c r="I27" s="127"/>
      <c r="J27" s="42"/>
      <c r="K27" s="45"/>
    </row>
    <row r="28" spans="2:11" s="7" customFormat="1" ht="128.25" customHeight="1">
      <c r="B28" s="130"/>
      <c r="C28" s="131"/>
      <c r="D28" s="131"/>
      <c r="E28" s="396" t="s">
        <v>4549</v>
      </c>
      <c r="F28" s="396"/>
      <c r="G28" s="396"/>
      <c r="H28" s="396"/>
      <c r="I28" s="132"/>
      <c r="J28" s="131"/>
      <c r="K28" s="133"/>
    </row>
    <row r="29" spans="2:11" s="1" customFormat="1" ht="6.95" customHeight="1">
      <c r="B29" s="41"/>
      <c r="C29" s="42"/>
      <c r="D29" s="42"/>
      <c r="E29" s="42"/>
      <c r="F29" s="42"/>
      <c r="G29" s="42"/>
      <c r="H29" s="42"/>
      <c r="I29" s="127"/>
      <c r="J29" s="42"/>
      <c r="K29" s="45"/>
    </row>
    <row r="30" spans="2:11" s="1" customFormat="1" ht="6.95" customHeight="1">
      <c r="B30" s="41"/>
      <c r="C30" s="42"/>
      <c r="D30" s="85"/>
      <c r="E30" s="85"/>
      <c r="F30" s="85"/>
      <c r="G30" s="85"/>
      <c r="H30" s="85"/>
      <c r="I30" s="134"/>
      <c r="J30" s="85"/>
      <c r="K30" s="135"/>
    </row>
    <row r="31" spans="2:11" s="1" customFormat="1" ht="25.35" customHeight="1">
      <c r="B31" s="41"/>
      <c r="C31" s="42"/>
      <c r="D31" s="136" t="s">
        <v>37</v>
      </c>
      <c r="E31" s="42"/>
      <c r="F31" s="42"/>
      <c r="G31" s="42"/>
      <c r="H31" s="42"/>
      <c r="I31" s="127"/>
      <c r="J31" s="137">
        <f>ROUND(J96,2)</f>
        <v>0</v>
      </c>
      <c r="K31" s="45"/>
    </row>
    <row r="32" spans="2:11" s="1" customFormat="1" ht="6.95" customHeight="1">
      <c r="B32" s="41"/>
      <c r="C32" s="42"/>
      <c r="D32" s="85"/>
      <c r="E32" s="85"/>
      <c r="F32" s="85"/>
      <c r="G32" s="85"/>
      <c r="H32" s="85"/>
      <c r="I32" s="134"/>
      <c r="J32" s="85"/>
      <c r="K32" s="135"/>
    </row>
    <row r="33" spans="2:11" s="1" customFormat="1" ht="14.45" customHeight="1">
      <c r="B33" s="41"/>
      <c r="C33" s="42"/>
      <c r="D33" s="42"/>
      <c r="E33" s="42"/>
      <c r="F33" s="46" t="s">
        <v>39</v>
      </c>
      <c r="G33" s="42"/>
      <c r="H33" s="42"/>
      <c r="I33" s="138" t="s">
        <v>38</v>
      </c>
      <c r="J33" s="46" t="s">
        <v>40</v>
      </c>
      <c r="K33" s="45"/>
    </row>
    <row r="34" spans="2:11" s="1" customFormat="1" ht="14.45" customHeight="1">
      <c r="B34" s="41"/>
      <c r="C34" s="42"/>
      <c r="D34" s="49" t="s">
        <v>41</v>
      </c>
      <c r="E34" s="49" t="s">
        <v>42</v>
      </c>
      <c r="F34" s="139">
        <f>ROUND(SUM(BE96:BE176),2)</f>
        <v>0</v>
      </c>
      <c r="G34" s="42"/>
      <c r="H34" s="42"/>
      <c r="I34" s="140">
        <v>0.21</v>
      </c>
      <c r="J34" s="139">
        <f>ROUND(ROUND((SUM(BE96:BE176)),2)*I34,2)</f>
        <v>0</v>
      </c>
      <c r="K34" s="45"/>
    </row>
    <row r="35" spans="2:11" s="1" customFormat="1" ht="14.45" customHeight="1">
      <c r="B35" s="41"/>
      <c r="C35" s="42"/>
      <c r="D35" s="42"/>
      <c r="E35" s="49" t="s">
        <v>43</v>
      </c>
      <c r="F35" s="139">
        <f>ROUND(SUM(BF96:BF176),2)</f>
        <v>0</v>
      </c>
      <c r="G35" s="42"/>
      <c r="H35" s="42"/>
      <c r="I35" s="140">
        <v>0.15</v>
      </c>
      <c r="J35" s="139">
        <f>ROUND(ROUND((SUM(BF96:BF176)),2)*I35,2)</f>
        <v>0</v>
      </c>
      <c r="K35" s="45"/>
    </row>
    <row r="36" spans="2:11" s="1" customFormat="1" ht="14.45" customHeight="1" hidden="1">
      <c r="B36" s="41"/>
      <c r="C36" s="42"/>
      <c r="D36" s="42"/>
      <c r="E36" s="49" t="s">
        <v>44</v>
      </c>
      <c r="F36" s="139">
        <f>ROUND(SUM(BG96:BG176),2)</f>
        <v>0</v>
      </c>
      <c r="G36" s="42"/>
      <c r="H36" s="42"/>
      <c r="I36" s="140">
        <v>0.21</v>
      </c>
      <c r="J36" s="139">
        <v>0</v>
      </c>
      <c r="K36" s="45"/>
    </row>
    <row r="37" spans="2:11" s="1" customFormat="1" ht="14.45" customHeight="1" hidden="1">
      <c r="B37" s="41"/>
      <c r="C37" s="42"/>
      <c r="D37" s="42"/>
      <c r="E37" s="49" t="s">
        <v>45</v>
      </c>
      <c r="F37" s="139">
        <f>ROUND(SUM(BH96:BH176),2)</f>
        <v>0</v>
      </c>
      <c r="G37" s="42"/>
      <c r="H37" s="42"/>
      <c r="I37" s="140">
        <v>0.15</v>
      </c>
      <c r="J37" s="139">
        <v>0</v>
      </c>
      <c r="K37" s="45"/>
    </row>
    <row r="38" spans="2:11" s="1" customFormat="1" ht="14.45" customHeight="1" hidden="1">
      <c r="B38" s="41"/>
      <c r="C38" s="42"/>
      <c r="D38" s="42"/>
      <c r="E38" s="49" t="s">
        <v>46</v>
      </c>
      <c r="F38" s="139">
        <f>ROUND(SUM(BI96:BI176),2)</f>
        <v>0</v>
      </c>
      <c r="G38" s="42"/>
      <c r="H38" s="42"/>
      <c r="I38" s="140">
        <v>0</v>
      </c>
      <c r="J38" s="139">
        <v>0</v>
      </c>
      <c r="K38" s="45"/>
    </row>
    <row r="39" spans="2:11" s="1" customFormat="1" ht="6.95" customHeight="1">
      <c r="B39" s="41"/>
      <c r="C39" s="42"/>
      <c r="D39" s="42"/>
      <c r="E39" s="42"/>
      <c r="F39" s="42"/>
      <c r="G39" s="42"/>
      <c r="H39" s="42"/>
      <c r="I39" s="127"/>
      <c r="J39" s="42"/>
      <c r="K39" s="45"/>
    </row>
    <row r="40" spans="2:11" s="1" customFormat="1" ht="25.35" customHeight="1">
      <c r="B40" s="41"/>
      <c r="C40" s="141"/>
      <c r="D40" s="142" t="s">
        <v>47</v>
      </c>
      <c r="E40" s="79"/>
      <c r="F40" s="79"/>
      <c r="G40" s="143" t="s">
        <v>48</v>
      </c>
      <c r="H40" s="144" t="s">
        <v>49</v>
      </c>
      <c r="I40" s="145"/>
      <c r="J40" s="146">
        <f>SUM(J31:J38)</f>
        <v>0</v>
      </c>
      <c r="K40" s="147"/>
    </row>
    <row r="41" spans="2:11" s="1" customFormat="1" ht="14.45" customHeight="1">
      <c r="B41" s="56"/>
      <c r="C41" s="57"/>
      <c r="D41" s="57"/>
      <c r="E41" s="57"/>
      <c r="F41" s="57"/>
      <c r="G41" s="57"/>
      <c r="H41" s="57"/>
      <c r="I41" s="148"/>
      <c r="J41" s="57"/>
      <c r="K41" s="58"/>
    </row>
    <row r="45" spans="2:11" s="1" customFormat="1" ht="6.95" customHeight="1">
      <c r="B45" s="149"/>
      <c r="C45" s="150"/>
      <c r="D45" s="150"/>
      <c r="E45" s="150"/>
      <c r="F45" s="150"/>
      <c r="G45" s="150"/>
      <c r="H45" s="150"/>
      <c r="I45" s="151"/>
      <c r="J45" s="150"/>
      <c r="K45" s="152"/>
    </row>
    <row r="46" spans="2:11" s="1" customFormat="1" ht="36.95" customHeight="1">
      <c r="B46" s="41"/>
      <c r="C46" s="31" t="s">
        <v>142</v>
      </c>
      <c r="D46" s="42"/>
      <c r="E46" s="42"/>
      <c r="F46" s="42"/>
      <c r="G46" s="42"/>
      <c r="H46" s="42"/>
      <c r="I46" s="127"/>
      <c r="J46" s="42"/>
      <c r="K46" s="45"/>
    </row>
    <row r="47" spans="2:11" s="1" customFormat="1" ht="6.95" customHeight="1">
      <c r="B47" s="41"/>
      <c r="C47" s="42"/>
      <c r="D47" s="42"/>
      <c r="E47" s="42"/>
      <c r="F47" s="42"/>
      <c r="G47" s="42"/>
      <c r="H47" s="42"/>
      <c r="I47" s="127"/>
      <c r="J47" s="42"/>
      <c r="K47" s="45"/>
    </row>
    <row r="48" spans="2:11" s="1" customFormat="1" ht="14.45" customHeight="1">
      <c r="B48" s="41"/>
      <c r="C48" s="38" t="s">
        <v>18</v>
      </c>
      <c r="D48" s="42"/>
      <c r="E48" s="42"/>
      <c r="F48" s="42"/>
      <c r="G48" s="42"/>
      <c r="H48" s="42"/>
      <c r="I48" s="127"/>
      <c r="J48" s="42"/>
      <c r="K48" s="45"/>
    </row>
    <row r="49" spans="2:11" s="1" customFormat="1" ht="16.5" customHeight="1">
      <c r="B49" s="41"/>
      <c r="C49" s="42"/>
      <c r="D49" s="42"/>
      <c r="E49" s="406" t="str">
        <f>E7</f>
        <v>Stavební úpravy a přístavba komunitního centra BÉTEL</v>
      </c>
      <c r="F49" s="407"/>
      <c r="G49" s="407"/>
      <c r="H49" s="407"/>
      <c r="I49" s="127"/>
      <c r="J49" s="42"/>
      <c r="K49" s="45"/>
    </row>
    <row r="50" spans="2:11" ht="15">
      <c r="B50" s="29"/>
      <c r="C50" s="38" t="s">
        <v>136</v>
      </c>
      <c r="D50" s="30"/>
      <c r="E50" s="30"/>
      <c r="F50" s="30"/>
      <c r="G50" s="30"/>
      <c r="H50" s="30"/>
      <c r="I50" s="126"/>
      <c r="J50" s="30"/>
      <c r="K50" s="32"/>
    </row>
    <row r="51" spans="2:11" ht="16.5" customHeight="1">
      <c r="B51" s="29"/>
      <c r="C51" s="30"/>
      <c r="D51" s="30"/>
      <c r="E51" s="406" t="s">
        <v>137</v>
      </c>
      <c r="F51" s="385"/>
      <c r="G51" s="385"/>
      <c r="H51" s="385"/>
      <c r="I51" s="126"/>
      <c r="J51" s="30"/>
      <c r="K51" s="32"/>
    </row>
    <row r="52" spans="2:11" ht="15">
      <c r="B52" s="29"/>
      <c r="C52" s="38" t="s">
        <v>138</v>
      </c>
      <c r="D52" s="30"/>
      <c r="E52" s="30"/>
      <c r="F52" s="30"/>
      <c r="G52" s="30"/>
      <c r="H52" s="30"/>
      <c r="I52" s="126"/>
      <c r="J52" s="30"/>
      <c r="K52" s="32"/>
    </row>
    <row r="53" spans="2:11" s="1" customFormat="1" ht="16.5" customHeight="1">
      <c r="B53" s="41"/>
      <c r="C53" s="42"/>
      <c r="D53" s="42"/>
      <c r="E53" s="378" t="s">
        <v>5385</v>
      </c>
      <c r="F53" s="408"/>
      <c r="G53" s="408"/>
      <c r="H53" s="408"/>
      <c r="I53" s="127"/>
      <c r="J53" s="42"/>
      <c r="K53" s="45"/>
    </row>
    <row r="54" spans="2:11" s="1" customFormat="1" ht="14.45" customHeight="1">
      <c r="B54" s="41"/>
      <c r="C54" s="38" t="s">
        <v>140</v>
      </c>
      <c r="D54" s="42"/>
      <c r="E54" s="42"/>
      <c r="F54" s="42"/>
      <c r="G54" s="42"/>
      <c r="H54" s="42"/>
      <c r="I54" s="127"/>
      <c r="J54" s="42"/>
      <c r="K54" s="45"/>
    </row>
    <row r="55" spans="2:11" s="1" customFormat="1" ht="17.25" customHeight="1">
      <c r="B55" s="41"/>
      <c r="C55" s="42"/>
      <c r="D55" s="42"/>
      <c r="E55" s="409" t="str">
        <f>E13</f>
        <v>část 2.3 UT - Vytápění</v>
      </c>
      <c r="F55" s="408"/>
      <c r="G55" s="408"/>
      <c r="H55" s="408"/>
      <c r="I55" s="127"/>
      <c r="J55" s="42"/>
      <c r="K55" s="45"/>
    </row>
    <row r="56" spans="2:11" s="1" customFormat="1" ht="6.95" customHeight="1">
      <c r="B56" s="41"/>
      <c r="C56" s="42"/>
      <c r="D56" s="42"/>
      <c r="E56" s="42"/>
      <c r="F56" s="42"/>
      <c r="G56" s="42"/>
      <c r="H56" s="42"/>
      <c r="I56" s="127"/>
      <c r="J56" s="42"/>
      <c r="K56" s="45"/>
    </row>
    <row r="57" spans="2:11" s="1" customFormat="1" ht="18" customHeight="1">
      <c r="B57" s="41"/>
      <c r="C57" s="38" t="s">
        <v>23</v>
      </c>
      <c r="D57" s="42"/>
      <c r="E57" s="42"/>
      <c r="F57" s="36" t="str">
        <f>F16</f>
        <v>Bezručova 503, Chrastava, p.p.č.545/2,st.p.č.496</v>
      </c>
      <c r="G57" s="42"/>
      <c r="H57" s="42"/>
      <c r="I57" s="128" t="s">
        <v>25</v>
      </c>
      <c r="J57" s="129">
        <f>IF(J16="","",J16)</f>
        <v>43389</v>
      </c>
      <c r="K57" s="45"/>
    </row>
    <row r="58" spans="2:11" s="1" customFormat="1" ht="6.95" customHeight="1">
      <c r="B58" s="41"/>
      <c r="C58" s="42"/>
      <c r="D58" s="42"/>
      <c r="E58" s="42"/>
      <c r="F58" s="42"/>
      <c r="G58" s="42"/>
      <c r="H58" s="42"/>
      <c r="I58" s="127"/>
      <c r="J58" s="42"/>
      <c r="K58" s="45"/>
    </row>
    <row r="59" spans="2:11" s="1" customFormat="1" ht="15">
      <c r="B59" s="41"/>
      <c r="C59" s="38" t="s">
        <v>26</v>
      </c>
      <c r="D59" s="42"/>
      <c r="E59" s="42"/>
      <c r="F59" s="36" t="str">
        <f>E19</f>
        <v>Sbor Jednoty bratrské v Chrastavě, Bezručova 503</v>
      </c>
      <c r="G59" s="42"/>
      <c r="H59" s="42"/>
      <c r="I59" s="128" t="s">
        <v>33</v>
      </c>
      <c r="J59" s="396" t="str">
        <f>E25</f>
        <v>FS Vision, s.r.o. IČ: 22792902</v>
      </c>
      <c r="K59" s="45"/>
    </row>
    <row r="60" spans="2:11" s="1" customFormat="1" ht="14.45" customHeight="1">
      <c r="B60" s="41"/>
      <c r="C60" s="38" t="s">
        <v>31</v>
      </c>
      <c r="D60" s="42"/>
      <c r="E60" s="42"/>
      <c r="F60" s="36" t="str">
        <f>IF(E22="","",E22)</f>
        <v/>
      </c>
      <c r="G60" s="42"/>
      <c r="H60" s="42"/>
      <c r="I60" s="127"/>
      <c r="J60" s="410"/>
      <c r="K60" s="45"/>
    </row>
    <row r="61" spans="2:11" s="1" customFormat="1" ht="10.35" customHeight="1">
      <c r="B61" s="41"/>
      <c r="C61" s="42"/>
      <c r="D61" s="42"/>
      <c r="E61" s="42"/>
      <c r="F61" s="42"/>
      <c r="G61" s="42"/>
      <c r="H61" s="42"/>
      <c r="I61" s="127"/>
      <c r="J61" s="42"/>
      <c r="K61" s="45"/>
    </row>
    <row r="62" spans="2:11" s="1" customFormat="1" ht="29.25" customHeight="1">
      <c r="B62" s="41"/>
      <c r="C62" s="153" t="s">
        <v>143</v>
      </c>
      <c r="D62" s="141"/>
      <c r="E62" s="141"/>
      <c r="F62" s="141"/>
      <c r="G62" s="141"/>
      <c r="H62" s="141"/>
      <c r="I62" s="154"/>
      <c r="J62" s="155" t="s">
        <v>144</v>
      </c>
      <c r="K62" s="156"/>
    </row>
    <row r="63" spans="2:11" s="1" customFormat="1" ht="10.35" customHeight="1">
      <c r="B63" s="41"/>
      <c r="C63" s="42"/>
      <c r="D63" s="42"/>
      <c r="E63" s="42"/>
      <c r="F63" s="42"/>
      <c r="G63" s="42"/>
      <c r="H63" s="42"/>
      <c r="I63" s="127"/>
      <c r="J63" s="42"/>
      <c r="K63" s="45"/>
    </row>
    <row r="64" spans="2:47" s="1" customFormat="1" ht="29.25" customHeight="1">
      <c r="B64" s="41"/>
      <c r="C64" s="157" t="s">
        <v>145</v>
      </c>
      <c r="D64" s="42"/>
      <c r="E64" s="42"/>
      <c r="F64" s="42"/>
      <c r="G64" s="42"/>
      <c r="H64" s="42"/>
      <c r="I64" s="127"/>
      <c r="J64" s="137">
        <f>J96</f>
        <v>0</v>
      </c>
      <c r="K64" s="45"/>
      <c r="AU64" s="25" t="s">
        <v>146</v>
      </c>
    </row>
    <row r="65" spans="2:11" s="8" customFormat="1" ht="24.95" customHeight="1">
      <c r="B65" s="158"/>
      <c r="C65" s="159"/>
      <c r="D65" s="160" t="s">
        <v>165</v>
      </c>
      <c r="E65" s="161"/>
      <c r="F65" s="161"/>
      <c r="G65" s="161"/>
      <c r="H65" s="161"/>
      <c r="I65" s="162"/>
      <c r="J65" s="163">
        <f>J97</f>
        <v>0</v>
      </c>
      <c r="K65" s="164"/>
    </row>
    <row r="66" spans="2:11" s="9" customFormat="1" ht="19.9" customHeight="1">
      <c r="B66" s="165"/>
      <c r="C66" s="166"/>
      <c r="D66" s="167" t="s">
        <v>168</v>
      </c>
      <c r="E66" s="168"/>
      <c r="F66" s="168"/>
      <c r="G66" s="168"/>
      <c r="H66" s="168"/>
      <c r="I66" s="169"/>
      <c r="J66" s="170">
        <f>J98</f>
        <v>0</v>
      </c>
      <c r="K66" s="171"/>
    </row>
    <row r="67" spans="2:11" s="9" customFormat="1" ht="19.9" customHeight="1">
      <c r="B67" s="165"/>
      <c r="C67" s="166"/>
      <c r="D67" s="167" t="s">
        <v>4550</v>
      </c>
      <c r="E67" s="168"/>
      <c r="F67" s="168"/>
      <c r="G67" s="168"/>
      <c r="H67" s="168"/>
      <c r="I67" s="169"/>
      <c r="J67" s="170">
        <f>J108</f>
        <v>0</v>
      </c>
      <c r="K67" s="171"/>
    </row>
    <row r="68" spans="2:11" s="9" customFormat="1" ht="19.9" customHeight="1">
      <c r="B68" s="165"/>
      <c r="C68" s="166"/>
      <c r="D68" s="167" t="s">
        <v>4551</v>
      </c>
      <c r="E68" s="168"/>
      <c r="F68" s="168"/>
      <c r="G68" s="168"/>
      <c r="H68" s="168"/>
      <c r="I68" s="169"/>
      <c r="J68" s="170">
        <f>J115</f>
        <v>0</v>
      </c>
      <c r="K68" s="171"/>
    </row>
    <row r="69" spans="2:11" s="9" customFormat="1" ht="19.9" customHeight="1">
      <c r="B69" s="165"/>
      <c r="C69" s="166"/>
      <c r="D69" s="167" t="s">
        <v>4552</v>
      </c>
      <c r="E69" s="168"/>
      <c r="F69" s="168"/>
      <c r="G69" s="168"/>
      <c r="H69" s="168"/>
      <c r="I69" s="169"/>
      <c r="J69" s="170">
        <f>J126</f>
        <v>0</v>
      </c>
      <c r="K69" s="171"/>
    </row>
    <row r="70" spans="2:11" s="9" customFormat="1" ht="19.9" customHeight="1">
      <c r="B70" s="165"/>
      <c r="C70" s="166"/>
      <c r="D70" s="167" t="s">
        <v>4553</v>
      </c>
      <c r="E70" s="168"/>
      <c r="F70" s="168"/>
      <c r="G70" s="168"/>
      <c r="H70" s="168"/>
      <c r="I70" s="169"/>
      <c r="J70" s="170">
        <f>J147</f>
        <v>0</v>
      </c>
      <c r="K70" s="171"/>
    </row>
    <row r="71" spans="2:11" s="8" customFormat="1" ht="24.95" customHeight="1">
      <c r="B71" s="158"/>
      <c r="C71" s="159"/>
      <c r="D71" s="160" t="s">
        <v>190</v>
      </c>
      <c r="E71" s="161"/>
      <c r="F71" s="161"/>
      <c r="G71" s="161"/>
      <c r="H71" s="161"/>
      <c r="I71" s="162"/>
      <c r="J71" s="163">
        <f>J174</f>
        <v>0</v>
      </c>
      <c r="K71" s="164"/>
    </row>
    <row r="72" spans="2:11" s="9" customFormat="1" ht="19.9" customHeight="1">
      <c r="B72" s="165"/>
      <c r="C72" s="166"/>
      <c r="D72" s="167" t="s">
        <v>4554</v>
      </c>
      <c r="E72" s="168"/>
      <c r="F72" s="168"/>
      <c r="G72" s="168"/>
      <c r="H72" s="168"/>
      <c r="I72" s="169"/>
      <c r="J72" s="170">
        <f>J175</f>
        <v>0</v>
      </c>
      <c r="K72" s="171"/>
    </row>
    <row r="73" spans="2:11" s="1" customFormat="1" ht="21.75" customHeight="1">
      <c r="B73" s="41"/>
      <c r="C73" s="42"/>
      <c r="D73" s="42"/>
      <c r="E73" s="42"/>
      <c r="F73" s="42"/>
      <c r="G73" s="42"/>
      <c r="H73" s="42"/>
      <c r="I73" s="127"/>
      <c r="J73" s="42"/>
      <c r="K73" s="45"/>
    </row>
    <row r="74" spans="2:11" s="1" customFormat="1" ht="6.95" customHeight="1">
      <c r="B74" s="56"/>
      <c r="C74" s="57"/>
      <c r="D74" s="57"/>
      <c r="E74" s="57"/>
      <c r="F74" s="57"/>
      <c r="G74" s="57"/>
      <c r="H74" s="57"/>
      <c r="I74" s="148"/>
      <c r="J74" s="57"/>
      <c r="K74" s="58"/>
    </row>
    <row r="78" spans="2:12" s="1" customFormat="1" ht="6.95" customHeight="1">
      <c r="B78" s="59"/>
      <c r="C78" s="60"/>
      <c r="D78" s="60"/>
      <c r="E78" s="60"/>
      <c r="F78" s="60"/>
      <c r="G78" s="60"/>
      <c r="H78" s="60"/>
      <c r="I78" s="151"/>
      <c r="J78" s="60"/>
      <c r="K78" s="60"/>
      <c r="L78" s="61"/>
    </row>
    <row r="79" spans="2:12" s="1" customFormat="1" ht="36.95" customHeight="1">
      <c r="B79" s="41"/>
      <c r="C79" s="62" t="s">
        <v>194</v>
      </c>
      <c r="D79" s="63"/>
      <c r="E79" s="63"/>
      <c r="F79" s="63"/>
      <c r="G79" s="63"/>
      <c r="H79" s="63"/>
      <c r="I79" s="172"/>
      <c r="J79" s="63"/>
      <c r="K79" s="63"/>
      <c r="L79" s="61"/>
    </row>
    <row r="80" spans="2:12" s="1" customFormat="1" ht="6.95" customHeight="1">
      <c r="B80" s="41"/>
      <c r="C80" s="63"/>
      <c r="D80" s="63"/>
      <c r="E80" s="63"/>
      <c r="F80" s="63"/>
      <c r="G80" s="63"/>
      <c r="H80" s="63"/>
      <c r="I80" s="172"/>
      <c r="J80" s="63"/>
      <c r="K80" s="63"/>
      <c r="L80" s="61"/>
    </row>
    <row r="81" spans="2:12" s="1" customFormat="1" ht="14.45" customHeight="1">
      <c r="B81" s="41"/>
      <c r="C81" s="65" t="s">
        <v>18</v>
      </c>
      <c r="D81" s="63"/>
      <c r="E81" s="63"/>
      <c r="F81" s="63"/>
      <c r="G81" s="63"/>
      <c r="H81" s="63"/>
      <c r="I81" s="172"/>
      <c r="J81" s="63"/>
      <c r="K81" s="63"/>
      <c r="L81" s="61"/>
    </row>
    <row r="82" spans="2:12" s="1" customFormat="1" ht="16.5" customHeight="1">
      <c r="B82" s="41"/>
      <c r="C82" s="63"/>
      <c r="D82" s="63"/>
      <c r="E82" s="400" t="str">
        <f>E7</f>
        <v>Stavební úpravy a přístavba komunitního centra BÉTEL</v>
      </c>
      <c r="F82" s="401"/>
      <c r="G82" s="401"/>
      <c r="H82" s="401"/>
      <c r="I82" s="172"/>
      <c r="J82" s="63"/>
      <c r="K82" s="63"/>
      <c r="L82" s="61"/>
    </row>
    <row r="83" spans="2:12" ht="15">
      <c r="B83" s="29"/>
      <c r="C83" s="65" t="s">
        <v>136</v>
      </c>
      <c r="D83" s="173"/>
      <c r="E83" s="173"/>
      <c r="F83" s="173"/>
      <c r="G83" s="173"/>
      <c r="H83" s="173"/>
      <c r="J83" s="173"/>
      <c r="K83" s="173"/>
      <c r="L83" s="174"/>
    </row>
    <row r="84" spans="2:12" ht="16.5" customHeight="1">
      <c r="B84" s="29"/>
      <c r="C84" s="173"/>
      <c r="D84" s="173"/>
      <c r="E84" s="400" t="s">
        <v>137</v>
      </c>
      <c r="F84" s="404"/>
      <c r="G84" s="404"/>
      <c r="H84" s="404"/>
      <c r="J84" s="173"/>
      <c r="K84" s="173"/>
      <c r="L84" s="174"/>
    </row>
    <row r="85" spans="2:12" ht="15">
      <c r="B85" s="29"/>
      <c r="C85" s="65" t="s">
        <v>138</v>
      </c>
      <c r="D85" s="173"/>
      <c r="E85" s="173"/>
      <c r="F85" s="173"/>
      <c r="G85" s="173"/>
      <c r="H85" s="173"/>
      <c r="J85" s="173"/>
      <c r="K85" s="173"/>
      <c r="L85" s="174"/>
    </row>
    <row r="86" spans="2:12" s="1" customFormat="1" ht="16.5" customHeight="1">
      <c r="B86" s="41"/>
      <c r="C86" s="63"/>
      <c r="D86" s="63"/>
      <c r="E86" s="402" t="s">
        <v>5385</v>
      </c>
      <c r="F86" s="403"/>
      <c r="G86" s="403"/>
      <c r="H86" s="403"/>
      <c r="I86" s="172"/>
      <c r="J86" s="63"/>
      <c r="K86" s="63"/>
      <c r="L86" s="61"/>
    </row>
    <row r="87" spans="2:12" s="1" customFormat="1" ht="14.45" customHeight="1">
      <c r="B87" s="41"/>
      <c r="C87" s="65" t="s">
        <v>140</v>
      </c>
      <c r="D87" s="63"/>
      <c r="E87" s="63"/>
      <c r="F87" s="63"/>
      <c r="G87" s="63"/>
      <c r="H87" s="63"/>
      <c r="I87" s="172"/>
      <c r="J87" s="63"/>
      <c r="K87" s="63"/>
      <c r="L87" s="61"/>
    </row>
    <row r="88" spans="2:12" s="1" customFormat="1" ht="17.25" customHeight="1">
      <c r="B88" s="41"/>
      <c r="C88" s="63"/>
      <c r="D88" s="63"/>
      <c r="E88" s="366" t="str">
        <f>E13</f>
        <v>část 2.3 UT - Vytápění</v>
      </c>
      <c r="F88" s="403"/>
      <c r="G88" s="403"/>
      <c r="H88" s="403"/>
      <c r="I88" s="172"/>
      <c r="J88" s="63"/>
      <c r="K88" s="63"/>
      <c r="L88" s="61"/>
    </row>
    <row r="89" spans="2:12" s="1" customFormat="1" ht="6.95" customHeight="1">
      <c r="B89" s="41"/>
      <c r="C89" s="63"/>
      <c r="D89" s="63"/>
      <c r="E89" s="63"/>
      <c r="F89" s="63"/>
      <c r="G89" s="63"/>
      <c r="H89" s="63"/>
      <c r="I89" s="172"/>
      <c r="J89" s="63"/>
      <c r="K89" s="63"/>
      <c r="L89" s="61"/>
    </row>
    <row r="90" spans="2:12" s="1" customFormat="1" ht="18" customHeight="1">
      <c r="B90" s="41"/>
      <c r="C90" s="65" t="s">
        <v>23</v>
      </c>
      <c r="D90" s="63"/>
      <c r="E90" s="63"/>
      <c r="F90" s="175" t="str">
        <f>F16</f>
        <v>Bezručova 503, Chrastava, p.p.č.545/2,st.p.č.496</v>
      </c>
      <c r="G90" s="63"/>
      <c r="H90" s="63"/>
      <c r="I90" s="176" t="s">
        <v>25</v>
      </c>
      <c r="J90" s="73">
        <f>IF(J16="","",J16)</f>
        <v>43389</v>
      </c>
      <c r="K90" s="63"/>
      <c r="L90" s="61"/>
    </row>
    <row r="91" spans="2:12" s="1" customFormat="1" ht="6.95" customHeight="1">
      <c r="B91" s="41"/>
      <c r="C91" s="63"/>
      <c r="D91" s="63"/>
      <c r="E91" s="63"/>
      <c r="F91" s="63"/>
      <c r="G91" s="63"/>
      <c r="H91" s="63"/>
      <c r="I91" s="172"/>
      <c r="J91" s="63"/>
      <c r="K91" s="63"/>
      <c r="L91" s="61"/>
    </row>
    <row r="92" spans="2:12" s="1" customFormat="1" ht="15">
      <c r="B92" s="41"/>
      <c r="C92" s="65" t="s">
        <v>26</v>
      </c>
      <c r="D92" s="63"/>
      <c r="E92" s="63"/>
      <c r="F92" s="175" t="str">
        <f>E19</f>
        <v>Sbor Jednoty bratrské v Chrastavě, Bezručova 503</v>
      </c>
      <c r="G92" s="63"/>
      <c r="H92" s="63"/>
      <c r="I92" s="176" t="s">
        <v>33</v>
      </c>
      <c r="J92" s="175" t="str">
        <f>E25</f>
        <v>FS Vision, s.r.o. IČ: 22792902</v>
      </c>
      <c r="K92" s="63"/>
      <c r="L92" s="61"/>
    </row>
    <row r="93" spans="2:12" s="1" customFormat="1" ht="14.45" customHeight="1">
      <c r="B93" s="41"/>
      <c r="C93" s="65" t="s">
        <v>31</v>
      </c>
      <c r="D93" s="63"/>
      <c r="E93" s="63"/>
      <c r="F93" s="175" t="str">
        <f>IF(E22="","",E22)</f>
        <v/>
      </c>
      <c r="G93" s="63"/>
      <c r="H93" s="63"/>
      <c r="I93" s="172"/>
      <c r="J93" s="63"/>
      <c r="K93" s="63"/>
      <c r="L93" s="61"/>
    </row>
    <row r="94" spans="2:12" s="1" customFormat="1" ht="10.35" customHeight="1">
      <c r="B94" s="41"/>
      <c r="C94" s="63"/>
      <c r="D94" s="63"/>
      <c r="E94" s="63"/>
      <c r="F94" s="63"/>
      <c r="G94" s="63"/>
      <c r="H94" s="63"/>
      <c r="I94" s="172"/>
      <c r="J94" s="63"/>
      <c r="K94" s="63"/>
      <c r="L94" s="61"/>
    </row>
    <row r="95" spans="2:20" s="10" customFormat="1" ht="29.25" customHeight="1">
      <c r="B95" s="177"/>
      <c r="C95" s="178" t="s">
        <v>195</v>
      </c>
      <c r="D95" s="179" t="s">
        <v>56</v>
      </c>
      <c r="E95" s="179" t="s">
        <v>52</v>
      </c>
      <c r="F95" s="179" t="s">
        <v>196</v>
      </c>
      <c r="G95" s="179" t="s">
        <v>197</v>
      </c>
      <c r="H95" s="179" t="s">
        <v>198</v>
      </c>
      <c r="I95" s="180" t="s">
        <v>199</v>
      </c>
      <c r="J95" s="179" t="s">
        <v>144</v>
      </c>
      <c r="K95" s="181" t="s">
        <v>200</v>
      </c>
      <c r="L95" s="182"/>
      <c r="M95" s="81" t="s">
        <v>201</v>
      </c>
      <c r="N95" s="82" t="s">
        <v>41</v>
      </c>
      <c r="O95" s="82" t="s">
        <v>202</v>
      </c>
      <c r="P95" s="82" t="s">
        <v>203</v>
      </c>
      <c r="Q95" s="82" t="s">
        <v>204</v>
      </c>
      <c r="R95" s="82" t="s">
        <v>205</v>
      </c>
      <c r="S95" s="82" t="s">
        <v>206</v>
      </c>
      <c r="T95" s="83" t="s">
        <v>207</v>
      </c>
    </row>
    <row r="96" spans="2:63" s="1" customFormat="1" ht="29.25" customHeight="1">
      <c r="B96" s="41"/>
      <c r="C96" s="87" t="s">
        <v>145</v>
      </c>
      <c r="D96" s="63"/>
      <c r="E96" s="63"/>
      <c r="F96" s="63"/>
      <c r="G96" s="63"/>
      <c r="H96" s="63"/>
      <c r="I96" s="172"/>
      <c r="J96" s="183">
        <f>BK96</f>
        <v>0</v>
      </c>
      <c r="K96" s="63"/>
      <c r="L96" s="61"/>
      <c r="M96" s="84"/>
      <c r="N96" s="85"/>
      <c r="O96" s="85"/>
      <c r="P96" s="184">
        <f>P97+P174</f>
        <v>0</v>
      </c>
      <c r="Q96" s="85"/>
      <c r="R96" s="184">
        <f>R97+R174</f>
        <v>0.0793335</v>
      </c>
      <c r="S96" s="85"/>
      <c r="T96" s="185">
        <f>T97+T174</f>
        <v>0.026021</v>
      </c>
      <c r="AT96" s="25" t="s">
        <v>70</v>
      </c>
      <c r="AU96" s="25" t="s">
        <v>146</v>
      </c>
      <c r="BK96" s="186">
        <f>BK97+BK174</f>
        <v>0</v>
      </c>
    </row>
    <row r="97" spans="2:63" s="11" customFormat="1" ht="37.35" customHeight="1">
      <c r="B97" s="187"/>
      <c r="C97" s="188"/>
      <c r="D97" s="189" t="s">
        <v>70</v>
      </c>
      <c r="E97" s="190" t="s">
        <v>2028</v>
      </c>
      <c r="F97" s="190" t="s">
        <v>2029</v>
      </c>
      <c r="G97" s="188"/>
      <c r="H97" s="188"/>
      <c r="I97" s="191"/>
      <c r="J97" s="192">
        <f>BK97</f>
        <v>0</v>
      </c>
      <c r="K97" s="188"/>
      <c r="L97" s="193"/>
      <c r="M97" s="194"/>
      <c r="N97" s="195"/>
      <c r="O97" s="195"/>
      <c r="P97" s="196">
        <f>P98+P108+P115+P126+P147</f>
        <v>0</v>
      </c>
      <c r="Q97" s="195"/>
      <c r="R97" s="196">
        <f>R98+R108+R115+R126+R147</f>
        <v>0.0793335</v>
      </c>
      <c r="S97" s="195"/>
      <c r="T97" s="197">
        <f>T98+T108+T115+T126+T147</f>
        <v>0.026021</v>
      </c>
      <c r="AR97" s="198" t="s">
        <v>80</v>
      </c>
      <c r="AT97" s="199" t="s">
        <v>70</v>
      </c>
      <c r="AU97" s="199" t="s">
        <v>71</v>
      </c>
      <c r="AY97" s="198" t="s">
        <v>210</v>
      </c>
      <c r="BK97" s="200">
        <f>BK98+BK108+BK115+BK126+BK147</f>
        <v>0</v>
      </c>
    </row>
    <row r="98" spans="2:63" s="11" customFormat="1" ht="19.9" customHeight="1">
      <c r="B98" s="187"/>
      <c r="C98" s="188"/>
      <c r="D98" s="189" t="s">
        <v>70</v>
      </c>
      <c r="E98" s="201" t="s">
        <v>2269</v>
      </c>
      <c r="F98" s="201" t="s">
        <v>2270</v>
      </c>
      <c r="G98" s="188"/>
      <c r="H98" s="188"/>
      <c r="I98" s="191"/>
      <c r="J98" s="202">
        <f>BK98</f>
        <v>0</v>
      </c>
      <c r="K98" s="188"/>
      <c r="L98" s="193"/>
      <c r="M98" s="194"/>
      <c r="N98" s="195"/>
      <c r="O98" s="195"/>
      <c r="P98" s="196">
        <f>SUM(P99:P107)</f>
        <v>0</v>
      </c>
      <c r="Q98" s="195"/>
      <c r="R98" s="196">
        <f>SUM(R99:R107)</f>
        <v>0.002524</v>
      </c>
      <c r="S98" s="195"/>
      <c r="T98" s="197">
        <f>SUM(T99:T107)</f>
        <v>0</v>
      </c>
      <c r="AR98" s="198" t="s">
        <v>80</v>
      </c>
      <c r="AT98" s="199" t="s">
        <v>70</v>
      </c>
      <c r="AU98" s="199" t="s">
        <v>78</v>
      </c>
      <c r="AY98" s="198" t="s">
        <v>210</v>
      </c>
      <c r="BK98" s="200">
        <f>SUM(BK99:BK107)</f>
        <v>0</v>
      </c>
    </row>
    <row r="99" spans="2:65" s="1" customFormat="1" ht="25.5" customHeight="1">
      <c r="B99" s="41"/>
      <c r="C99" s="203" t="s">
        <v>78</v>
      </c>
      <c r="D99" s="203" t="s">
        <v>212</v>
      </c>
      <c r="E99" s="204" t="s">
        <v>4555</v>
      </c>
      <c r="F99" s="205" t="s">
        <v>4556</v>
      </c>
      <c r="G99" s="206" t="s">
        <v>345</v>
      </c>
      <c r="H99" s="207">
        <v>29.4</v>
      </c>
      <c r="I99" s="208"/>
      <c r="J99" s="209">
        <f aca="true" t="shared" si="0" ref="J99:J107">ROUND(I99*H99,2)</f>
        <v>0</v>
      </c>
      <c r="K99" s="205" t="s">
        <v>216</v>
      </c>
      <c r="L99" s="61"/>
      <c r="M99" s="210" t="s">
        <v>21</v>
      </c>
      <c r="N99" s="211" t="s">
        <v>42</v>
      </c>
      <c r="O99" s="42"/>
      <c r="P99" s="212">
        <f aca="true" t="shared" si="1" ref="P99:P107">O99*H99</f>
        <v>0</v>
      </c>
      <c r="Q99" s="212">
        <v>6E-05</v>
      </c>
      <c r="R99" s="212">
        <f aca="true" t="shared" si="2" ref="R99:R107">Q99*H99</f>
        <v>0.001764</v>
      </c>
      <c r="S99" s="212">
        <v>0</v>
      </c>
      <c r="T99" s="213">
        <f aca="true" t="shared" si="3" ref="T99:T107">S99*H99</f>
        <v>0</v>
      </c>
      <c r="AR99" s="25" t="s">
        <v>291</v>
      </c>
      <c r="AT99" s="25" t="s">
        <v>212</v>
      </c>
      <c r="AU99" s="25" t="s">
        <v>80</v>
      </c>
      <c r="AY99" s="25" t="s">
        <v>210</v>
      </c>
      <c r="BE99" s="214">
        <f aca="true" t="shared" si="4" ref="BE99:BE107">IF(N99="základní",J99,0)</f>
        <v>0</v>
      </c>
      <c r="BF99" s="214">
        <f aca="true" t="shared" si="5" ref="BF99:BF107">IF(N99="snížená",J99,0)</f>
        <v>0</v>
      </c>
      <c r="BG99" s="214">
        <f aca="true" t="shared" si="6" ref="BG99:BG107">IF(N99="zákl. přenesená",J99,0)</f>
        <v>0</v>
      </c>
      <c r="BH99" s="214">
        <f aca="true" t="shared" si="7" ref="BH99:BH107">IF(N99="sníž. přenesená",J99,0)</f>
        <v>0</v>
      </c>
      <c r="BI99" s="214">
        <f aca="true" t="shared" si="8" ref="BI99:BI107">IF(N99="nulová",J99,0)</f>
        <v>0</v>
      </c>
      <c r="BJ99" s="25" t="s">
        <v>78</v>
      </c>
      <c r="BK99" s="214">
        <f aca="true" t="shared" si="9" ref="BK99:BK107">ROUND(I99*H99,2)</f>
        <v>0</v>
      </c>
      <c r="BL99" s="25" t="s">
        <v>291</v>
      </c>
      <c r="BM99" s="25" t="s">
        <v>4557</v>
      </c>
    </row>
    <row r="100" spans="2:65" s="1" customFormat="1" ht="16.5" customHeight="1">
      <c r="B100" s="41"/>
      <c r="C100" s="238" t="s">
        <v>80</v>
      </c>
      <c r="D100" s="238" t="s">
        <v>302</v>
      </c>
      <c r="E100" s="239" t="s">
        <v>4558</v>
      </c>
      <c r="F100" s="240" t="s">
        <v>4559</v>
      </c>
      <c r="G100" s="241" t="s">
        <v>345</v>
      </c>
      <c r="H100" s="242">
        <v>15.6</v>
      </c>
      <c r="I100" s="243"/>
      <c r="J100" s="244">
        <f t="shared" si="0"/>
        <v>0</v>
      </c>
      <c r="K100" s="240" t="s">
        <v>216</v>
      </c>
      <c r="L100" s="245"/>
      <c r="M100" s="246" t="s">
        <v>21</v>
      </c>
      <c r="N100" s="247" t="s">
        <v>42</v>
      </c>
      <c r="O100" s="42"/>
      <c r="P100" s="212">
        <f t="shared" si="1"/>
        <v>0</v>
      </c>
      <c r="Q100" s="212">
        <v>2E-05</v>
      </c>
      <c r="R100" s="212">
        <f t="shared" si="2"/>
        <v>0.000312</v>
      </c>
      <c r="S100" s="212">
        <v>0</v>
      </c>
      <c r="T100" s="213">
        <f t="shared" si="3"/>
        <v>0</v>
      </c>
      <c r="AR100" s="25" t="s">
        <v>372</v>
      </c>
      <c r="AT100" s="25" t="s">
        <v>302</v>
      </c>
      <c r="AU100" s="25" t="s">
        <v>80</v>
      </c>
      <c r="AY100" s="25" t="s">
        <v>210</v>
      </c>
      <c r="BE100" s="214">
        <f t="shared" si="4"/>
        <v>0</v>
      </c>
      <c r="BF100" s="214">
        <f t="shared" si="5"/>
        <v>0</v>
      </c>
      <c r="BG100" s="214">
        <f t="shared" si="6"/>
        <v>0</v>
      </c>
      <c r="BH100" s="214">
        <f t="shared" si="7"/>
        <v>0</v>
      </c>
      <c r="BI100" s="214">
        <f t="shared" si="8"/>
        <v>0</v>
      </c>
      <c r="BJ100" s="25" t="s">
        <v>78</v>
      </c>
      <c r="BK100" s="214">
        <f t="shared" si="9"/>
        <v>0</v>
      </c>
      <c r="BL100" s="25" t="s">
        <v>291</v>
      </c>
      <c r="BM100" s="25" t="s">
        <v>4560</v>
      </c>
    </row>
    <row r="101" spans="2:65" s="1" customFormat="1" ht="16.5" customHeight="1">
      <c r="B101" s="41"/>
      <c r="C101" s="238" t="s">
        <v>88</v>
      </c>
      <c r="D101" s="238" t="s">
        <v>302</v>
      </c>
      <c r="E101" s="239" t="s">
        <v>4561</v>
      </c>
      <c r="F101" s="240" t="s">
        <v>4562</v>
      </c>
      <c r="G101" s="241" t="s">
        <v>345</v>
      </c>
      <c r="H101" s="242">
        <v>5.4</v>
      </c>
      <c r="I101" s="243"/>
      <c r="J101" s="244">
        <f t="shared" si="0"/>
        <v>0</v>
      </c>
      <c r="K101" s="240" t="s">
        <v>216</v>
      </c>
      <c r="L101" s="245"/>
      <c r="M101" s="246" t="s">
        <v>21</v>
      </c>
      <c r="N101" s="247" t="s">
        <v>42</v>
      </c>
      <c r="O101" s="42"/>
      <c r="P101" s="212">
        <f t="shared" si="1"/>
        <v>0</v>
      </c>
      <c r="Q101" s="212">
        <v>2E-05</v>
      </c>
      <c r="R101" s="212">
        <f t="shared" si="2"/>
        <v>0.00010800000000000001</v>
      </c>
      <c r="S101" s="212">
        <v>0</v>
      </c>
      <c r="T101" s="213">
        <f t="shared" si="3"/>
        <v>0</v>
      </c>
      <c r="AR101" s="25" t="s">
        <v>372</v>
      </c>
      <c r="AT101" s="25" t="s">
        <v>302</v>
      </c>
      <c r="AU101" s="25" t="s">
        <v>80</v>
      </c>
      <c r="AY101" s="25" t="s">
        <v>210</v>
      </c>
      <c r="BE101" s="214">
        <f t="shared" si="4"/>
        <v>0</v>
      </c>
      <c r="BF101" s="214">
        <f t="shared" si="5"/>
        <v>0</v>
      </c>
      <c r="BG101" s="214">
        <f t="shared" si="6"/>
        <v>0</v>
      </c>
      <c r="BH101" s="214">
        <f t="shared" si="7"/>
        <v>0</v>
      </c>
      <c r="BI101" s="214">
        <f t="shared" si="8"/>
        <v>0</v>
      </c>
      <c r="BJ101" s="25" t="s">
        <v>78</v>
      </c>
      <c r="BK101" s="214">
        <f t="shared" si="9"/>
        <v>0</v>
      </c>
      <c r="BL101" s="25" t="s">
        <v>291</v>
      </c>
      <c r="BM101" s="25" t="s">
        <v>4563</v>
      </c>
    </row>
    <row r="102" spans="2:65" s="1" customFormat="1" ht="16.5" customHeight="1">
      <c r="B102" s="41"/>
      <c r="C102" s="238" t="s">
        <v>217</v>
      </c>
      <c r="D102" s="238" t="s">
        <v>302</v>
      </c>
      <c r="E102" s="239" t="s">
        <v>4564</v>
      </c>
      <c r="F102" s="240" t="s">
        <v>4565</v>
      </c>
      <c r="G102" s="241" t="s">
        <v>345</v>
      </c>
      <c r="H102" s="242">
        <v>4.4</v>
      </c>
      <c r="I102" s="243"/>
      <c r="J102" s="244">
        <f t="shared" si="0"/>
        <v>0</v>
      </c>
      <c r="K102" s="240" t="s">
        <v>216</v>
      </c>
      <c r="L102" s="245"/>
      <c r="M102" s="246" t="s">
        <v>21</v>
      </c>
      <c r="N102" s="247" t="s">
        <v>42</v>
      </c>
      <c r="O102" s="42"/>
      <c r="P102" s="212">
        <f t="shared" si="1"/>
        <v>0</v>
      </c>
      <c r="Q102" s="212">
        <v>3E-05</v>
      </c>
      <c r="R102" s="212">
        <f t="shared" si="2"/>
        <v>0.000132</v>
      </c>
      <c r="S102" s="212">
        <v>0</v>
      </c>
      <c r="T102" s="213">
        <f t="shared" si="3"/>
        <v>0</v>
      </c>
      <c r="AR102" s="25" t="s">
        <v>372</v>
      </c>
      <c r="AT102" s="25" t="s">
        <v>302</v>
      </c>
      <c r="AU102" s="25" t="s">
        <v>80</v>
      </c>
      <c r="AY102" s="25" t="s">
        <v>210</v>
      </c>
      <c r="BE102" s="214">
        <f t="shared" si="4"/>
        <v>0</v>
      </c>
      <c r="BF102" s="214">
        <f t="shared" si="5"/>
        <v>0</v>
      </c>
      <c r="BG102" s="214">
        <f t="shared" si="6"/>
        <v>0</v>
      </c>
      <c r="BH102" s="214">
        <f t="shared" si="7"/>
        <v>0</v>
      </c>
      <c r="BI102" s="214">
        <f t="shared" si="8"/>
        <v>0</v>
      </c>
      <c r="BJ102" s="25" t="s">
        <v>78</v>
      </c>
      <c r="BK102" s="214">
        <f t="shared" si="9"/>
        <v>0</v>
      </c>
      <c r="BL102" s="25" t="s">
        <v>291</v>
      </c>
      <c r="BM102" s="25" t="s">
        <v>4566</v>
      </c>
    </row>
    <row r="103" spans="2:65" s="1" customFormat="1" ht="16.5" customHeight="1">
      <c r="B103" s="41"/>
      <c r="C103" s="238" t="s">
        <v>234</v>
      </c>
      <c r="D103" s="238" t="s">
        <v>302</v>
      </c>
      <c r="E103" s="239" t="s">
        <v>4567</v>
      </c>
      <c r="F103" s="240" t="s">
        <v>4568</v>
      </c>
      <c r="G103" s="241" t="s">
        <v>345</v>
      </c>
      <c r="H103" s="242">
        <v>0.2</v>
      </c>
      <c r="I103" s="243"/>
      <c r="J103" s="244">
        <f t="shared" si="0"/>
        <v>0</v>
      </c>
      <c r="K103" s="240" t="s">
        <v>216</v>
      </c>
      <c r="L103" s="245"/>
      <c r="M103" s="246" t="s">
        <v>21</v>
      </c>
      <c r="N103" s="247" t="s">
        <v>42</v>
      </c>
      <c r="O103" s="42"/>
      <c r="P103" s="212">
        <f t="shared" si="1"/>
        <v>0</v>
      </c>
      <c r="Q103" s="212">
        <v>4E-05</v>
      </c>
      <c r="R103" s="212">
        <f t="shared" si="2"/>
        <v>8.000000000000001E-06</v>
      </c>
      <c r="S103" s="212">
        <v>0</v>
      </c>
      <c r="T103" s="213">
        <f t="shared" si="3"/>
        <v>0</v>
      </c>
      <c r="AR103" s="25" t="s">
        <v>372</v>
      </c>
      <c r="AT103" s="25" t="s">
        <v>302</v>
      </c>
      <c r="AU103" s="25" t="s">
        <v>80</v>
      </c>
      <c r="AY103" s="25" t="s">
        <v>210</v>
      </c>
      <c r="BE103" s="214">
        <f t="shared" si="4"/>
        <v>0</v>
      </c>
      <c r="BF103" s="214">
        <f t="shared" si="5"/>
        <v>0</v>
      </c>
      <c r="BG103" s="214">
        <f t="shared" si="6"/>
        <v>0</v>
      </c>
      <c r="BH103" s="214">
        <f t="shared" si="7"/>
        <v>0</v>
      </c>
      <c r="BI103" s="214">
        <f t="shared" si="8"/>
        <v>0</v>
      </c>
      <c r="BJ103" s="25" t="s">
        <v>78</v>
      </c>
      <c r="BK103" s="214">
        <f t="shared" si="9"/>
        <v>0</v>
      </c>
      <c r="BL103" s="25" t="s">
        <v>291</v>
      </c>
      <c r="BM103" s="25" t="s">
        <v>4569</v>
      </c>
    </row>
    <row r="104" spans="2:65" s="1" customFormat="1" ht="16.5" customHeight="1">
      <c r="B104" s="41"/>
      <c r="C104" s="238" t="s">
        <v>241</v>
      </c>
      <c r="D104" s="238" t="s">
        <v>302</v>
      </c>
      <c r="E104" s="239" t="s">
        <v>4570</v>
      </c>
      <c r="F104" s="240" t="s">
        <v>4571</v>
      </c>
      <c r="G104" s="241" t="s">
        <v>345</v>
      </c>
      <c r="H104" s="242">
        <v>2.8</v>
      </c>
      <c r="I104" s="243"/>
      <c r="J104" s="244">
        <f t="shared" si="0"/>
        <v>0</v>
      </c>
      <c r="K104" s="240" t="s">
        <v>216</v>
      </c>
      <c r="L104" s="245"/>
      <c r="M104" s="246" t="s">
        <v>21</v>
      </c>
      <c r="N104" s="247" t="s">
        <v>42</v>
      </c>
      <c r="O104" s="42"/>
      <c r="P104" s="212">
        <f t="shared" si="1"/>
        <v>0</v>
      </c>
      <c r="Q104" s="212">
        <v>5E-05</v>
      </c>
      <c r="R104" s="212">
        <f t="shared" si="2"/>
        <v>0.00014</v>
      </c>
      <c r="S104" s="212">
        <v>0</v>
      </c>
      <c r="T104" s="213">
        <f t="shared" si="3"/>
        <v>0</v>
      </c>
      <c r="AR104" s="25" t="s">
        <v>372</v>
      </c>
      <c r="AT104" s="25" t="s">
        <v>302</v>
      </c>
      <c r="AU104" s="25" t="s">
        <v>80</v>
      </c>
      <c r="AY104" s="25" t="s">
        <v>210</v>
      </c>
      <c r="BE104" s="214">
        <f t="shared" si="4"/>
        <v>0</v>
      </c>
      <c r="BF104" s="214">
        <f t="shared" si="5"/>
        <v>0</v>
      </c>
      <c r="BG104" s="214">
        <f t="shared" si="6"/>
        <v>0</v>
      </c>
      <c r="BH104" s="214">
        <f t="shared" si="7"/>
        <v>0</v>
      </c>
      <c r="BI104" s="214">
        <f t="shared" si="8"/>
        <v>0</v>
      </c>
      <c r="BJ104" s="25" t="s">
        <v>78</v>
      </c>
      <c r="BK104" s="214">
        <f t="shared" si="9"/>
        <v>0</v>
      </c>
      <c r="BL104" s="25" t="s">
        <v>291</v>
      </c>
      <c r="BM104" s="25" t="s">
        <v>4572</v>
      </c>
    </row>
    <row r="105" spans="2:65" s="1" customFormat="1" ht="16.5" customHeight="1">
      <c r="B105" s="41"/>
      <c r="C105" s="238" t="s">
        <v>247</v>
      </c>
      <c r="D105" s="238" t="s">
        <v>302</v>
      </c>
      <c r="E105" s="239" t="s">
        <v>4573</v>
      </c>
      <c r="F105" s="240" t="s">
        <v>4574</v>
      </c>
      <c r="G105" s="241" t="s">
        <v>345</v>
      </c>
      <c r="H105" s="242">
        <v>1</v>
      </c>
      <c r="I105" s="243"/>
      <c r="J105" s="244">
        <f t="shared" si="0"/>
        <v>0</v>
      </c>
      <c r="K105" s="240" t="s">
        <v>216</v>
      </c>
      <c r="L105" s="245"/>
      <c r="M105" s="246" t="s">
        <v>21</v>
      </c>
      <c r="N105" s="247" t="s">
        <v>42</v>
      </c>
      <c r="O105" s="42"/>
      <c r="P105" s="212">
        <f t="shared" si="1"/>
        <v>0</v>
      </c>
      <c r="Q105" s="212">
        <v>6E-05</v>
      </c>
      <c r="R105" s="212">
        <f t="shared" si="2"/>
        <v>6E-05</v>
      </c>
      <c r="S105" s="212">
        <v>0</v>
      </c>
      <c r="T105" s="213">
        <f t="shared" si="3"/>
        <v>0</v>
      </c>
      <c r="AR105" s="25" t="s">
        <v>372</v>
      </c>
      <c r="AT105" s="25" t="s">
        <v>302</v>
      </c>
      <c r="AU105" s="25" t="s">
        <v>80</v>
      </c>
      <c r="AY105" s="25" t="s">
        <v>210</v>
      </c>
      <c r="BE105" s="214">
        <f t="shared" si="4"/>
        <v>0</v>
      </c>
      <c r="BF105" s="214">
        <f t="shared" si="5"/>
        <v>0</v>
      </c>
      <c r="BG105" s="214">
        <f t="shared" si="6"/>
        <v>0</v>
      </c>
      <c r="BH105" s="214">
        <f t="shared" si="7"/>
        <v>0</v>
      </c>
      <c r="BI105" s="214">
        <f t="shared" si="8"/>
        <v>0</v>
      </c>
      <c r="BJ105" s="25" t="s">
        <v>78</v>
      </c>
      <c r="BK105" s="214">
        <f t="shared" si="9"/>
        <v>0</v>
      </c>
      <c r="BL105" s="25" t="s">
        <v>291</v>
      </c>
      <c r="BM105" s="25" t="s">
        <v>4575</v>
      </c>
    </row>
    <row r="106" spans="2:65" s="1" customFormat="1" ht="16.5" customHeight="1">
      <c r="B106" s="41"/>
      <c r="C106" s="203" t="s">
        <v>252</v>
      </c>
      <c r="D106" s="203" t="s">
        <v>212</v>
      </c>
      <c r="E106" s="204" t="s">
        <v>2395</v>
      </c>
      <c r="F106" s="205" t="s">
        <v>2396</v>
      </c>
      <c r="G106" s="206" t="s">
        <v>274</v>
      </c>
      <c r="H106" s="207">
        <v>0.003</v>
      </c>
      <c r="I106" s="208"/>
      <c r="J106" s="209">
        <f t="shared" si="0"/>
        <v>0</v>
      </c>
      <c r="K106" s="205" t="s">
        <v>216</v>
      </c>
      <c r="L106" s="61"/>
      <c r="M106" s="210" t="s">
        <v>21</v>
      </c>
      <c r="N106" s="211" t="s">
        <v>42</v>
      </c>
      <c r="O106" s="42"/>
      <c r="P106" s="212">
        <f t="shared" si="1"/>
        <v>0</v>
      </c>
      <c r="Q106" s="212">
        <v>0</v>
      </c>
      <c r="R106" s="212">
        <f t="shared" si="2"/>
        <v>0</v>
      </c>
      <c r="S106" s="212">
        <v>0</v>
      </c>
      <c r="T106" s="213">
        <f t="shared" si="3"/>
        <v>0</v>
      </c>
      <c r="AR106" s="25" t="s">
        <v>291</v>
      </c>
      <c r="AT106" s="25" t="s">
        <v>212</v>
      </c>
      <c r="AU106" s="25" t="s">
        <v>80</v>
      </c>
      <c r="AY106" s="25" t="s">
        <v>210</v>
      </c>
      <c r="BE106" s="214">
        <f t="shared" si="4"/>
        <v>0</v>
      </c>
      <c r="BF106" s="214">
        <f t="shared" si="5"/>
        <v>0</v>
      </c>
      <c r="BG106" s="214">
        <f t="shared" si="6"/>
        <v>0</v>
      </c>
      <c r="BH106" s="214">
        <f t="shared" si="7"/>
        <v>0</v>
      </c>
      <c r="BI106" s="214">
        <f t="shared" si="8"/>
        <v>0</v>
      </c>
      <c r="BJ106" s="25" t="s">
        <v>78</v>
      </c>
      <c r="BK106" s="214">
        <f t="shared" si="9"/>
        <v>0</v>
      </c>
      <c r="BL106" s="25" t="s">
        <v>291</v>
      </c>
      <c r="BM106" s="25" t="s">
        <v>4576</v>
      </c>
    </row>
    <row r="107" spans="2:65" s="1" customFormat="1" ht="16.5" customHeight="1">
      <c r="B107" s="41"/>
      <c r="C107" s="203" t="s">
        <v>257</v>
      </c>
      <c r="D107" s="203" t="s">
        <v>212</v>
      </c>
      <c r="E107" s="204" t="s">
        <v>2399</v>
      </c>
      <c r="F107" s="205" t="s">
        <v>2400</v>
      </c>
      <c r="G107" s="206" t="s">
        <v>274</v>
      </c>
      <c r="H107" s="207">
        <v>0.003</v>
      </c>
      <c r="I107" s="208"/>
      <c r="J107" s="209">
        <f t="shared" si="0"/>
        <v>0</v>
      </c>
      <c r="K107" s="205" t="s">
        <v>216</v>
      </c>
      <c r="L107" s="61"/>
      <c r="M107" s="210" t="s">
        <v>21</v>
      </c>
      <c r="N107" s="211" t="s">
        <v>42</v>
      </c>
      <c r="O107" s="42"/>
      <c r="P107" s="212">
        <f t="shared" si="1"/>
        <v>0</v>
      </c>
      <c r="Q107" s="212">
        <v>0</v>
      </c>
      <c r="R107" s="212">
        <f t="shared" si="2"/>
        <v>0</v>
      </c>
      <c r="S107" s="212">
        <v>0</v>
      </c>
      <c r="T107" s="213">
        <f t="shared" si="3"/>
        <v>0</v>
      </c>
      <c r="AR107" s="25" t="s">
        <v>291</v>
      </c>
      <c r="AT107" s="25" t="s">
        <v>212</v>
      </c>
      <c r="AU107" s="25" t="s">
        <v>80</v>
      </c>
      <c r="AY107" s="25" t="s">
        <v>210</v>
      </c>
      <c r="BE107" s="214">
        <f t="shared" si="4"/>
        <v>0</v>
      </c>
      <c r="BF107" s="214">
        <f t="shared" si="5"/>
        <v>0</v>
      </c>
      <c r="BG107" s="214">
        <f t="shared" si="6"/>
        <v>0</v>
      </c>
      <c r="BH107" s="214">
        <f t="shared" si="7"/>
        <v>0</v>
      </c>
      <c r="BI107" s="214">
        <f t="shared" si="8"/>
        <v>0</v>
      </c>
      <c r="BJ107" s="25" t="s">
        <v>78</v>
      </c>
      <c r="BK107" s="214">
        <f t="shared" si="9"/>
        <v>0</v>
      </c>
      <c r="BL107" s="25" t="s">
        <v>291</v>
      </c>
      <c r="BM107" s="25" t="s">
        <v>4577</v>
      </c>
    </row>
    <row r="108" spans="2:63" s="11" customFormat="1" ht="29.85" customHeight="1">
      <c r="B108" s="187"/>
      <c r="C108" s="188"/>
      <c r="D108" s="189" t="s">
        <v>70</v>
      </c>
      <c r="E108" s="201" t="s">
        <v>3980</v>
      </c>
      <c r="F108" s="201" t="s">
        <v>4578</v>
      </c>
      <c r="G108" s="188"/>
      <c r="H108" s="188"/>
      <c r="I108" s="191"/>
      <c r="J108" s="202">
        <f>BK108</f>
        <v>0</v>
      </c>
      <c r="K108" s="188"/>
      <c r="L108" s="193"/>
      <c r="M108" s="194"/>
      <c r="N108" s="195"/>
      <c r="O108" s="195"/>
      <c r="P108" s="196">
        <f>SUM(P109:P114)</f>
        <v>0</v>
      </c>
      <c r="Q108" s="195"/>
      <c r="R108" s="196">
        <f>SUM(R109:R114)</f>
        <v>0.002201</v>
      </c>
      <c r="S108" s="195"/>
      <c r="T108" s="197">
        <f>SUM(T109:T114)</f>
        <v>0</v>
      </c>
      <c r="AR108" s="198" t="s">
        <v>80</v>
      </c>
      <c r="AT108" s="199" t="s">
        <v>70</v>
      </c>
      <c r="AU108" s="199" t="s">
        <v>78</v>
      </c>
      <c r="AY108" s="198" t="s">
        <v>210</v>
      </c>
      <c r="BK108" s="200">
        <f>SUM(BK109:BK114)</f>
        <v>0</v>
      </c>
    </row>
    <row r="109" spans="2:65" s="1" customFormat="1" ht="16.5" customHeight="1">
      <c r="B109" s="41"/>
      <c r="C109" s="203" t="s">
        <v>261</v>
      </c>
      <c r="D109" s="203" t="s">
        <v>212</v>
      </c>
      <c r="E109" s="204" t="s">
        <v>4579</v>
      </c>
      <c r="F109" s="205" t="s">
        <v>4580</v>
      </c>
      <c r="G109" s="206" t="s">
        <v>215</v>
      </c>
      <c r="H109" s="207">
        <v>0.05</v>
      </c>
      <c r="I109" s="208"/>
      <c r="J109" s="209">
        <f aca="true" t="shared" si="10" ref="J109:J114">ROUND(I109*H109,2)</f>
        <v>0</v>
      </c>
      <c r="K109" s="205" t="s">
        <v>216</v>
      </c>
      <c r="L109" s="61"/>
      <c r="M109" s="210" t="s">
        <v>21</v>
      </c>
      <c r="N109" s="211" t="s">
        <v>42</v>
      </c>
      <c r="O109" s="42"/>
      <c r="P109" s="212">
        <f aca="true" t="shared" si="11" ref="P109:P114">O109*H109</f>
        <v>0</v>
      </c>
      <c r="Q109" s="212">
        <v>0.01934</v>
      </c>
      <c r="R109" s="212">
        <f aca="true" t="shared" si="12" ref="R109:R114">Q109*H109</f>
        <v>0.000967</v>
      </c>
      <c r="S109" s="212">
        <v>0</v>
      </c>
      <c r="T109" s="213">
        <f aca="true" t="shared" si="13" ref="T109:T114">S109*H109</f>
        <v>0</v>
      </c>
      <c r="AR109" s="25" t="s">
        <v>291</v>
      </c>
      <c r="AT109" s="25" t="s">
        <v>212</v>
      </c>
      <c r="AU109" s="25" t="s">
        <v>80</v>
      </c>
      <c r="AY109" s="25" t="s">
        <v>210</v>
      </c>
      <c r="BE109" s="214">
        <f aca="true" t="shared" si="14" ref="BE109:BE114">IF(N109="základní",J109,0)</f>
        <v>0</v>
      </c>
      <c r="BF109" s="214">
        <f aca="true" t="shared" si="15" ref="BF109:BF114">IF(N109="snížená",J109,0)</f>
        <v>0</v>
      </c>
      <c r="BG109" s="214">
        <f aca="true" t="shared" si="16" ref="BG109:BG114">IF(N109="zákl. přenesená",J109,0)</f>
        <v>0</v>
      </c>
      <c r="BH109" s="214">
        <f aca="true" t="shared" si="17" ref="BH109:BH114">IF(N109="sníž. přenesená",J109,0)</f>
        <v>0</v>
      </c>
      <c r="BI109" s="214">
        <f aca="true" t="shared" si="18" ref="BI109:BI114">IF(N109="nulová",J109,0)</f>
        <v>0</v>
      </c>
      <c r="BJ109" s="25" t="s">
        <v>78</v>
      </c>
      <c r="BK109" s="214">
        <f aca="true" t="shared" si="19" ref="BK109:BK114">ROUND(I109*H109,2)</f>
        <v>0</v>
      </c>
      <c r="BL109" s="25" t="s">
        <v>291</v>
      </c>
      <c r="BM109" s="25" t="s">
        <v>4581</v>
      </c>
    </row>
    <row r="110" spans="2:65" s="1" customFormat="1" ht="25.5" customHeight="1">
      <c r="B110" s="41"/>
      <c r="C110" s="203" t="s">
        <v>266</v>
      </c>
      <c r="D110" s="203" t="s">
        <v>212</v>
      </c>
      <c r="E110" s="204" t="s">
        <v>4582</v>
      </c>
      <c r="F110" s="205" t="s">
        <v>4583</v>
      </c>
      <c r="G110" s="206" t="s">
        <v>1519</v>
      </c>
      <c r="H110" s="207">
        <v>0.05</v>
      </c>
      <c r="I110" s="208"/>
      <c r="J110" s="209">
        <f t="shared" si="10"/>
        <v>0</v>
      </c>
      <c r="K110" s="205" t="s">
        <v>216</v>
      </c>
      <c r="L110" s="61"/>
      <c r="M110" s="210" t="s">
        <v>21</v>
      </c>
      <c r="N110" s="211" t="s">
        <v>42</v>
      </c>
      <c r="O110" s="42"/>
      <c r="P110" s="212">
        <f t="shared" si="11"/>
        <v>0</v>
      </c>
      <c r="Q110" s="212">
        <v>0.00752</v>
      </c>
      <c r="R110" s="212">
        <f t="shared" si="12"/>
        <v>0.00037600000000000003</v>
      </c>
      <c r="S110" s="212">
        <v>0</v>
      </c>
      <c r="T110" s="213">
        <f t="shared" si="13"/>
        <v>0</v>
      </c>
      <c r="AR110" s="25" t="s">
        <v>291</v>
      </c>
      <c r="AT110" s="25" t="s">
        <v>212</v>
      </c>
      <c r="AU110" s="25" t="s">
        <v>80</v>
      </c>
      <c r="AY110" s="25" t="s">
        <v>210</v>
      </c>
      <c r="BE110" s="214">
        <f t="shared" si="14"/>
        <v>0</v>
      </c>
      <c r="BF110" s="214">
        <f t="shared" si="15"/>
        <v>0</v>
      </c>
      <c r="BG110" s="214">
        <f t="shared" si="16"/>
        <v>0</v>
      </c>
      <c r="BH110" s="214">
        <f t="shared" si="17"/>
        <v>0</v>
      </c>
      <c r="BI110" s="214">
        <f t="shared" si="18"/>
        <v>0</v>
      </c>
      <c r="BJ110" s="25" t="s">
        <v>78</v>
      </c>
      <c r="BK110" s="214">
        <f t="shared" si="19"/>
        <v>0</v>
      </c>
      <c r="BL110" s="25" t="s">
        <v>291</v>
      </c>
      <c r="BM110" s="25" t="s">
        <v>4584</v>
      </c>
    </row>
    <row r="111" spans="2:65" s="1" customFormat="1" ht="16.5" customHeight="1">
      <c r="B111" s="41"/>
      <c r="C111" s="203" t="s">
        <v>271</v>
      </c>
      <c r="D111" s="203" t="s">
        <v>212</v>
      </c>
      <c r="E111" s="204" t="s">
        <v>4585</v>
      </c>
      <c r="F111" s="205" t="s">
        <v>4586</v>
      </c>
      <c r="G111" s="206" t="s">
        <v>215</v>
      </c>
      <c r="H111" s="207">
        <v>0.05</v>
      </c>
      <c r="I111" s="208"/>
      <c r="J111" s="209">
        <f t="shared" si="10"/>
        <v>0</v>
      </c>
      <c r="K111" s="205" t="s">
        <v>216</v>
      </c>
      <c r="L111" s="61"/>
      <c r="M111" s="210" t="s">
        <v>21</v>
      </c>
      <c r="N111" s="211" t="s">
        <v>42</v>
      </c>
      <c r="O111" s="42"/>
      <c r="P111" s="212">
        <f t="shared" si="11"/>
        <v>0</v>
      </c>
      <c r="Q111" s="212">
        <v>0.00076</v>
      </c>
      <c r="R111" s="212">
        <f t="shared" si="12"/>
        <v>3.8E-05</v>
      </c>
      <c r="S111" s="212">
        <v>0</v>
      </c>
      <c r="T111" s="213">
        <f t="shared" si="13"/>
        <v>0</v>
      </c>
      <c r="AR111" s="25" t="s">
        <v>291</v>
      </c>
      <c r="AT111" s="25" t="s">
        <v>212</v>
      </c>
      <c r="AU111" s="25" t="s">
        <v>80</v>
      </c>
      <c r="AY111" s="25" t="s">
        <v>210</v>
      </c>
      <c r="BE111" s="214">
        <f t="shared" si="14"/>
        <v>0</v>
      </c>
      <c r="BF111" s="214">
        <f t="shared" si="15"/>
        <v>0</v>
      </c>
      <c r="BG111" s="214">
        <f t="shared" si="16"/>
        <v>0</v>
      </c>
      <c r="BH111" s="214">
        <f t="shared" si="17"/>
        <v>0</v>
      </c>
      <c r="BI111" s="214">
        <f t="shared" si="18"/>
        <v>0</v>
      </c>
      <c r="BJ111" s="25" t="s">
        <v>78</v>
      </c>
      <c r="BK111" s="214">
        <f t="shared" si="19"/>
        <v>0</v>
      </c>
      <c r="BL111" s="25" t="s">
        <v>291</v>
      </c>
      <c r="BM111" s="25" t="s">
        <v>4587</v>
      </c>
    </row>
    <row r="112" spans="2:65" s="1" customFormat="1" ht="25.5" customHeight="1">
      <c r="B112" s="41"/>
      <c r="C112" s="203" t="s">
        <v>277</v>
      </c>
      <c r="D112" s="203" t="s">
        <v>212</v>
      </c>
      <c r="E112" s="204" t="s">
        <v>4588</v>
      </c>
      <c r="F112" s="205" t="s">
        <v>4589</v>
      </c>
      <c r="G112" s="206" t="s">
        <v>1519</v>
      </c>
      <c r="H112" s="207">
        <v>0.25</v>
      </c>
      <c r="I112" s="208"/>
      <c r="J112" s="209">
        <f t="shared" si="10"/>
        <v>0</v>
      </c>
      <c r="K112" s="205" t="s">
        <v>216</v>
      </c>
      <c r="L112" s="61"/>
      <c r="M112" s="210" t="s">
        <v>21</v>
      </c>
      <c r="N112" s="211" t="s">
        <v>42</v>
      </c>
      <c r="O112" s="42"/>
      <c r="P112" s="212">
        <f t="shared" si="11"/>
        <v>0</v>
      </c>
      <c r="Q112" s="212">
        <v>0.00328</v>
      </c>
      <c r="R112" s="212">
        <f t="shared" si="12"/>
        <v>0.00082</v>
      </c>
      <c r="S112" s="212">
        <v>0</v>
      </c>
      <c r="T112" s="213">
        <f t="shared" si="13"/>
        <v>0</v>
      </c>
      <c r="AR112" s="25" t="s">
        <v>291</v>
      </c>
      <c r="AT112" s="25" t="s">
        <v>212</v>
      </c>
      <c r="AU112" s="25" t="s">
        <v>80</v>
      </c>
      <c r="AY112" s="25" t="s">
        <v>210</v>
      </c>
      <c r="BE112" s="214">
        <f t="shared" si="14"/>
        <v>0</v>
      </c>
      <c r="BF112" s="214">
        <f t="shared" si="15"/>
        <v>0</v>
      </c>
      <c r="BG112" s="214">
        <f t="shared" si="16"/>
        <v>0</v>
      </c>
      <c r="BH112" s="214">
        <f t="shared" si="17"/>
        <v>0</v>
      </c>
      <c r="BI112" s="214">
        <f t="shared" si="18"/>
        <v>0</v>
      </c>
      <c r="BJ112" s="25" t="s">
        <v>78</v>
      </c>
      <c r="BK112" s="214">
        <f t="shared" si="19"/>
        <v>0</v>
      </c>
      <c r="BL112" s="25" t="s">
        <v>291</v>
      </c>
      <c r="BM112" s="25" t="s">
        <v>4590</v>
      </c>
    </row>
    <row r="113" spans="2:65" s="1" customFormat="1" ht="16.5" customHeight="1">
      <c r="B113" s="41"/>
      <c r="C113" s="203" t="s">
        <v>283</v>
      </c>
      <c r="D113" s="203" t="s">
        <v>212</v>
      </c>
      <c r="E113" s="204" t="s">
        <v>4591</v>
      </c>
      <c r="F113" s="205" t="s">
        <v>4592</v>
      </c>
      <c r="G113" s="206" t="s">
        <v>274</v>
      </c>
      <c r="H113" s="207">
        <v>0.002</v>
      </c>
      <c r="I113" s="208"/>
      <c r="J113" s="209">
        <f t="shared" si="10"/>
        <v>0</v>
      </c>
      <c r="K113" s="205" t="s">
        <v>216</v>
      </c>
      <c r="L113" s="61"/>
      <c r="M113" s="210" t="s">
        <v>21</v>
      </c>
      <c r="N113" s="211" t="s">
        <v>42</v>
      </c>
      <c r="O113" s="42"/>
      <c r="P113" s="212">
        <f t="shared" si="11"/>
        <v>0</v>
      </c>
      <c r="Q113" s="212">
        <v>0</v>
      </c>
      <c r="R113" s="212">
        <f t="shared" si="12"/>
        <v>0</v>
      </c>
      <c r="S113" s="212">
        <v>0</v>
      </c>
      <c r="T113" s="213">
        <f t="shared" si="13"/>
        <v>0</v>
      </c>
      <c r="AR113" s="25" t="s">
        <v>291</v>
      </c>
      <c r="AT113" s="25" t="s">
        <v>212</v>
      </c>
      <c r="AU113" s="25" t="s">
        <v>80</v>
      </c>
      <c r="AY113" s="25" t="s">
        <v>210</v>
      </c>
      <c r="BE113" s="214">
        <f t="shared" si="14"/>
        <v>0</v>
      </c>
      <c r="BF113" s="214">
        <f t="shared" si="15"/>
        <v>0</v>
      </c>
      <c r="BG113" s="214">
        <f t="shared" si="16"/>
        <v>0</v>
      </c>
      <c r="BH113" s="214">
        <f t="shared" si="17"/>
        <v>0</v>
      </c>
      <c r="BI113" s="214">
        <f t="shared" si="18"/>
        <v>0</v>
      </c>
      <c r="BJ113" s="25" t="s">
        <v>78</v>
      </c>
      <c r="BK113" s="214">
        <f t="shared" si="19"/>
        <v>0</v>
      </c>
      <c r="BL113" s="25" t="s">
        <v>291</v>
      </c>
      <c r="BM113" s="25" t="s">
        <v>4593</v>
      </c>
    </row>
    <row r="114" spans="2:65" s="1" customFormat="1" ht="16.5" customHeight="1">
      <c r="B114" s="41"/>
      <c r="C114" s="203" t="s">
        <v>10</v>
      </c>
      <c r="D114" s="203" t="s">
        <v>212</v>
      </c>
      <c r="E114" s="204" t="s">
        <v>4594</v>
      </c>
      <c r="F114" s="205" t="s">
        <v>4595</v>
      </c>
      <c r="G114" s="206" t="s">
        <v>274</v>
      </c>
      <c r="H114" s="207">
        <v>0.002</v>
      </c>
      <c r="I114" s="208"/>
      <c r="J114" s="209">
        <f t="shared" si="10"/>
        <v>0</v>
      </c>
      <c r="K114" s="205" t="s">
        <v>216</v>
      </c>
      <c r="L114" s="61"/>
      <c r="M114" s="210" t="s">
        <v>21</v>
      </c>
      <c r="N114" s="211" t="s">
        <v>42</v>
      </c>
      <c r="O114" s="42"/>
      <c r="P114" s="212">
        <f t="shared" si="11"/>
        <v>0</v>
      </c>
      <c r="Q114" s="212">
        <v>0</v>
      </c>
      <c r="R114" s="212">
        <f t="shared" si="12"/>
        <v>0</v>
      </c>
      <c r="S114" s="212">
        <v>0</v>
      </c>
      <c r="T114" s="213">
        <f t="shared" si="13"/>
        <v>0</v>
      </c>
      <c r="AR114" s="25" t="s">
        <v>291</v>
      </c>
      <c r="AT114" s="25" t="s">
        <v>212</v>
      </c>
      <c r="AU114" s="25" t="s">
        <v>80</v>
      </c>
      <c r="AY114" s="25" t="s">
        <v>210</v>
      </c>
      <c r="BE114" s="214">
        <f t="shared" si="14"/>
        <v>0</v>
      </c>
      <c r="BF114" s="214">
        <f t="shared" si="15"/>
        <v>0</v>
      </c>
      <c r="BG114" s="214">
        <f t="shared" si="16"/>
        <v>0</v>
      </c>
      <c r="BH114" s="214">
        <f t="shared" si="17"/>
        <v>0</v>
      </c>
      <c r="BI114" s="214">
        <f t="shared" si="18"/>
        <v>0</v>
      </c>
      <c r="BJ114" s="25" t="s">
        <v>78</v>
      </c>
      <c r="BK114" s="214">
        <f t="shared" si="19"/>
        <v>0</v>
      </c>
      <c r="BL114" s="25" t="s">
        <v>291</v>
      </c>
      <c r="BM114" s="25" t="s">
        <v>4596</v>
      </c>
    </row>
    <row r="115" spans="2:63" s="11" customFormat="1" ht="29.85" customHeight="1">
      <c r="B115" s="187"/>
      <c r="C115" s="188"/>
      <c r="D115" s="189" t="s">
        <v>70</v>
      </c>
      <c r="E115" s="201" t="s">
        <v>3984</v>
      </c>
      <c r="F115" s="201" t="s">
        <v>4597</v>
      </c>
      <c r="G115" s="188"/>
      <c r="H115" s="188"/>
      <c r="I115" s="191"/>
      <c r="J115" s="202">
        <f>BK115</f>
        <v>0</v>
      </c>
      <c r="K115" s="188"/>
      <c r="L115" s="193"/>
      <c r="M115" s="194"/>
      <c r="N115" s="195"/>
      <c r="O115" s="195"/>
      <c r="P115" s="196">
        <f>SUM(P116:P125)</f>
        <v>0</v>
      </c>
      <c r="Q115" s="195"/>
      <c r="R115" s="196">
        <f>SUM(R116:R125)</f>
        <v>0.018795</v>
      </c>
      <c r="S115" s="195"/>
      <c r="T115" s="197">
        <f>SUM(T116:T125)</f>
        <v>0</v>
      </c>
      <c r="AR115" s="198" t="s">
        <v>80</v>
      </c>
      <c r="AT115" s="199" t="s">
        <v>70</v>
      </c>
      <c r="AU115" s="199" t="s">
        <v>78</v>
      </c>
      <c r="AY115" s="198" t="s">
        <v>210</v>
      </c>
      <c r="BK115" s="200">
        <f>SUM(BK116:BK125)</f>
        <v>0</v>
      </c>
    </row>
    <row r="116" spans="2:65" s="1" customFormat="1" ht="16.5" customHeight="1">
      <c r="B116" s="41"/>
      <c r="C116" s="203" t="s">
        <v>291</v>
      </c>
      <c r="D116" s="203" t="s">
        <v>212</v>
      </c>
      <c r="E116" s="204" t="s">
        <v>4598</v>
      </c>
      <c r="F116" s="205" t="s">
        <v>4599</v>
      </c>
      <c r="G116" s="206" t="s">
        <v>345</v>
      </c>
      <c r="H116" s="207">
        <v>15.75</v>
      </c>
      <c r="I116" s="208"/>
      <c r="J116" s="209">
        <f aca="true" t="shared" si="20" ref="J116:J125">ROUND(I116*H116,2)</f>
        <v>0</v>
      </c>
      <c r="K116" s="205" t="s">
        <v>216</v>
      </c>
      <c r="L116" s="61"/>
      <c r="M116" s="210" t="s">
        <v>21</v>
      </c>
      <c r="N116" s="211" t="s">
        <v>42</v>
      </c>
      <c r="O116" s="42"/>
      <c r="P116" s="212">
        <f aca="true" t="shared" si="21" ref="P116:P125">O116*H116</f>
        <v>0</v>
      </c>
      <c r="Q116" s="212">
        <v>0.00047</v>
      </c>
      <c r="R116" s="212">
        <f aca="true" t="shared" si="22" ref="R116:R125">Q116*H116</f>
        <v>0.007402499999999999</v>
      </c>
      <c r="S116" s="212">
        <v>0</v>
      </c>
      <c r="T116" s="213">
        <f aca="true" t="shared" si="23" ref="T116:T125">S116*H116</f>
        <v>0</v>
      </c>
      <c r="AR116" s="25" t="s">
        <v>291</v>
      </c>
      <c r="AT116" s="25" t="s">
        <v>212</v>
      </c>
      <c r="AU116" s="25" t="s">
        <v>80</v>
      </c>
      <c r="AY116" s="25" t="s">
        <v>210</v>
      </c>
      <c r="BE116" s="214">
        <f aca="true" t="shared" si="24" ref="BE116:BE125">IF(N116="základní",J116,0)</f>
        <v>0</v>
      </c>
      <c r="BF116" s="214">
        <f aca="true" t="shared" si="25" ref="BF116:BF125">IF(N116="snížená",J116,0)</f>
        <v>0</v>
      </c>
      <c r="BG116" s="214">
        <f aca="true" t="shared" si="26" ref="BG116:BG125">IF(N116="zákl. přenesená",J116,0)</f>
        <v>0</v>
      </c>
      <c r="BH116" s="214">
        <f aca="true" t="shared" si="27" ref="BH116:BH125">IF(N116="sníž. přenesená",J116,0)</f>
        <v>0</v>
      </c>
      <c r="BI116" s="214">
        <f aca="true" t="shared" si="28" ref="BI116:BI125">IF(N116="nulová",J116,0)</f>
        <v>0</v>
      </c>
      <c r="BJ116" s="25" t="s">
        <v>78</v>
      </c>
      <c r="BK116" s="214">
        <f aca="true" t="shared" si="29" ref="BK116:BK125">ROUND(I116*H116,2)</f>
        <v>0</v>
      </c>
      <c r="BL116" s="25" t="s">
        <v>291</v>
      </c>
      <c r="BM116" s="25" t="s">
        <v>4600</v>
      </c>
    </row>
    <row r="117" spans="2:65" s="1" customFormat="1" ht="16.5" customHeight="1">
      <c r="B117" s="41"/>
      <c r="C117" s="203" t="s">
        <v>295</v>
      </c>
      <c r="D117" s="203" t="s">
        <v>212</v>
      </c>
      <c r="E117" s="204" t="s">
        <v>4601</v>
      </c>
      <c r="F117" s="205" t="s">
        <v>4602</v>
      </c>
      <c r="G117" s="206" t="s">
        <v>345</v>
      </c>
      <c r="H117" s="207">
        <v>5.5</v>
      </c>
      <c r="I117" s="208"/>
      <c r="J117" s="209">
        <f t="shared" si="20"/>
        <v>0</v>
      </c>
      <c r="K117" s="205" t="s">
        <v>216</v>
      </c>
      <c r="L117" s="61"/>
      <c r="M117" s="210" t="s">
        <v>21</v>
      </c>
      <c r="N117" s="211" t="s">
        <v>42</v>
      </c>
      <c r="O117" s="42"/>
      <c r="P117" s="212">
        <f t="shared" si="21"/>
        <v>0</v>
      </c>
      <c r="Q117" s="212">
        <v>0.00058</v>
      </c>
      <c r="R117" s="212">
        <f t="shared" si="22"/>
        <v>0.00319</v>
      </c>
      <c r="S117" s="212">
        <v>0</v>
      </c>
      <c r="T117" s="213">
        <f t="shared" si="23"/>
        <v>0</v>
      </c>
      <c r="AR117" s="25" t="s">
        <v>291</v>
      </c>
      <c r="AT117" s="25" t="s">
        <v>212</v>
      </c>
      <c r="AU117" s="25" t="s">
        <v>80</v>
      </c>
      <c r="AY117" s="25" t="s">
        <v>210</v>
      </c>
      <c r="BE117" s="214">
        <f t="shared" si="24"/>
        <v>0</v>
      </c>
      <c r="BF117" s="214">
        <f t="shared" si="25"/>
        <v>0</v>
      </c>
      <c r="BG117" s="214">
        <f t="shared" si="26"/>
        <v>0</v>
      </c>
      <c r="BH117" s="214">
        <f t="shared" si="27"/>
        <v>0</v>
      </c>
      <c r="BI117" s="214">
        <f t="shared" si="28"/>
        <v>0</v>
      </c>
      <c r="BJ117" s="25" t="s">
        <v>78</v>
      </c>
      <c r="BK117" s="214">
        <f t="shared" si="29"/>
        <v>0</v>
      </c>
      <c r="BL117" s="25" t="s">
        <v>291</v>
      </c>
      <c r="BM117" s="25" t="s">
        <v>4603</v>
      </c>
    </row>
    <row r="118" spans="2:65" s="1" customFormat="1" ht="16.5" customHeight="1">
      <c r="B118" s="41"/>
      <c r="C118" s="203" t="s">
        <v>301</v>
      </c>
      <c r="D118" s="203" t="s">
        <v>212</v>
      </c>
      <c r="E118" s="204" t="s">
        <v>4604</v>
      </c>
      <c r="F118" s="205" t="s">
        <v>4605</v>
      </c>
      <c r="G118" s="206" t="s">
        <v>345</v>
      </c>
      <c r="H118" s="207">
        <v>4.75</v>
      </c>
      <c r="I118" s="208"/>
      <c r="J118" s="209">
        <f t="shared" si="20"/>
        <v>0</v>
      </c>
      <c r="K118" s="205" t="s">
        <v>216</v>
      </c>
      <c r="L118" s="61"/>
      <c r="M118" s="210" t="s">
        <v>21</v>
      </c>
      <c r="N118" s="211" t="s">
        <v>42</v>
      </c>
      <c r="O118" s="42"/>
      <c r="P118" s="212">
        <f t="shared" si="21"/>
        <v>0</v>
      </c>
      <c r="Q118" s="212">
        <v>0.00071</v>
      </c>
      <c r="R118" s="212">
        <f t="shared" si="22"/>
        <v>0.0033725</v>
      </c>
      <c r="S118" s="212">
        <v>0</v>
      </c>
      <c r="T118" s="213">
        <f t="shared" si="23"/>
        <v>0</v>
      </c>
      <c r="AR118" s="25" t="s">
        <v>291</v>
      </c>
      <c r="AT118" s="25" t="s">
        <v>212</v>
      </c>
      <c r="AU118" s="25" t="s">
        <v>80</v>
      </c>
      <c r="AY118" s="25" t="s">
        <v>210</v>
      </c>
      <c r="BE118" s="214">
        <f t="shared" si="24"/>
        <v>0</v>
      </c>
      <c r="BF118" s="214">
        <f t="shared" si="25"/>
        <v>0</v>
      </c>
      <c r="BG118" s="214">
        <f t="shared" si="26"/>
        <v>0</v>
      </c>
      <c r="BH118" s="214">
        <f t="shared" si="27"/>
        <v>0</v>
      </c>
      <c r="BI118" s="214">
        <f t="shared" si="28"/>
        <v>0</v>
      </c>
      <c r="BJ118" s="25" t="s">
        <v>78</v>
      </c>
      <c r="BK118" s="214">
        <f t="shared" si="29"/>
        <v>0</v>
      </c>
      <c r="BL118" s="25" t="s">
        <v>291</v>
      </c>
      <c r="BM118" s="25" t="s">
        <v>4606</v>
      </c>
    </row>
    <row r="119" spans="2:65" s="1" customFormat="1" ht="16.5" customHeight="1">
      <c r="B119" s="41"/>
      <c r="C119" s="203" t="s">
        <v>307</v>
      </c>
      <c r="D119" s="203" t="s">
        <v>212</v>
      </c>
      <c r="E119" s="204" t="s">
        <v>4607</v>
      </c>
      <c r="F119" s="205" t="s">
        <v>4608</v>
      </c>
      <c r="G119" s="206" t="s">
        <v>345</v>
      </c>
      <c r="H119" s="207">
        <v>3</v>
      </c>
      <c r="I119" s="208"/>
      <c r="J119" s="209">
        <f t="shared" si="20"/>
        <v>0</v>
      </c>
      <c r="K119" s="205" t="s">
        <v>216</v>
      </c>
      <c r="L119" s="61"/>
      <c r="M119" s="210" t="s">
        <v>21</v>
      </c>
      <c r="N119" s="211" t="s">
        <v>42</v>
      </c>
      <c r="O119" s="42"/>
      <c r="P119" s="212">
        <f t="shared" si="21"/>
        <v>0</v>
      </c>
      <c r="Q119" s="212">
        <v>0.00106</v>
      </c>
      <c r="R119" s="212">
        <f t="shared" si="22"/>
        <v>0.0031799999999999997</v>
      </c>
      <c r="S119" s="212">
        <v>0</v>
      </c>
      <c r="T119" s="213">
        <f t="shared" si="23"/>
        <v>0</v>
      </c>
      <c r="AR119" s="25" t="s">
        <v>291</v>
      </c>
      <c r="AT119" s="25" t="s">
        <v>212</v>
      </c>
      <c r="AU119" s="25" t="s">
        <v>80</v>
      </c>
      <c r="AY119" s="25" t="s">
        <v>210</v>
      </c>
      <c r="BE119" s="214">
        <f t="shared" si="24"/>
        <v>0</v>
      </c>
      <c r="BF119" s="214">
        <f t="shared" si="25"/>
        <v>0</v>
      </c>
      <c r="BG119" s="214">
        <f t="shared" si="26"/>
        <v>0</v>
      </c>
      <c r="BH119" s="214">
        <f t="shared" si="27"/>
        <v>0</v>
      </c>
      <c r="BI119" s="214">
        <f t="shared" si="28"/>
        <v>0</v>
      </c>
      <c r="BJ119" s="25" t="s">
        <v>78</v>
      </c>
      <c r="BK119" s="214">
        <f t="shared" si="29"/>
        <v>0</v>
      </c>
      <c r="BL119" s="25" t="s">
        <v>291</v>
      </c>
      <c r="BM119" s="25" t="s">
        <v>4609</v>
      </c>
    </row>
    <row r="120" spans="2:65" s="1" customFormat="1" ht="16.5" customHeight="1">
      <c r="B120" s="41"/>
      <c r="C120" s="203" t="s">
        <v>312</v>
      </c>
      <c r="D120" s="203" t="s">
        <v>212</v>
      </c>
      <c r="E120" s="204" t="s">
        <v>4610</v>
      </c>
      <c r="F120" s="205" t="s">
        <v>4611</v>
      </c>
      <c r="G120" s="206" t="s">
        <v>345</v>
      </c>
      <c r="H120" s="207">
        <v>1</v>
      </c>
      <c r="I120" s="208"/>
      <c r="J120" s="209">
        <f t="shared" si="20"/>
        <v>0</v>
      </c>
      <c r="K120" s="205" t="s">
        <v>216</v>
      </c>
      <c r="L120" s="61"/>
      <c r="M120" s="210" t="s">
        <v>21</v>
      </c>
      <c r="N120" s="211" t="s">
        <v>42</v>
      </c>
      <c r="O120" s="42"/>
      <c r="P120" s="212">
        <f t="shared" si="21"/>
        <v>0</v>
      </c>
      <c r="Q120" s="212">
        <v>0.00161</v>
      </c>
      <c r="R120" s="212">
        <f t="shared" si="22"/>
        <v>0.00161</v>
      </c>
      <c r="S120" s="212">
        <v>0</v>
      </c>
      <c r="T120" s="213">
        <f t="shared" si="23"/>
        <v>0</v>
      </c>
      <c r="AR120" s="25" t="s">
        <v>291</v>
      </c>
      <c r="AT120" s="25" t="s">
        <v>212</v>
      </c>
      <c r="AU120" s="25" t="s">
        <v>80</v>
      </c>
      <c r="AY120" s="25" t="s">
        <v>210</v>
      </c>
      <c r="BE120" s="214">
        <f t="shared" si="24"/>
        <v>0</v>
      </c>
      <c r="BF120" s="214">
        <f t="shared" si="25"/>
        <v>0</v>
      </c>
      <c r="BG120" s="214">
        <f t="shared" si="26"/>
        <v>0</v>
      </c>
      <c r="BH120" s="214">
        <f t="shared" si="27"/>
        <v>0</v>
      </c>
      <c r="BI120" s="214">
        <f t="shared" si="28"/>
        <v>0</v>
      </c>
      <c r="BJ120" s="25" t="s">
        <v>78</v>
      </c>
      <c r="BK120" s="214">
        <f t="shared" si="29"/>
        <v>0</v>
      </c>
      <c r="BL120" s="25" t="s">
        <v>291</v>
      </c>
      <c r="BM120" s="25" t="s">
        <v>4612</v>
      </c>
    </row>
    <row r="121" spans="2:65" s="1" customFormat="1" ht="25.5" customHeight="1">
      <c r="B121" s="41"/>
      <c r="C121" s="203" t="s">
        <v>9</v>
      </c>
      <c r="D121" s="203" t="s">
        <v>212</v>
      </c>
      <c r="E121" s="204" t="s">
        <v>4613</v>
      </c>
      <c r="F121" s="205" t="s">
        <v>4614</v>
      </c>
      <c r="G121" s="206" t="s">
        <v>215</v>
      </c>
      <c r="H121" s="207">
        <v>0.1</v>
      </c>
      <c r="I121" s="208"/>
      <c r="J121" s="209">
        <f t="shared" si="20"/>
        <v>0</v>
      </c>
      <c r="K121" s="205" t="s">
        <v>216</v>
      </c>
      <c r="L121" s="61"/>
      <c r="M121" s="210" t="s">
        <v>21</v>
      </c>
      <c r="N121" s="211" t="s">
        <v>42</v>
      </c>
      <c r="O121" s="42"/>
      <c r="P121" s="212">
        <f t="shared" si="21"/>
        <v>0</v>
      </c>
      <c r="Q121" s="212">
        <v>0.00016</v>
      </c>
      <c r="R121" s="212">
        <f t="shared" si="22"/>
        <v>1.6000000000000003E-05</v>
      </c>
      <c r="S121" s="212">
        <v>0</v>
      </c>
      <c r="T121" s="213">
        <f t="shared" si="23"/>
        <v>0</v>
      </c>
      <c r="AR121" s="25" t="s">
        <v>291</v>
      </c>
      <c r="AT121" s="25" t="s">
        <v>212</v>
      </c>
      <c r="AU121" s="25" t="s">
        <v>80</v>
      </c>
      <c r="AY121" s="25" t="s">
        <v>210</v>
      </c>
      <c r="BE121" s="214">
        <f t="shared" si="24"/>
        <v>0</v>
      </c>
      <c r="BF121" s="214">
        <f t="shared" si="25"/>
        <v>0</v>
      </c>
      <c r="BG121" s="214">
        <f t="shared" si="26"/>
        <v>0</v>
      </c>
      <c r="BH121" s="214">
        <f t="shared" si="27"/>
        <v>0</v>
      </c>
      <c r="BI121" s="214">
        <f t="shared" si="28"/>
        <v>0</v>
      </c>
      <c r="BJ121" s="25" t="s">
        <v>78</v>
      </c>
      <c r="BK121" s="214">
        <f t="shared" si="29"/>
        <v>0</v>
      </c>
      <c r="BL121" s="25" t="s">
        <v>291</v>
      </c>
      <c r="BM121" s="25" t="s">
        <v>4615</v>
      </c>
    </row>
    <row r="122" spans="2:65" s="1" customFormat="1" ht="25.5" customHeight="1">
      <c r="B122" s="41"/>
      <c r="C122" s="203" t="s">
        <v>319</v>
      </c>
      <c r="D122" s="203" t="s">
        <v>212</v>
      </c>
      <c r="E122" s="204" t="s">
        <v>4616</v>
      </c>
      <c r="F122" s="205" t="s">
        <v>4617</v>
      </c>
      <c r="G122" s="206" t="s">
        <v>215</v>
      </c>
      <c r="H122" s="207">
        <v>0.1</v>
      </c>
      <c r="I122" s="208"/>
      <c r="J122" s="209">
        <f t="shared" si="20"/>
        <v>0</v>
      </c>
      <c r="K122" s="205" t="s">
        <v>216</v>
      </c>
      <c r="L122" s="61"/>
      <c r="M122" s="210" t="s">
        <v>21</v>
      </c>
      <c r="N122" s="211" t="s">
        <v>42</v>
      </c>
      <c r="O122" s="42"/>
      <c r="P122" s="212">
        <f t="shared" si="21"/>
        <v>0</v>
      </c>
      <c r="Q122" s="212">
        <v>0.00024</v>
      </c>
      <c r="R122" s="212">
        <f t="shared" si="22"/>
        <v>2.4E-05</v>
      </c>
      <c r="S122" s="212">
        <v>0</v>
      </c>
      <c r="T122" s="213">
        <f t="shared" si="23"/>
        <v>0</v>
      </c>
      <c r="AR122" s="25" t="s">
        <v>291</v>
      </c>
      <c r="AT122" s="25" t="s">
        <v>212</v>
      </c>
      <c r="AU122" s="25" t="s">
        <v>80</v>
      </c>
      <c r="AY122" s="25" t="s">
        <v>210</v>
      </c>
      <c r="BE122" s="214">
        <f t="shared" si="24"/>
        <v>0</v>
      </c>
      <c r="BF122" s="214">
        <f t="shared" si="25"/>
        <v>0</v>
      </c>
      <c r="BG122" s="214">
        <f t="shared" si="26"/>
        <v>0</v>
      </c>
      <c r="BH122" s="214">
        <f t="shared" si="27"/>
        <v>0</v>
      </c>
      <c r="BI122" s="214">
        <f t="shared" si="28"/>
        <v>0</v>
      </c>
      <c r="BJ122" s="25" t="s">
        <v>78</v>
      </c>
      <c r="BK122" s="214">
        <f t="shared" si="29"/>
        <v>0</v>
      </c>
      <c r="BL122" s="25" t="s">
        <v>291</v>
      </c>
      <c r="BM122" s="25" t="s">
        <v>4618</v>
      </c>
    </row>
    <row r="123" spans="2:65" s="1" customFormat="1" ht="16.5" customHeight="1">
      <c r="B123" s="41"/>
      <c r="C123" s="203" t="s">
        <v>325</v>
      </c>
      <c r="D123" s="203" t="s">
        <v>212</v>
      </c>
      <c r="E123" s="204" t="s">
        <v>4619</v>
      </c>
      <c r="F123" s="205" t="s">
        <v>4620</v>
      </c>
      <c r="G123" s="206" t="s">
        <v>345</v>
      </c>
      <c r="H123" s="207">
        <v>30</v>
      </c>
      <c r="I123" s="208"/>
      <c r="J123" s="209">
        <f t="shared" si="20"/>
        <v>0</v>
      </c>
      <c r="K123" s="205" t="s">
        <v>216</v>
      </c>
      <c r="L123" s="61"/>
      <c r="M123" s="210" t="s">
        <v>21</v>
      </c>
      <c r="N123" s="211" t="s">
        <v>42</v>
      </c>
      <c r="O123" s="42"/>
      <c r="P123" s="212">
        <f t="shared" si="21"/>
        <v>0</v>
      </c>
      <c r="Q123" s="212">
        <v>0</v>
      </c>
      <c r="R123" s="212">
        <f t="shared" si="22"/>
        <v>0</v>
      </c>
      <c r="S123" s="212">
        <v>0</v>
      </c>
      <c r="T123" s="213">
        <f t="shared" si="23"/>
        <v>0</v>
      </c>
      <c r="AR123" s="25" t="s">
        <v>291</v>
      </c>
      <c r="AT123" s="25" t="s">
        <v>212</v>
      </c>
      <c r="AU123" s="25" t="s">
        <v>80</v>
      </c>
      <c r="AY123" s="25" t="s">
        <v>210</v>
      </c>
      <c r="BE123" s="214">
        <f t="shared" si="24"/>
        <v>0</v>
      </c>
      <c r="BF123" s="214">
        <f t="shared" si="25"/>
        <v>0</v>
      </c>
      <c r="BG123" s="214">
        <f t="shared" si="26"/>
        <v>0</v>
      </c>
      <c r="BH123" s="214">
        <f t="shared" si="27"/>
        <v>0</v>
      </c>
      <c r="BI123" s="214">
        <f t="shared" si="28"/>
        <v>0</v>
      </c>
      <c r="BJ123" s="25" t="s">
        <v>78</v>
      </c>
      <c r="BK123" s="214">
        <f t="shared" si="29"/>
        <v>0</v>
      </c>
      <c r="BL123" s="25" t="s">
        <v>291</v>
      </c>
      <c r="BM123" s="25" t="s">
        <v>4621</v>
      </c>
    </row>
    <row r="124" spans="2:65" s="1" customFormat="1" ht="16.5" customHeight="1">
      <c r="B124" s="41"/>
      <c r="C124" s="203" t="s">
        <v>332</v>
      </c>
      <c r="D124" s="203" t="s">
        <v>212</v>
      </c>
      <c r="E124" s="204" t="s">
        <v>4622</v>
      </c>
      <c r="F124" s="205" t="s">
        <v>4623</v>
      </c>
      <c r="G124" s="206" t="s">
        <v>274</v>
      </c>
      <c r="H124" s="207">
        <v>0.019</v>
      </c>
      <c r="I124" s="208"/>
      <c r="J124" s="209">
        <f t="shared" si="20"/>
        <v>0</v>
      </c>
      <c r="K124" s="205" t="s">
        <v>216</v>
      </c>
      <c r="L124" s="61"/>
      <c r="M124" s="210" t="s">
        <v>21</v>
      </c>
      <c r="N124" s="211" t="s">
        <v>42</v>
      </c>
      <c r="O124" s="42"/>
      <c r="P124" s="212">
        <f t="shared" si="21"/>
        <v>0</v>
      </c>
      <c r="Q124" s="212">
        <v>0</v>
      </c>
      <c r="R124" s="212">
        <f t="shared" si="22"/>
        <v>0</v>
      </c>
      <c r="S124" s="212">
        <v>0</v>
      </c>
      <c r="T124" s="213">
        <f t="shared" si="23"/>
        <v>0</v>
      </c>
      <c r="AR124" s="25" t="s">
        <v>291</v>
      </c>
      <c r="AT124" s="25" t="s">
        <v>212</v>
      </c>
      <c r="AU124" s="25" t="s">
        <v>80</v>
      </c>
      <c r="AY124" s="25" t="s">
        <v>210</v>
      </c>
      <c r="BE124" s="214">
        <f t="shared" si="24"/>
        <v>0</v>
      </c>
      <c r="BF124" s="214">
        <f t="shared" si="25"/>
        <v>0</v>
      </c>
      <c r="BG124" s="214">
        <f t="shared" si="26"/>
        <v>0</v>
      </c>
      <c r="BH124" s="214">
        <f t="shared" si="27"/>
        <v>0</v>
      </c>
      <c r="BI124" s="214">
        <f t="shared" si="28"/>
        <v>0</v>
      </c>
      <c r="BJ124" s="25" t="s">
        <v>78</v>
      </c>
      <c r="BK124" s="214">
        <f t="shared" si="29"/>
        <v>0</v>
      </c>
      <c r="BL124" s="25" t="s">
        <v>291</v>
      </c>
      <c r="BM124" s="25" t="s">
        <v>4624</v>
      </c>
    </row>
    <row r="125" spans="2:65" s="1" customFormat="1" ht="16.5" customHeight="1">
      <c r="B125" s="41"/>
      <c r="C125" s="203" t="s">
        <v>337</v>
      </c>
      <c r="D125" s="203" t="s">
        <v>212</v>
      </c>
      <c r="E125" s="204" t="s">
        <v>4625</v>
      </c>
      <c r="F125" s="205" t="s">
        <v>4626</v>
      </c>
      <c r="G125" s="206" t="s">
        <v>274</v>
      </c>
      <c r="H125" s="207">
        <v>0.019</v>
      </c>
      <c r="I125" s="208"/>
      <c r="J125" s="209">
        <f t="shared" si="20"/>
        <v>0</v>
      </c>
      <c r="K125" s="205" t="s">
        <v>216</v>
      </c>
      <c r="L125" s="61"/>
      <c r="M125" s="210" t="s">
        <v>21</v>
      </c>
      <c r="N125" s="211" t="s">
        <v>42</v>
      </c>
      <c r="O125" s="42"/>
      <c r="P125" s="212">
        <f t="shared" si="21"/>
        <v>0</v>
      </c>
      <c r="Q125" s="212">
        <v>0</v>
      </c>
      <c r="R125" s="212">
        <f t="shared" si="22"/>
        <v>0</v>
      </c>
      <c r="S125" s="212">
        <v>0</v>
      </c>
      <c r="T125" s="213">
        <f t="shared" si="23"/>
        <v>0</v>
      </c>
      <c r="AR125" s="25" t="s">
        <v>291</v>
      </c>
      <c r="AT125" s="25" t="s">
        <v>212</v>
      </c>
      <c r="AU125" s="25" t="s">
        <v>80</v>
      </c>
      <c r="AY125" s="25" t="s">
        <v>210</v>
      </c>
      <c r="BE125" s="214">
        <f t="shared" si="24"/>
        <v>0</v>
      </c>
      <c r="BF125" s="214">
        <f t="shared" si="25"/>
        <v>0</v>
      </c>
      <c r="BG125" s="214">
        <f t="shared" si="26"/>
        <v>0</v>
      </c>
      <c r="BH125" s="214">
        <f t="shared" si="27"/>
        <v>0</v>
      </c>
      <c r="BI125" s="214">
        <f t="shared" si="28"/>
        <v>0</v>
      </c>
      <c r="BJ125" s="25" t="s">
        <v>78</v>
      </c>
      <c r="BK125" s="214">
        <f t="shared" si="29"/>
        <v>0</v>
      </c>
      <c r="BL125" s="25" t="s">
        <v>291</v>
      </c>
      <c r="BM125" s="25" t="s">
        <v>4627</v>
      </c>
    </row>
    <row r="126" spans="2:63" s="11" customFormat="1" ht="29.85" customHeight="1">
      <c r="B126" s="187"/>
      <c r="C126" s="188"/>
      <c r="D126" s="189" t="s">
        <v>70</v>
      </c>
      <c r="E126" s="201" t="s">
        <v>3990</v>
      </c>
      <c r="F126" s="201" t="s">
        <v>4628</v>
      </c>
      <c r="G126" s="188"/>
      <c r="H126" s="188"/>
      <c r="I126" s="191"/>
      <c r="J126" s="202">
        <f>BK126</f>
        <v>0</v>
      </c>
      <c r="K126" s="188"/>
      <c r="L126" s="193"/>
      <c r="M126" s="194"/>
      <c r="N126" s="195"/>
      <c r="O126" s="195"/>
      <c r="P126" s="196">
        <f>SUM(P127:P146)</f>
        <v>0</v>
      </c>
      <c r="Q126" s="195"/>
      <c r="R126" s="196">
        <f>SUM(R127:R146)</f>
        <v>0.0033295</v>
      </c>
      <c r="S126" s="195"/>
      <c r="T126" s="197">
        <f>SUM(T127:T146)</f>
        <v>0</v>
      </c>
      <c r="AR126" s="198" t="s">
        <v>80</v>
      </c>
      <c r="AT126" s="199" t="s">
        <v>70</v>
      </c>
      <c r="AU126" s="199" t="s">
        <v>78</v>
      </c>
      <c r="AY126" s="198" t="s">
        <v>210</v>
      </c>
      <c r="BK126" s="200">
        <f>SUM(BK127:BK146)</f>
        <v>0</v>
      </c>
    </row>
    <row r="127" spans="2:65" s="1" customFormat="1" ht="25.5" customHeight="1">
      <c r="B127" s="41"/>
      <c r="C127" s="203" t="s">
        <v>342</v>
      </c>
      <c r="D127" s="203" t="s">
        <v>212</v>
      </c>
      <c r="E127" s="204" t="s">
        <v>4629</v>
      </c>
      <c r="F127" s="205" t="s">
        <v>4630</v>
      </c>
      <c r="G127" s="206" t="s">
        <v>215</v>
      </c>
      <c r="H127" s="207">
        <v>0.05</v>
      </c>
      <c r="I127" s="208"/>
      <c r="J127" s="209">
        <f aca="true" t="shared" si="30" ref="J127:J146">ROUND(I127*H127,2)</f>
        <v>0</v>
      </c>
      <c r="K127" s="205" t="s">
        <v>216</v>
      </c>
      <c r="L127" s="61"/>
      <c r="M127" s="210" t="s">
        <v>21</v>
      </c>
      <c r="N127" s="211" t="s">
        <v>42</v>
      </c>
      <c r="O127" s="42"/>
      <c r="P127" s="212">
        <f aca="true" t="shared" si="31" ref="P127:P146">O127*H127</f>
        <v>0</v>
      </c>
      <c r="Q127" s="212">
        <v>0.00025</v>
      </c>
      <c r="R127" s="212">
        <f aca="true" t="shared" si="32" ref="R127:R146">Q127*H127</f>
        <v>1.25E-05</v>
      </c>
      <c r="S127" s="212">
        <v>0</v>
      </c>
      <c r="T127" s="213">
        <f aca="true" t="shared" si="33" ref="T127:T146">S127*H127</f>
        <v>0</v>
      </c>
      <c r="AR127" s="25" t="s">
        <v>291</v>
      </c>
      <c r="AT127" s="25" t="s">
        <v>212</v>
      </c>
      <c r="AU127" s="25" t="s">
        <v>80</v>
      </c>
      <c r="AY127" s="25" t="s">
        <v>210</v>
      </c>
      <c r="BE127" s="214">
        <f aca="true" t="shared" si="34" ref="BE127:BE146">IF(N127="základní",J127,0)</f>
        <v>0</v>
      </c>
      <c r="BF127" s="214">
        <f aca="true" t="shared" si="35" ref="BF127:BF146">IF(N127="snížená",J127,0)</f>
        <v>0</v>
      </c>
      <c r="BG127" s="214">
        <f aca="true" t="shared" si="36" ref="BG127:BG146">IF(N127="zákl. přenesená",J127,0)</f>
        <v>0</v>
      </c>
      <c r="BH127" s="214">
        <f aca="true" t="shared" si="37" ref="BH127:BH146">IF(N127="sníž. přenesená",J127,0)</f>
        <v>0</v>
      </c>
      <c r="BI127" s="214">
        <f aca="true" t="shared" si="38" ref="BI127:BI146">IF(N127="nulová",J127,0)</f>
        <v>0</v>
      </c>
      <c r="BJ127" s="25" t="s">
        <v>78</v>
      </c>
      <c r="BK127" s="214">
        <f aca="true" t="shared" si="39" ref="BK127:BK146">ROUND(I127*H127,2)</f>
        <v>0</v>
      </c>
      <c r="BL127" s="25" t="s">
        <v>291</v>
      </c>
      <c r="BM127" s="25" t="s">
        <v>4631</v>
      </c>
    </row>
    <row r="128" spans="2:65" s="1" customFormat="1" ht="25.5" customHeight="1">
      <c r="B128" s="41"/>
      <c r="C128" s="203" t="s">
        <v>347</v>
      </c>
      <c r="D128" s="203" t="s">
        <v>212</v>
      </c>
      <c r="E128" s="204" t="s">
        <v>4632</v>
      </c>
      <c r="F128" s="205" t="s">
        <v>4633</v>
      </c>
      <c r="G128" s="206" t="s">
        <v>215</v>
      </c>
      <c r="H128" s="207">
        <v>1.05</v>
      </c>
      <c r="I128" s="208"/>
      <c r="J128" s="209">
        <f t="shared" si="30"/>
        <v>0</v>
      </c>
      <c r="K128" s="205" t="s">
        <v>216</v>
      </c>
      <c r="L128" s="61"/>
      <c r="M128" s="210" t="s">
        <v>21</v>
      </c>
      <c r="N128" s="211" t="s">
        <v>42</v>
      </c>
      <c r="O128" s="42"/>
      <c r="P128" s="212">
        <f t="shared" si="31"/>
        <v>0</v>
      </c>
      <c r="Q128" s="212">
        <v>0.00026</v>
      </c>
      <c r="R128" s="212">
        <f t="shared" si="32"/>
        <v>0.00027299999999999997</v>
      </c>
      <c r="S128" s="212">
        <v>0</v>
      </c>
      <c r="T128" s="213">
        <f t="shared" si="33"/>
        <v>0</v>
      </c>
      <c r="AR128" s="25" t="s">
        <v>291</v>
      </c>
      <c r="AT128" s="25" t="s">
        <v>212</v>
      </c>
      <c r="AU128" s="25" t="s">
        <v>80</v>
      </c>
      <c r="AY128" s="25" t="s">
        <v>210</v>
      </c>
      <c r="BE128" s="214">
        <f t="shared" si="34"/>
        <v>0</v>
      </c>
      <c r="BF128" s="214">
        <f t="shared" si="35"/>
        <v>0</v>
      </c>
      <c r="BG128" s="214">
        <f t="shared" si="36"/>
        <v>0</v>
      </c>
      <c r="BH128" s="214">
        <f t="shared" si="37"/>
        <v>0</v>
      </c>
      <c r="BI128" s="214">
        <f t="shared" si="38"/>
        <v>0</v>
      </c>
      <c r="BJ128" s="25" t="s">
        <v>78</v>
      </c>
      <c r="BK128" s="214">
        <f t="shared" si="39"/>
        <v>0</v>
      </c>
      <c r="BL128" s="25" t="s">
        <v>291</v>
      </c>
      <c r="BM128" s="25" t="s">
        <v>4634</v>
      </c>
    </row>
    <row r="129" spans="2:65" s="1" customFormat="1" ht="16.5" customHeight="1">
      <c r="B129" s="41"/>
      <c r="C129" s="203" t="s">
        <v>352</v>
      </c>
      <c r="D129" s="203" t="s">
        <v>212</v>
      </c>
      <c r="E129" s="204" t="s">
        <v>4635</v>
      </c>
      <c r="F129" s="205" t="s">
        <v>4636</v>
      </c>
      <c r="G129" s="206" t="s">
        <v>215</v>
      </c>
      <c r="H129" s="207">
        <v>1.9</v>
      </c>
      <c r="I129" s="208"/>
      <c r="J129" s="209">
        <f t="shared" si="30"/>
        <v>0</v>
      </c>
      <c r="K129" s="205" t="s">
        <v>216</v>
      </c>
      <c r="L129" s="61"/>
      <c r="M129" s="210" t="s">
        <v>21</v>
      </c>
      <c r="N129" s="211" t="s">
        <v>42</v>
      </c>
      <c r="O129" s="42"/>
      <c r="P129" s="212">
        <f t="shared" si="31"/>
        <v>0</v>
      </c>
      <c r="Q129" s="212">
        <v>0.00014</v>
      </c>
      <c r="R129" s="212">
        <f t="shared" si="32"/>
        <v>0.00026599999999999996</v>
      </c>
      <c r="S129" s="212">
        <v>0</v>
      </c>
      <c r="T129" s="213">
        <f t="shared" si="33"/>
        <v>0</v>
      </c>
      <c r="AR129" s="25" t="s">
        <v>291</v>
      </c>
      <c r="AT129" s="25" t="s">
        <v>212</v>
      </c>
      <c r="AU129" s="25" t="s">
        <v>80</v>
      </c>
      <c r="AY129" s="25" t="s">
        <v>210</v>
      </c>
      <c r="BE129" s="214">
        <f t="shared" si="34"/>
        <v>0</v>
      </c>
      <c r="BF129" s="214">
        <f t="shared" si="35"/>
        <v>0</v>
      </c>
      <c r="BG129" s="214">
        <f t="shared" si="36"/>
        <v>0</v>
      </c>
      <c r="BH129" s="214">
        <f t="shared" si="37"/>
        <v>0</v>
      </c>
      <c r="BI129" s="214">
        <f t="shared" si="38"/>
        <v>0</v>
      </c>
      <c r="BJ129" s="25" t="s">
        <v>78</v>
      </c>
      <c r="BK129" s="214">
        <f t="shared" si="39"/>
        <v>0</v>
      </c>
      <c r="BL129" s="25" t="s">
        <v>291</v>
      </c>
      <c r="BM129" s="25" t="s">
        <v>4637</v>
      </c>
    </row>
    <row r="130" spans="2:65" s="1" customFormat="1" ht="16.5" customHeight="1">
      <c r="B130" s="41"/>
      <c r="C130" s="203" t="s">
        <v>357</v>
      </c>
      <c r="D130" s="203" t="s">
        <v>212</v>
      </c>
      <c r="E130" s="204" t="s">
        <v>4638</v>
      </c>
      <c r="F130" s="205" t="s">
        <v>4639</v>
      </c>
      <c r="G130" s="206" t="s">
        <v>215</v>
      </c>
      <c r="H130" s="207">
        <v>0.1</v>
      </c>
      <c r="I130" s="208"/>
      <c r="J130" s="209">
        <f t="shared" si="30"/>
        <v>0</v>
      </c>
      <c r="K130" s="205" t="s">
        <v>216</v>
      </c>
      <c r="L130" s="61"/>
      <c r="M130" s="210" t="s">
        <v>21</v>
      </c>
      <c r="N130" s="211" t="s">
        <v>42</v>
      </c>
      <c r="O130" s="42"/>
      <c r="P130" s="212">
        <f t="shared" si="31"/>
        <v>0</v>
      </c>
      <c r="Q130" s="212">
        <v>0.00025</v>
      </c>
      <c r="R130" s="212">
        <f t="shared" si="32"/>
        <v>2.5E-05</v>
      </c>
      <c r="S130" s="212">
        <v>0</v>
      </c>
      <c r="T130" s="213">
        <f t="shared" si="33"/>
        <v>0</v>
      </c>
      <c r="AR130" s="25" t="s">
        <v>291</v>
      </c>
      <c r="AT130" s="25" t="s">
        <v>212</v>
      </c>
      <c r="AU130" s="25" t="s">
        <v>80</v>
      </c>
      <c r="AY130" s="25" t="s">
        <v>210</v>
      </c>
      <c r="BE130" s="214">
        <f t="shared" si="34"/>
        <v>0</v>
      </c>
      <c r="BF130" s="214">
        <f t="shared" si="35"/>
        <v>0</v>
      </c>
      <c r="BG130" s="214">
        <f t="shared" si="36"/>
        <v>0</v>
      </c>
      <c r="BH130" s="214">
        <f t="shared" si="37"/>
        <v>0</v>
      </c>
      <c r="BI130" s="214">
        <f t="shared" si="38"/>
        <v>0</v>
      </c>
      <c r="BJ130" s="25" t="s">
        <v>78</v>
      </c>
      <c r="BK130" s="214">
        <f t="shared" si="39"/>
        <v>0</v>
      </c>
      <c r="BL130" s="25" t="s">
        <v>291</v>
      </c>
      <c r="BM130" s="25" t="s">
        <v>4640</v>
      </c>
    </row>
    <row r="131" spans="2:65" s="1" customFormat="1" ht="16.5" customHeight="1">
      <c r="B131" s="41"/>
      <c r="C131" s="203" t="s">
        <v>363</v>
      </c>
      <c r="D131" s="203" t="s">
        <v>212</v>
      </c>
      <c r="E131" s="204" t="s">
        <v>4641</v>
      </c>
      <c r="F131" s="205" t="s">
        <v>4642</v>
      </c>
      <c r="G131" s="206" t="s">
        <v>215</v>
      </c>
      <c r="H131" s="207">
        <v>0.2</v>
      </c>
      <c r="I131" s="208"/>
      <c r="J131" s="209">
        <f t="shared" si="30"/>
        <v>0</v>
      </c>
      <c r="K131" s="205" t="s">
        <v>216</v>
      </c>
      <c r="L131" s="61"/>
      <c r="M131" s="210" t="s">
        <v>21</v>
      </c>
      <c r="N131" s="211" t="s">
        <v>42</v>
      </c>
      <c r="O131" s="42"/>
      <c r="P131" s="212">
        <f t="shared" si="31"/>
        <v>0</v>
      </c>
      <c r="Q131" s="212">
        <v>0.00044</v>
      </c>
      <c r="R131" s="212">
        <f t="shared" si="32"/>
        <v>8.800000000000001E-05</v>
      </c>
      <c r="S131" s="212">
        <v>0</v>
      </c>
      <c r="T131" s="213">
        <f t="shared" si="33"/>
        <v>0</v>
      </c>
      <c r="AR131" s="25" t="s">
        <v>291</v>
      </c>
      <c r="AT131" s="25" t="s">
        <v>212</v>
      </c>
      <c r="AU131" s="25" t="s">
        <v>80</v>
      </c>
      <c r="AY131" s="25" t="s">
        <v>210</v>
      </c>
      <c r="BE131" s="214">
        <f t="shared" si="34"/>
        <v>0</v>
      </c>
      <c r="BF131" s="214">
        <f t="shared" si="35"/>
        <v>0</v>
      </c>
      <c r="BG131" s="214">
        <f t="shared" si="36"/>
        <v>0</v>
      </c>
      <c r="BH131" s="214">
        <f t="shared" si="37"/>
        <v>0</v>
      </c>
      <c r="BI131" s="214">
        <f t="shared" si="38"/>
        <v>0</v>
      </c>
      <c r="BJ131" s="25" t="s">
        <v>78</v>
      </c>
      <c r="BK131" s="214">
        <f t="shared" si="39"/>
        <v>0</v>
      </c>
      <c r="BL131" s="25" t="s">
        <v>291</v>
      </c>
      <c r="BM131" s="25" t="s">
        <v>4643</v>
      </c>
    </row>
    <row r="132" spans="2:65" s="1" customFormat="1" ht="16.5" customHeight="1">
      <c r="B132" s="41"/>
      <c r="C132" s="203" t="s">
        <v>366</v>
      </c>
      <c r="D132" s="203" t="s">
        <v>212</v>
      </c>
      <c r="E132" s="204" t="s">
        <v>4644</v>
      </c>
      <c r="F132" s="205" t="s">
        <v>4645</v>
      </c>
      <c r="G132" s="206" t="s">
        <v>215</v>
      </c>
      <c r="H132" s="207">
        <v>0.3</v>
      </c>
      <c r="I132" s="208"/>
      <c r="J132" s="209">
        <f t="shared" si="30"/>
        <v>0</v>
      </c>
      <c r="K132" s="205" t="s">
        <v>216</v>
      </c>
      <c r="L132" s="61"/>
      <c r="M132" s="210" t="s">
        <v>21</v>
      </c>
      <c r="N132" s="211" t="s">
        <v>42</v>
      </c>
      <c r="O132" s="42"/>
      <c r="P132" s="212">
        <f t="shared" si="31"/>
        <v>0</v>
      </c>
      <c r="Q132" s="212">
        <v>0.00075</v>
      </c>
      <c r="R132" s="212">
        <f t="shared" si="32"/>
        <v>0.000225</v>
      </c>
      <c r="S132" s="212">
        <v>0</v>
      </c>
      <c r="T132" s="213">
        <f t="shared" si="33"/>
        <v>0</v>
      </c>
      <c r="AR132" s="25" t="s">
        <v>291</v>
      </c>
      <c r="AT132" s="25" t="s">
        <v>212</v>
      </c>
      <c r="AU132" s="25" t="s">
        <v>80</v>
      </c>
      <c r="AY132" s="25" t="s">
        <v>210</v>
      </c>
      <c r="BE132" s="214">
        <f t="shared" si="34"/>
        <v>0</v>
      </c>
      <c r="BF132" s="214">
        <f t="shared" si="35"/>
        <v>0</v>
      </c>
      <c r="BG132" s="214">
        <f t="shared" si="36"/>
        <v>0</v>
      </c>
      <c r="BH132" s="214">
        <f t="shared" si="37"/>
        <v>0</v>
      </c>
      <c r="BI132" s="214">
        <f t="shared" si="38"/>
        <v>0</v>
      </c>
      <c r="BJ132" s="25" t="s">
        <v>78</v>
      </c>
      <c r="BK132" s="214">
        <f t="shared" si="39"/>
        <v>0</v>
      </c>
      <c r="BL132" s="25" t="s">
        <v>291</v>
      </c>
      <c r="BM132" s="25" t="s">
        <v>4646</v>
      </c>
    </row>
    <row r="133" spans="2:65" s="1" customFormat="1" ht="16.5" customHeight="1">
      <c r="B133" s="41"/>
      <c r="C133" s="203" t="s">
        <v>372</v>
      </c>
      <c r="D133" s="203" t="s">
        <v>212</v>
      </c>
      <c r="E133" s="204" t="s">
        <v>4647</v>
      </c>
      <c r="F133" s="205" t="s">
        <v>4648</v>
      </c>
      <c r="G133" s="206" t="s">
        <v>215</v>
      </c>
      <c r="H133" s="207">
        <v>1.9</v>
      </c>
      <c r="I133" s="208"/>
      <c r="J133" s="209">
        <f t="shared" si="30"/>
        <v>0</v>
      </c>
      <c r="K133" s="205" t="s">
        <v>216</v>
      </c>
      <c r="L133" s="61"/>
      <c r="M133" s="210" t="s">
        <v>21</v>
      </c>
      <c r="N133" s="211" t="s">
        <v>42</v>
      </c>
      <c r="O133" s="42"/>
      <c r="P133" s="212">
        <f t="shared" si="31"/>
        <v>0</v>
      </c>
      <c r="Q133" s="212">
        <v>0.0007</v>
      </c>
      <c r="R133" s="212">
        <f t="shared" si="32"/>
        <v>0.00133</v>
      </c>
      <c r="S133" s="212">
        <v>0</v>
      </c>
      <c r="T133" s="213">
        <f t="shared" si="33"/>
        <v>0</v>
      </c>
      <c r="AR133" s="25" t="s">
        <v>291</v>
      </c>
      <c r="AT133" s="25" t="s">
        <v>212</v>
      </c>
      <c r="AU133" s="25" t="s">
        <v>80</v>
      </c>
      <c r="AY133" s="25" t="s">
        <v>210</v>
      </c>
      <c r="BE133" s="214">
        <f t="shared" si="34"/>
        <v>0</v>
      </c>
      <c r="BF133" s="214">
        <f t="shared" si="35"/>
        <v>0</v>
      </c>
      <c r="BG133" s="214">
        <f t="shared" si="36"/>
        <v>0</v>
      </c>
      <c r="BH133" s="214">
        <f t="shared" si="37"/>
        <v>0</v>
      </c>
      <c r="BI133" s="214">
        <f t="shared" si="38"/>
        <v>0</v>
      </c>
      <c r="BJ133" s="25" t="s">
        <v>78</v>
      </c>
      <c r="BK133" s="214">
        <f t="shared" si="39"/>
        <v>0</v>
      </c>
      <c r="BL133" s="25" t="s">
        <v>291</v>
      </c>
      <c r="BM133" s="25" t="s">
        <v>4649</v>
      </c>
    </row>
    <row r="134" spans="2:65" s="1" customFormat="1" ht="16.5" customHeight="1">
      <c r="B134" s="41"/>
      <c r="C134" s="203" t="s">
        <v>377</v>
      </c>
      <c r="D134" s="203" t="s">
        <v>212</v>
      </c>
      <c r="E134" s="204" t="s">
        <v>4650</v>
      </c>
      <c r="F134" s="205" t="s">
        <v>4651</v>
      </c>
      <c r="G134" s="206" t="s">
        <v>215</v>
      </c>
      <c r="H134" s="207">
        <v>1.05</v>
      </c>
      <c r="I134" s="208"/>
      <c r="J134" s="209">
        <f t="shared" si="30"/>
        <v>0</v>
      </c>
      <c r="K134" s="205" t="s">
        <v>216</v>
      </c>
      <c r="L134" s="61"/>
      <c r="M134" s="210" t="s">
        <v>21</v>
      </c>
      <c r="N134" s="211" t="s">
        <v>42</v>
      </c>
      <c r="O134" s="42"/>
      <c r="P134" s="212">
        <f t="shared" si="31"/>
        <v>0</v>
      </c>
      <c r="Q134" s="212">
        <v>0.00027</v>
      </c>
      <c r="R134" s="212">
        <f t="shared" si="32"/>
        <v>0.0002835</v>
      </c>
      <c r="S134" s="212">
        <v>0</v>
      </c>
      <c r="T134" s="213">
        <f t="shared" si="33"/>
        <v>0</v>
      </c>
      <c r="AR134" s="25" t="s">
        <v>291</v>
      </c>
      <c r="AT134" s="25" t="s">
        <v>212</v>
      </c>
      <c r="AU134" s="25" t="s">
        <v>80</v>
      </c>
      <c r="AY134" s="25" t="s">
        <v>210</v>
      </c>
      <c r="BE134" s="214">
        <f t="shared" si="34"/>
        <v>0</v>
      </c>
      <c r="BF134" s="214">
        <f t="shared" si="35"/>
        <v>0</v>
      </c>
      <c r="BG134" s="214">
        <f t="shared" si="36"/>
        <v>0</v>
      </c>
      <c r="BH134" s="214">
        <f t="shared" si="37"/>
        <v>0</v>
      </c>
      <c r="BI134" s="214">
        <f t="shared" si="38"/>
        <v>0</v>
      </c>
      <c r="BJ134" s="25" t="s">
        <v>78</v>
      </c>
      <c r="BK134" s="214">
        <f t="shared" si="39"/>
        <v>0</v>
      </c>
      <c r="BL134" s="25" t="s">
        <v>291</v>
      </c>
      <c r="BM134" s="25" t="s">
        <v>4652</v>
      </c>
    </row>
    <row r="135" spans="2:65" s="1" customFormat="1" ht="16.5" customHeight="1">
      <c r="B135" s="41"/>
      <c r="C135" s="203" t="s">
        <v>383</v>
      </c>
      <c r="D135" s="203" t="s">
        <v>212</v>
      </c>
      <c r="E135" s="204" t="s">
        <v>4653</v>
      </c>
      <c r="F135" s="205" t="s">
        <v>4654</v>
      </c>
      <c r="G135" s="206" t="s">
        <v>215</v>
      </c>
      <c r="H135" s="207">
        <v>0.05</v>
      </c>
      <c r="I135" s="208"/>
      <c r="J135" s="209">
        <f t="shared" si="30"/>
        <v>0</v>
      </c>
      <c r="K135" s="205" t="s">
        <v>216</v>
      </c>
      <c r="L135" s="61"/>
      <c r="M135" s="210" t="s">
        <v>21</v>
      </c>
      <c r="N135" s="211" t="s">
        <v>42</v>
      </c>
      <c r="O135" s="42"/>
      <c r="P135" s="212">
        <f t="shared" si="31"/>
        <v>0</v>
      </c>
      <c r="Q135" s="212">
        <v>0.00022</v>
      </c>
      <c r="R135" s="212">
        <f t="shared" si="32"/>
        <v>1.1000000000000001E-05</v>
      </c>
      <c r="S135" s="212">
        <v>0</v>
      </c>
      <c r="T135" s="213">
        <f t="shared" si="33"/>
        <v>0</v>
      </c>
      <c r="AR135" s="25" t="s">
        <v>291</v>
      </c>
      <c r="AT135" s="25" t="s">
        <v>212</v>
      </c>
      <c r="AU135" s="25" t="s">
        <v>80</v>
      </c>
      <c r="AY135" s="25" t="s">
        <v>210</v>
      </c>
      <c r="BE135" s="214">
        <f t="shared" si="34"/>
        <v>0</v>
      </c>
      <c r="BF135" s="214">
        <f t="shared" si="35"/>
        <v>0</v>
      </c>
      <c r="BG135" s="214">
        <f t="shared" si="36"/>
        <v>0</v>
      </c>
      <c r="BH135" s="214">
        <f t="shared" si="37"/>
        <v>0</v>
      </c>
      <c r="BI135" s="214">
        <f t="shared" si="38"/>
        <v>0</v>
      </c>
      <c r="BJ135" s="25" t="s">
        <v>78</v>
      </c>
      <c r="BK135" s="214">
        <f t="shared" si="39"/>
        <v>0</v>
      </c>
      <c r="BL135" s="25" t="s">
        <v>291</v>
      </c>
      <c r="BM135" s="25" t="s">
        <v>4655</v>
      </c>
    </row>
    <row r="136" spans="2:65" s="1" customFormat="1" ht="16.5" customHeight="1">
      <c r="B136" s="41"/>
      <c r="C136" s="203" t="s">
        <v>387</v>
      </c>
      <c r="D136" s="203" t="s">
        <v>212</v>
      </c>
      <c r="E136" s="204" t="s">
        <v>4656</v>
      </c>
      <c r="F136" s="205" t="s">
        <v>4657</v>
      </c>
      <c r="G136" s="206" t="s">
        <v>215</v>
      </c>
      <c r="H136" s="207">
        <v>0.05</v>
      </c>
      <c r="I136" s="208"/>
      <c r="J136" s="209">
        <f t="shared" si="30"/>
        <v>0</v>
      </c>
      <c r="K136" s="205" t="s">
        <v>216</v>
      </c>
      <c r="L136" s="61"/>
      <c r="M136" s="210" t="s">
        <v>21</v>
      </c>
      <c r="N136" s="211" t="s">
        <v>42</v>
      </c>
      <c r="O136" s="42"/>
      <c r="P136" s="212">
        <f t="shared" si="31"/>
        <v>0</v>
      </c>
      <c r="Q136" s="212">
        <v>0.00124</v>
      </c>
      <c r="R136" s="212">
        <f t="shared" si="32"/>
        <v>6.2E-05</v>
      </c>
      <c r="S136" s="212">
        <v>0</v>
      </c>
      <c r="T136" s="213">
        <f t="shared" si="33"/>
        <v>0</v>
      </c>
      <c r="AR136" s="25" t="s">
        <v>291</v>
      </c>
      <c r="AT136" s="25" t="s">
        <v>212</v>
      </c>
      <c r="AU136" s="25" t="s">
        <v>80</v>
      </c>
      <c r="AY136" s="25" t="s">
        <v>210</v>
      </c>
      <c r="BE136" s="214">
        <f t="shared" si="34"/>
        <v>0</v>
      </c>
      <c r="BF136" s="214">
        <f t="shared" si="35"/>
        <v>0</v>
      </c>
      <c r="BG136" s="214">
        <f t="shared" si="36"/>
        <v>0</v>
      </c>
      <c r="BH136" s="214">
        <f t="shared" si="37"/>
        <v>0</v>
      </c>
      <c r="BI136" s="214">
        <f t="shared" si="38"/>
        <v>0</v>
      </c>
      <c r="BJ136" s="25" t="s">
        <v>78</v>
      </c>
      <c r="BK136" s="214">
        <f t="shared" si="39"/>
        <v>0</v>
      </c>
      <c r="BL136" s="25" t="s">
        <v>291</v>
      </c>
      <c r="BM136" s="25" t="s">
        <v>4658</v>
      </c>
    </row>
    <row r="137" spans="2:65" s="1" customFormat="1" ht="16.5" customHeight="1">
      <c r="B137" s="41"/>
      <c r="C137" s="203" t="s">
        <v>393</v>
      </c>
      <c r="D137" s="203" t="s">
        <v>212</v>
      </c>
      <c r="E137" s="204" t="s">
        <v>4659</v>
      </c>
      <c r="F137" s="205" t="s">
        <v>4660</v>
      </c>
      <c r="G137" s="206" t="s">
        <v>215</v>
      </c>
      <c r="H137" s="207">
        <v>0.4</v>
      </c>
      <c r="I137" s="208"/>
      <c r="J137" s="209">
        <f t="shared" si="30"/>
        <v>0</v>
      </c>
      <c r="K137" s="205" t="s">
        <v>216</v>
      </c>
      <c r="L137" s="61"/>
      <c r="M137" s="210" t="s">
        <v>21</v>
      </c>
      <c r="N137" s="211" t="s">
        <v>42</v>
      </c>
      <c r="O137" s="42"/>
      <c r="P137" s="212">
        <f t="shared" si="31"/>
        <v>0</v>
      </c>
      <c r="Q137" s="212">
        <v>0.00034</v>
      </c>
      <c r="R137" s="212">
        <f t="shared" si="32"/>
        <v>0.00013600000000000003</v>
      </c>
      <c r="S137" s="212">
        <v>0</v>
      </c>
      <c r="T137" s="213">
        <f t="shared" si="33"/>
        <v>0</v>
      </c>
      <c r="AR137" s="25" t="s">
        <v>291</v>
      </c>
      <c r="AT137" s="25" t="s">
        <v>212</v>
      </c>
      <c r="AU137" s="25" t="s">
        <v>80</v>
      </c>
      <c r="AY137" s="25" t="s">
        <v>210</v>
      </c>
      <c r="BE137" s="214">
        <f t="shared" si="34"/>
        <v>0</v>
      </c>
      <c r="BF137" s="214">
        <f t="shared" si="35"/>
        <v>0</v>
      </c>
      <c r="BG137" s="214">
        <f t="shared" si="36"/>
        <v>0</v>
      </c>
      <c r="BH137" s="214">
        <f t="shared" si="37"/>
        <v>0</v>
      </c>
      <c r="BI137" s="214">
        <f t="shared" si="38"/>
        <v>0</v>
      </c>
      <c r="BJ137" s="25" t="s">
        <v>78</v>
      </c>
      <c r="BK137" s="214">
        <f t="shared" si="39"/>
        <v>0</v>
      </c>
      <c r="BL137" s="25" t="s">
        <v>291</v>
      </c>
      <c r="BM137" s="25" t="s">
        <v>4661</v>
      </c>
    </row>
    <row r="138" spans="2:65" s="1" customFormat="1" ht="16.5" customHeight="1">
      <c r="B138" s="41"/>
      <c r="C138" s="203" t="s">
        <v>399</v>
      </c>
      <c r="D138" s="203" t="s">
        <v>212</v>
      </c>
      <c r="E138" s="204" t="s">
        <v>4662</v>
      </c>
      <c r="F138" s="205" t="s">
        <v>4663</v>
      </c>
      <c r="G138" s="206" t="s">
        <v>215</v>
      </c>
      <c r="H138" s="207">
        <v>0.4</v>
      </c>
      <c r="I138" s="208"/>
      <c r="J138" s="209">
        <f t="shared" si="30"/>
        <v>0</v>
      </c>
      <c r="K138" s="205" t="s">
        <v>216</v>
      </c>
      <c r="L138" s="61"/>
      <c r="M138" s="210" t="s">
        <v>21</v>
      </c>
      <c r="N138" s="211" t="s">
        <v>42</v>
      </c>
      <c r="O138" s="42"/>
      <c r="P138" s="212">
        <f t="shared" si="31"/>
        <v>0</v>
      </c>
      <c r="Q138" s="212">
        <v>0.0005</v>
      </c>
      <c r="R138" s="212">
        <f t="shared" si="32"/>
        <v>0.0002</v>
      </c>
      <c r="S138" s="212">
        <v>0</v>
      </c>
      <c r="T138" s="213">
        <f t="shared" si="33"/>
        <v>0</v>
      </c>
      <c r="AR138" s="25" t="s">
        <v>291</v>
      </c>
      <c r="AT138" s="25" t="s">
        <v>212</v>
      </c>
      <c r="AU138" s="25" t="s">
        <v>80</v>
      </c>
      <c r="AY138" s="25" t="s">
        <v>210</v>
      </c>
      <c r="BE138" s="214">
        <f t="shared" si="34"/>
        <v>0</v>
      </c>
      <c r="BF138" s="214">
        <f t="shared" si="35"/>
        <v>0</v>
      </c>
      <c r="BG138" s="214">
        <f t="shared" si="36"/>
        <v>0</v>
      </c>
      <c r="BH138" s="214">
        <f t="shared" si="37"/>
        <v>0</v>
      </c>
      <c r="BI138" s="214">
        <f t="shared" si="38"/>
        <v>0</v>
      </c>
      <c r="BJ138" s="25" t="s">
        <v>78</v>
      </c>
      <c r="BK138" s="214">
        <f t="shared" si="39"/>
        <v>0</v>
      </c>
      <c r="BL138" s="25" t="s">
        <v>291</v>
      </c>
      <c r="BM138" s="25" t="s">
        <v>4664</v>
      </c>
    </row>
    <row r="139" spans="2:65" s="1" customFormat="1" ht="16.5" customHeight="1">
      <c r="B139" s="41"/>
      <c r="C139" s="203" t="s">
        <v>404</v>
      </c>
      <c r="D139" s="203" t="s">
        <v>212</v>
      </c>
      <c r="E139" s="204" t="s">
        <v>4665</v>
      </c>
      <c r="F139" s="205" t="s">
        <v>4666</v>
      </c>
      <c r="G139" s="206" t="s">
        <v>215</v>
      </c>
      <c r="H139" s="207">
        <v>0.1</v>
      </c>
      <c r="I139" s="208"/>
      <c r="J139" s="209">
        <f t="shared" si="30"/>
        <v>0</v>
      </c>
      <c r="K139" s="205" t="s">
        <v>216</v>
      </c>
      <c r="L139" s="61"/>
      <c r="M139" s="210" t="s">
        <v>21</v>
      </c>
      <c r="N139" s="211" t="s">
        <v>42</v>
      </c>
      <c r="O139" s="42"/>
      <c r="P139" s="212">
        <f t="shared" si="31"/>
        <v>0</v>
      </c>
      <c r="Q139" s="212">
        <v>0.0007</v>
      </c>
      <c r="R139" s="212">
        <f t="shared" si="32"/>
        <v>7.000000000000001E-05</v>
      </c>
      <c r="S139" s="212">
        <v>0</v>
      </c>
      <c r="T139" s="213">
        <f t="shared" si="33"/>
        <v>0</v>
      </c>
      <c r="AR139" s="25" t="s">
        <v>291</v>
      </c>
      <c r="AT139" s="25" t="s">
        <v>212</v>
      </c>
      <c r="AU139" s="25" t="s">
        <v>80</v>
      </c>
      <c r="AY139" s="25" t="s">
        <v>210</v>
      </c>
      <c r="BE139" s="214">
        <f t="shared" si="34"/>
        <v>0</v>
      </c>
      <c r="BF139" s="214">
        <f t="shared" si="35"/>
        <v>0</v>
      </c>
      <c r="BG139" s="214">
        <f t="shared" si="36"/>
        <v>0</v>
      </c>
      <c r="BH139" s="214">
        <f t="shared" si="37"/>
        <v>0</v>
      </c>
      <c r="BI139" s="214">
        <f t="shared" si="38"/>
        <v>0</v>
      </c>
      <c r="BJ139" s="25" t="s">
        <v>78</v>
      </c>
      <c r="BK139" s="214">
        <f t="shared" si="39"/>
        <v>0</v>
      </c>
      <c r="BL139" s="25" t="s">
        <v>291</v>
      </c>
      <c r="BM139" s="25" t="s">
        <v>4667</v>
      </c>
    </row>
    <row r="140" spans="2:65" s="1" customFormat="1" ht="16.5" customHeight="1">
      <c r="B140" s="41"/>
      <c r="C140" s="203" t="s">
        <v>409</v>
      </c>
      <c r="D140" s="203" t="s">
        <v>212</v>
      </c>
      <c r="E140" s="204" t="s">
        <v>4668</v>
      </c>
      <c r="F140" s="205" t="s">
        <v>4669</v>
      </c>
      <c r="G140" s="206" t="s">
        <v>215</v>
      </c>
      <c r="H140" s="207">
        <v>0.05</v>
      </c>
      <c r="I140" s="208"/>
      <c r="J140" s="209">
        <f t="shared" si="30"/>
        <v>0</v>
      </c>
      <c r="K140" s="205" t="s">
        <v>21</v>
      </c>
      <c r="L140" s="61"/>
      <c r="M140" s="210" t="s">
        <v>21</v>
      </c>
      <c r="N140" s="211" t="s">
        <v>42</v>
      </c>
      <c r="O140" s="42"/>
      <c r="P140" s="212">
        <f t="shared" si="31"/>
        <v>0</v>
      </c>
      <c r="Q140" s="212">
        <v>0.0007</v>
      </c>
      <c r="R140" s="212">
        <f t="shared" si="32"/>
        <v>3.5000000000000004E-05</v>
      </c>
      <c r="S140" s="212">
        <v>0</v>
      </c>
      <c r="T140" s="213">
        <f t="shared" si="33"/>
        <v>0</v>
      </c>
      <c r="AR140" s="25" t="s">
        <v>291</v>
      </c>
      <c r="AT140" s="25" t="s">
        <v>212</v>
      </c>
      <c r="AU140" s="25" t="s">
        <v>80</v>
      </c>
      <c r="AY140" s="25" t="s">
        <v>210</v>
      </c>
      <c r="BE140" s="214">
        <f t="shared" si="34"/>
        <v>0</v>
      </c>
      <c r="BF140" s="214">
        <f t="shared" si="35"/>
        <v>0</v>
      </c>
      <c r="BG140" s="214">
        <f t="shared" si="36"/>
        <v>0</v>
      </c>
      <c r="BH140" s="214">
        <f t="shared" si="37"/>
        <v>0</v>
      </c>
      <c r="BI140" s="214">
        <f t="shared" si="38"/>
        <v>0</v>
      </c>
      <c r="BJ140" s="25" t="s">
        <v>78</v>
      </c>
      <c r="BK140" s="214">
        <f t="shared" si="39"/>
        <v>0</v>
      </c>
      <c r="BL140" s="25" t="s">
        <v>291</v>
      </c>
      <c r="BM140" s="25" t="s">
        <v>4670</v>
      </c>
    </row>
    <row r="141" spans="2:65" s="1" customFormat="1" ht="16.5" customHeight="1">
      <c r="B141" s="41"/>
      <c r="C141" s="203" t="s">
        <v>414</v>
      </c>
      <c r="D141" s="203" t="s">
        <v>212</v>
      </c>
      <c r="E141" s="204" t="s">
        <v>4671</v>
      </c>
      <c r="F141" s="205" t="s">
        <v>4672</v>
      </c>
      <c r="G141" s="206" t="s">
        <v>215</v>
      </c>
      <c r="H141" s="207">
        <v>0.25</v>
      </c>
      <c r="I141" s="208"/>
      <c r="J141" s="209">
        <f t="shared" si="30"/>
        <v>0</v>
      </c>
      <c r="K141" s="205" t="s">
        <v>21</v>
      </c>
      <c r="L141" s="61"/>
      <c r="M141" s="210" t="s">
        <v>21</v>
      </c>
      <c r="N141" s="211" t="s">
        <v>42</v>
      </c>
      <c r="O141" s="42"/>
      <c r="P141" s="212">
        <f t="shared" si="31"/>
        <v>0</v>
      </c>
      <c r="Q141" s="212">
        <v>0.0007</v>
      </c>
      <c r="R141" s="212">
        <f t="shared" si="32"/>
        <v>0.000175</v>
      </c>
      <c r="S141" s="212">
        <v>0</v>
      </c>
      <c r="T141" s="213">
        <f t="shared" si="33"/>
        <v>0</v>
      </c>
      <c r="AR141" s="25" t="s">
        <v>291</v>
      </c>
      <c r="AT141" s="25" t="s">
        <v>212</v>
      </c>
      <c r="AU141" s="25" t="s">
        <v>80</v>
      </c>
      <c r="AY141" s="25" t="s">
        <v>210</v>
      </c>
      <c r="BE141" s="214">
        <f t="shared" si="34"/>
        <v>0</v>
      </c>
      <c r="BF141" s="214">
        <f t="shared" si="35"/>
        <v>0</v>
      </c>
      <c r="BG141" s="214">
        <f t="shared" si="36"/>
        <v>0</v>
      </c>
      <c r="BH141" s="214">
        <f t="shared" si="37"/>
        <v>0</v>
      </c>
      <c r="BI141" s="214">
        <f t="shared" si="38"/>
        <v>0</v>
      </c>
      <c r="BJ141" s="25" t="s">
        <v>78</v>
      </c>
      <c r="BK141" s="214">
        <f t="shared" si="39"/>
        <v>0</v>
      </c>
      <c r="BL141" s="25" t="s">
        <v>291</v>
      </c>
      <c r="BM141" s="25" t="s">
        <v>4673</v>
      </c>
    </row>
    <row r="142" spans="2:65" s="1" customFormat="1" ht="25.5" customHeight="1">
      <c r="B142" s="41"/>
      <c r="C142" s="203" t="s">
        <v>421</v>
      </c>
      <c r="D142" s="203" t="s">
        <v>212</v>
      </c>
      <c r="E142" s="204" t="s">
        <v>4674</v>
      </c>
      <c r="F142" s="205" t="s">
        <v>4675</v>
      </c>
      <c r="G142" s="206" t="s">
        <v>215</v>
      </c>
      <c r="H142" s="207">
        <v>0.05</v>
      </c>
      <c r="I142" s="208"/>
      <c r="J142" s="209">
        <f t="shared" si="30"/>
        <v>0</v>
      </c>
      <c r="K142" s="205" t="s">
        <v>216</v>
      </c>
      <c r="L142" s="61"/>
      <c r="M142" s="210" t="s">
        <v>21</v>
      </c>
      <c r="N142" s="211" t="s">
        <v>42</v>
      </c>
      <c r="O142" s="42"/>
      <c r="P142" s="212">
        <f t="shared" si="31"/>
        <v>0</v>
      </c>
      <c r="Q142" s="212">
        <v>0.00053</v>
      </c>
      <c r="R142" s="212">
        <f t="shared" si="32"/>
        <v>2.65E-05</v>
      </c>
      <c r="S142" s="212">
        <v>0</v>
      </c>
      <c r="T142" s="213">
        <f t="shared" si="33"/>
        <v>0</v>
      </c>
      <c r="AR142" s="25" t="s">
        <v>291</v>
      </c>
      <c r="AT142" s="25" t="s">
        <v>212</v>
      </c>
      <c r="AU142" s="25" t="s">
        <v>80</v>
      </c>
      <c r="AY142" s="25" t="s">
        <v>210</v>
      </c>
      <c r="BE142" s="214">
        <f t="shared" si="34"/>
        <v>0</v>
      </c>
      <c r="BF142" s="214">
        <f t="shared" si="35"/>
        <v>0</v>
      </c>
      <c r="BG142" s="214">
        <f t="shared" si="36"/>
        <v>0</v>
      </c>
      <c r="BH142" s="214">
        <f t="shared" si="37"/>
        <v>0</v>
      </c>
      <c r="BI142" s="214">
        <f t="shared" si="38"/>
        <v>0</v>
      </c>
      <c r="BJ142" s="25" t="s">
        <v>78</v>
      </c>
      <c r="BK142" s="214">
        <f t="shared" si="39"/>
        <v>0</v>
      </c>
      <c r="BL142" s="25" t="s">
        <v>291</v>
      </c>
      <c r="BM142" s="25" t="s">
        <v>4676</v>
      </c>
    </row>
    <row r="143" spans="2:65" s="1" customFormat="1" ht="25.5" customHeight="1">
      <c r="B143" s="41"/>
      <c r="C143" s="203" t="s">
        <v>426</v>
      </c>
      <c r="D143" s="203" t="s">
        <v>212</v>
      </c>
      <c r="E143" s="204" t="s">
        <v>4677</v>
      </c>
      <c r="F143" s="205" t="s">
        <v>4678</v>
      </c>
      <c r="G143" s="206" t="s">
        <v>215</v>
      </c>
      <c r="H143" s="207">
        <v>0.05</v>
      </c>
      <c r="I143" s="208"/>
      <c r="J143" s="209">
        <f t="shared" si="30"/>
        <v>0</v>
      </c>
      <c r="K143" s="205" t="s">
        <v>216</v>
      </c>
      <c r="L143" s="61"/>
      <c r="M143" s="210" t="s">
        <v>21</v>
      </c>
      <c r="N143" s="211" t="s">
        <v>42</v>
      </c>
      <c r="O143" s="42"/>
      <c r="P143" s="212">
        <f t="shared" si="31"/>
        <v>0</v>
      </c>
      <c r="Q143" s="212">
        <v>0.00147</v>
      </c>
      <c r="R143" s="212">
        <f t="shared" si="32"/>
        <v>7.35E-05</v>
      </c>
      <c r="S143" s="212">
        <v>0</v>
      </c>
      <c r="T143" s="213">
        <f t="shared" si="33"/>
        <v>0</v>
      </c>
      <c r="AR143" s="25" t="s">
        <v>291</v>
      </c>
      <c r="AT143" s="25" t="s">
        <v>212</v>
      </c>
      <c r="AU143" s="25" t="s">
        <v>80</v>
      </c>
      <c r="AY143" s="25" t="s">
        <v>210</v>
      </c>
      <c r="BE143" s="214">
        <f t="shared" si="34"/>
        <v>0</v>
      </c>
      <c r="BF143" s="214">
        <f t="shared" si="35"/>
        <v>0</v>
      </c>
      <c r="BG143" s="214">
        <f t="shared" si="36"/>
        <v>0</v>
      </c>
      <c r="BH143" s="214">
        <f t="shared" si="37"/>
        <v>0</v>
      </c>
      <c r="BI143" s="214">
        <f t="shared" si="38"/>
        <v>0</v>
      </c>
      <c r="BJ143" s="25" t="s">
        <v>78</v>
      </c>
      <c r="BK143" s="214">
        <f t="shared" si="39"/>
        <v>0</v>
      </c>
      <c r="BL143" s="25" t="s">
        <v>291</v>
      </c>
      <c r="BM143" s="25" t="s">
        <v>4679</v>
      </c>
    </row>
    <row r="144" spans="2:65" s="1" customFormat="1" ht="16.5" customHeight="1">
      <c r="B144" s="41"/>
      <c r="C144" s="203" t="s">
        <v>432</v>
      </c>
      <c r="D144" s="203" t="s">
        <v>212</v>
      </c>
      <c r="E144" s="204" t="s">
        <v>4680</v>
      </c>
      <c r="F144" s="205" t="s">
        <v>4681</v>
      </c>
      <c r="G144" s="206" t="s">
        <v>215</v>
      </c>
      <c r="H144" s="207">
        <v>0.05</v>
      </c>
      <c r="I144" s="208"/>
      <c r="J144" s="209">
        <f t="shared" si="30"/>
        <v>0</v>
      </c>
      <c r="K144" s="205" t="s">
        <v>216</v>
      </c>
      <c r="L144" s="61"/>
      <c r="M144" s="210" t="s">
        <v>21</v>
      </c>
      <c r="N144" s="211" t="s">
        <v>42</v>
      </c>
      <c r="O144" s="42"/>
      <c r="P144" s="212">
        <f t="shared" si="31"/>
        <v>0</v>
      </c>
      <c r="Q144" s="212">
        <v>0.00075</v>
      </c>
      <c r="R144" s="212">
        <f t="shared" si="32"/>
        <v>3.7500000000000003E-05</v>
      </c>
      <c r="S144" s="212">
        <v>0</v>
      </c>
      <c r="T144" s="213">
        <f t="shared" si="33"/>
        <v>0</v>
      </c>
      <c r="AR144" s="25" t="s">
        <v>291</v>
      </c>
      <c r="AT144" s="25" t="s">
        <v>212</v>
      </c>
      <c r="AU144" s="25" t="s">
        <v>80</v>
      </c>
      <c r="AY144" s="25" t="s">
        <v>210</v>
      </c>
      <c r="BE144" s="214">
        <f t="shared" si="34"/>
        <v>0</v>
      </c>
      <c r="BF144" s="214">
        <f t="shared" si="35"/>
        <v>0</v>
      </c>
      <c r="BG144" s="214">
        <f t="shared" si="36"/>
        <v>0</v>
      </c>
      <c r="BH144" s="214">
        <f t="shared" si="37"/>
        <v>0</v>
      </c>
      <c r="BI144" s="214">
        <f t="shared" si="38"/>
        <v>0</v>
      </c>
      <c r="BJ144" s="25" t="s">
        <v>78</v>
      </c>
      <c r="BK144" s="214">
        <f t="shared" si="39"/>
        <v>0</v>
      </c>
      <c r="BL144" s="25" t="s">
        <v>291</v>
      </c>
      <c r="BM144" s="25" t="s">
        <v>4682</v>
      </c>
    </row>
    <row r="145" spans="2:65" s="1" customFormat="1" ht="16.5" customHeight="1">
      <c r="B145" s="41"/>
      <c r="C145" s="203" t="s">
        <v>437</v>
      </c>
      <c r="D145" s="203" t="s">
        <v>212</v>
      </c>
      <c r="E145" s="204" t="s">
        <v>4683</v>
      </c>
      <c r="F145" s="205" t="s">
        <v>4684</v>
      </c>
      <c r="G145" s="206" t="s">
        <v>274</v>
      </c>
      <c r="H145" s="207">
        <v>0.003</v>
      </c>
      <c r="I145" s="208"/>
      <c r="J145" s="209">
        <f t="shared" si="30"/>
        <v>0</v>
      </c>
      <c r="K145" s="205" t="s">
        <v>216</v>
      </c>
      <c r="L145" s="61"/>
      <c r="M145" s="210" t="s">
        <v>21</v>
      </c>
      <c r="N145" s="211" t="s">
        <v>42</v>
      </c>
      <c r="O145" s="42"/>
      <c r="P145" s="212">
        <f t="shared" si="31"/>
        <v>0</v>
      </c>
      <c r="Q145" s="212">
        <v>0</v>
      </c>
      <c r="R145" s="212">
        <f t="shared" si="32"/>
        <v>0</v>
      </c>
      <c r="S145" s="212">
        <v>0</v>
      </c>
      <c r="T145" s="213">
        <f t="shared" si="33"/>
        <v>0</v>
      </c>
      <c r="AR145" s="25" t="s">
        <v>291</v>
      </c>
      <c r="AT145" s="25" t="s">
        <v>212</v>
      </c>
      <c r="AU145" s="25" t="s">
        <v>80</v>
      </c>
      <c r="AY145" s="25" t="s">
        <v>210</v>
      </c>
      <c r="BE145" s="214">
        <f t="shared" si="34"/>
        <v>0</v>
      </c>
      <c r="BF145" s="214">
        <f t="shared" si="35"/>
        <v>0</v>
      </c>
      <c r="BG145" s="214">
        <f t="shared" si="36"/>
        <v>0</v>
      </c>
      <c r="BH145" s="214">
        <f t="shared" si="37"/>
        <v>0</v>
      </c>
      <c r="BI145" s="214">
        <f t="shared" si="38"/>
        <v>0</v>
      </c>
      <c r="BJ145" s="25" t="s">
        <v>78</v>
      </c>
      <c r="BK145" s="214">
        <f t="shared" si="39"/>
        <v>0</v>
      </c>
      <c r="BL145" s="25" t="s">
        <v>291</v>
      </c>
      <c r="BM145" s="25" t="s">
        <v>4685</v>
      </c>
    </row>
    <row r="146" spans="2:65" s="1" customFormat="1" ht="16.5" customHeight="1">
      <c r="B146" s="41"/>
      <c r="C146" s="203" t="s">
        <v>444</v>
      </c>
      <c r="D146" s="203" t="s">
        <v>212</v>
      </c>
      <c r="E146" s="204" t="s">
        <v>4686</v>
      </c>
      <c r="F146" s="205" t="s">
        <v>4687</v>
      </c>
      <c r="G146" s="206" t="s">
        <v>274</v>
      </c>
      <c r="H146" s="207">
        <v>0.003</v>
      </c>
      <c r="I146" s="208"/>
      <c r="J146" s="209">
        <f t="shared" si="30"/>
        <v>0</v>
      </c>
      <c r="K146" s="205" t="s">
        <v>216</v>
      </c>
      <c r="L146" s="61"/>
      <c r="M146" s="210" t="s">
        <v>21</v>
      </c>
      <c r="N146" s="211" t="s">
        <v>42</v>
      </c>
      <c r="O146" s="42"/>
      <c r="P146" s="212">
        <f t="shared" si="31"/>
        <v>0</v>
      </c>
      <c r="Q146" s="212">
        <v>0</v>
      </c>
      <c r="R146" s="212">
        <f t="shared" si="32"/>
        <v>0</v>
      </c>
      <c r="S146" s="212">
        <v>0</v>
      </c>
      <c r="T146" s="213">
        <f t="shared" si="33"/>
        <v>0</v>
      </c>
      <c r="AR146" s="25" t="s">
        <v>291</v>
      </c>
      <c r="AT146" s="25" t="s">
        <v>212</v>
      </c>
      <c r="AU146" s="25" t="s">
        <v>80</v>
      </c>
      <c r="AY146" s="25" t="s">
        <v>210</v>
      </c>
      <c r="BE146" s="214">
        <f t="shared" si="34"/>
        <v>0</v>
      </c>
      <c r="BF146" s="214">
        <f t="shared" si="35"/>
        <v>0</v>
      </c>
      <c r="BG146" s="214">
        <f t="shared" si="36"/>
        <v>0</v>
      </c>
      <c r="BH146" s="214">
        <f t="shared" si="37"/>
        <v>0</v>
      </c>
      <c r="BI146" s="214">
        <f t="shared" si="38"/>
        <v>0</v>
      </c>
      <c r="BJ146" s="25" t="s">
        <v>78</v>
      </c>
      <c r="BK146" s="214">
        <f t="shared" si="39"/>
        <v>0</v>
      </c>
      <c r="BL146" s="25" t="s">
        <v>291</v>
      </c>
      <c r="BM146" s="25" t="s">
        <v>4688</v>
      </c>
    </row>
    <row r="147" spans="2:63" s="11" customFormat="1" ht="29.85" customHeight="1">
      <c r="B147" s="187"/>
      <c r="C147" s="188"/>
      <c r="D147" s="189" t="s">
        <v>70</v>
      </c>
      <c r="E147" s="201" t="s">
        <v>3996</v>
      </c>
      <c r="F147" s="201" t="s">
        <v>4689</v>
      </c>
      <c r="G147" s="188"/>
      <c r="H147" s="188"/>
      <c r="I147" s="191"/>
      <c r="J147" s="202">
        <f>BK147</f>
        <v>0</v>
      </c>
      <c r="K147" s="188"/>
      <c r="L147" s="193"/>
      <c r="M147" s="194"/>
      <c r="N147" s="195"/>
      <c r="O147" s="195"/>
      <c r="P147" s="196">
        <f>SUM(P148:P173)</f>
        <v>0</v>
      </c>
      <c r="Q147" s="195"/>
      <c r="R147" s="196">
        <f>SUM(R148:R173)</f>
        <v>0.052484</v>
      </c>
      <c r="S147" s="195"/>
      <c r="T147" s="197">
        <f>SUM(T148:T173)</f>
        <v>0.026021</v>
      </c>
      <c r="AR147" s="198" t="s">
        <v>80</v>
      </c>
      <c r="AT147" s="199" t="s">
        <v>70</v>
      </c>
      <c r="AU147" s="199" t="s">
        <v>78</v>
      </c>
      <c r="AY147" s="198" t="s">
        <v>210</v>
      </c>
      <c r="BK147" s="200">
        <f>SUM(BK148:BK173)</f>
        <v>0</v>
      </c>
    </row>
    <row r="148" spans="2:65" s="1" customFormat="1" ht="16.5" customHeight="1">
      <c r="B148" s="41"/>
      <c r="C148" s="203" t="s">
        <v>452</v>
      </c>
      <c r="D148" s="203" t="s">
        <v>212</v>
      </c>
      <c r="E148" s="204" t="s">
        <v>4690</v>
      </c>
      <c r="F148" s="205" t="s">
        <v>4691</v>
      </c>
      <c r="G148" s="206" t="s">
        <v>215</v>
      </c>
      <c r="H148" s="207">
        <v>0.95</v>
      </c>
      <c r="I148" s="208"/>
      <c r="J148" s="209">
        <f aca="true" t="shared" si="40" ref="J148:J173">ROUND(I148*H148,2)</f>
        <v>0</v>
      </c>
      <c r="K148" s="205" t="s">
        <v>216</v>
      </c>
      <c r="L148" s="61"/>
      <c r="M148" s="210" t="s">
        <v>21</v>
      </c>
      <c r="N148" s="211" t="s">
        <v>42</v>
      </c>
      <c r="O148" s="42"/>
      <c r="P148" s="212">
        <f aca="true" t="shared" si="41" ref="P148:P173">O148*H148</f>
        <v>0</v>
      </c>
      <c r="Q148" s="212">
        <v>8E-05</v>
      </c>
      <c r="R148" s="212">
        <f aca="true" t="shared" si="42" ref="R148:R173">Q148*H148</f>
        <v>7.6E-05</v>
      </c>
      <c r="S148" s="212">
        <v>0.02493</v>
      </c>
      <c r="T148" s="213">
        <f aca="true" t="shared" si="43" ref="T148:T173">S148*H148</f>
        <v>0.0236835</v>
      </c>
      <c r="AR148" s="25" t="s">
        <v>291</v>
      </c>
      <c r="AT148" s="25" t="s">
        <v>212</v>
      </c>
      <c r="AU148" s="25" t="s">
        <v>80</v>
      </c>
      <c r="AY148" s="25" t="s">
        <v>210</v>
      </c>
      <c r="BE148" s="214">
        <f aca="true" t="shared" si="44" ref="BE148:BE173">IF(N148="základní",J148,0)</f>
        <v>0</v>
      </c>
      <c r="BF148" s="214">
        <f aca="true" t="shared" si="45" ref="BF148:BF173">IF(N148="snížená",J148,0)</f>
        <v>0</v>
      </c>
      <c r="BG148" s="214">
        <f aca="true" t="shared" si="46" ref="BG148:BG173">IF(N148="zákl. přenesená",J148,0)</f>
        <v>0</v>
      </c>
      <c r="BH148" s="214">
        <f aca="true" t="shared" si="47" ref="BH148:BH173">IF(N148="sníž. přenesená",J148,0)</f>
        <v>0</v>
      </c>
      <c r="BI148" s="214">
        <f aca="true" t="shared" si="48" ref="BI148:BI173">IF(N148="nulová",J148,0)</f>
        <v>0</v>
      </c>
      <c r="BJ148" s="25" t="s">
        <v>78</v>
      </c>
      <c r="BK148" s="214">
        <f aca="true" t="shared" si="49" ref="BK148:BK173">ROUND(I148*H148,2)</f>
        <v>0</v>
      </c>
      <c r="BL148" s="25" t="s">
        <v>291</v>
      </c>
      <c r="BM148" s="25" t="s">
        <v>4692</v>
      </c>
    </row>
    <row r="149" spans="2:65" s="1" customFormat="1" ht="16.5" customHeight="1">
      <c r="B149" s="41"/>
      <c r="C149" s="203" t="s">
        <v>457</v>
      </c>
      <c r="D149" s="203" t="s">
        <v>212</v>
      </c>
      <c r="E149" s="204" t="s">
        <v>4693</v>
      </c>
      <c r="F149" s="205" t="s">
        <v>4694</v>
      </c>
      <c r="G149" s="206" t="s">
        <v>215</v>
      </c>
      <c r="H149" s="207">
        <v>0.05</v>
      </c>
      <c r="I149" s="208"/>
      <c r="J149" s="209">
        <f t="shared" si="40"/>
        <v>0</v>
      </c>
      <c r="K149" s="205" t="s">
        <v>216</v>
      </c>
      <c r="L149" s="61"/>
      <c r="M149" s="210" t="s">
        <v>21</v>
      </c>
      <c r="N149" s="211" t="s">
        <v>42</v>
      </c>
      <c r="O149" s="42"/>
      <c r="P149" s="212">
        <f t="shared" si="41"/>
        <v>0</v>
      </c>
      <c r="Q149" s="212">
        <v>8E-05</v>
      </c>
      <c r="R149" s="212">
        <f t="shared" si="42"/>
        <v>4.000000000000001E-06</v>
      </c>
      <c r="S149" s="212">
        <v>0.04675</v>
      </c>
      <c r="T149" s="213">
        <f t="shared" si="43"/>
        <v>0.0023375</v>
      </c>
      <c r="AR149" s="25" t="s">
        <v>291</v>
      </c>
      <c r="AT149" s="25" t="s">
        <v>212</v>
      </c>
      <c r="AU149" s="25" t="s">
        <v>80</v>
      </c>
      <c r="AY149" s="25" t="s">
        <v>210</v>
      </c>
      <c r="BE149" s="214">
        <f t="shared" si="44"/>
        <v>0</v>
      </c>
      <c r="BF149" s="214">
        <f t="shared" si="45"/>
        <v>0</v>
      </c>
      <c r="BG149" s="214">
        <f t="shared" si="46"/>
        <v>0</v>
      </c>
      <c r="BH149" s="214">
        <f t="shared" si="47"/>
        <v>0</v>
      </c>
      <c r="BI149" s="214">
        <f t="shared" si="48"/>
        <v>0</v>
      </c>
      <c r="BJ149" s="25" t="s">
        <v>78</v>
      </c>
      <c r="BK149" s="214">
        <f t="shared" si="49"/>
        <v>0</v>
      </c>
      <c r="BL149" s="25" t="s">
        <v>291</v>
      </c>
      <c r="BM149" s="25" t="s">
        <v>4695</v>
      </c>
    </row>
    <row r="150" spans="2:65" s="1" customFormat="1" ht="16.5" customHeight="1">
      <c r="B150" s="41"/>
      <c r="C150" s="203" t="s">
        <v>462</v>
      </c>
      <c r="D150" s="203" t="s">
        <v>212</v>
      </c>
      <c r="E150" s="204" t="s">
        <v>4696</v>
      </c>
      <c r="F150" s="205" t="s">
        <v>4697</v>
      </c>
      <c r="G150" s="206" t="s">
        <v>215</v>
      </c>
      <c r="H150" s="207">
        <v>0.7</v>
      </c>
      <c r="I150" s="208"/>
      <c r="J150" s="209">
        <f t="shared" si="40"/>
        <v>0</v>
      </c>
      <c r="K150" s="205" t="s">
        <v>216</v>
      </c>
      <c r="L150" s="61"/>
      <c r="M150" s="210" t="s">
        <v>21</v>
      </c>
      <c r="N150" s="211" t="s">
        <v>42</v>
      </c>
      <c r="O150" s="42"/>
      <c r="P150" s="212">
        <f t="shared" si="41"/>
        <v>0</v>
      </c>
      <c r="Q150" s="212">
        <v>0</v>
      </c>
      <c r="R150" s="212">
        <f t="shared" si="42"/>
        <v>0</v>
      </c>
      <c r="S150" s="212">
        <v>0</v>
      </c>
      <c r="T150" s="213">
        <f t="shared" si="43"/>
        <v>0</v>
      </c>
      <c r="AR150" s="25" t="s">
        <v>291</v>
      </c>
      <c r="AT150" s="25" t="s">
        <v>212</v>
      </c>
      <c r="AU150" s="25" t="s">
        <v>80</v>
      </c>
      <c r="AY150" s="25" t="s">
        <v>210</v>
      </c>
      <c r="BE150" s="214">
        <f t="shared" si="44"/>
        <v>0</v>
      </c>
      <c r="BF150" s="214">
        <f t="shared" si="45"/>
        <v>0</v>
      </c>
      <c r="BG150" s="214">
        <f t="shared" si="46"/>
        <v>0</v>
      </c>
      <c r="BH150" s="214">
        <f t="shared" si="47"/>
        <v>0</v>
      </c>
      <c r="BI150" s="214">
        <f t="shared" si="48"/>
        <v>0</v>
      </c>
      <c r="BJ150" s="25" t="s">
        <v>78</v>
      </c>
      <c r="BK150" s="214">
        <f t="shared" si="49"/>
        <v>0</v>
      </c>
      <c r="BL150" s="25" t="s">
        <v>291</v>
      </c>
      <c r="BM150" s="25" t="s">
        <v>4698</v>
      </c>
    </row>
    <row r="151" spans="2:65" s="1" customFormat="1" ht="16.5" customHeight="1">
      <c r="B151" s="41"/>
      <c r="C151" s="203" t="s">
        <v>466</v>
      </c>
      <c r="D151" s="203" t="s">
        <v>212</v>
      </c>
      <c r="E151" s="204" t="s">
        <v>4699</v>
      </c>
      <c r="F151" s="205" t="s">
        <v>4700</v>
      </c>
      <c r="G151" s="206" t="s">
        <v>215</v>
      </c>
      <c r="H151" s="207">
        <v>0.25</v>
      </c>
      <c r="I151" s="208"/>
      <c r="J151" s="209">
        <f t="shared" si="40"/>
        <v>0</v>
      </c>
      <c r="K151" s="205" t="s">
        <v>216</v>
      </c>
      <c r="L151" s="61"/>
      <c r="M151" s="210" t="s">
        <v>21</v>
      </c>
      <c r="N151" s="211" t="s">
        <v>42</v>
      </c>
      <c r="O151" s="42"/>
      <c r="P151" s="212">
        <f t="shared" si="41"/>
        <v>0</v>
      </c>
      <c r="Q151" s="212">
        <v>0</v>
      </c>
      <c r="R151" s="212">
        <f t="shared" si="42"/>
        <v>0</v>
      </c>
      <c r="S151" s="212">
        <v>0</v>
      </c>
      <c r="T151" s="213">
        <f t="shared" si="43"/>
        <v>0</v>
      </c>
      <c r="AR151" s="25" t="s">
        <v>291</v>
      </c>
      <c r="AT151" s="25" t="s">
        <v>212</v>
      </c>
      <c r="AU151" s="25" t="s">
        <v>80</v>
      </c>
      <c r="AY151" s="25" t="s">
        <v>210</v>
      </c>
      <c r="BE151" s="214">
        <f t="shared" si="44"/>
        <v>0</v>
      </c>
      <c r="BF151" s="214">
        <f t="shared" si="45"/>
        <v>0</v>
      </c>
      <c r="BG151" s="214">
        <f t="shared" si="46"/>
        <v>0</v>
      </c>
      <c r="BH151" s="214">
        <f t="shared" si="47"/>
        <v>0</v>
      </c>
      <c r="BI151" s="214">
        <f t="shared" si="48"/>
        <v>0</v>
      </c>
      <c r="BJ151" s="25" t="s">
        <v>78</v>
      </c>
      <c r="BK151" s="214">
        <f t="shared" si="49"/>
        <v>0</v>
      </c>
      <c r="BL151" s="25" t="s">
        <v>291</v>
      </c>
      <c r="BM151" s="25" t="s">
        <v>4701</v>
      </c>
    </row>
    <row r="152" spans="2:65" s="1" customFormat="1" ht="16.5" customHeight="1">
      <c r="B152" s="41"/>
      <c r="C152" s="203" t="s">
        <v>471</v>
      </c>
      <c r="D152" s="203" t="s">
        <v>212</v>
      </c>
      <c r="E152" s="204" t="s">
        <v>4702</v>
      </c>
      <c r="F152" s="205" t="s">
        <v>4703</v>
      </c>
      <c r="G152" s="206" t="s">
        <v>215</v>
      </c>
      <c r="H152" s="207">
        <v>0.05</v>
      </c>
      <c r="I152" s="208"/>
      <c r="J152" s="209">
        <f t="shared" si="40"/>
        <v>0</v>
      </c>
      <c r="K152" s="205" t="s">
        <v>216</v>
      </c>
      <c r="L152" s="61"/>
      <c r="M152" s="210" t="s">
        <v>21</v>
      </c>
      <c r="N152" s="211" t="s">
        <v>42</v>
      </c>
      <c r="O152" s="42"/>
      <c r="P152" s="212">
        <f t="shared" si="41"/>
        <v>0</v>
      </c>
      <c r="Q152" s="212">
        <v>0</v>
      </c>
      <c r="R152" s="212">
        <f t="shared" si="42"/>
        <v>0</v>
      </c>
      <c r="S152" s="212">
        <v>0</v>
      </c>
      <c r="T152" s="213">
        <f t="shared" si="43"/>
        <v>0</v>
      </c>
      <c r="AR152" s="25" t="s">
        <v>291</v>
      </c>
      <c r="AT152" s="25" t="s">
        <v>212</v>
      </c>
      <c r="AU152" s="25" t="s">
        <v>80</v>
      </c>
      <c r="AY152" s="25" t="s">
        <v>210</v>
      </c>
      <c r="BE152" s="214">
        <f t="shared" si="44"/>
        <v>0</v>
      </c>
      <c r="BF152" s="214">
        <f t="shared" si="45"/>
        <v>0</v>
      </c>
      <c r="BG152" s="214">
        <f t="shared" si="46"/>
        <v>0</v>
      </c>
      <c r="BH152" s="214">
        <f t="shared" si="47"/>
        <v>0</v>
      </c>
      <c r="BI152" s="214">
        <f t="shared" si="48"/>
        <v>0</v>
      </c>
      <c r="BJ152" s="25" t="s">
        <v>78</v>
      </c>
      <c r="BK152" s="214">
        <f t="shared" si="49"/>
        <v>0</v>
      </c>
      <c r="BL152" s="25" t="s">
        <v>291</v>
      </c>
      <c r="BM152" s="25" t="s">
        <v>4704</v>
      </c>
    </row>
    <row r="153" spans="2:65" s="1" customFormat="1" ht="25.5" customHeight="1">
      <c r="B153" s="41"/>
      <c r="C153" s="203" t="s">
        <v>475</v>
      </c>
      <c r="D153" s="203" t="s">
        <v>212</v>
      </c>
      <c r="E153" s="204" t="s">
        <v>4705</v>
      </c>
      <c r="F153" s="205" t="s">
        <v>4706</v>
      </c>
      <c r="G153" s="206" t="s">
        <v>215</v>
      </c>
      <c r="H153" s="207">
        <v>0.05</v>
      </c>
      <c r="I153" s="208"/>
      <c r="J153" s="209">
        <f t="shared" si="40"/>
        <v>0</v>
      </c>
      <c r="K153" s="205" t="s">
        <v>216</v>
      </c>
      <c r="L153" s="61"/>
      <c r="M153" s="210" t="s">
        <v>21</v>
      </c>
      <c r="N153" s="211" t="s">
        <v>42</v>
      </c>
      <c r="O153" s="42"/>
      <c r="P153" s="212">
        <f t="shared" si="41"/>
        <v>0</v>
      </c>
      <c r="Q153" s="212">
        <v>0.0084</v>
      </c>
      <c r="R153" s="212">
        <f t="shared" si="42"/>
        <v>0.00042</v>
      </c>
      <c r="S153" s="212">
        <v>0</v>
      </c>
      <c r="T153" s="213">
        <f t="shared" si="43"/>
        <v>0</v>
      </c>
      <c r="AR153" s="25" t="s">
        <v>291</v>
      </c>
      <c r="AT153" s="25" t="s">
        <v>212</v>
      </c>
      <c r="AU153" s="25" t="s">
        <v>80</v>
      </c>
      <c r="AY153" s="25" t="s">
        <v>210</v>
      </c>
      <c r="BE153" s="214">
        <f t="shared" si="44"/>
        <v>0</v>
      </c>
      <c r="BF153" s="214">
        <f t="shared" si="45"/>
        <v>0</v>
      </c>
      <c r="BG153" s="214">
        <f t="shared" si="46"/>
        <v>0</v>
      </c>
      <c r="BH153" s="214">
        <f t="shared" si="47"/>
        <v>0</v>
      </c>
      <c r="BI153" s="214">
        <f t="shared" si="48"/>
        <v>0</v>
      </c>
      <c r="BJ153" s="25" t="s">
        <v>78</v>
      </c>
      <c r="BK153" s="214">
        <f t="shared" si="49"/>
        <v>0</v>
      </c>
      <c r="BL153" s="25" t="s">
        <v>291</v>
      </c>
      <c r="BM153" s="25" t="s">
        <v>4707</v>
      </c>
    </row>
    <row r="154" spans="2:65" s="1" customFormat="1" ht="25.5" customHeight="1">
      <c r="B154" s="41"/>
      <c r="C154" s="203" t="s">
        <v>480</v>
      </c>
      <c r="D154" s="203" t="s">
        <v>212</v>
      </c>
      <c r="E154" s="204" t="s">
        <v>4708</v>
      </c>
      <c r="F154" s="205" t="s">
        <v>4709</v>
      </c>
      <c r="G154" s="206" t="s">
        <v>215</v>
      </c>
      <c r="H154" s="207">
        <v>0.1</v>
      </c>
      <c r="I154" s="208"/>
      <c r="J154" s="209">
        <f t="shared" si="40"/>
        <v>0</v>
      </c>
      <c r="K154" s="205" t="s">
        <v>216</v>
      </c>
      <c r="L154" s="61"/>
      <c r="M154" s="210" t="s">
        <v>21</v>
      </c>
      <c r="N154" s="211" t="s">
        <v>42</v>
      </c>
      <c r="O154" s="42"/>
      <c r="P154" s="212">
        <f t="shared" si="41"/>
        <v>0</v>
      </c>
      <c r="Q154" s="212">
        <v>0.01415</v>
      </c>
      <c r="R154" s="212">
        <f t="shared" si="42"/>
        <v>0.001415</v>
      </c>
      <c r="S154" s="212">
        <v>0</v>
      </c>
      <c r="T154" s="213">
        <f t="shared" si="43"/>
        <v>0</v>
      </c>
      <c r="AR154" s="25" t="s">
        <v>291</v>
      </c>
      <c r="AT154" s="25" t="s">
        <v>212</v>
      </c>
      <c r="AU154" s="25" t="s">
        <v>80</v>
      </c>
      <c r="AY154" s="25" t="s">
        <v>210</v>
      </c>
      <c r="BE154" s="214">
        <f t="shared" si="44"/>
        <v>0</v>
      </c>
      <c r="BF154" s="214">
        <f t="shared" si="45"/>
        <v>0</v>
      </c>
      <c r="BG154" s="214">
        <f t="shared" si="46"/>
        <v>0</v>
      </c>
      <c r="BH154" s="214">
        <f t="shared" si="47"/>
        <v>0</v>
      </c>
      <c r="BI154" s="214">
        <f t="shared" si="48"/>
        <v>0</v>
      </c>
      <c r="BJ154" s="25" t="s">
        <v>78</v>
      </c>
      <c r="BK154" s="214">
        <f t="shared" si="49"/>
        <v>0</v>
      </c>
      <c r="BL154" s="25" t="s">
        <v>291</v>
      </c>
      <c r="BM154" s="25" t="s">
        <v>4710</v>
      </c>
    </row>
    <row r="155" spans="2:65" s="1" customFormat="1" ht="25.5" customHeight="1">
      <c r="B155" s="41"/>
      <c r="C155" s="203" t="s">
        <v>485</v>
      </c>
      <c r="D155" s="203" t="s">
        <v>212</v>
      </c>
      <c r="E155" s="204" t="s">
        <v>4711</v>
      </c>
      <c r="F155" s="205" t="s">
        <v>4712</v>
      </c>
      <c r="G155" s="206" t="s">
        <v>215</v>
      </c>
      <c r="H155" s="207">
        <v>0.15</v>
      </c>
      <c r="I155" s="208"/>
      <c r="J155" s="209">
        <f t="shared" si="40"/>
        <v>0</v>
      </c>
      <c r="K155" s="205" t="s">
        <v>216</v>
      </c>
      <c r="L155" s="61"/>
      <c r="M155" s="210" t="s">
        <v>21</v>
      </c>
      <c r="N155" s="211" t="s">
        <v>42</v>
      </c>
      <c r="O155" s="42"/>
      <c r="P155" s="212">
        <f t="shared" si="41"/>
        <v>0</v>
      </c>
      <c r="Q155" s="212">
        <v>0.01654</v>
      </c>
      <c r="R155" s="212">
        <f t="shared" si="42"/>
        <v>0.0024809999999999997</v>
      </c>
      <c r="S155" s="212">
        <v>0</v>
      </c>
      <c r="T155" s="213">
        <f t="shared" si="43"/>
        <v>0</v>
      </c>
      <c r="AR155" s="25" t="s">
        <v>291</v>
      </c>
      <c r="AT155" s="25" t="s">
        <v>212</v>
      </c>
      <c r="AU155" s="25" t="s">
        <v>80</v>
      </c>
      <c r="AY155" s="25" t="s">
        <v>210</v>
      </c>
      <c r="BE155" s="214">
        <f t="shared" si="44"/>
        <v>0</v>
      </c>
      <c r="BF155" s="214">
        <f t="shared" si="45"/>
        <v>0</v>
      </c>
      <c r="BG155" s="214">
        <f t="shared" si="46"/>
        <v>0</v>
      </c>
      <c r="BH155" s="214">
        <f t="shared" si="47"/>
        <v>0</v>
      </c>
      <c r="BI155" s="214">
        <f t="shared" si="48"/>
        <v>0</v>
      </c>
      <c r="BJ155" s="25" t="s">
        <v>78</v>
      </c>
      <c r="BK155" s="214">
        <f t="shared" si="49"/>
        <v>0</v>
      </c>
      <c r="BL155" s="25" t="s">
        <v>291</v>
      </c>
      <c r="BM155" s="25" t="s">
        <v>4713</v>
      </c>
    </row>
    <row r="156" spans="2:65" s="1" customFormat="1" ht="25.5" customHeight="1">
      <c r="B156" s="41"/>
      <c r="C156" s="203" t="s">
        <v>489</v>
      </c>
      <c r="D156" s="203" t="s">
        <v>212</v>
      </c>
      <c r="E156" s="204" t="s">
        <v>4714</v>
      </c>
      <c r="F156" s="205" t="s">
        <v>4715</v>
      </c>
      <c r="G156" s="206" t="s">
        <v>215</v>
      </c>
      <c r="H156" s="207">
        <v>0.05</v>
      </c>
      <c r="I156" s="208"/>
      <c r="J156" s="209">
        <f t="shared" si="40"/>
        <v>0</v>
      </c>
      <c r="K156" s="205" t="s">
        <v>216</v>
      </c>
      <c r="L156" s="61"/>
      <c r="M156" s="210" t="s">
        <v>21</v>
      </c>
      <c r="N156" s="211" t="s">
        <v>42</v>
      </c>
      <c r="O156" s="42"/>
      <c r="P156" s="212">
        <f t="shared" si="41"/>
        <v>0</v>
      </c>
      <c r="Q156" s="212">
        <v>0.0134</v>
      </c>
      <c r="R156" s="212">
        <f t="shared" si="42"/>
        <v>0.00067</v>
      </c>
      <c r="S156" s="212">
        <v>0</v>
      </c>
      <c r="T156" s="213">
        <f t="shared" si="43"/>
        <v>0</v>
      </c>
      <c r="AR156" s="25" t="s">
        <v>291</v>
      </c>
      <c r="AT156" s="25" t="s">
        <v>212</v>
      </c>
      <c r="AU156" s="25" t="s">
        <v>80</v>
      </c>
      <c r="AY156" s="25" t="s">
        <v>210</v>
      </c>
      <c r="BE156" s="214">
        <f t="shared" si="44"/>
        <v>0</v>
      </c>
      <c r="BF156" s="214">
        <f t="shared" si="45"/>
        <v>0</v>
      </c>
      <c r="BG156" s="214">
        <f t="shared" si="46"/>
        <v>0</v>
      </c>
      <c r="BH156" s="214">
        <f t="shared" si="47"/>
        <v>0</v>
      </c>
      <c r="BI156" s="214">
        <f t="shared" si="48"/>
        <v>0</v>
      </c>
      <c r="BJ156" s="25" t="s">
        <v>78</v>
      </c>
      <c r="BK156" s="214">
        <f t="shared" si="49"/>
        <v>0</v>
      </c>
      <c r="BL156" s="25" t="s">
        <v>291</v>
      </c>
      <c r="BM156" s="25" t="s">
        <v>4716</v>
      </c>
    </row>
    <row r="157" spans="2:65" s="1" customFormat="1" ht="25.5" customHeight="1">
      <c r="B157" s="41"/>
      <c r="C157" s="203" t="s">
        <v>493</v>
      </c>
      <c r="D157" s="203" t="s">
        <v>212</v>
      </c>
      <c r="E157" s="204" t="s">
        <v>4717</v>
      </c>
      <c r="F157" s="205" t="s">
        <v>4718</v>
      </c>
      <c r="G157" s="206" t="s">
        <v>215</v>
      </c>
      <c r="H157" s="207">
        <v>0.15</v>
      </c>
      <c r="I157" s="208"/>
      <c r="J157" s="209">
        <f t="shared" si="40"/>
        <v>0</v>
      </c>
      <c r="K157" s="205" t="s">
        <v>216</v>
      </c>
      <c r="L157" s="61"/>
      <c r="M157" s="210" t="s">
        <v>21</v>
      </c>
      <c r="N157" s="211" t="s">
        <v>42</v>
      </c>
      <c r="O157" s="42"/>
      <c r="P157" s="212">
        <f t="shared" si="41"/>
        <v>0</v>
      </c>
      <c r="Q157" s="212">
        <v>0.01655</v>
      </c>
      <c r="R157" s="212">
        <f t="shared" si="42"/>
        <v>0.0024825</v>
      </c>
      <c r="S157" s="212">
        <v>0</v>
      </c>
      <c r="T157" s="213">
        <f t="shared" si="43"/>
        <v>0</v>
      </c>
      <c r="AR157" s="25" t="s">
        <v>291</v>
      </c>
      <c r="AT157" s="25" t="s">
        <v>212</v>
      </c>
      <c r="AU157" s="25" t="s">
        <v>80</v>
      </c>
      <c r="AY157" s="25" t="s">
        <v>210</v>
      </c>
      <c r="BE157" s="214">
        <f t="shared" si="44"/>
        <v>0</v>
      </c>
      <c r="BF157" s="214">
        <f t="shared" si="45"/>
        <v>0</v>
      </c>
      <c r="BG157" s="214">
        <f t="shared" si="46"/>
        <v>0</v>
      </c>
      <c r="BH157" s="214">
        <f t="shared" si="47"/>
        <v>0</v>
      </c>
      <c r="BI157" s="214">
        <f t="shared" si="48"/>
        <v>0</v>
      </c>
      <c r="BJ157" s="25" t="s">
        <v>78</v>
      </c>
      <c r="BK157" s="214">
        <f t="shared" si="49"/>
        <v>0</v>
      </c>
      <c r="BL157" s="25" t="s">
        <v>291</v>
      </c>
      <c r="BM157" s="25" t="s">
        <v>4719</v>
      </c>
    </row>
    <row r="158" spans="2:65" s="1" customFormat="1" ht="25.5" customHeight="1">
      <c r="B158" s="41"/>
      <c r="C158" s="203" t="s">
        <v>503</v>
      </c>
      <c r="D158" s="203" t="s">
        <v>212</v>
      </c>
      <c r="E158" s="204" t="s">
        <v>4720</v>
      </c>
      <c r="F158" s="205" t="s">
        <v>4721</v>
      </c>
      <c r="G158" s="206" t="s">
        <v>215</v>
      </c>
      <c r="H158" s="207">
        <v>0.1</v>
      </c>
      <c r="I158" s="208"/>
      <c r="J158" s="209">
        <f t="shared" si="40"/>
        <v>0</v>
      </c>
      <c r="K158" s="205" t="s">
        <v>216</v>
      </c>
      <c r="L158" s="61"/>
      <c r="M158" s="210" t="s">
        <v>21</v>
      </c>
      <c r="N158" s="211" t="s">
        <v>42</v>
      </c>
      <c r="O158" s="42"/>
      <c r="P158" s="212">
        <f t="shared" si="41"/>
        <v>0</v>
      </c>
      <c r="Q158" s="212">
        <v>0.02229</v>
      </c>
      <c r="R158" s="212">
        <f t="shared" si="42"/>
        <v>0.002229</v>
      </c>
      <c r="S158" s="212">
        <v>0</v>
      </c>
      <c r="T158" s="213">
        <f t="shared" si="43"/>
        <v>0</v>
      </c>
      <c r="AR158" s="25" t="s">
        <v>291</v>
      </c>
      <c r="AT158" s="25" t="s">
        <v>212</v>
      </c>
      <c r="AU158" s="25" t="s">
        <v>80</v>
      </c>
      <c r="AY158" s="25" t="s">
        <v>210</v>
      </c>
      <c r="BE158" s="214">
        <f t="shared" si="44"/>
        <v>0</v>
      </c>
      <c r="BF158" s="214">
        <f t="shared" si="45"/>
        <v>0</v>
      </c>
      <c r="BG158" s="214">
        <f t="shared" si="46"/>
        <v>0</v>
      </c>
      <c r="BH158" s="214">
        <f t="shared" si="47"/>
        <v>0</v>
      </c>
      <c r="BI158" s="214">
        <f t="shared" si="48"/>
        <v>0</v>
      </c>
      <c r="BJ158" s="25" t="s">
        <v>78</v>
      </c>
      <c r="BK158" s="214">
        <f t="shared" si="49"/>
        <v>0</v>
      </c>
      <c r="BL158" s="25" t="s">
        <v>291</v>
      </c>
      <c r="BM158" s="25" t="s">
        <v>4722</v>
      </c>
    </row>
    <row r="159" spans="2:65" s="1" customFormat="1" ht="25.5" customHeight="1">
      <c r="B159" s="41"/>
      <c r="C159" s="203" t="s">
        <v>508</v>
      </c>
      <c r="D159" s="203" t="s">
        <v>212</v>
      </c>
      <c r="E159" s="204" t="s">
        <v>4723</v>
      </c>
      <c r="F159" s="205" t="s">
        <v>4724</v>
      </c>
      <c r="G159" s="206" t="s">
        <v>215</v>
      </c>
      <c r="H159" s="207">
        <v>0.15</v>
      </c>
      <c r="I159" s="208"/>
      <c r="J159" s="209">
        <f t="shared" si="40"/>
        <v>0</v>
      </c>
      <c r="K159" s="205" t="s">
        <v>216</v>
      </c>
      <c r="L159" s="61"/>
      <c r="M159" s="210" t="s">
        <v>21</v>
      </c>
      <c r="N159" s="211" t="s">
        <v>42</v>
      </c>
      <c r="O159" s="42"/>
      <c r="P159" s="212">
        <f t="shared" si="41"/>
        <v>0</v>
      </c>
      <c r="Q159" s="212">
        <v>0.02516</v>
      </c>
      <c r="R159" s="212">
        <f t="shared" si="42"/>
        <v>0.0037739999999999996</v>
      </c>
      <c r="S159" s="212">
        <v>0</v>
      </c>
      <c r="T159" s="213">
        <f t="shared" si="43"/>
        <v>0</v>
      </c>
      <c r="AR159" s="25" t="s">
        <v>291</v>
      </c>
      <c r="AT159" s="25" t="s">
        <v>212</v>
      </c>
      <c r="AU159" s="25" t="s">
        <v>80</v>
      </c>
      <c r="AY159" s="25" t="s">
        <v>210</v>
      </c>
      <c r="BE159" s="214">
        <f t="shared" si="44"/>
        <v>0</v>
      </c>
      <c r="BF159" s="214">
        <f t="shared" si="45"/>
        <v>0</v>
      </c>
      <c r="BG159" s="214">
        <f t="shared" si="46"/>
        <v>0</v>
      </c>
      <c r="BH159" s="214">
        <f t="shared" si="47"/>
        <v>0</v>
      </c>
      <c r="BI159" s="214">
        <f t="shared" si="48"/>
        <v>0</v>
      </c>
      <c r="BJ159" s="25" t="s">
        <v>78</v>
      </c>
      <c r="BK159" s="214">
        <f t="shared" si="49"/>
        <v>0</v>
      </c>
      <c r="BL159" s="25" t="s">
        <v>291</v>
      </c>
      <c r="BM159" s="25" t="s">
        <v>4725</v>
      </c>
    </row>
    <row r="160" spans="2:65" s="1" customFormat="1" ht="25.5" customHeight="1">
      <c r="B160" s="41"/>
      <c r="C160" s="203" t="s">
        <v>513</v>
      </c>
      <c r="D160" s="203" t="s">
        <v>212</v>
      </c>
      <c r="E160" s="204" t="s">
        <v>4726</v>
      </c>
      <c r="F160" s="205" t="s">
        <v>4727</v>
      </c>
      <c r="G160" s="206" t="s">
        <v>215</v>
      </c>
      <c r="H160" s="207">
        <v>0.05</v>
      </c>
      <c r="I160" s="208"/>
      <c r="J160" s="209">
        <f t="shared" si="40"/>
        <v>0</v>
      </c>
      <c r="K160" s="205" t="s">
        <v>216</v>
      </c>
      <c r="L160" s="61"/>
      <c r="M160" s="210" t="s">
        <v>21</v>
      </c>
      <c r="N160" s="211" t="s">
        <v>42</v>
      </c>
      <c r="O160" s="42"/>
      <c r="P160" s="212">
        <f t="shared" si="41"/>
        <v>0</v>
      </c>
      <c r="Q160" s="212">
        <v>0.0309</v>
      </c>
      <c r="R160" s="212">
        <f t="shared" si="42"/>
        <v>0.0015450000000000001</v>
      </c>
      <c r="S160" s="212">
        <v>0</v>
      </c>
      <c r="T160" s="213">
        <f t="shared" si="43"/>
        <v>0</v>
      </c>
      <c r="AR160" s="25" t="s">
        <v>291</v>
      </c>
      <c r="AT160" s="25" t="s">
        <v>212</v>
      </c>
      <c r="AU160" s="25" t="s">
        <v>80</v>
      </c>
      <c r="AY160" s="25" t="s">
        <v>210</v>
      </c>
      <c r="BE160" s="214">
        <f t="shared" si="44"/>
        <v>0</v>
      </c>
      <c r="BF160" s="214">
        <f t="shared" si="45"/>
        <v>0</v>
      </c>
      <c r="BG160" s="214">
        <f t="shared" si="46"/>
        <v>0</v>
      </c>
      <c r="BH160" s="214">
        <f t="shared" si="47"/>
        <v>0</v>
      </c>
      <c r="BI160" s="214">
        <f t="shared" si="48"/>
        <v>0</v>
      </c>
      <c r="BJ160" s="25" t="s">
        <v>78</v>
      </c>
      <c r="BK160" s="214">
        <f t="shared" si="49"/>
        <v>0</v>
      </c>
      <c r="BL160" s="25" t="s">
        <v>291</v>
      </c>
      <c r="BM160" s="25" t="s">
        <v>4728</v>
      </c>
    </row>
    <row r="161" spans="2:65" s="1" customFormat="1" ht="25.5" customHeight="1">
      <c r="B161" s="41"/>
      <c r="C161" s="203" t="s">
        <v>518</v>
      </c>
      <c r="D161" s="203" t="s">
        <v>212</v>
      </c>
      <c r="E161" s="204" t="s">
        <v>4729</v>
      </c>
      <c r="F161" s="205" t="s">
        <v>4730</v>
      </c>
      <c r="G161" s="206" t="s">
        <v>215</v>
      </c>
      <c r="H161" s="207">
        <v>0.1</v>
      </c>
      <c r="I161" s="208"/>
      <c r="J161" s="209">
        <f t="shared" si="40"/>
        <v>0</v>
      </c>
      <c r="K161" s="205" t="s">
        <v>216</v>
      </c>
      <c r="L161" s="61"/>
      <c r="M161" s="210" t="s">
        <v>21</v>
      </c>
      <c r="N161" s="211" t="s">
        <v>42</v>
      </c>
      <c r="O161" s="42"/>
      <c r="P161" s="212">
        <f t="shared" si="41"/>
        <v>0</v>
      </c>
      <c r="Q161" s="212">
        <v>0.0332</v>
      </c>
      <c r="R161" s="212">
        <f t="shared" si="42"/>
        <v>0.00332</v>
      </c>
      <c r="S161" s="212">
        <v>0</v>
      </c>
      <c r="T161" s="213">
        <f t="shared" si="43"/>
        <v>0</v>
      </c>
      <c r="AR161" s="25" t="s">
        <v>291</v>
      </c>
      <c r="AT161" s="25" t="s">
        <v>212</v>
      </c>
      <c r="AU161" s="25" t="s">
        <v>80</v>
      </c>
      <c r="AY161" s="25" t="s">
        <v>210</v>
      </c>
      <c r="BE161" s="214">
        <f t="shared" si="44"/>
        <v>0</v>
      </c>
      <c r="BF161" s="214">
        <f t="shared" si="45"/>
        <v>0</v>
      </c>
      <c r="BG161" s="214">
        <f t="shared" si="46"/>
        <v>0</v>
      </c>
      <c r="BH161" s="214">
        <f t="shared" si="47"/>
        <v>0</v>
      </c>
      <c r="BI161" s="214">
        <f t="shared" si="48"/>
        <v>0</v>
      </c>
      <c r="BJ161" s="25" t="s">
        <v>78</v>
      </c>
      <c r="BK161" s="214">
        <f t="shared" si="49"/>
        <v>0</v>
      </c>
      <c r="BL161" s="25" t="s">
        <v>291</v>
      </c>
      <c r="BM161" s="25" t="s">
        <v>4731</v>
      </c>
    </row>
    <row r="162" spans="2:65" s="1" customFormat="1" ht="25.5" customHeight="1">
      <c r="B162" s="41"/>
      <c r="C162" s="203" t="s">
        <v>523</v>
      </c>
      <c r="D162" s="203" t="s">
        <v>212</v>
      </c>
      <c r="E162" s="204" t="s">
        <v>4732</v>
      </c>
      <c r="F162" s="205" t="s">
        <v>4733</v>
      </c>
      <c r="G162" s="206" t="s">
        <v>215</v>
      </c>
      <c r="H162" s="207">
        <v>0.05</v>
      </c>
      <c r="I162" s="208"/>
      <c r="J162" s="209">
        <f t="shared" si="40"/>
        <v>0</v>
      </c>
      <c r="K162" s="205" t="s">
        <v>216</v>
      </c>
      <c r="L162" s="61"/>
      <c r="M162" s="210" t="s">
        <v>21</v>
      </c>
      <c r="N162" s="211" t="s">
        <v>42</v>
      </c>
      <c r="O162" s="42"/>
      <c r="P162" s="212">
        <f t="shared" si="41"/>
        <v>0</v>
      </c>
      <c r="Q162" s="212">
        <v>0.04238</v>
      </c>
      <c r="R162" s="212">
        <f t="shared" si="42"/>
        <v>0.0021190000000000002</v>
      </c>
      <c r="S162" s="212">
        <v>0</v>
      </c>
      <c r="T162" s="213">
        <f t="shared" si="43"/>
        <v>0</v>
      </c>
      <c r="AR162" s="25" t="s">
        <v>291</v>
      </c>
      <c r="AT162" s="25" t="s">
        <v>212</v>
      </c>
      <c r="AU162" s="25" t="s">
        <v>80</v>
      </c>
      <c r="AY162" s="25" t="s">
        <v>210</v>
      </c>
      <c r="BE162" s="214">
        <f t="shared" si="44"/>
        <v>0</v>
      </c>
      <c r="BF162" s="214">
        <f t="shared" si="45"/>
        <v>0</v>
      </c>
      <c r="BG162" s="214">
        <f t="shared" si="46"/>
        <v>0</v>
      </c>
      <c r="BH162" s="214">
        <f t="shared" si="47"/>
        <v>0</v>
      </c>
      <c r="BI162" s="214">
        <f t="shared" si="48"/>
        <v>0</v>
      </c>
      <c r="BJ162" s="25" t="s">
        <v>78</v>
      </c>
      <c r="BK162" s="214">
        <f t="shared" si="49"/>
        <v>0</v>
      </c>
      <c r="BL162" s="25" t="s">
        <v>291</v>
      </c>
      <c r="BM162" s="25" t="s">
        <v>4734</v>
      </c>
    </row>
    <row r="163" spans="2:65" s="1" customFormat="1" ht="25.5" customHeight="1">
      <c r="B163" s="41"/>
      <c r="C163" s="203" t="s">
        <v>529</v>
      </c>
      <c r="D163" s="203" t="s">
        <v>212</v>
      </c>
      <c r="E163" s="204" t="s">
        <v>4735</v>
      </c>
      <c r="F163" s="205" t="s">
        <v>4736</v>
      </c>
      <c r="G163" s="206" t="s">
        <v>215</v>
      </c>
      <c r="H163" s="207">
        <v>0.05</v>
      </c>
      <c r="I163" s="208"/>
      <c r="J163" s="209">
        <f t="shared" si="40"/>
        <v>0</v>
      </c>
      <c r="K163" s="205" t="s">
        <v>216</v>
      </c>
      <c r="L163" s="61"/>
      <c r="M163" s="210" t="s">
        <v>21</v>
      </c>
      <c r="N163" s="211" t="s">
        <v>42</v>
      </c>
      <c r="O163" s="42"/>
      <c r="P163" s="212">
        <f t="shared" si="41"/>
        <v>0</v>
      </c>
      <c r="Q163" s="212">
        <v>0.0185</v>
      </c>
      <c r="R163" s="212">
        <f t="shared" si="42"/>
        <v>0.000925</v>
      </c>
      <c r="S163" s="212">
        <v>0</v>
      </c>
      <c r="T163" s="213">
        <f t="shared" si="43"/>
        <v>0</v>
      </c>
      <c r="AR163" s="25" t="s">
        <v>291</v>
      </c>
      <c r="AT163" s="25" t="s">
        <v>212</v>
      </c>
      <c r="AU163" s="25" t="s">
        <v>80</v>
      </c>
      <c r="AY163" s="25" t="s">
        <v>210</v>
      </c>
      <c r="BE163" s="214">
        <f t="shared" si="44"/>
        <v>0</v>
      </c>
      <c r="BF163" s="214">
        <f t="shared" si="45"/>
        <v>0</v>
      </c>
      <c r="BG163" s="214">
        <f t="shared" si="46"/>
        <v>0</v>
      </c>
      <c r="BH163" s="214">
        <f t="shared" si="47"/>
        <v>0</v>
      </c>
      <c r="BI163" s="214">
        <f t="shared" si="48"/>
        <v>0</v>
      </c>
      <c r="BJ163" s="25" t="s">
        <v>78</v>
      </c>
      <c r="BK163" s="214">
        <f t="shared" si="49"/>
        <v>0</v>
      </c>
      <c r="BL163" s="25" t="s">
        <v>291</v>
      </c>
      <c r="BM163" s="25" t="s">
        <v>4737</v>
      </c>
    </row>
    <row r="164" spans="2:65" s="1" customFormat="1" ht="16.5" customHeight="1">
      <c r="B164" s="41"/>
      <c r="C164" s="203" t="s">
        <v>535</v>
      </c>
      <c r="D164" s="203" t="s">
        <v>212</v>
      </c>
      <c r="E164" s="204" t="s">
        <v>4738</v>
      </c>
      <c r="F164" s="205" t="s">
        <v>4739</v>
      </c>
      <c r="G164" s="206" t="s">
        <v>215</v>
      </c>
      <c r="H164" s="207">
        <v>1.05</v>
      </c>
      <c r="I164" s="208"/>
      <c r="J164" s="209">
        <f t="shared" si="40"/>
        <v>0</v>
      </c>
      <c r="K164" s="205" t="s">
        <v>4740</v>
      </c>
      <c r="L164" s="61"/>
      <c r="M164" s="210" t="s">
        <v>21</v>
      </c>
      <c r="N164" s="211" t="s">
        <v>42</v>
      </c>
      <c r="O164" s="42"/>
      <c r="P164" s="212">
        <f t="shared" si="41"/>
        <v>0</v>
      </c>
      <c r="Q164" s="212">
        <v>0.00015</v>
      </c>
      <c r="R164" s="212">
        <f t="shared" si="42"/>
        <v>0.00015749999999999998</v>
      </c>
      <c r="S164" s="212">
        <v>0</v>
      </c>
      <c r="T164" s="213">
        <f t="shared" si="43"/>
        <v>0</v>
      </c>
      <c r="AR164" s="25" t="s">
        <v>291</v>
      </c>
      <c r="AT164" s="25" t="s">
        <v>212</v>
      </c>
      <c r="AU164" s="25" t="s">
        <v>80</v>
      </c>
      <c r="AY164" s="25" t="s">
        <v>210</v>
      </c>
      <c r="BE164" s="214">
        <f t="shared" si="44"/>
        <v>0</v>
      </c>
      <c r="BF164" s="214">
        <f t="shared" si="45"/>
        <v>0</v>
      </c>
      <c r="BG164" s="214">
        <f t="shared" si="46"/>
        <v>0</v>
      </c>
      <c r="BH164" s="214">
        <f t="shared" si="47"/>
        <v>0</v>
      </c>
      <c r="BI164" s="214">
        <f t="shared" si="48"/>
        <v>0</v>
      </c>
      <c r="BJ164" s="25" t="s">
        <v>78</v>
      </c>
      <c r="BK164" s="214">
        <f t="shared" si="49"/>
        <v>0</v>
      </c>
      <c r="BL164" s="25" t="s">
        <v>291</v>
      </c>
      <c r="BM164" s="25" t="s">
        <v>4741</v>
      </c>
    </row>
    <row r="165" spans="2:65" s="1" customFormat="1" ht="25.5" customHeight="1">
      <c r="B165" s="41"/>
      <c r="C165" s="203" t="s">
        <v>541</v>
      </c>
      <c r="D165" s="203" t="s">
        <v>212</v>
      </c>
      <c r="E165" s="204" t="s">
        <v>4742</v>
      </c>
      <c r="F165" s="205" t="s">
        <v>4743</v>
      </c>
      <c r="G165" s="206" t="s">
        <v>215</v>
      </c>
      <c r="H165" s="207">
        <v>0.2</v>
      </c>
      <c r="I165" s="208"/>
      <c r="J165" s="209">
        <f t="shared" si="40"/>
        <v>0</v>
      </c>
      <c r="K165" s="205" t="s">
        <v>216</v>
      </c>
      <c r="L165" s="61"/>
      <c r="M165" s="210" t="s">
        <v>21</v>
      </c>
      <c r="N165" s="211" t="s">
        <v>42</v>
      </c>
      <c r="O165" s="42"/>
      <c r="P165" s="212">
        <f t="shared" si="41"/>
        <v>0</v>
      </c>
      <c r="Q165" s="212">
        <v>0.02502</v>
      </c>
      <c r="R165" s="212">
        <f t="shared" si="42"/>
        <v>0.005004000000000001</v>
      </c>
      <c r="S165" s="212">
        <v>0</v>
      </c>
      <c r="T165" s="213">
        <f t="shared" si="43"/>
        <v>0</v>
      </c>
      <c r="AR165" s="25" t="s">
        <v>291</v>
      </c>
      <c r="AT165" s="25" t="s">
        <v>212</v>
      </c>
      <c r="AU165" s="25" t="s">
        <v>80</v>
      </c>
      <c r="AY165" s="25" t="s">
        <v>210</v>
      </c>
      <c r="BE165" s="214">
        <f t="shared" si="44"/>
        <v>0</v>
      </c>
      <c r="BF165" s="214">
        <f t="shared" si="45"/>
        <v>0</v>
      </c>
      <c r="BG165" s="214">
        <f t="shared" si="46"/>
        <v>0</v>
      </c>
      <c r="BH165" s="214">
        <f t="shared" si="47"/>
        <v>0</v>
      </c>
      <c r="BI165" s="214">
        <f t="shared" si="48"/>
        <v>0</v>
      </c>
      <c r="BJ165" s="25" t="s">
        <v>78</v>
      </c>
      <c r="BK165" s="214">
        <f t="shared" si="49"/>
        <v>0</v>
      </c>
      <c r="BL165" s="25" t="s">
        <v>291</v>
      </c>
      <c r="BM165" s="25" t="s">
        <v>4744</v>
      </c>
    </row>
    <row r="166" spans="2:65" s="1" customFormat="1" ht="25.5" customHeight="1">
      <c r="B166" s="41"/>
      <c r="C166" s="203" t="s">
        <v>553</v>
      </c>
      <c r="D166" s="203" t="s">
        <v>212</v>
      </c>
      <c r="E166" s="204" t="s">
        <v>4745</v>
      </c>
      <c r="F166" s="205" t="s">
        <v>4746</v>
      </c>
      <c r="G166" s="206" t="s">
        <v>215</v>
      </c>
      <c r="H166" s="207">
        <v>0.3</v>
      </c>
      <c r="I166" s="208"/>
      <c r="J166" s="209">
        <f t="shared" si="40"/>
        <v>0</v>
      </c>
      <c r="K166" s="205" t="s">
        <v>216</v>
      </c>
      <c r="L166" s="61"/>
      <c r="M166" s="210" t="s">
        <v>21</v>
      </c>
      <c r="N166" s="211" t="s">
        <v>42</v>
      </c>
      <c r="O166" s="42"/>
      <c r="P166" s="212">
        <f t="shared" si="41"/>
        <v>0</v>
      </c>
      <c r="Q166" s="212">
        <v>0.03154</v>
      </c>
      <c r="R166" s="212">
        <f t="shared" si="42"/>
        <v>0.009462</v>
      </c>
      <c r="S166" s="212">
        <v>0</v>
      </c>
      <c r="T166" s="213">
        <f t="shared" si="43"/>
        <v>0</v>
      </c>
      <c r="AR166" s="25" t="s">
        <v>291</v>
      </c>
      <c r="AT166" s="25" t="s">
        <v>212</v>
      </c>
      <c r="AU166" s="25" t="s">
        <v>80</v>
      </c>
      <c r="AY166" s="25" t="s">
        <v>210</v>
      </c>
      <c r="BE166" s="214">
        <f t="shared" si="44"/>
        <v>0</v>
      </c>
      <c r="BF166" s="214">
        <f t="shared" si="45"/>
        <v>0</v>
      </c>
      <c r="BG166" s="214">
        <f t="shared" si="46"/>
        <v>0</v>
      </c>
      <c r="BH166" s="214">
        <f t="shared" si="47"/>
        <v>0</v>
      </c>
      <c r="BI166" s="214">
        <f t="shared" si="48"/>
        <v>0</v>
      </c>
      <c r="BJ166" s="25" t="s">
        <v>78</v>
      </c>
      <c r="BK166" s="214">
        <f t="shared" si="49"/>
        <v>0</v>
      </c>
      <c r="BL166" s="25" t="s">
        <v>291</v>
      </c>
      <c r="BM166" s="25" t="s">
        <v>4747</v>
      </c>
    </row>
    <row r="167" spans="2:65" s="1" customFormat="1" ht="25.5" customHeight="1">
      <c r="B167" s="41"/>
      <c r="C167" s="203" t="s">
        <v>558</v>
      </c>
      <c r="D167" s="203" t="s">
        <v>212</v>
      </c>
      <c r="E167" s="204" t="s">
        <v>4748</v>
      </c>
      <c r="F167" s="205" t="s">
        <v>4749</v>
      </c>
      <c r="G167" s="206" t="s">
        <v>215</v>
      </c>
      <c r="H167" s="207">
        <v>0.15</v>
      </c>
      <c r="I167" s="208"/>
      <c r="J167" s="209">
        <f t="shared" si="40"/>
        <v>0</v>
      </c>
      <c r="K167" s="205" t="s">
        <v>216</v>
      </c>
      <c r="L167" s="61"/>
      <c r="M167" s="210" t="s">
        <v>21</v>
      </c>
      <c r="N167" s="211" t="s">
        <v>42</v>
      </c>
      <c r="O167" s="42"/>
      <c r="P167" s="212">
        <f t="shared" si="41"/>
        <v>0</v>
      </c>
      <c r="Q167" s="212">
        <v>0.0372</v>
      </c>
      <c r="R167" s="212">
        <f t="shared" si="42"/>
        <v>0.005579999999999999</v>
      </c>
      <c r="S167" s="212">
        <v>0</v>
      </c>
      <c r="T167" s="213">
        <f t="shared" si="43"/>
        <v>0</v>
      </c>
      <c r="AR167" s="25" t="s">
        <v>291</v>
      </c>
      <c r="AT167" s="25" t="s">
        <v>212</v>
      </c>
      <c r="AU167" s="25" t="s">
        <v>80</v>
      </c>
      <c r="AY167" s="25" t="s">
        <v>210</v>
      </c>
      <c r="BE167" s="214">
        <f t="shared" si="44"/>
        <v>0</v>
      </c>
      <c r="BF167" s="214">
        <f t="shared" si="45"/>
        <v>0</v>
      </c>
      <c r="BG167" s="214">
        <f t="shared" si="46"/>
        <v>0</v>
      </c>
      <c r="BH167" s="214">
        <f t="shared" si="47"/>
        <v>0</v>
      </c>
      <c r="BI167" s="214">
        <f t="shared" si="48"/>
        <v>0</v>
      </c>
      <c r="BJ167" s="25" t="s">
        <v>78</v>
      </c>
      <c r="BK167" s="214">
        <f t="shared" si="49"/>
        <v>0</v>
      </c>
      <c r="BL167" s="25" t="s">
        <v>291</v>
      </c>
      <c r="BM167" s="25" t="s">
        <v>4750</v>
      </c>
    </row>
    <row r="168" spans="2:65" s="1" customFormat="1" ht="25.5" customHeight="1">
      <c r="B168" s="41"/>
      <c r="C168" s="203" t="s">
        <v>563</v>
      </c>
      <c r="D168" s="203" t="s">
        <v>212</v>
      </c>
      <c r="E168" s="204" t="s">
        <v>4751</v>
      </c>
      <c r="F168" s="205" t="s">
        <v>4752</v>
      </c>
      <c r="G168" s="206" t="s">
        <v>215</v>
      </c>
      <c r="H168" s="207">
        <v>0.1</v>
      </c>
      <c r="I168" s="208"/>
      <c r="J168" s="209">
        <f t="shared" si="40"/>
        <v>0</v>
      </c>
      <c r="K168" s="205" t="s">
        <v>216</v>
      </c>
      <c r="L168" s="61"/>
      <c r="M168" s="210" t="s">
        <v>21</v>
      </c>
      <c r="N168" s="211" t="s">
        <v>42</v>
      </c>
      <c r="O168" s="42"/>
      <c r="P168" s="212">
        <f t="shared" si="41"/>
        <v>0</v>
      </c>
      <c r="Q168" s="212">
        <v>0.03454</v>
      </c>
      <c r="R168" s="212">
        <f t="shared" si="42"/>
        <v>0.0034540000000000005</v>
      </c>
      <c r="S168" s="212">
        <v>0</v>
      </c>
      <c r="T168" s="213">
        <f t="shared" si="43"/>
        <v>0</v>
      </c>
      <c r="AR168" s="25" t="s">
        <v>291</v>
      </c>
      <c r="AT168" s="25" t="s">
        <v>212</v>
      </c>
      <c r="AU168" s="25" t="s">
        <v>80</v>
      </c>
      <c r="AY168" s="25" t="s">
        <v>210</v>
      </c>
      <c r="BE168" s="214">
        <f t="shared" si="44"/>
        <v>0</v>
      </c>
      <c r="BF168" s="214">
        <f t="shared" si="45"/>
        <v>0</v>
      </c>
      <c r="BG168" s="214">
        <f t="shared" si="46"/>
        <v>0</v>
      </c>
      <c r="BH168" s="214">
        <f t="shared" si="47"/>
        <v>0</v>
      </c>
      <c r="BI168" s="214">
        <f t="shared" si="48"/>
        <v>0</v>
      </c>
      <c r="BJ168" s="25" t="s">
        <v>78</v>
      </c>
      <c r="BK168" s="214">
        <f t="shared" si="49"/>
        <v>0</v>
      </c>
      <c r="BL168" s="25" t="s">
        <v>291</v>
      </c>
      <c r="BM168" s="25" t="s">
        <v>4753</v>
      </c>
    </row>
    <row r="169" spans="2:65" s="1" customFormat="1" ht="25.5" customHeight="1">
      <c r="B169" s="41"/>
      <c r="C169" s="203" t="s">
        <v>570</v>
      </c>
      <c r="D169" s="203" t="s">
        <v>212</v>
      </c>
      <c r="E169" s="204" t="s">
        <v>4754</v>
      </c>
      <c r="F169" s="205" t="s">
        <v>4755</v>
      </c>
      <c r="G169" s="206" t="s">
        <v>215</v>
      </c>
      <c r="H169" s="207">
        <v>0.1</v>
      </c>
      <c r="I169" s="208"/>
      <c r="J169" s="209">
        <f t="shared" si="40"/>
        <v>0</v>
      </c>
      <c r="K169" s="205" t="s">
        <v>216</v>
      </c>
      <c r="L169" s="61"/>
      <c r="M169" s="210" t="s">
        <v>21</v>
      </c>
      <c r="N169" s="211" t="s">
        <v>42</v>
      </c>
      <c r="O169" s="42"/>
      <c r="P169" s="212">
        <f t="shared" si="41"/>
        <v>0</v>
      </c>
      <c r="Q169" s="212">
        <v>0.04532</v>
      </c>
      <c r="R169" s="212">
        <f t="shared" si="42"/>
        <v>0.0045320000000000004</v>
      </c>
      <c r="S169" s="212">
        <v>0</v>
      </c>
      <c r="T169" s="213">
        <f t="shared" si="43"/>
        <v>0</v>
      </c>
      <c r="AR169" s="25" t="s">
        <v>291</v>
      </c>
      <c r="AT169" s="25" t="s">
        <v>212</v>
      </c>
      <c r="AU169" s="25" t="s">
        <v>80</v>
      </c>
      <c r="AY169" s="25" t="s">
        <v>210</v>
      </c>
      <c r="BE169" s="214">
        <f t="shared" si="44"/>
        <v>0</v>
      </c>
      <c r="BF169" s="214">
        <f t="shared" si="45"/>
        <v>0</v>
      </c>
      <c r="BG169" s="214">
        <f t="shared" si="46"/>
        <v>0</v>
      </c>
      <c r="BH169" s="214">
        <f t="shared" si="47"/>
        <v>0</v>
      </c>
      <c r="BI169" s="214">
        <f t="shared" si="48"/>
        <v>0</v>
      </c>
      <c r="BJ169" s="25" t="s">
        <v>78</v>
      </c>
      <c r="BK169" s="214">
        <f t="shared" si="49"/>
        <v>0</v>
      </c>
      <c r="BL169" s="25" t="s">
        <v>291</v>
      </c>
      <c r="BM169" s="25" t="s">
        <v>4756</v>
      </c>
    </row>
    <row r="170" spans="2:65" s="1" customFormat="1" ht="25.5" customHeight="1">
      <c r="B170" s="41"/>
      <c r="C170" s="203" t="s">
        <v>575</v>
      </c>
      <c r="D170" s="203" t="s">
        <v>212</v>
      </c>
      <c r="E170" s="204" t="s">
        <v>4757</v>
      </c>
      <c r="F170" s="205" t="s">
        <v>4758</v>
      </c>
      <c r="G170" s="206" t="s">
        <v>215</v>
      </c>
      <c r="H170" s="207">
        <v>0.05</v>
      </c>
      <c r="I170" s="208"/>
      <c r="J170" s="209">
        <f t="shared" si="40"/>
        <v>0</v>
      </c>
      <c r="K170" s="205" t="s">
        <v>216</v>
      </c>
      <c r="L170" s="61"/>
      <c r="M170" s="210" t="s">
        <v>21</v>
      </c>
      <c r="N170" s="211" t="s">
        <v>42</v>
      </c>
      <c r="O170" s="42"/>
      <c r="P170" s="212">
        <f t="shared" si="41"/>
        <v>0</v>
      </c>
      <c r="Q170" s="212">
        <v>0.03568</v>
      </c>
      <c r="R170" s="212">
        <f t="shared" si="42"/>
        <v>0.0017840000000000002</v>
      </c>
      <c r="S170" s="212">
        <v>0</v>
      </c>
      <c r="T170" s="213">
        <f t="shared" si="43"/>
        <v>0</v>
      </c>
      <c r="AR170" s="25" t="s">
        <v>291</v>
      </c>
      <c r="AT170" s="25" t="s">
        <v>212</v>
      </c>
      <c r="AU170" s="25" t="s">
        <v>80</v>
      </c>
      <c r="AY170" s="25" t="s">
        <v>210</v>
      </c>
      <c r="BE170" s="214">
        <f t="shared" si="44"/>
        <v>0</v>
      </c>
      <c r="BF170" s="214">
        <f t="shared" si="45"/>
        <v>0</v>
      </c>
      <c r="BG170" s="214">
        <f t="shared" si="46"/>
        <v>0</v>
      </c>
      <c r="BH170" s="214">
        <f t="shared" si="47"/>
        <v>0</v>
      </c>
      <c r="BI170" s="214">
        <f t="shared" si="48"/>
        <v>0</v>
      </c>
      <c r="BJ170" s="25" t="s">
        <v>78</v>
      </c>
      <c r="BK170" s="214">
        <f t="shared" si="49"/>
        <v>0</v>
      </c>
      <c r="BL170" s="25" t="s">
        <v>291</v>
      </c>
      <c r="BM170" s="25" t="s">
        <v>4759</v>
      </c>
    </row>
    <row r="171" spans="2:65" s="1" customFormat="1" ht="16.5" customHeight="1">
      <c r="B171" s="41"/>
      <c r="C171" s="203" t="s">
        <v>581</v>
      </c>
      <c r="D171" s="203" t="s">
        <v>212</v>
      </c>
      <c r="E171" s="204" t="s">
        <v>4760</v>
      </c>
      <c r="F171" s="205" t="s">
        <v>4761</v>
      </c>
      <c r="G171" s="206" t="s">
        <v>215</v>
      </c>
      <c r="H171" s="207">
        <v>0.05</v>
      </c>
      <c r="I171" s="208"/>
      <c r="J171" s="209">
        <f t="shared" si="40"/>
        <v>0</v>
      </c>
      <c r="K171" s="205" t="s">
        <v>21</v>
      </c>
      <c r="L171" s="61"/>
      <c r="M171" s="210" t="s">
        <v>21</v>
      </c>
      <c r="N171" s="211" t="s">
        <v>42</v>
      </c>
      <c r="O171" s="42"/>
      <c r="P171" s="212">
        <f t="shared" si="41"/>
        <v>0</v>
      </c>
      <c r="Q171" s="212">
        <v>0.021</v>
      </c>
      <c r="R171" s="212">
        <f t="shared" si="42"/>
        <v>0.0010500000000000002</v>
      </c>
      <c r="S171" s="212">
        <v>0</v>
      </c>
      <c r="T171" s="213">
        <f t="shared" si="43"/>
        <v>0</v>
      </c>
      <c r="AR171" s="25" t="s">
        <v>291</v>
      </c>
      <c r="AT171" s="25" t="s">
        <v>212</v>
      </c>
      <c r="AU171" s="25" t="s">
        <v>80</v>
      </c>
      <c r="AY171" s="25" t="s">
        <v>210</v>
      </c>
      <c r="BE171" s="214">
        <f t="shared" si="44"/>
        <v>0</v>
      </c>
      <c r="BF171" s="214">
        <f t="shared" si="45"/>
        <v>0</v>
      </c>
      <c r="BG171" s="214">
        <f t="shared" si="46"/>
        <v>0</v>
      </c>
      <c r="BH171" s="214">
        <f t="shared" si="47"/>
        <v>0</v>
      </c>
      <c r="BI171" s="214">
        <f t="shared" si="48"/>
        <v>0</v>
      </c>
      <c r="BJ171" s="25" t="s">
        <v>78</v>
      </c>
      <c r="BK171" s="214">
        <f t="shared" si="49"/>
        <v>0</v>
      </c>
      <c r="BL171" s="25" t="s">
        <v>291</v>
      </c>
      <c r="BM171" s="25" t="s">
        <v>4762</v>
      </c>
    </row>
    <row r="172" spans="2:65" s="1" customFormat="1" ht="16.5" customHeight="1">
      <c r="B172" s="41"/>
      <c r="C172" s="203" t="s">
        <v>587</v>
      </c>
      <c r="D172" s="203" t="s">
        <v>212</v>
      </c>
      <c r="E172" s="204" t="s">
        <v>4763</v>
      </c>
      <c r="F172" s="205" t="s">
        <v>4764</v>
      </c>
      <c r="G172" s="206" t="s">
        <v>274</v>
      </c>
      <c r="H172" s="207">
        <v>0.052</v>
      </c>
      <c r="I172" s="208"/>
      <c r="J172" s="209">
        <f t="shared" si="40"/>
        <v>0</v>
      </c>
      <c r="K172" s="205" t="s">
        <v>216</v>
      </c>
      <c r="L172" s="61"/>
      <c r="M172" s="210" t="s">
        <v>21</v>
      </c>
      <c r="N172" s="211" t="s">
        <v>42</v>
      </c>
      <c r="O172" s="42"/>
      <c r="P172" s="212">
        <f t="shared" si="41"/>
        <v>0</v>
      </c>
      <c r="Q172" s="212">
        <v>0</v>
      </c>
      <c r="R172" s="212">
        <f t="shared" si="42"/>
        <v>0</v>
      </c>
      <c r="S172" s="212">
        <v>0</v>
      </c>
      <c r="T172" s="213">
        <f t="shared" si="43"/>
        <v>0</v>
      </c>
      <c r="AR172" s="25" t="s">
        <v>291</v>
      </c>
      <c r="AT172" s="25" t="s">
        <v>212</v>
      </c>
      <c r="AU172" s="25" t="s">
        <v>80</v>
      </c>
      <c r="AY172" s="25" t="s">
        <v>210</v>
      </c>
      <c r="BE172" s="214">
        <f t="shared" si="44"/>
        <v>0</v>
      </c>
      <c r="BF172" s="214">
        <f t="shared" si="45"/>
        <v>0</v>
      </c>
      <c r="BG172" s="214">
        <f t="shared" si="46"/>
        <v>0</v>
      </c>
      <c r="BH172" s="214">
        <f t="shared" si="47"/>
        <v>0</v>
      </c>
      <c r="BI172" s="214">
        <f t="shared" si="48"/>
        <v>0</v>
      </c>
      <c r="BJ172" s="25" t="s">
        <v>78</v>
      </c>
      <c r="BK172" s="214">
        <f t="shared" si="49"/>
        <v>0</v>
      </c>
      <c r="BL172" s="25" t="s">
        <v>291</v>
      </c>
      <c r="BM172" s="25" t="s">
        <v>4765</v>
      </c>
    </row>
    <row r="173" spans="2:65" s="1" customFormat="1" ht="16.5" customHeight="1">
      <c r="B173" s="41"/>
      <c r="C173" s="203" t="s">
        <v>597</v>
      </c>
      <c r="D173" s="203" t="s">
        <v>212</v>
      </c>
      <c r="E173" s="204" t="s">
        <v>4766</v>
      </c>
      <c r="F173" s="205" t="s">
        <v>4767</v>
      </c>
      <c r="G173" s="206" t="s">
        <v>274</v>
      </c>
      <c r="H173" s="207">
        <v>0.052</v>
      </c>
      <c r="I173" s="208"/>
      <c r="J173" s="209">
        <f t="shared" si="40"/>
        <v>0</v>
      </c>
      <c r="K173" s="205" t="s">
        <v>216</v>
      </c>
      <c r="L173" s="61"/>
      <c r="M173" s="210" t="s">
        <v>21</v>
      </c>
      <c r="N173" s="211" t="s">
        <v>42</v>
      </c>
      <c r="O173" s="42"/>
      <c r="P173" s="212">
        <f t="shared" si="41"/>
        <v>0</v>
      </c>
      <c r="Q173" s="212">
        <v>0</v>
      </c>
      <c r="R173" s="212">
        <f t="shared" si="42"/>
        <v>0</v>
      </c>
      <c r="S173" s="212">
        <v>0</v>
      </c>
      <c r="T173" s="213">
        <f t="shared" si="43"/>
        <v>0</v>
      </c>
      <c r="AR173" s="25" t="s">
        <v>291</v>
      </c>
      <c r="AT173" s="25" t="s">
        <v>212</v>
      </c>
      <c r="AU173" s="25" t="s">
        <v>80</v>
      </c>
      <c r="AY173" s="25" t="s">
        <v>210</v>
      </c>
      <c r="BE173" s="214">
        <f t="shared" si="44"/>
        <v>0</v>
      </c>
      <c r="BF173" s="214">
        <f t="shared" si="45"/>
        <v>0</v>
      </c>
      <c r="BG173" s="214">
        <f t="shared" si="46"/>
        <v>0</v>
      </c>
      <c r="BH173" s="214">
        <f t="shared" si="47"/>
        <v>0</v>
      </c>
      <c r="BI173" s="214">
        <f t="shared" si="48"/>
        <v>0</v>
      </c>
      <c r="BJ173" s="25" t="s">
        <v>78</v>
      </c>
      <c r="BK173" s="214">
        <f t="shared" si="49"/>
        <v>0</v>
      </c>
      <c r="BL173" s="25" t="s">
        <v>291</v>
      </c>
      <c r="BM173" s="25" t="s">
        <v>4768</v>
      </c>
    </row>
    <row r="174" spans="2:63" s="11" customFormat="1" ht="37.35" customHeight="1">
      <c r="B174" s="187"/>
      <c r="C174" s="188"/>
      <c r="D174" s="189" t="s">
        <v>70</v>
      </c>
      <c r="E174" s="190" t="s">
        <v>4192</v>
      </c>
      <c r="F174" s="190" t="s">
        <v>4193</v>
      </c>
      <c r="G174" s="188"/>
      <c r="H174" s="188"/>
      <c r="I174" s="191"/>
      <c r="J174" s="192">
        <f>BK174</f>
        <v>0</v>
      </c>
      <c r="K174" s="188"/>
      <c r="L174" s="193"/>
      <c r="M174" s="194"/>
      <c r="N174" s="195"/>
      <c r="O174" s="195"/>
      <c r="P174" s="196">
        <f>P175</f>
        <v>0</v>
      </c>
      <c r="Q174" s="195"/>
      <c r="R174" s="196">
        <f>R175</f>
        <v>0</v>
      </c>
      <c r="S174" s="195"/>
      <c r="T174" s="197">
        <f>T175</f>
        <v>0</v>
      </c>
      <c r="AR174" s="198" t="s">
        <v>234</v>
      </c>
      <c r="AT174" s="199" t="s">
        <v>70</v>
      </c>
      <c r="AU174" s="199" t="s">
        <v>71</v>
      </c>
      <c r="AY174" s="198" t="s">
        <v>210</v>
      </c>
      <c r="BK174" s="200">
        <f>BK175</f>
        <v>0</v>
      </c>
    </row>
    <row r="175" spans="2:63" s="11" customFormat="1" ht="19.9" customHeight="1">
      <c r="B175" s="187"/>
      <c r="C175" s="188"/>
      <c r="D175" s="189" t="s">
        <v>70</v>
      </c>
      <c r="E175" s="201" t="s">
        <v>4769</v>
      </c>
      <c r="F175" s="201" t="s">
        <v>4770</v>
      </c>
      <c r="G175" s="188"/>
      <c r="H175" s="188"/>
      <c r="I175" s="191"/>
      <c r="J175" s="202">
        <f>BK175</f>
        <v>0</v>
      </c>
      <c r="K175" s="188"/>
      <c r="L175" s="193"/>
      <c r="M175" s="194"/>
      <c r="N175" s="195"/>
      <c r="O175" s="195"/>
      <c r="P175" s="196">
        <f>P176</f>
        <v>0</v>
      </c>
      <c r="Q175" s="195"/>
      <c r="R175" s="196">
        <f>R176</f>
        <v>0</v>
      </c>
      <c r="S175" s="195"/>
      <c r="T175" s="197">
        <f>T176</f>
        <v>0</v>
      </c>
      <c r="AR175" s="198" t="s">
        <v>234</v>
      </c>
      <c r="AT175" s="199" t="s">
        <v>70</v>
      </c>
      <c r="AU175" s="199" t="s">
        <v>78</v>
      </c>
      <c r="AY175" s="198" t="s">
        <v>210</v>
      </c>
      <c r="BK175" s="200">
        <f>BK176</f>
        <v>0</v>
      </c>
    </row>
    <row r="176" spans="2:65" s="1" customFormat="1" ht="16.5" customHeight="1">
      <c r="B176" s="41"/>
      <c r="C176" s="203" t="s">
        <v>605</v>
      </c>
      <c r="D176" s="203" t="s">
        <v>212</v>
      </c>
      <c r="E176" s="204" t="s">
        <v>4771</v>
      </c>
      <c r="F176" s="205" t="s">
        <v>5618</v>
      </c>
      <c r="G176" s="206" t="s">
        <v>1472</v>
      </c>
      <c r="H176" s="207">
        <v>0.05</v>
      </c>
      <c r="I176" s="208"/>
      <c r="J176" s="209">
        <f>ROUND(I176*H176,2)</f>
        <v>0</v>
      </c>
      <c r="K176" s="205" t="s">
        <v>216</v>
      </c>
      <c r="L176" s="61"/>
      <c r="M176" s="210" t="s">
        <v>21</v>
      </c>
      <c r="N176" s="259" t="s">
        <v>42</v>
      </c>
      <c r="O176" s="260"/>
      <c r="P176" s="261">
        <f>O176*H176</f>
        <v>0</v>
      </c>
      <c r="Q176" s="261">
        <v>0</v>
      </c>
      <c r="R176" s="261">
        <f>Q176*H176</f>
        <v>0</v>
      </c>
      <c r="S176" s="261">
        <v>0</v>
      </c>
      <c r="T176" s="262">
        <f>S176*H176</f>
        <v>0</v>
      </c>
      <c r="AR176" s="25" t="s">
        <v>4199</v>
      </c>
      <c r="AT176" s="25" t="s">
        <v>212</v>
      </c>
      <c r="AU176" s="25" t="s">
        <v>80</v>
      </c>
      <c r="AY176" s="25" t="s">
        <v>210</v>
      </c>
      <c r="BE176" s="214">
        <f>IF(N176="základní",J176,0)</f>
        <v>0</v>
      </c>
      <c r="BF176" s="214">
        <f>IF(N176="snížená",J176,0)</f>
        <v>0</v>
      </c>
      <c r="BG176" s="214">
        <f>IF(N176="zákl. přenesená",J176,0)</f>
        <v>0</v>
      </c>
      <c r="BH176" s="214">
        <f>IF(N176="sníž. přenesená",J176,0)</f>
        <v>0</v>
      </c>
      <c r="BI176" s="214">
        <f>IF(N176="nulová",J176,0)</f>
        <v>0</v>
      </c>
      <c r="BJ176" s="25" t="s">
        <v>78</v>
      </c>
      <c r="BK176" s="214">
        <f>ROUND(I176*H176,2)</f>
        <v>0</v>
      </c>
      <c r="BL176" s="25" t="s">
        <v>4199</v>
      </c>
      <c r="BM176" s="25" t="s">
        <v>4773</v>
      </c>
    </row>
    <row r="177" spans="2:12" s="1" customFormat="1" ht="6.95" customHeight="1">
      <c r="B177" s="56"/>
      <c r="C177" s="57"/>
      <c r="D177" s="57"/>
      <c r="E177" s="57"/>
      <c r="F177" s="57"/>
      <c r="G177" s="57"/>
      <c r="H177" s="57"/>
      <c r="I177" s="148"/>
      <c r="J177" s="57"/>
      <c r="K177" s="57"/>
      <c r="L177" s="61"/>
    </row>
  </sheetData>
  <sheetProtection password="CC35" sheet="1" objects="1" scenarios="1" formatColumns="0" formatRows="0" autoFilter="0"/>
  <autoFilter ref="C95:K176"/>
  <mergeCells count="16">
    <mergeCell ref="G1:H1"/>
    <mergeCell ref="E49:H49"/>
    <mergeCell ref="E53:H53"/>
    <mergeCell ref="E51:H51"/>
    <mergeCell ref="E55:H55"/>
    <mergeCell ref="E7:H7"/>
    <mergeCell ref="E11:H11"/>
    <mergeCell ref="E9:H9"/>
    <mergeCell ref="E13:H13"/>
    <mergeCell ref="E28:H28"/>
    <mergeCell ref="L2:V2"/>
    <mergeCell ref="E82:H82"/>
    <mergeCell ref="E86:H86"/>
    <mergeCell ref="E84:H84"/>
    <mergeCell ref="E88:H88"/>
    <mergeCell ref="J59:J60"/>
  </mergeCells>
  <hyperlinks>
    <hyperlink ref="F1:G1" location="C2" display="1) Krycí list soupisu"/>
    <hyperlink ref="G1:H1" location="C62"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8"/>
  <sheetViews>
    <sheetView showGridLines="0" workbookViewId="0" topLeftCell="A1">
      <pane ySplit="1" topLeftCell="A195"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1"/>
      <c r="C1" s="121"/>
      <c r="D1" s="122" t="s">
        <v>1</v>
      </c>
      <c r="E1" s="121"/>
      <c r="F1" s="123" t="s">
        <v>130</v>
      </c>
      <c r="G1" s="405" t="s">
        <v>131</v>
      </c>
      <c r="H1" s="405"/>
      <c r="I1" s="124"/>
      <c r="J1" s="123" t="s">
        <v>132</v>
      </c>
      <c r="K1" s="122" t="s">
        <v>133</v>
      </c>
      <c r="L1" s="123" t="s">
        <v>134</v>
      </c>
      <c r="M1" s="123"/>
      <c r="N1" s="123"/>
      <c r="O1" s="123"/>
      <c r="P1" s="123"/>
      <c r="Q1" s="123"/>
      <c r="R1" s="123"/>
      <c r="S1" s="123"/>
      <c r="T1" s="12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92"/>
      <c r="M2" s="392"/>
      <c r="N2" s="392"/>
      <c r="O2" s="392"/>
      <c r="P2" s="392"/>
      <c r="Q2" s="392"/>
      <c r="R2" s="392"/>
      <c r="S2" s="392"/>
      <c r="T2" s="392"/>
      <c r="U2" s="392"/>
      <c r="V2" s="392"/>
      <c r="AT2" s="25" t="s">
        <v>116</v>
      </c>
    </row>
    <row r="3" spans="2:46" ht="6.95" customHeight="1">
      <c r="B3" s="26"/>
      <c r="C3" s="27"/>
      <c r="D3" s="27"/>
      <c r="E3" s="27"/>
      <c r="F3" s="27"/>
      <c r="G3" s="27"/>
      <c r="H3" s="27"/>
      <c r="I3" s="125"/>
      <c r="J3" s="27"/>
      <c r="K3" s="28"/>
      <c r="AT3" s="25" t="s">
        <v>80</v>
      </c>
    </row>
    <row r="4" spans="2:46" ht="36.95" customHeight="1">
      <c r="B4" s="29"/>
      <c r="C4" s="30"/>
      <c r="D4" s="31" t="s">
        <v>135</v>
      </c>
      <c r="E4" s="30"/>
      <c r="F4" s="30"/>
      <c r="G4" s="30"/>
      <c r="H4" s="30"/>
      <c r="I4" s="126"/>
      <c r="J4" s="30"/>
      <c r="K4" s="32"/>
      <c r="M4" s="33" t="s">
        <v>12</v>
      </c>
      <c r="AT4" s="25" t="s">
        <v>6</v>
      </c>
    </row>
    <row r="5" spans="2:11" ht="6.95" customHeight="1">
      <c r="B5" s="29"/>
      <c r="C5" s="30"/>
      <c r="D5" s="30"/>
      <c r="E5" s="30"/>
      <c r="F5" s="30"/>
      <c r="G5" s="30"/>
      <c r="H5" s="30"/>
      <c r="I5" s="126"/>
      <c r="J5" s="30"/>
      <c r="K5" s="32"/>
    </row>
    <row r="6" spans="2:11" ht="15">
      <c r="B6" s="29"/>
      <c r="C6" s="30"/>
      <c r="D6" s="38" t="s">
        <v>18</v>
      </c>
      <c r="E6" s="30"/>
      <c r="F6" s="30"/>
      <c r="G6" s="30"/>
      <c r="H6" s="30"/>
      <c r="I6" s="126"/>
      <c r="J6" s="30"/>
      <c r="K6" s="32"/>
    </row>
    <row r="7" spans="2:11" ht="16.5" customHeight="1">
      <c r="B7" s="29"/>
      <c r="C7" s="30"/>
      <c r="D7" s="30"/>
      <c r="E7" s="406" t="str">
        <f>'Rekapitulace stavby'!K6</f>
        <v>Stavební úpravy a přístavba komunitního centra BÉTEL</v>
      </c>
      <c r="F7" s="407"/>
      <c r="G7" s="407"/>
      <c r="H7" s="407"/>
      <c r="I7" s="126"/>
      <c r="J7" s="30"/>
      <c r="K7" s="32"/>
    </row>
    <row r="8" spans="2:11" ht="15">
      <c r="B8" s="29"/>
      <c r="C8" s="30"/>
      <c r="D8" s="38" t="s">
        <v>136</v>
      </c>
      <c r="E8" s="30"/>
      <c r="F8" s="30"/>
      <c r="G8" s="30"/>
      <c r="H8" s="30"/>
      <c r="I8" s="126"/>
      <c r="J8" s="30"/>
      <c r="K8" s="32"/>
    </row>
    <row r="9" spans="2:11" ht="16.5" customHeight="1">
      <c r="B9" s="29"/>
      <c r="C9" s="30"/>
      <c r="D9" s="30"/>
      <c r="E9" s="406" t="s">
        <v>137</v>
      </c>
      <c r="F9" s="385"/>
      <c r="G9" s="385"/>
      <c r="H9" s="385"/>
      <c r="I9" s="126"/>
      <c r="J9" s="30"/>
      <c r="K9" s="32"/>
    </row>
    <row r="10" spans="2:11" ht="15">
      <c r="B10" s="29"/>
      <c r="C10" s="30"/>
      <c r="D10" s="38" t="s">
        <v>138</v>
      </c>
      <c r="E10" s="30"/>
      <c r="F10" s="30"/>
      <c r="G10" s="30"/>
      <c r="H10" s="30"/>
      <c r="I10" s="126"/>
      <c r="J10" s="30"/>
      <c r="K10" s="32"/>
    </row>
    <row r="11" spans="2:11" s="1" customFormat="1" ht="16.5" customHeight="1">
      <c r="B11" s="41"/>
      <c r="C11" s="42"/>
      <c r="D11" s="42"/>
      <c r="E11" s="378" t="s">
        <v>5385</v>
      </c>
      <c r="F11" s="408"/>
      <c r="G11" s="408"/>
      <c r="H11" s="408"/>
      <c r="I11" s="127"/>
      <c r="J11" s="42"/>
      <c r="K11" s="45"/>
    </row>
    <row r="12" spans="2:11" s="1" customFormat="1" ht="15">
      <c r="B12" s="41"/>
      <c r="C12" s="42"/>
      <c r="D12" s="38" t="s">
        <v>140</v>
      </c>
      <c r="E12" s="42"/>
      <c r="F12" s="42"/>
      <c r="G12" s="42"/>
      <c r="H12" s="42"/>
      <c r="I12" s="127"/>
      <c r="J12" s="42"/>
      <c r="K12" s="45"/>
    </row>
    <row r="13" spans="2:11" s="1" customFormat="1" ht="36.95" customHeight="1">
      <c r="B13" s="41"/>
      <c r="C13" s="42"/>
      <c r="D13" s="42"/>
      <c r="E13" s="409" t="s">
        <v>5619</v>
      </c>
      <c r="F13" s="408"/>
      <c r="G13" s="408"/>
      <c r="H13" s="408"/>
      <c r="I13" s="127"/>
      <c r="J13" s="42"/>
      <c r="K13" s="45"/>
    </row>
    <row r="14" spans="2:11" s="1" customFormat="1" ht="13.5">
      <c r="B14" s="41"/>
      <c r="C14" s="42"/>
      <c r="D14" s="42"/>
      <c r="E14" s="42"/>
      <c r="F14" s="42"/>
      <c r="G14" s="42"/>
      <c r="H14" s="42"/>
      <c r="I14" s="127"/>
      <c r="J14" s="42"/>
      <c r="K14" s="45"/>
    </row>
    <row r="15" spans="2:11" s="1" customFormat="1" ht="14.45" customHeight="1">
      <c r="B15" s="41"/>
      <c r="C15" s="42"/>
      <c r="D15" s="38" t="s">
        <v>20</v>
      </c>
      <c r="E15" s="42"/>
      <c r="F15" s="36" t="s">
        <v>21</v>
      </c>
      <c r="G15" s="42"/>
      <c r="H15" s="42"/>
      <c r="I15" s="128" t="s">
        <v>22</v>
      </c>
      <c r="J15" s="36" t="s">
        <v>21</v>
      </c>
      <c r="K15" s="45"/>
    </row>
    <row r="16" spans="2:11" s="1" customFormat="1" ht="14.45" customHeight="1">
      <c r="B16" s="41"/>
      <c r="C16" s="42"/>
      <c r="D16" s="38" t="s">
        <v>23</v>
      </c>
      <c r="E16" s="42"/>
      <c r="F16" s="36" t="s">
        <v>4547</v>
      </c>
      <c r="G16" s="42"/>
      <c r="H16" s="42"/>
      <c r="I16" s="128" t="s">
        <v>25</v>
      </c>
      <c r="J16" s="129">
        <f>'Rekapitulace stavby'!AN8</f>
        <v>43389</v>
      </c>
      <c r="K16" s="45"/>
    </row>
    <row r="17" spans="2:11" s="1" customFormat="1" ht="10.9" customHeight="1">
      <c r="B17" s="41"/>
      <c r="C17" s="42"/>
      <c r="D17" s="42"/>
      <c r="E17" s="42"/>
      <c r="F17" s="42"/>
      <c r="G17" s="42"/>
      <c r="H17" s="42"/>
      <c r="I17" s="127"/>
      <c r="J17" s="42"/>
      <c r="K17" s="45"/>
    </row>
    <row r="18" spans="2:11" s="1" customFormat="1" ht="14.45" customHeight="1">
      <c r="B18" s="41"/>
      <c r="C18" s="42"/>
      <c r="D18" s="38" t="s">
        <v>26</v>
      </c>
      <c r="E18" s="42"/>
      <c r="F18" s="42"/>
      <c r="G18" s="42"/>
      <c r="H18" s="42"/>
      <c r="I18" s="128" t="s">
        <v>27</v>
      </c>
      <c r="J18" s="36" t="s">
        <v>21</v>
      </c>
      <c r="K18" s="45"/>
    </row>
    <row r="19" spans="2:11" s="1" customFormat="1" ht="18" customHeight="1">
      <c r="B19" s="41"/>
      <c r="C19" s="42"/>
      <c r="D19" s="42"/>
      <c r="E19" s="36" t="s">
        <v>4548</v>
      </c>
      <c r="F19" s="42"/>
      <c r="G19" s="42"/>
      <c r="H19" s="42"/>
      <c r="I19" s="128" t="s">
        <v>30</v>
      </c>
      <c r="J19" s="36" t="s">
        <v>21</v>
      </c>
      <c r="K19" s="45"/>
    </row>
    <row r="20" spans="2:11" s="1" customFormat="1" ht="6.95" customHeight="1">
      <c r="B20" s="41"/>
      <c r="C20" s="42"/>
      <c r="D20" s="42"/>
      <c r="E20" s="42"/>
      <c r="F20" s="42"/>
      <c r="G20" s="42"/>
      <c r="H20" s="42"/>
      <c r="I20" s="127"/>
      <c r="J20" s="42"/>
      <c r="K20" s="45"/>
    </row>
    <row r="21" spans="2:11" s="1" customFormat="1" ht="14.45" customHeight="1">
      <c r="B21" s="41"/>
      <c r="C21" s="42"/>
      <c r="D21" s="38" t="s">
        <v>31</v>
      </c>
      <c r="E21" s="42"/>
      <c r="F21" s="42"/>
      <c r="G21" s="42"/>
      <c r="H21" s="42"/>
      <c r="I21" s="128" t="s">
        <v>27</v>
      </c>
      <c r="J21" s="36" t="str">
        <f>IF('Rekapitulace stavby'!AN13="Vyplň údaj","",IF('Rekapitulace stavby'!AN13="","",'Rekapitulace stavby'!AN13))</f>
        <v/>
      </c>
      <c r="K21" s="45"/>
    </row>
    <row r="22" spans="2:11" s="1" customFormat="1" ht="18" customHeight="1">
      <c r="B22" s="41"/>
      <c r="C22" s="42"/>
      <c r="D22" s="42"/>
      <c r="E22" s="36" t="str">
        <f>IF('Rekapitulace stavby'!E14="Vyplň údaj","",IF('Rekapitulace stavby'!E14="","",'Rekapitulace stavby'!E14))</f>
        <v/>
      </c>
      <c r="F22" s="42"/>
      <c r="G22" s="42"/>
      <c r="H22" s="42"/>
      <c r="I22" s="128" t="s">
        <v>30</v>
      </c>
      <c r="J22" s="36" t="str">
        <f>IF('Rekapitulace stavby'!AN14="Vyplň údaj","",IF('Rekapitulace stavby'!AN14="","",'Rekapitulace stavby'!AN14))</f>
        <v/>
      </c>
      <c r="K22" s="45"/>
    </row>
    <row r="23" spans="2:11" s="1" customFormat="1" ht="6.95" customHeight="1">
      <c r="B23" s="41"/>
      <c r="C23" s="42"/>
      <c r="D23" s="42"/>
      <c r="E23" s="42"/>
      <c r="F23" s="42"/>
      <c r="G23" s="42"/>
      <c r="H23" s="42"/>
      <c r="I23" s="127"/>
      <c r="J23" s="42"/>
      <c r="K23" s="45"/>
    </row>
    <row r="24" spans="2:11" s="1" customFormat="1" ht="14.45" customHeight="1">
      <c r="B24" s="41"/>
      <c r="C24" s="42"/>
      <c r="D24" s="38" t="s">
        <v>33</v>
      </c>
      <c r="E24" s="42"/>
      <c r="F24" s="42"/>
      <c r="G24" s="42"/>
      <c r="H24" s="42"/>
      <c r="I24" s="128" t="s">
        <v>27</v>
      </c>
      <c r="J24" s="36" t="str">
        <f>IF('Rekapitulace stavby'!AN16="","",'Rekapitulace stavby'!AN16)</f>
        <v/>
      </c>
      <c r="K24" s="45"/>
    </row>
    <row r="25" spans="2:11" s="1" customFormat="1" ht="18" customHeight="1">
      <c r="B25" s="41"/>
      <c r="C25" s="42"/>
      <c r="D25" s="42"/>
      <c r="E25" s="36" t="str">
        <f>IF('Rekapitulace stavby'!E17="","",'Rekapitulace stavby'!E17)</f>
        <v>FS Vision, s.r.o. IČ: 22792902</v>
      </c>
      <c r="F25" s="42"/>
      <c r="G25" s="42"/>
      <c r="H25" s="42"/>
      <c r="I25" s="128" t="s">
        <v>30</v>
      </c>
      <c r="J25" s="36" t="str">
        <f>IF('Rekapitulace stavby'!AN17="","",'Rekapitulace stavby'!AN17)</f>
        <v/>
      </c>
      <c r="K25" s="45"/>
    </row>
    <row r="26" spans="2:11" s="1" customFormat="1" ht="6.95" customHeight="1">
      <c r="B26" s="41"/>
      <c r="C26" s="42"/>
      <c r="D26" s="42"/>
      <c r="E26" s="42"/>
      <c r="F26" s="42"/>
      <c r="G26" s="42"/>
      <c r="H26" s="42"/>
      <c r="I26" s="127"/>
      <c r="J26" s="42"/>
      <c r="K26" s="45"/>
    </row>
    <row r="27" spans="2:11" s="1" customFormat="1" ht="14.45" customHeight="1">
      <c r="B27" s="41"/>
      <c r="C27" s="42"/>
      <c r="D27" s="38" t="s">
        <v>36</v>
      </c>
      <c r="E27" s="42"/>
      <c r="F27" s="42"/>
      <c r="G27" s="42"/>
      <c r="H27" s="42"/>
      <c r="I27" s="127"/>
      <c r="J27" s="42"/>
      <c r="K27" s="45"/>
    </row>
    <row r="28" spans="2:11" s="7" customFormat="1" ht="128.25" customHeight="1">
      <c r="B28" s="130"/>
      <c r="C28" s="131"/>
      <c r="D28" s="131"/>
      <c r="E28" s="396" t="s">
        <v>4549</v>
      </c>
      <c r="F28" s="396"/>
      <c r="G28" s="396"/>
      <c r="H28" s="396"/>
      <c r="I28" s="132"/>
      <c r="J28" s="131"/>
      <c r="K28" s="133"/>
    </row>
    <row r="29" spans="2:11" s="1" customFormat="1" ht="6.95" customHeight="1">
      <c r="B29" s="41"/>
      <c r="C29" s="42"/>
      <c r="D29" s="42"/>
      <c r="E29" s="42"/>
      <c r="F29" s="42"/>
      <c r="G29" s="42"/>
      <c r="H29" s="42"/>
      <c r="I29" s="127"/>
      <c r="J29" s="42"/>
      <c r="K29" s="45"/>
    </row>
    <row r="30" spans="2:11" s="1" customFormat="1" ht="6.95" customHeight="1">
      <c r="B30" s="41"/>
      <c r="C30" s="42"/>
      <c r="D30" s="85"/>
      <c r="E30" s="85"/>
      <c r="F30" s="85"/>
      <c r="G30" s="85"/>
      <c r="H30" s="85"/>
      <c r="I30" s="134"/>
      <c r="J30" s="85"/>
      <c r="K30" s="135"/>
    </row>
    <row r="31" spans="2:11" s="1" customFormat="1" ht="25.35" customHeight="1">
      <c r="B31" s="41"/>
      <c r="C31" s="42"/>
      <c r="D31" s="136" t="s">
        <v>37</v>
      </c>
      <c r="E31" s="42"/>
      <c r="F31" s="42"/>
      <c r="G31" s="42"/>
      <c r="H31" s="42"/>
      <c r="I31" s="127"/>
      <c r="J31" s="137">
        <f>ROUND(J101,2)</f>
        <v>0</v>
      </c>
      <c r="K31" s="45"/>
    </row>
    <row r="32" spans="2:11" s="1" customFormat="1" ht="6.95" customHeight="1">
      <c r="B32" s="41"/>
      <c r="C32" s="42"/>
      <c r="D32" s="85"/>
      <c r="E32" s="85"/>
      <c r="F32" s="85"/>
      <c r="G32" s="85"/>
      <c r="H32" s="85"/>
      <c r="I32" s="134"/>
      <c r="J32" s="85"/>
      <c r="K32" s="135"/>
    </row>
    <row r="33" spans="2:11" s="1" customFormat="1" ht="14.45" customHeight="1">
      <c r="B33" s="41"/>
      <c r="C33" s="42"/>
      <c r="D33" s="42"/>
      <c r="E33" s="42"/>
      <c r="F33" s="46" t="s">
        <v>39</v>
      </c>
      <c r="G33" s="42"/>
      <c r="H33" s="42"/>
      <c r="I33" s="138" t="s">
        <v>38</v>
      </c>
      <c r="J33" s="46" t="s">
        <v>40</v>
      </c>
      <c r="K33" s="45"/>
    </row>
    <row r="34" spans="2:11" s="1" customFormat="1" ht="14.45" customHeight="1">
      <c r="B34" s="41"/>
      <c r="C34" s="42"/>
      <c r="D34" s="49" t="s">
        <v>41</v>
      </c>
      <c r="E34" s="49" t="s">
        <v>42</v>
      </c>
      <c r="F34" s="139">
        <f>ROUND(SUM(BE101:BE247),2)</f>
        <v>0</v>
      </c>
      <c r="G34" s="42"/>
      <c r="H34" s="42"/>
      <c r="I34" s="140">
        <v>0.21</v>
      </c>
      <c r="J34" s="139">
        <f>ROUND(ROUND((SUM(BE101:BE247)),2)*I34,2)</f>
        <v>0</v>
      </c>
      <c r="K34" s="45"/>
    </row>
    <row r="35" spans="2:11" s="1" customFormat="1" ht="14.45" customHeight="1">
      <c r="B35" s="41"/>
      <c r="C35" s="42"/>
      <c r="D35" s="42"/>
      <c r="E35" s="49" t="s">
        <v>43</v>
      </c>
      <c r="F35" s="139">
        <f>ROUND(SUM(BF101:BF247),2)</f>
        <v>0</v>
      </c>
      <c r="G35" s="42"/>
      <c r="H35" s="42"/>
      <c r="I35" s="140">
        <v>0.15</v>
      </c>
      <c r="J35" s="139">
        <f>ROUND(ROUND((SUM(BF101:BF247)),2)*I35,2)</f>
        <v>0</v>
      </c>
      <c r="K35" s="45"/>
    </row>
    <row r="36" spans="2:11" s="1" customFormat="1" ht="14.45" customHeight="1" hidden="1">
      <c r="B36" s="41"/>
      <c r="C36" s="42"/>
      <c r="D36" s="42"/>
      <c r="E36" s="49" t="s">
        <v>44</v>
      </c>
      <c r="F36" s="139">
        <f>ROUND(SUM(BG101:BG247),2)</f>
        <v>0</v>
      </c>
      <c r="G36" s="42"/>
      <c r="H36" s="42"/>
      <c r="I36" s="140">
        <v>0.21</v>
      </c>
      <c r="J36" s="139">
        <v>0</v>
      </c>
      <c r="K36" s="45"/>
    </row>
    <row r="37" spans="2:11" s="1" customFormat="1" ht="14.45" customHeight="1" hidden="1">
      <c r="B37" s="41"/>
      <c r="C37" s="42"/>
      <c r="D37" s="42"/>
      <c r="E37" s="49" t="s">
        <v>45</v>
      </c>
      <c r="F37" s="139">
        <f>ROUND(SUM(BH101:BH247),2)</f>
        <v>0</v>
      </c>
      <c r="G37" s="42"/>
      <c r="H37" s="42"/>
      <c r="I37" s="140">
        <v>0.15</v>
      </c>
      <c r="J37" s="139">
        <v>0</v>
      </c>
      <c r="K37" s="45"/>
    </row>
    <row r="38" spans="2:11" s="1" customFormat="1" ht="14.45" customHeight="1" hidden="1">
      <c r="B38" s="41"/>
      <c r="C38" s="42"/>
      <c r="D38" s="42"/>
      <c r="E38" s="49" t="s">
        <v>46</v>
      </c>
      <c r="F38" s="139">
        <f>ROUND(SUM(BI101:BI247),2)</f>
        <v>0</v>
      </c>
      <c r="G38" s="42"/>
      <c r="H38" s="42"/>
      <c r="I38" s="140">
        <v>0</v>
      </c>
      <c r="J38" s="139">
        <v>0</v>
      </c>
      <c r="K38" s="45"/>
    </row>
    <row r="39" spans="2:11" s="1" customFormat="1" ht="6.95" customHeight="1">
      <c r="B39" s="41"/>
      <c r="C39" s="42"/>
      <c r="D39" s="42"/>
      <c r="E39" s="42"/>
      <c r="F39" s="42"/>
      <c r="G39" s="42"/>
      <c r="H39" s="42"/>
      <c r="I39" s="127"/>
      <c r="J39" s="42"/>
      <c r="K39" s="45"/>
    </row>
    <row r="40" spans="2:11" s="1" customFormat="1" ht="25.35" customHeight="1">
      <c r="B40" s="41"/>
      <c r="C40" s="141"/>
      <c r="D40" s="142" t="s">
        <v>47</v>
      </c>
      <c r="E40" s="79"/>
      <c r="F40" s="79"/>
      <c r="G40" s="143" t="s">
        <v>48</v>
      </c>
      <c r="H40" s="144" t="s">
        <v>49</v>
      </c>
      <c r="I40" s="145"/>
      <c r="J40" s="146">
        <f>SUM(J31:J38)</f>
        <v>0</v>
      </c>
      <c r="K40" s="147"/>
    </row>
    <row r="41" spans="2:11" s="1" customFormat="1" ht="14.45" customHeight="1">
      <c r="B41" s="56"/>
      <c r="C41" s="57"/>
      <c r="D41" s="57"/>
      <c r="E41" s="57"/>
      <c r="F41" s="57"/>
      <c r="G41" s="57"/>
      <c r="H41" s="57"/>
      <c r="I41" s="148"/>
      <c r="J41" s="57"/>
      <c r="K41" s="58"/>
    </row>
    <row r="45" spans="2:11" s="1" customFormat="1" ht="6.95" customHeight="1">
      <c r="B45" s="149"/>
      <c r="C45" s="150"/>
      <c r="D45" s="150"/>
      <c r="E45" s="150"/>
      <c r="F45" s="150"/>
      <c r="G45" s="150"/>
      <c r="H45" s="150"/>
      <c r="I45" s="151"/>
      <c r="J45" s="150"/>
      <c r="K45" s="152"/>
    </row>
    <row r="46" spans="2:11" s="1" customFormat="1" ht="36.95" customHeight="1">
      <c r="B46" s="41"/>
      <c r="C46" s="31" t="s">
        <v>142</v>
      </c>
      <c r="D46" s="42"/>
      <c r="E46" s="42"/>
      <c r="F46" s="42"/>
      <c r="G46" s="42"/>
      <c r="H46" s="42"/>
      <c r="I46" s="127"/>
      <c r="J46" s="42"/>
      <c r="K46" s="45"/>
    </row>
    <row r="47" spans="2:11" s="1" customFormat="1" ht="6.95" customHeight="1">
      <c r="B47" s="41"/>
      <c r="C47" s="42"/>
      <c r="D47" s="42"/>
      <c r="E47" s="42"/>
      <c r="F47" s="42"/>
      <c r="G47" s="42"/>
      <c r="H47" s="42"/>
      <c r="I47" s="127"/>
      <c r="J47" s="42"/>
      <c r="K47" s="45"/>
    </row>
    <row r="48" spans="2:11" s="1" customFormat="1" ht="14.45" customHeight="1">
      <c r="B48" s="41"/>
      <c r="C48" s="38" t="s">
        <v>18</v>
      </c>
      <c r="D48" s="42"/>
      <c r="E48" s="42"/>
      <c r="F48" s="42"/>
      <c r="G48" s="42"/>
      <c r="H48" s="42"/>
      <c r="I48" s="127"/>
      <c r="J48" s="42"/>
      <c r="K48" s="45"/>
    </row>
    <row r="49" spans="2:11" s="1" customFormat="1" ht="16.5" customHeight="1">
      <c r="B49" s="41"/>
      <c r="C49" s="42"/>
      <c r="D49" s="42"/>
      <c r="E49" s="406" t="str">
        <f>E7</f>
        <v>Stavební úpravy a přístavba komunitního centra BÉTEL</v>
      </c>
      <c r="F49" s="407"/>
      <c r="G49" s="407"/>
      <c r="H49" s="407"/>
      <c r="I49" s="127"/>
      <c r="J49" s="42"/>
      <c r="K49" s="45"/>
    </row>
    <row r="50" spans="2:11" ht="15">
      <c r="B50" s="29"/>
      <c r="C50" s="38" t="s">
        <v>136</v>
      </c>
      <c r="D50" s="30"/>
      <c r="E50" s="30"/>
      <c r="F50" s="30"/>
      <c r="G50" s="30"/>
      <c r="H50" s="30"/>
      <c r="I50" s="126"/>
      <c r="J50" s="30"/>
      <c r="K50" s="32"/>
    </row>
    <row r="51" spans="2:11" ht="16.5" customHeight="1">
      <c r="B51" s="29"/>
      <c r="C51" s="30"/>
      <c r="D51" s="30"/>
      <c r="E51" s="406" t="s">
        <v>137</v>
      </c>
      <c r="F51" s="385"/>
      <c r="G51" s="385"/>
      <c r="H51" s="385"/>
      <c r="I51" s="126"/>
      <c r="J51" s="30"/>
      <c r="K51" s="32"/>
    </row>
    <row r="52" spans="2:11" ht="15">
      <c r="B52" s="29"/>
      <c r="C52" s="38" t="s">
        <v>138</v>
      </c>
      <c r="D52" s="30"/>
      <c r="E52" s="30"/>
      <c r="F52" s="30"/>
      <c r="G52" s="30"/>
      <c r="H52" s="30"/>
      <c r="I52" s="126"/>
      <c r="J52" s="30"/>
      <c r="K52" s="32"/>
    </row>
    <row r="53" spans="2:11" s="1" customFormat="1" ht="16.5" customHeight="1">
      <c r="B53" s="41"/>
      <c r="C53" s="42"/>
      <c r="D53" s="42"/>
      <c r="E53" s="378" t="s">
        <v>5385</v>
      </c>
      <c r="F53" s="408"/>
      <c r="G53" s="408"/>
      <c r="H53" s="408"/>
      <c r="I53" s="127"/>
      <c r="J53" s="42"/>
      <c r="K53" s="45"/>
    </row>
    <row r="54" spans="2:11" s="1" customFormat="1" ht="14.45" customHeight="1">
      <c r="B54" s="41"/>
      <c r="C54" s="38" t="s">
        <v>140</v>
      </c>
      <c r="D54" s="42"/>
      <c r="E54" s="42"/>
      <c r="F54" s="42"/>
      <c r="G54" s="42"/>
      <c r="H54" s="42"/>
      <c r="I54" s="127"/>
      <c r="J54" s="42"/>
      <c r="K54" s="45"/>
    </row>
    <row r="55" spans="2:11" s="1" customFormat="1" ht="17.25" customHeight="1">
      <c r="B55" s="41"/>
      <c r="C55" s="42"/>
      <c r="D55" s="42"/>
      <c r="E55" s="409" t="str">
        <f>E13</f>
        <v>část 2.4 ZTI - Zdravotně technické instalace</v>
      </c>
      <c r="F55" s="408"/>
      <c r="G55" s="408"/>
      <c r="H55" s="408"/>
      <c r="I55" s="127"/>
      <c r="J55" s="42"/>
      <c r="K55" s="45"/>
    </row>
    <row r="56" spans="2:11" s="1" customFormat="1" ht="6.95" customHeight="1">
      <c r="B56" s="41"/>
      <c r="C56" s="42"/>
      <c r="D56" s="42"/>
      <c r="E56" s="42"/>
      <c r="F56" s="42"/>
      <c r="G56" s="42"/>
      <c r="H56" s="42"/>
      <c r="I56" s="127"/>
      <c r="J56" s="42"/>
      <c r="K56" s="45"/>
    </row>
    <row r="57" spans="2:11" s="1" customFormat="1" ht="18" customHeight="1">
      <c r="B57" s="41"/>
      <c r="C57" s="38" t="s">
        <v>23</v>
      </c>
      <c r="D57" s="42"/>
      <c r="E57" s="42"/>
      <c r="F57" s="36" t="str">
        <f>F16</f>
        <v>Bezručova 503, Chrastava, p.p.č.545/2,st.p.č.496</v>
      </c>
      <c r="G57" s="42"/>
      <c r="H57" s="42"/>
      <c r="I57" s="128" t="s">
        <v>25</v>
      </c>
      <c r="J57" s="129">
        <f>IF(J16="","",J16)</f>
        <v>43389</v>
      </c>
      <c r="K57" s="45"/>
    </row>
    <row r="58" spans="2:11" s="1" customFormat="1" ht="6.95" customHeight="1">
      <c r="B58" s="41"/>
      <c r="C58" s="42"/>
      <c r="D58" s="42"/>
      <c r="E58" s="42"/>
      <c r="F58" s="42"/>
      <c r="G58" s="42"/>
      <c r="H58" s="42"/>
      <c r="I58" s="127"/>
      <c r="J58" s="42"/>
      <c r="K58" s="45"/>
    </row>
    <row r="59" spans="2:11" s="1" customFormat="1" ht="15">
      <c r="B59" s="41"/>
      <c r="C59" s="38" t="s">
        <v>26</v>
      </c>
      <c r="D59" s="42"/>
      <c r="E59" s="42"/>
      <c r="F59" s="36" t="str">
        <f>E19</f>
        <v>Sbor Jednoty bratrské v Chrastavě, Bezručova 503</v>
      </c>
      <c r="G59" s="42"/>
      <c r="H59" s="42"/>
      <c r="I59" s="128" t="s">
        <v>33</v>
      </c>
      <c r="J59" s="396" t="str">
        <f>E25</f>
        <v>FS Vision, s.r.o. IČ: 22792902</v>
      </c>
      <c r="K59" s="45"/>
    </row>
    <row r="60" spans="2:11" s="1" customFormat="1" ht="14.45" customHeight="1">
      <c r="B60" s="41"/>
      <c r="C60" s="38" t="s">
        <v>31</v>
      </c>
      <c r="D60" s="42"/>
      <c r="E60" s="42"/>
      <c r="F60" s="36" t="str">
        <f>IF(E22="","",E22)</f>
        <v/>
      </c>
      <c r="G60" s="42"/>
      <c r="H60" s="42"/>
      <c r="I60" s="127"/>
      <c r="J60" s="410"/>
      <c r="K60" s="45"/>
    </row>
    <row r="61" spans="2:11" s="1" customFormat="1" ht="10.35" customHeight="1">
      <c r="B61" s="41"/>
      <c r="C61" s="42"/>
      <c r="D61" s="42"/>
      <c r="E61" s="42"/>
      <c r="F61" s="42"/>
      <c r="G61" s="42"/>
      <c r="H61" s="42"/>
      <c r="I61" s="127"/>
      <c r="J61" s="42"/>
      <c r="K61" s="45"/>
    </row>
    <row r="62" spans="2:11" s="1" customFormat="1" ht="29.25" customHeight="1">
      <c r="B62" s="41"/>
      <c r="C62" s="153" t="s">
        <v>143</v>
      </c>
      <c r="D62" s="141"/>
      <c r="E62" s="141"/>
      <c r="F62" s="141"/>
      <c r="G62" s="141"/>
      <c r="H62" s="141"/>
      <c r="I62" s="154"/>
      <c r="J62" s="155" t="s">
        <v>144</v>
      </c>
      <c r="K62" s="156"/>
    </row>
    <row r="63" spans="2:11" s="1" customFormat="1" ht="10.35" customHeight="1">
      <c r="B63" s="41"/>
      <c r="C63" s="42"/>
      <c r="D63" s="42"/>
      <c r="E63" s="42"/>
      <c r="F63" s="42"/>
      <c r="G63" s="42"/>
      <c r="H63" s="42"/>
      <c r="I63" s="127"/>
      <c r="J63" s="42"/>
      <c r="K63" s="45"/>
    </row>
    <row r="64" spans="2:47" s="1" customFormat="1" ht="29.25" customHeight="1">
      <c r="B64" s="41"/>
      <c r="C64" s="157" t="s">
        <v>145</v>
      </c>
      <c r="D64" s="42"/>
      <c r="E64" s="42"/>
      <c r="F64" s="42"/>
      <c r="G64" s="42"/>
      <c r="H64" s="42"/>
      <c r="I64" s="127"/>
      <c r="J64" s="137">
        <f>J101</f>
        <v>0</v>
      </c>
      <c r="K64" s="45"/>
      <c r="AU64" s="25" t="s">
        <v>146</v>
      </c>
    </row>
    <row r="65" spans="2:11" s="8" customFormat="1" ht="24.95" customHeight="1">
      <c r="B65" s="158"/>
      <c r="C65" s="159"/>
      <c r="D65" s="160" t="s">
        <v>147</v>
      </c>
      <c r="E65" s="161"/>
      <c r="F65" s="161"/>
      <c r="G65" s="161"/>
      <c r="H65" s="161"/>
      <c r="I65" s="162"/>
      <c r="J65" s="163">
        <f>J102</f>
        <v>0</v>
      </c>
      <c r="K65" s="164"/>
    </row>
    <row r="66" spans="2:11" s="9" customFormat="1" ht="19.9" customHeight="1">
      <c r="B66" s="165"/>
      <c r="C66" s="166"/>
      <c r="D66" s="167" t="s">
        <v>148</v>
      </c>
      <c r="E66" s="168"/>
      <c r="F66" s="168"/>
      <c r="G66" s="168"/>
      <c r="H66" s="168"/>
      <c r="I66" s="169"/>
      <c r="J66" s="170">
        <f>J103</f>
        <v>0</v>
      </c>
      <c r="K66" s="171"/>
    </row>
    <row r="67" spans="2:11" s="9" customFormat="1" ht="19.9" customHeight="1">
      <c r="B67" s="165"/>
      <c r="C67" s="166"/>
      <c r="D67" s="167" t="s">
        <v>151</v>
      </c>
      <c r="E67" s="168"/>
      <c r="F67" s="168"/>
      <c r="G67" s="168"/>
      <c r="H67" s="168"/>
      <c r="I67" s="169"/>
      <c r="J67" s="170">
        <f>J119</f>
        <v>0</v>
      </c>
      <c r="K67" s="171"/>
    </row>
    <row r="68" spans="2:11" s="9" customFormat="1" ht="19.9" customHeight="1">
      <c r="B68" s="165"/>
      <c r="C68" s="166"/>
      <c r="D68" s="167" t="s">
        <v>153</v>
      </c>
      <c r="E68" s="168"/>
      <c r="F68" s="168"/>
      <c r="G68" s="168"/>
      <c r="H68" s="168"/>
      <c r="I68" s="169"/>
      <c r="J68" s="170">
        <f>J121</f>
        <v>0</v>
      </c>
      <c r="K68" s="171"/>
    </row>
    <row r="69" spans="2:11" s="9" customFormat="1" ht="19.9" customHeight="1">
      <c r="B69" s="165"/>
      <c r="C69" s="166"/>
      <c r="D69" s="167" t="s">
        <v>4775</v>
      </c>
      <c r="E69" s="168"/>
      <c r="F69" s="168"/>
      <c r="G69" s="168"/>
      <c r="H69" s="168"/>
      <c r="I69" s="169"/>
      <c r="J69" s="170">
        <f>J123</f>
        <v>0</v>
      </c>
      <c r="K69" s="171"/>
    </row>
    <row r="70" spans="2:11" s="8" customFormat="1" ht="24.95" customHeight="1">
      <c r="B70" s="158"/>
      <c r="C70" s="159"/>
      <c r="D70" s="160" t="s">
        <v>165</v>
      </c>
      <c r="E70" s="161"/>
      <c r="F70" s="161"/>
      <c r="G70" s="161"/>
      <c r="H70" s="161"/>
      <c r="I70" s="162"/>
      <c r="J70" s="163">
        <f>J129</f>
        <v>0</v>
      </c>
      <c r="K70" s="164"/>
    </row>
    <row r="71" spans="2:11" s="9" customFormat="1" ht="19.9" customHeight="1">
      <c r="B71" s="165"/>
      <c r="C71" s="166"/>
      <c r="D71" s="167" t="s">
        <v>168</v>
      </c>
      <c r="E71" s="168"/>
      <c r="F71" s="168"/>
      <c r="G71" s="168"/>
      <c r="H71" s="168"/>
      <c r="I71" s="169"/>
      <c r="J71" s="170">
        <f>J130</f>
        <v>0</v>
      </c>
      <c r="K71" s="171"/>
    </row>
    <row r="72" spans="2:11" s="9" customFormat="1" ht="19.9" customHeight="1">
      <c r="B72" s="165"/>
      <c r="C72" s="166"/>
      <c r="D72" s="167" t="s">
        <v>170</v>
      </c>
      <c r="E72" s="168"/>
      <c r="F72" s="168"/>
      <c r="G72" s="168"/>
      <c r="H72" s="168"/>
      <c r="I72" s="169"/>
      <c r="J72" s="170">
        <f>J139</f>
        <v>0</v>
      </c>
      <c r="K72" s="171"/>
    </row>
    <row r="73" spans="2:11" s="9" customFormat="1" ht="19.9" customHeight="1">
      <c r="B73" s="165"/>
      <c r="C73" s="166"/>
      <c r="D73" s="167" t="s">
        <v>171</v>
      </c>
      <c r="E73" s="168"/>
      <c r="F73" s="168"/>
      <c r="G73" s="168"/>
      <c r="H73" s="168"/>
      <c r="I73" s="169"/>
      <c r="J73" s="170">
        <f>J179</f>
        <v>0</v>
      </c>
      <c r="K73" s="171"/>
    </row>
    <row r="74" spans="2:11" s="9" customFormat="1" ht="19.9" customHeight="1">
      <c r="B74" s="165"/>
      <c r="C74" s="166"/>
      <c r="D74" s="167" t="s">
        <v>4776</v>
      </c>
      <c r="E74" s="168"/>
      <c r="F74" s="168"/>
      <c r="G74" s="168"/>
      <c r="H74" s="168"/>
      <c r="I74" s="169"/>
      <c r="J74" s="170">
        <f>J208</f>
        <v>0</v>
      </c>
      <c r="K74" s="171"/>
    </row>
    <row r="75" spans="2:11" s="9" customFormat="1" ht="19.9" customHeight="1">
      <c r="B75" s="165"/>
      <c r="C75" s="166"/>
      <c r="D75" s="167" t="s">
        <v>4777</v>
      </c>
      <c r="E75" s="168"/>
      <c r="F75" s="168"/>
      <c r="G75" s="168"/>
      <c r="H75" s="168"/>
      <c r="I75" s="169"/>
      <c r="J75" s="170">
        <f>J242</f>
        <v>0</v>
      </c>
      <c r="K75" s="171"/>
    </row>
    <row r="76" spans="2:11" s="9" customFormat="1" ht="19.9" customHeight="1">
      <c r="B76" s="165"/>
      <c r="C76" s="166"/>
      <c r="D76" s="167" t="s">
        <v>4778</v>
      </c>
      <c r="E76" s="168"/>
      <c r="F76" s="168"/>
      <c r="G76" s="168"/>
      <c r="H76" s="168"/>
      <c r="I76" s="169"/>
      <c r="J76" s="170">
        <f>J244</f>
        <v>0</v>
      </c>
      <c r="K76" s="171"/>
    </row>
    <row r="77" spans="2:11" s="8" customFormat="1" ht="24.95" customHeight="1">
      <c r="B77" s="158"/>
      <c r="C77" s="159"/>
      <c r="D77" s="160" t="s">
        <v>4779</v>
      </c>
      <c r="E77" s="161"/>
      <c r="F77" s="161"/>
      <c r="G77" s="161"/>
      <c r="H77" s="161"/>
      <c r="I77" s="162"/>
      <c r="J77" s="163">
        <f>J246</f>
        <v>0</v>
      </c>
      <c r="K77" s="164"/>
    </row>
    <row r="78" spans="2:11" s="1" customFormat="1" ht="21.75" customHeight="1">
      <c r="B78" s="41"/>
      <c r="C78" s="42"/>
      <c r="D78" s="42"/>
      <c r="E78" s="42"/>
      <c r="F78" s="42"/>
      <c r="G78" s="42"/>
      <c r="H78" s="42"/>
      <c r="I78" s="127"/>
      <c r="J78" s="42"/>
      <c r="K78" s="45"/>
    </row>
    <row r="79" spans="2:11" s="1" customFormat="1" ht="6.95" customHeight="1">
      <c r="B79" s="56"/>
      <c r="C79" s="57"/>
      <c r="D79" s="57"/>
      <c r="E79" s="57"/>
      <c r="F79" s="57"/>
      <c r="G79" s="57"/>
      <c r="H79" s="57"/>
      <c r="I79" s="148"/>
      <c r="J79" s="57"/>
      <c r="K79" s="58"/>
    </row>
    <row r="83" spans="2:12" s="1" customFormat="1" ht="6.95" customHeight="1">
      <c r="B83" s="59"/>
      <c r="C83" s="60"/>
      <c r="D83" s="60"/>
      <c r="E83" s="60"/>
      <c r="F83" s="60"/>
      <c r="G83" s="60"/>
      <c r="H83" s="60"/>
      <c r="I83" s="151"/>
      <c r="J83" s="60"/>
      <c r="K83" s="60"/>
      <c r="L83" s="61"/>
    </row>
    <row r="84" spans="2:12" s="1" customFormat="1" ht="36.95" customHeight="1">
      <c r="B84" s="41"/>
      <c r="C84" s="62" t="s">
        <v>194</v>
      </c>
      <c r="D84" s="63"/>
      <c r="E84" s="63"/>
      <c r="F84" s="63"/>
      <c r="G84" s="63"/>
      <c r="H84" s="63"/>
      <c r="I84" s="172"/>
      <c r="J84" s="63"/>
      <c r="K84" s="63"/>
      <c r="L84" s="61"/>
    </row>
    <row r="85" spans="2:12" s="1" customFormat="1" ht="6.95" customHeight="1">
      <c r="B85" s="41"/>
      <c r="C85" s="63"/>
      <c r="D85" s="63"/>
      <c r="E85" s="63"/>
      <c r="F85" s="63"/>
      <c r="G85" s="63"/>
      <c r="H85" s="63"/>
      <c r="I85" s="172"/>
      <c r="J85" s="63"/>
      <c r="K85" s="63"/>
      <c r="L85" s="61"/>
    </row>
    <row r="86" spans="2:12" s="1" customFormat="1" ht="14.45" customHeight="1">
      <c r="B86" s="41"/>
      <c r="C86" s="65" t="s">
        <v>18</v>
      </c>
      <c r="D86" s="63"/>
      <c r="E86" s="63"/>
      <c r="F86" s="63"/>
      <c r="G86" s="63"/>
      <c r="H86" s="63"/>
      <c r="I86" s="172"/>
      <c r="J86" s="63"/>
      <c r="K86" s="63"/>
      <c r="L86" s="61"/>
    </row>
    <row r="87" spans="2:12" s="1" customFormat="1" ht="16.5" customHeight="1">
      <c r="B87" s="41"/>
      <c r="C87" s="63"/>
      <c r="D87" s="63"/>
      <c r="E87" s="400" t="str">
        <f>E7</f>
        <v>Stavební úpravy a přístavba komunitního centra BÉTEL</v>
      </c>
      <c r="F87" s="401"/>
      <c r="G87" s="401"/>
      <c r="H87" s="401"/>
      <c r="I87" s="172"/>
      <c r="J87" s="63"/>
      <c r="K87" s="63"/>
      <c r="L87" s="61"/>
    </row>
    <row r="88" spans="2:12" ht="15">
      <c r="B88" s="29"/>
      <c r="C88" s="65" t="s">
        <v>136</v>
      </c>
      <c r="D88" s="173"/>
      <c r="E88" s="173"/>
      <c r="F88" s="173"/>
      <c r="G88" s="173"/>
      <c r="H88" s="173"/>
      <c r="J88" s="173"/>
      <c r="K88" s="173"/>
      <c r="L88" s="174"/>
    </row>
    <row r="89" spans="2:12" ht="16.5" customHeight="1">
      <c r="B89" s="29"/>
      <c r="C89" s="173"/>
      <c r="D89" s="173"/>
      <c r="E89" s="400" t="s">
        <v>137</v>
      </c>
      <c r="F89" s="404"/>
      <c r="G89" s="404"/>
      <c r="H89" s="404"/>
      <c r="J89" s="173"/>
      <c r="K89" s="173"/>
      <c r="L89" s="174"/>
    </row>
    <row r="90" spans="2:12" ht="15">
      <c r="B90" s="29"/>
      <c r="C90" s="65" t="s">
        <v>138</v>
      </c>
      <c r="D90" s="173"/>
      <c r="E90" s="173"/>
      <c r="F90" s="173"/>
      <c r="G90" s="173"/>
      <c r="H90" s="173"/>
      <c r="J90" s="173"/>
      <c r="K90" s="173"/>
      <c r="L90" s="174"/>
    </row>
    <row r="91" spans="2:12" s="1" customFormat="1" ht="16.5" customHeight="1">
      <c r="B91" s="41"/>
      <c r="C91" s="63"/>
      <c r="D91" s="63"/>
      <c r="E91" s="402" t="s">
        <v>5385</v>
      </c>
      <c r="F91" s="403"/>
      <c r="G91" s="403"/>
      <c r="H91" s="403"/>
      <c r="I91" s="172"/>
      <c r="J91" s="63"/>
      <c r="K91" s="63"/>
      <c r="L91" s="61"/>
    </row>
    <row r="92" spans="2:12" s="1" customFormat="1" ht="14.45" customHeight="1">
      <c r="B92" s="41"/>
      <c r="C92" s="65" t="s">
        <v>140</v>
      </c>
      <c r="D92" s="63"/>
      <c r="E92" s="63"/>
      <c r="F92" s="63"/>
      <c r="G92" s="63"/>
      <c r="H92" s="63"/>
      <c r="I92" s="172"/>
      <c r="J92" s="63"/>
      <c r="K92" s="63"/>
      <c r="L92" s="61"/>
    </row>
    <row r="93" spans="2:12" s="1" customFormat="1" ht="17.25" customHeight="1">
      <c r="B93" s="41"/>
      <c r="C93" s="63"/>
      <c r="D93" s="63"/>
      <c r="E93" s="366" t="str">
        <f>E13</f>
        <v>část 2.4 ZTI - Zdravotně technické instalace</v>
      </c>
      <c r="F93" s="403"/>
      <c r="G93" s="403"/>
      <c r="H93" s="403"/>
      <c r="I93" s="172"/>
      <c r="J93" s="63"/>
      <c r="K93" s="63"/>
      <c r="L93" s="61"/>
    </row>
    <row r="94" spans="2:12" s="1" customFormat="1" ht="6.95" customHeight="1">
      <c r="B94" s="41"/>
      <c r="C94" s="63"/>
      <c r="D94" s="63"/>
      <c r="E94" s="63"/>
      <c r="F94" s="63"/>
      <c r="G94" s="63"/>
      <c r="H94" s="63"/>
      <c r="I94" s="172"/>
      <c r="J94" s="63"/>
      <c r="K94" s="63"/>
      <c r="L94" s="61"/>
    </row>
    <row r="95" spans="2:12" s="1" customFormat="1" ht="18" customHeight="1">
      <c r="B95" s="41"/>
      <c r="C95" s="65" t="s">
        <v>23</v>
      </c>
      <c r="D95" s="63"/>
      <c r="E95" s="63"/>
      <c r="F95" s="175" t="str">
        <f>F16</f>
        <v>Bezručova 503, Chrastava, p.p.č.545/2,st.p.č.496</v>
      </c>
      <c r="G95" s="63"/>
      <c r="H95" s="63"/>
      <c r="I95" s="176" t="s">
        <v>25</v>
      </c>
      <c r="J95" s="73">
        <f>IF(J16="","",J16)</f>
        <v>43389</v>
      </c>
      <c r="K95" s="63"/>
      <c r="L95" s="61"/>
    </row>
    <row r="96" spans="2:12" s="1" customFormat="1" ht="6.95" customHeight="1">
      <c r="B96" s="41"/>
      <c r="C96" s="63"/>
      <c r="D96" s="63"/>
      <c r="E96" s="63"/>
      <c r="F96" s="63"/>
      <c r="G96" s="63"/>
      <c r="H96" s="63"/>
      <c r="I96" s="172"/>
      <c r="J96" s="63"/>
      <c r="K96" s="63"/>
      <c r="L96" s="61"/>
    </row>
    <row r="97" spans="2:12" s="1" customFormat="1" ht="15">
      <c r="B97" s="41"/>
      <c r="C97" s="65" t="s">
        <v>26</v>
      </c>
      <c r="D97" s="63"/>
      <c r="E97" s="63"/>
      <c r="F97" s="175" t="str">
        <f>E19</f>
        <v>Sbor Jednoty bratrské v Chrastavě, Bezručova 503</v>
      </c>
      <c r="G97" s="63"/>
      <c r="H97" s="63"/>
      <c r="I97" s="176" t="s">
        <v>33</v>
      </c>
      <c r="J97" s="175" t="str">
        <f>E25</f>
        <v>FS Vision, s.r.o. IČ: 22792902</v>
      </c>
      <c r="K97" s="63"/>
      <c r="L97" s="61"/>
    </row>
    <row r="98" spans="2:12" s="1" customFormat="1" ht="14.45" customHeight="1">
      <c r="B98" s="41"/>
      <c r="C98" s="65" t="s">
        <v>31</v>
      </c>
      <c r="D98" s="63"/>
      <c r="E98" s="63"/>
      <c r="F98" s="175" t="str">
        <f>IF(E22="","",E22)</f>
        <v/>
      </c>
      <c r="G98" s="63"/>
      <c r="H98" s="63"/>
      <c r="I98" s="172"/>
      <c r="J98" s="63"/>
      <c r="K98" s="63"/>
      <c r="L98" s="61"/>
    </row>
    <row r="99" spans="2:12" s="1" customFormat="1" ht="10.35" customHeight="1">
      <c r="B99" s="41"/>
      <c r="C99" s="63"/>
      <c r="D99" s="63"/>
      <c r="E99" s="63"/>
      <c r="F99" s="63"/>
      <c r="G99" s="63"/>
      <c r="H99" s="63"/>
      <c r="I99" s="172"/>
      <c r="J99" s="63"/>
      <c r="K99" s="63"/>
      <c r="L99" s="61"/>
    </row>
    <row r="100" spans="2:20" s="10" customFormat="1" ht="29.25" customHeight="1">
      <c r="B100" s="177"/>
      <c r="C100" s="178" t="s">
        <v>195</v>
      </c>
      <c r="D100" s="179" t="s">
        <v>56</v>
      </c>
      <c r="E100" s="179" t="s">
        <v>52</v>
      </c>
      <c r="F100" s="179" t="s">
        <v>196</v>
      </c>
      <c r="G100" s="179" t="s">
        <v>197</v>
      </c>
      <c r="H100" s="179" t="s">
        <v>198</v>
      </c>
      <c r="I100" s="180" t="s">
        <v>199</v>
      </c>
      <c r="J100" s="179" t="s">
        <v>144</v>
      </c>
      <c r="K100" s="181" t="s">
        <v>200</v>
      </c>
      <c r="L100" s="182"/>
      <c r="M100" s="81" t="s">
        <v>201</v>
      </c>
      <c r="N100" s="82" t="s">
        <v>41</v>
      </c>
      <c r="O100" s="82" t="s">
        <v>202</v>
      </c>
      <c r="P100" s="82" t="s">
        <v>203</v>
      </c>
      <c r="Q100" s="82" t="s">
        <v>204</v>
      </c>
      <c r="R100" s="82" t="s">
        <v>205</v>
      </c>
      <c r="S100" s="82" t="s">
        <v>206</v>
      </c>
      <c r="T100" s="83" t="s">
        <v>207</v>
      </c>
    </row>
    <row r="101" spans="2:63" s="1" customFormat="1" ht="29.25" customHeight="1">
      <c r="B101" s="41"/>
      <c r="C101" s="87" t="s">
        <v>145</v>
      </c>
      <c r="D101" s="63"/>
      <c r="E101" s="63"/>
      <c r="F101" s="63"/>
      <c r="G101" s="63"/>
      <c r="H101" s="63"/>
      <c r="I101" s="172"/>
      <c r="J101" s="183">
        <f>BK101</f>
        <v>0</v>
      </c>
      <c r="K101" s="63"/>
      <c r="L101" s="61"/>
      <c r="M101" s="84"/>
      <c r="N101" s="85"/>
      <c r="O101" s="85"/>
      <c r="P101" s="184">
        <f>P102+P129+P246</f>
        <v>0</v>
      </c>
      <c r="Q101" s="85"/>
      <c r="R101" s="184">
        <f>R102+R129+R246</f>
        <v>0.36363913000000003</v>
      </c>
      <c r="S101" s="85"/>
      <c r="T101" s="185">
        <f>T102+T129+T246</f>
        <v>0.08794350000000001</v>
      </c>
      <c r="AT101" s="25" t="s">
        <v>70</v>
      </c>
      <c r="AU101" s="25" t="s">
        <v>146</v>
      </c>
      <c r="BK101" s="186">
        <f>BK102+BK129+BK246</f>
        <v>0</v>
      </c>
    </row>
    <row r="102" spans="2:63" s="11" customFormat="1" ht="37.35" customHeight="1">
      <c r="B102" s="187"/>
      <c r="C102" s="188"/>
      <c r="D102" s="189" t="s">
        <v>70</v>
      </c>
      <c r="E102" s="190" t="s">
        <v>208</v>
      </c>
      <c r="F102" s="190" t="s">
        <v>209</v>
      </c>
      <c r="G102" s="188"/>
      <c r="H102" s="188"/>
      <c r="I102" s="191"/>
      <c r="J102" s="192">
        <f>BK102</f>
        <v>0</v>
      </c>
      <c r="K102" s="188"/>
      <c r="L102" s="193"/>
      <c r="M102" s="194"/>
      <c r="N102" s="195"/>
      <c r="O102" s="195"/>
      <c r="P102" s="196">
        <f>P103+P119+P121+P123</f>
        <v>0</v>
      </c>
      <c r="Q102" s="195"/>
      <c r="R102" s="196">
        <f>R103+R119+R121+R123</f>
        <v>0.32424563</v>
      </c>
      <c r="S102" s="195"/>
      <c r="T102" s="197">
        <f>T103+T119+T121+T123</f>
        <v>0.051149999999999994</v>
      </c>
      <c r="AR102" s="198" t="s">
        <v>78</v>
      </c>
      <c r="AT102" s="199" t="s">
        <v>70</v>
      </c>
      <c r="AU102" s="199" t="s">
        <v>71</v>
      </c>
      <c r="AY102" s="198" t="s">
        <v>210</v>
      </c>
      <c r="BK102" s="200">
        <f>BK103+BK119+BK121+BK123</f>
        <v>0</v>
      </c>
    </row>
    <row r="103" spans="2:63" s="11" customFormat="1" ht="19.9" customHeight="1">
      <c r="B103" s="187"/>
      <c r="C103" s="188"/>
      <c r="D103" s="189" t="s">
        <v>70</v>
      </c>
      <c r="E103" s="201" t="s">
        <v>78</v>
      </c>
      <c r="F103" s="201" t="s">
        <v>211</v>
      </c>
      <c r="G103" s="188"/>
      <c r="H103" s="188"/>
      <c r="I103" s="191"/>
      <c r="J103" s="202">
        <f>BK103</f>
        <v>0</v>
      </c>
      <c r="K103" s="188"/>
      <c r="L103" s="193"/>
      <c r="M103" s="194"/>
      <c r="N103" s="195"/>
      <c r="O103" s="195"/>
      <c r="P103" s="196">
        <f>SUM(P104:P118)</f>
        <v>0</v>
      </c>
      <c r="Q103" s="195"/>
      <c r="R103" s="196">
        <f>SUM(R104:R118)</f>
        <v>0.3</v>
      </c>
      <c r="S103" s="195"/>
      <c r="T103" s="197">
        <f>SUM(T104:T118)</f>
        <v>0</v>
      </c>
      <c r="AR103" s="198" t="s">
        <v>78</v>
      </c>
      <c r="AT103" s="199" t="s">
        <v>70</v>
      </c>
      <c r="AU103" s="199" t="s">
        <v>78</v>
      </c>
      <c r="AY103" s="198" t="s">
        <v>210</v>
      </c>
      <c r="BK103" s="200">
        <f>SUM(BK104:BK118)</f>
        <v>0</v>
      </c>
    </row>
    <row r="104" spans="2:65" s="1" customFormat="1" ht="25.5" customHeight="1">
      <c r="B104" s="41"/>
      <c r="C104" s="203" t="s">
        <v>78</v>
      </c>
      <c r="D104" s="203" t="s">
        <v>212</v>
      </c>
      <c r="E104" s="204" t="s">
        <v>4780</v>
      </c>
      <c r="F104" s="205" t="s">
        <v>4781</v>
      </c>
      <c r="G104" s="206" t="s">
        <v>231</v>
      </c>
      <c r="H104" s="207">
        <v>0.025</v>
      </c>
      <c r="I104" s="208"/>
      <c r="J104" s="209">
        <f>ROUND(I104*H104,2)</f>
        <v>0</v>
      </c>
      <c r="K104" s="205" t="s">
        <v>216</v>
      </c>
      <c r="L104" s="61"/>
      <c r="M104" s="210" t="s">
        <v>21</v>
      </c>
      <c r="N104" s="211" t="s">
        <v>42</v>
      </c>
      <c r="O104" s="42"/>
      <c r="P104" s="212">
        <f>O104*H104</f>
        <v>0</v>
      </c>
      <c r="Q104" s="212">
        <v>0</v>
      </c>
      <c r="R104" s="212">
        <f>Q104*H104</f>
        <v>0</v>
      </c>
      <c r="S104" s="212">
        <v>0</v>
      </c>
      <c r="T104" s="213">
        <f>S104*H104</f>
        <v>0</v>
      </c>
      <c r="AR104" s="25" t="s">
        <v>217</v>
      </c>
      <c r="AT104" s="25" t="s">
        <v>212</v>
      </c>
      <c r="AU104" s="25" t="s">
        <v>80</v>
      </c>
      <c r="AY104" s="25" t="s">
        <v>210</v>
      </c>
      <c r="BE104" s="214">
        <f>IF(N104="základní",J104,0)</f>
        <v>0</v>
      </c>
      <c r="BF104" s="214">
        <f>IF(N104="snížená",J104,0)</f>
        <v>0</v>
      </c>
      <c r="BG104" s="214">
        <f>IF(N104="zákl. přenesená",J104,0)</f>
        <v>0</v>
      </c>
      <c r="BH104" s="214">
        <f>IF(N104="sníž. přenesená",J104,0)</f>
        <v>0</v>
      </c>
      <c r="BI104" s="214">
        <f>IF(N104="nulová",J104,0)</f>
        <v>0</v>
      </c>
      <c r="BJ104" s="25" t="s">
        <v>78</v>
      </c>
      <c r="BK104" s="214">
        <f>ROUND(I104*H104,2)</f>
        <v>0</v>
      </c>
      <c r="BL104" s="25" t="s">
        <v>217</v>
      </c>
      <c r="BM104" s="25" t="s">
        <v>4782</v>
      </c>
    </row>
    <row r="105" spans="2:65" s="1" customFormat="1" ht="16.5" customHeight="1">
      <c r="B105" s="41"/>
      <c r="C105" s="203" t="s">
        <v>80</v>
      </c>
      <c r="D105" s="203" t="s">
        <v>212</v>
      </c>
      <c r="E105" s="204" t="s">
        <v>4783</v>
      </c>
      <c r="F105" s="205" t="s">
        <v>4784</v>
      </c>
      <c r="G105" s="206" t="s">
        <v>231</v>
      </c>
      <c r="H105" s="207">
        <v>0.4</v>
      </c>
      <c r="I105" s="208"/>
      <c r="J105" s="209">
        <f>ROUND(I105*H105,2)</f>
        <v>0</v>
      </c>
      <c r="K105" s="205" t="s">
        <v>216</v>
      </c>
      <c r="L105" s="61"/>
      <c r="M105" s="210" t="s">
        <v>21</v>
      </c>
      <c r="N105" s="211" t="s">
        <v>42</v>
      </c>
      <c r="O105" s="42"/>
      <c r="P105" s="212">
        <f>O105*H105</f>
        <v>0</v>
      </c>
      <c r="Q105" s="212">
        <v>0</v>
      </c>
      <c r="R105" s="212">
        <f>Q105*H105</f>
        <v>0</v>
      </c>
      <c r="S105" s="212">
        <v>0</v>
      </c>
      <c r="T105" s="213">
        <f>S105*H105</f>
        <v>0</v>
      </c>
      <c r="AR105" s="25" t="s">
        <v>217</v>
      </c>
      <c r="AT105" s="25" t="s">
        <v>212</v>
      </c>
      <c r="AU105" s="25" t="s">
        <v>80</v>
      </c>
      <c r="AY105" s="25" t="s">
        <v>210</v>
      </c>
      <c r="BE105" s="214">
        <f>IF(N105="základní",J105,0)</f>
        <v>0</v>
      </c>
      <c r="BF105" s="214">
        <f>IF(N105="snížená",J105,0)</f>
        <v>0</v>
      </c>
      <c r="BG105" s="214">
        <f>IF(N105="zákl. přenesená",J105,0)</f>
        <v>0</v>
      </c>
      <c r="BH105" s="214">
        <f>IF(N105="sníž. přenesená",J105,0)</f>
        <v>0</v>
      </c>
      <c r="BI105" s="214">
        <f>IF(N105="nulová",J105,0)</f>
        <v>0</v>
      </c>
      <c r="BJ105" s="25" t="s">
        <v>78</v>
      </c>
      <c r="BK105" s="214">
        <f>ROUND(I105*H105,2)</f>
        <v>0</v>
      </c>
      <c r="BL105" s="25" t="s">
        <v>217</v>
      </c>
      <c r="BM105" s="25" t="s">
        <v>4785</v>
      </c>
    </row>
    <row r="106" spans="2:65" s="1" customFormat="1" ht="16.5" customHeight="1">
      <c r="B106" s="41"/>
      <c r="C106" s="203" t="s">
        <v>88</v>
      </c>
      <c r="D106" s="203" t="s">
        <v>212</v>
      </c>
      <c r="E106" s="204" t="s">
        <v>4786</v>
      </c>
      <c r="F106" s="205" t="s">
        <v>4787</v>
      </c>
      <c r="G106" s="206" t="s">
        <v>231</v>
      </c>
      <c r="H106" s="207">
        <v>0.12</v>
      </c>
      <c r="I106" s="208"/>
      <c r="J106" s="209">
        <f>ROUND(I106*H106,2)</f>
        <v>0</v>
      </c>
      <c r="K106" s="205" t="s">
        <v>216</v>
      </c>
      <c r="L106" s="61"/>
      <c r="M106" s="210" t="s">
        <v>21</v>
      </c>
      <c r="N106" s="211" t="s">
        <v>42</v>
      </c>
      <c r="O106" s="42"/>
      <c r="P106" s="212">
        <f>O106*H106</f>
        <v>0</v>
      </c>
      <c r="Q106" s="212">
        <v>0</v>
      </c>
      <c r="R106" s="212">
        <f>Q106*H106</f>
        <v>0</v>
      </c>
      <c r="S106" s="212">
        <v>0</v>
      </c>
      <c r="T106" s="213">
        <f>S106*H106</f>
        <v>0</v>
      </c>
      <c r="AR106" s="25" t="s">
        <v>217</v>
      </c>
      <c r="AT106" s="25" t="s">
        <v>212</v>
      </c>
      <c r="AU106" s="25" t="s">
        <v>80</v>
      </c>
      <c r="AY106" s="25" t="s">
        <v>210</v>
      </c>
      <c r="BE106" s="214">
        <f>IF(N106="základní",J106,0)</f>
        <v>0</v>
      </c>
      <c r="BF106" s="214">
        <f>IF(N106="snížená",J106,0)</f>
        <v>0</v>
      </c>
      <c r="BG106" s="214">
        <f>IF(N106="zákl. přenesená",J106,0)</f>
        <v>0</v>
      </c>
      <c r="BH106" s="214">
        <f>IF(N106="sníž. přenesená",J106,0)</f>
        <v>0</v>
      </c>
      <c r="BI106" s="214">
        <f>IF(N106="nulová",J106,0)</f>
        <v>0</v>
      </c>
      <c r="BJ106" s="25" t="s">
        <v>78</v>
      </c>
      <c r="BK106" s="214">
        <f>ROUND(I106*H106,2)</f>
        <v>0</v>
      </c>
      <c r="BL106" s="25" t="s">
        <v>217</v>
      </c>
      <c r="BM106" s="25" t="s">
        <v>4788</v>
      </c>
    </row>
    <row r="107" spans="2:51" s="12" customFormat="1" ht="13.5">
      <c r="B107" s="215"/>
      <c r="C107" s="216"/>
      <c r="D107" s="217" t="s">
        <v>219</v>
      </c>
      <c r="E107" s="216"/>
      <c r="F107" s="219" t="s">
        <v>5620</v>
      </c>
      <c r="G107" s="216"/>
      <c r="H107" s="220">
        <v>0.12</v>
      </c>
      <c r="I107" s="221"/>
      <c r="J107" s="216"/>
      <c r="K107" s="216"/>
      <c r="L107" s="222"/>
      <c r="M107" s="223"/>
      <c r="N107" s="224"/>
      <c r="O107" s="224"/>
      <c r="P107" s="224"/>
      <c r="Q107" s="224"/>
      <c r="R107" s="224"/>
      <c r="S107" s="224"/>
      <c r="T107" s="225"/>
      <c r="AT107" s="226" t="s">
        <v>219</v>
      </c>
      <c r="AU107" s="226" t="s">
        <v>80</v>
      </c>
      <c r="AV107" s="12" t="s">
        <v>80</v>
      </c>
      <c r="AW107" s="12" t="s">
        <v>6</v>
      </c>
      <c r="AX107" s="12" t="s">
        <v>78</v>
      </c>
      <c r="AY107" s="226" t="s">
        <v>210</v>
      </c>
    </row>
    <row r="108" spans="2:65" s="1" customFormat="1" ht="16.5" customHeight="1">
      <c r="B108" s="41"/>
      <c r="C108" s="203" t="s">
        <v>217</v>
      </c>
      <c r="D108" s="203" t="s">
        <v>212</v>
      </c>
      <c r="E108" s="204" t="s">
        <v>4790</v>
      </c>
      <c r="F108" s="205" t="s">
        <v>4791</v>
      </c>
      <c r="G108" s="206" t="s">
        <v>231</v>
      </c>
      <c r="H108" s="207">
        <v>0.425</v>
      </c>
      <c r="I108" s="208"/>
      <c r="J108" s="209">
        <f aca="true" t="shared" si="0" ref="J108:J113">ROUND(I108*H108,2)</f>
        <v>0</v>
      </c>
      <c r="K108" s="205" t="s">
        <v>216</v>
      </c>
      <c r="L108" s="61"/>
      <c r="M108" s="210" t="s">
        <v>21</v>
      </c>
      <c r="N108" s="211" t="s">
        <v>42</v>
      </c>
      <c r="O108" s="42"/>
      <c r="P108" s="212">
        <f aca="true" t="shared" si="1" ref="P108:P113">O108*H108</f>
        <v>0</v>
      </c>
      <c r="Q108" s="212">
        <v>0</v>
      </c>
      <c r="R108" s="212">
        <f aca="true" t="shared" si="2" ref="R108:R113">Q108*H108</f>
        <v>0</v>
      </c>
      <c r="S108" s="212">
        <v>0</v>
      </c>
      <c r="T108" s="213">
        <f aca="true" t="shared" si="3" ref="T108:T113">S108*H108</f>
        <v>0</v>
      </c>
      <c r="AR108" s="25" t="s">
        <v>217</v>
      </c>
      <c r="AT108" s="25" t="s">
        <v>212</v>
      </c>
      <c r="AU108" s="25" t="s">
        <v>80</v>
      </c>
      <c r="AY108" s="25" t="s">
        <v>210</v>
      </c>
      <c r="BE108" s="214">
        <f aca="true" t="shared" si="4" ref="BE108:BE113">IF(N108="základní",J108,0)</f>
        <v>0</v>
      </c>
      <c r="BF108" s="214">
        <f aca="true" t="shared" si="5" ref="BF108:BF113">IF(N108="snížená",J108,0)</f>
        <v>0</v>
      </c>
      <c r="BG108" s="214">
        <f aca="true" t="shared" si="6" ref="BG108:BG113">IF(N108="zákl. přenesená",J108,0)</f>
        <v>0</v>
      </c>
      <c r="BH108" s="214">
        <f aca="true" t="shared" si="7" ref="BH108:BH113">IF(N108="sníž. přenesená",J108,0)</f>
        <v>0</v>
      </c>
      <c r="BI108" s="214">
        <f aca="true" t="shared" si="8" ref="BI108:BI113">IF(N108="nulová",J108,0)</f>
        <v>0</v>
      </c>
      <c r="BJ108" s="25" t="s">
        <v>78</v>
      </c>
      <c r="BK108" s="214">
        <f aca="true" t="shared" si="9" ref="BK108:BK113">ROUND(I108*H108,2)</f>
        <v>0</v>
      </c>
      <c r="BL108" s="25" t="s">
        <v>217</v>
      </c>
      <c r="BM108" s="25" t="s">
        <v>4792</v>
      </c>
    </row>
    <row r="109" spans="2:65" s="1" customFormat="1" ht="16.5" customHeight="1">
      <c r="B109" s="41"/>
      <c r="C109" s="203" t="s">
        <v>234</v>
      </c>
      <c r="D109" s="203" t="s">
        <v>212</v>
      </c>
      <c r="E109" s="204" t="s">
        <v>4793</v>
      </c>
      <c r="F109" s="205" t="s">
        <v>4794</v>
      </c>
      <c r="G109" s="206" t="s">
        <v>231</v>
      </c>
      <c r="H109" s="207">
        <v>0.675</v>
      </c>
      <c r="I109" s="208"/>
      <c r="J109" s="209">
        <f t="shared" si="0"/>
        <v>0</v>
      </c>
      <c r="K109" s="205" t="s">
        <v>216</v>
      </c>
      <c r="L109" s="61"/>
      <c r="M109" s="210" t="s">
        <v>21</v>
      </c>
      <c r="N109" s="211" t="s">
        <v>42</v>
      </c>
      <c r="O109" s="42"/>
      <c r="P109" s="212">
        <f t="shared" si="1"/>
        <v>0</v>
      </c>
      <c r="Q109" s="212">
        <v>0</v>
      </c>
      <c r="R109" s="212">
        <f t="shared" si="2"/>
        <v>0</v>
      </c>
      <c r="S109" s="212">
        <v>0</v>
      </c>
      <c r="T109" s="213">
        <f t="shared" si="3"/>
        <v>0</v>
      </c>
      <c r="AR109" s="25" t="s">
        <v>217</v>
      </c>
      <c r="AT109" s="25" t="s">
        <v>212</v>
      </c>
      <c r="AU109" s="25" t="s">
        <v>80</v>
      </c>
      <c r="AY109" s="25" t="s">
        <v>210</v>
      </c>
      <c r="BE109" s="214">
        <f t="shared" si="4"/>
        <v>0</v>
      </c>
      <c r="BF109" s="214">
        <f t="shared" si="5"/>
        <v>0</v>
      </c>
      <c r="BG109" s="214">
        <f t="shared" si="6"/>
        <v>0</v>
      </c>
      <c r="BH109" s="214">
        <f t="shared" si="7"/>
        <v>0</v>
      </c>
      <c r="BI109" s="214">
        <f t="shared" si="8"/>
        <v>0</v>
      </c>
      <c r="BJ109" s="25" t="s">
        <v>78</v>
      </c>
      <c r="BK109" s="214">
        <f t="shared" si="9"/>
        <v>0</v>
      </c>
      <c r="BL109" s="25" t="s">
        <v>217</v>
      </c>
      <c r="BM109" s="25" t="s">
        <v>4795</v>
      </c>
    </row>
    <row r="110" spans="2:65" s="1" customFormat="1" ht="16.5" customHeight="1">
      <c r="B110" s="41"/>
      <c r="C110" s="203" t="s">
        <v>241</v>
      </c>
      <c r="D110" s="203" t="s">
        <v>212</v>
      </c>
      <c r="E110" s="204" t="s">
        <v>262</v>
      </c>
      <c r="F110" s="205" t="s">
        <v>263</v>
      </c>
      <c r="G110" s="206" t="s">
        <v>231</v>
      </c>
      <c r="H110" s="207">
        <v>0.175</v>
      </c>
      <c r="I110" s="208"/>
      <c r="J110" s="209">
        <f t="shared" si="0"/>
        <v>0</v>
      </c>
      <c r="K110" s="205" t="s">
        <v>216</v>
      </c>
      <c r="L110" s="61"/>
      <c r="M110" s="210" t="s">
        <v>21</v>
      </c>
      <c r="N110" s="211" t="s">
        <v>42</v>
      </c>
      <c r="O110" s="42"/>
      <c r="P110" s="212">
        <f t="shared" si="1"/>
        <v>0</v>
      </c>
      <c r="Q110" s="212">
        <v>0</v>
      </c>
      <c r="R110" s="212">
        <f t="shared" si="2"/>
        <v>0</v>
      </c>
      <c r="S110" s="212">
        <v>0</v>
      </c>
      <c r="T110" s="213">
        <f t="shared" si="3"/>
        <v>0</v>
      </c>
      <c r="AR110" s="25" t="s">
        <v>217</v>
      </c>
      <c r="AT110" s="25" t="s">
        <v>212</v>
      </c>
      <c r="AU110" s="25" t="s">
        <v>80</v>
      </c>
      <c r="AY110" s="25" t="s">
        <v>210</v>
      </c>
      <c r="BE110" s="214">
        <f t="shared" si="4"/>
        <v>0</v>
      </c>
      <c r="BF110" s="214">
        <f t="shared" si="5"/>
        <v>0</v>
      </c>
      <c r="BG110" s="214">
        <f t="shared" si="6"/>
        <v>0</v>
      </c>
      <c r="BH110" s="214">
        <f t="shared" si="7"/>
        <v>0</v>
      </c>
      <c r="BI110" s="214">
        <f t="shared" si="8"/>
        <v>0</v>
      </c>
      <c r="BJ110" s="25" t="s">
        <v>78</v>
      </c>
      <c r="BK110" s="214">
        <f t="shared" si="9"/>
        <v>0</v>
      </c>
      <c r="BL110" s="25" t="s">
        <v>217</v>
      </c>
      <c r="BM110" s="25" t="s">
        <v>4796</v>
      </c>
    </row>
    <row r="111" spans="2:65" s="1" customFormat="1" ht="16.5" customHeight="1">
      <c r="B111" s="41"/>
      <c r="C111" s="203" t="s">
        <v>247</v>
      </c>
      <c r="D111" s="203" t="s">
        <v>212</v>
      </c>
      <c r="E111" s="204" t="s">
        <v>267</v>
      </c>
      <c r="F111" s="205" t="s">
        <v>268</v>
      </c>
      <c r="G111" s="206" t="s">
        <v>231</v>
      </c>
      <c r="H111" s="207">
        <v>0.425</v>
      </c>
      <c r="I111" s="208"/>
      <c r="J111" s="209">
        <f t="shared" si="0"/>
        <v>0</v>
      </c>
      <c r="K111" s="205" t="s">
        <v>216</v>
      </c>
      <c r="L111" s="61"/>
      <c r="M111" s="210" t="s">
        <v>21</v>
      </c>
      <c r="N111" s="211" t="s">
        <v>42</v>
      </c>
      <c r="O111" s="42"/>
      <c r="P111" s="212">
        <f t="shared" si="1"/>
        <v>0</v>
      </c>
      <c r="Q111" s="212">
        <v>0</v>
      </c>
      <c r="R111" s="212">
        <f t="shared" si="2"/>
        <v>0</v>
      </c>
      <c r="S111" s="212">
        <v>0</v>
      </c>
      <c r="T111" s="213">
        <f t="shared" si="3"/>
        <v>0</v>
      </c>
      <c r="AR111" s="25" t="s">
        <v>217</v>
      </c>
      <c r="AT111" s="25" t="s">
        <v>212</v>
      </c>
      <c r="AU111" s="25" t="s">
        <v>80</v>
      </c>
      <c r="AY111" s="25" t="s">
        <v>210</v>
      </c>
      <c r="BE111" s="214">
        <f t="shared" si="4"/>
        <v>0</v>
      </c>
      <c r="BF111" s="214">
        <f t="shared" si="5"/>
        <v>0</v>
      </c>
      <c r="BG111" s="214">
        <f t="shared" si="6"/>
        <v>0</v>
      </c>
      <c r="BH111" s="214">
        <f t="shared" si="7"/>
        <v>0</v>
      </c>
      <c r="BI111" s="214">
        <f t="shared" si="8"/>
        <v>0</v>
      </c>
      <c r="BJ111" s="25" t="s">
        <v>78</v>
      </c>
      <c r="BK111" s="214">
        <f t="shared" si="9"/>
        <v>0</v>
      </c>
      <c r="BL111" s="25" t="s">
        <v>217</v>
      </c>
      <c r="BM111" s="25" t="s">
        <v>4797</v>
      </c>
    </row>
    <row r="112" spans="2:65" s="1" customFormat="1" ht="16.5" customHeight="1">
      <c r="B112" s="41"/>
      <c r="C112" s="203" t="s">
        <v>252</v>
      </c>
      <c r="D112" s="203" t="s">
        <v>212</v>
      </c>
      <c r="E112" s="204" t="s">
        <v>4798</v>
      </c>
      <c r="F112" s="205" t="s">
        <v>4799</v>
      </c>
      <c r="G112" s="206" t="s">
        <v>231</v>
      </c>
      <c r="H112" s="207">
        <v>0.175</v>
      </c>
      <c r="I112" s="208"/>
      <c r="J112" s="209">
        <f t="shared" si="0"/>
        <v>0</v>
      </c>
      <c r="K112" s="205" t="s">
        <v>216</v>
      </c>
      <c r="L112" s="61"/>
      <c r="M112" s="210" t="s">
        <v>21</v>
      </c>
      <c r="N112" s="211" t="s">
        <v>42</v>
      </c>
      <c r="O112" s="42"/>
      <c r="P112" s="212">
        <f t="shared" si="1"/>
        <v>0</v>
      </c>
      <c r="Q112" s="212">
        <v>0</v>
      </c>
      <c r="R112" s="212">
        <f t="shared" si="2"/>
        <v>0</v>
      </c>
      <c r="S112" s="212">
        <v>0</v>
      </c>
      <c r="T112" s="213">
        <f t="shared" si="3"/>
        <v>0</v>
      </c>
      <c r="AR112" s="25" t="s">
        <v>217</v>
      </c>
      <c r="AT112" s="25" t="s">
        <v>212</v>
      </c>
      <c r="AU112" s="25" t="s">
        <v>80</v>
      </c>
      <c r="AY112" s="25" t="s">
        <v>210</v>
      </c>
      <c r="BE112" s="214">
        <f t="shared" si="4"/>
        <v>0</v>
      </c>
      <c r="BF112" s="214">
        <f t="shared" si="5"/>
        <v>0</v>
      </c>
      <c r="BG112" s="214">
        <f t="shared" si="6"/>
        <v>0</v>
      </c>
      <c r="BH112" s="214">
        <f t="shared" si="7"/>
        <v>0</v>
      </c>
      <c r="BI112" s="214">
        <f t="shared" si="8"/>
        <v>0</v>
      </c>
      <c r="BJ112" s="25" t="s">
        <v>78</v>
      </c>
      <c r="BK112" s="214">
        <f t="shared" si="9"/>
        <v>0</v>
      </c>
      <c r="BL112" s="25" t="s">
        <v>217</v>
      </c>
      <c r="BM112" s="25" t="s">
        <v>4800</v>
      </c>
    </row>
    <row r="113" spans="2:65" s="1" customFormat="1" ht="16.5" customHeight="1">
      <c r="B113" s="41"/>
      <c r="C113" s="203" t="s">
        <v>257</v>
      </c>
      <c r="D113" s="203" t="s">
        <v>212</v>
      </c>
      <c r="E113" s="204" t="s">
        <v>272</v>
      </c>
      <c r="F113" s="205" t="s">
        <v>4801</v>
      </c>
      <c r="G113" s="206" t="s">
        <v>274</v>
      </c>
      <c r="H113" s="207">
        <v>0.35</v>
      </c>
      <c r="I113" s="208"/>
      <c r="J113" s="209">
        <f t="shared" si="0"/>
        <v>0</v>
      </c>
      <c r="K113" s="205" t="s">
        <v>216</v>
      </c>
      <c r="L113" s="61"/>
      <c r="M113" s="210" t="s">
        <v>21</v>
      </c>
      <c r="N113" s="211" t="s">
        <v>42</v>
      </c>
      <c r="O113" s="42"/>
      <c r="P113" s="212">
        <f t="shared" si="1"/>
        <v>0</v>
      </c>
      <c r="Q113" s="212">
        <v>0</v>
      </c>
      <c r="R113" s="212">
        <f t="shared" si="2"/>
        <v>0</v>
      </c>
      <c r="S113" s="212">
        <v>0</v>
      </c>
      <c r="T113" s="213">
        <f t="shared" si="3"/>
        <v>0</v>
      </c>
      <c r="AR113" s="25" t="s">
        <v>217</v>
      </c>
      <c r="AT113" s="25" t="s">
        <v>212</v>
      </c>
      <c r="AU113" s="25" t="s">
        <v>80</v>
      </c>
      <c r="AY113" s="25" t="s">
        <v>210</v>
      </c>
      <c r="BE113" s="214">
        <f t="shared" si="4"/>
        <v>0</v>
      </c>
      <c r="BF113" s="214">
        <f t="shared" si="5"/>
        <v>0</v>
      </c>
      <c r="BG113" s="214">
        <f t="shared" si="6"/>
        <v>0</v>
      </c>
      <c r="BH113" s="214">
        <f t="shared" si="7"/>
        <v>0</v>
      </c>
      <c r="BI113" s="214">
        <f t="shared" si="8"/>
        <v>0</v>
      </c>
      <c r="BJ113" s="25" t="s">
        <v>78</v>
      </c>
      <c r="BK113" s="214">
        <f t="shared" si="9"/>
        <v>0</v>
      </c>
      <c r="BL113" s="25" t="s">
        <v>217</v>
      </c>
      <c r="BM113" s="25" t="s">
        <v>4802</v>
      </c>
    </row>
    <row r="114" spans="2:51" s="12" customFormat="1" ht="13.5">
      <c r="B114" s="215"/>
      <c r="C114" s="216"/>
      <c r="D114" s="217" t="s">
        <v>219</v>
      </c>
      <c r="E114" s="216"/>
      <c r="F114" s="219" t="s">
        <v>5621</v>
      </c>
      <c r="G114" s="216"/>
      <c r="H114" s="220">
        <v>0.35</v>
      </c>
      <c r="I114" s="221"/>
      <c r="J114" s="216"/>
      <c r="K114" s="216"/>
      <c r="L114" s="222"/>
      <c r="M114" s="223"/>
      <c r="N114" s="224"/>
      <c r="O114" s="224"/>
      <c r="P114" s="224"/>
      <c r="Q114" s="224"/>
      <c r="R114" s="224"/>
      <c r="S114" s="224"/>
      <c r="T114" s="225"/>
      <c r="AT114" s="226" t="s">
        <v>219</v>
      </c>
      <c r="AU114" s="226" t="s">
        <v>80</v>
      </c>
      <c r="AV114" s="12" t="s">
        <v>80</v>
      </c>
      <c r="AW114" s="12" t="s">
        <v>6</v>
      </c>
      <c r="AX114" s="12" t="s">
        <v>78</v>
      </c>
      <c r="AY114" s="226" t="s">
        <v>210</v>
      </c>
    </row>
    <row r="115" spans="2:65" s="1" customFormat="1" ht="16.5" customHeight="1">
      <c r="B115" s="41"/>
      <c r="C115" s="203" t="s">
        <v>261</v>
      </c>
      <c r="D115" s="203" t="s">
        <v>212</v>
      </c>
      <c r="E115" s="204" t="s">
        <v>278</v>
      </c>
      <c r="F115" s="205" t="s">
        <v>279</v>
      </c>
      <c r="G115" s="206" t="s">
        <v>231</v>
      </c>
      <c r="H115" s="207">
        <v>0.25</v>
      </c>
      <c r="I115" s="208"/>
      <c r="J115" s="209">
        <f>ROUND(I115*H115,2)</f>
        <v>0</v>
      </c>
      <c r="K115" s="205" t="s">
        <v>216</v>
      </c>
      <c r="L115" s="61"/>
      <c r="M115" s="210" t="s">
        <v>21</v>
      </c>
      <c r="N115" s="211" t="s">
        <v>42</v>
      </c>
      <c r="O115" s="42"/>
      <c r="P115" s="212">
        <f>O115*H115</f>
        <v>0</v>
      </c>
      <c r="Q115" s="212">
        <v>0</v>
      </c>
      <c r="R115" s="212">
        <f>Q115*H115</f>
        <v>0</v>
      </c>
      <c r="S115" s="212">
        <v>0</v>
      </c>
      <c r="T115" s="213">
        <f>S115*H115</f>
        <v>0</v>
      </c>
      <c r="AR115" s="25" t="s">
        <v>217</v>
      </c>
      <c r="AT115" s="25" t="s">
        <v>212</v>
      </c>
      <c r="AU115" s="25" t="s">
        <v>80</v>
      </c>
      <c r="AY115" s="25" t="s">
        <v>210</v>
      </c>
      <c r="BE115" s="214">
        <f>IF(N115="základní",J115,0)</f>
        <v>0</v>
      </c>
      <c r="BF115" s="214">
        <f>IF(N115="snížená",J115,0)</f>
        <v>0</v>
      </c>
      <c r="BG115" s="214">
        <f>IF(N115="zákl. přenesená",J115,0)</f>
        <v>0</v>
      </c>
      <c r="BH115" s="214">
        <f>IF(N115="sníž. přenesená",J115,0)</f>
        <v>0</v>
      </c>
      <c r="BI115" s="214">
        <f>IF(N115="nulová",J115,0)</f>
        <v>0</v>
      </c>
      <c r="BJ115" s="25" t="s">
        <v>78</v>
      </c>
      <c r="BK115" s="214">
        <f>ROUND(I115*H115,2)</f>
        <v>0</v>
      </c>
      <c r="BL115" s="25" t="s">
        <v>217</v>
      </c>
      <c r="BM115" s="25" t="s">
        <v>4804</v>
      </c>
    </row>
    <row r="116" spans="2:65" s="1" customFormat="1" ht="16.5" customHeight="1">
      <c r="B116" s="41"/>
      <c r="C116" s="203" t="s">
        <v>266</v>
      </c>
      <c r="D116" s="203" t="s">
        <v>212</v>
      </c>
      <c r="E116" s="204" t="s">
        <v>296</v>
      </c>
      <c r="F116" s="205" t="s">
        <v>4805</v>
      </c>
      <c r="G116" s="206" t="s">
        <v>231</v>
      </c>
      <c r="H116" s="207">
        <v>0.15</v>
      </c>
      <c r="I116" s="208"/>
      <c r="J116" s="209">
        <f>ROUND(I116*H116,2)</f>
        <v>0</v>
      </c>
      <c r="K116" s="205" t="s">
        <v>216</v>
      </c>
      <c r="L116" s="61"/>
      <c r="M116" s="210" t="s">
        <v>21</v>
      </c>
      <c r="N116" s="211" t="s">
        <v>42</v>
      </c>
      <c r="O116" s="42"/>
      <c r="P116" s="212">
        <f>O116*H116</f>
        <v>0</v>
      </c>
      <c r="Q116" s="212">
        <v>0</v>
      </c>
      <c r="R116" s="212">
        <f>Q116*H116</f>
        <v>0</v>
      </c>
      <c r="S116" s="212">
        <v>0</v>
      </c>
      <c r="T116" s="213">
        <f>S116*H116</f>
        <v>0</v>
      </c>
      <c r="AR116" s="25" t="s">
        <v>217</v>
      </c>
      <c r="AT116" s="25" t="s">
        <v>212</v>
      </c>
      <c r="AU116" s="25" t="s">
        <v>80</v>
      </c>
      <c r="AY116" s="25" t="s">
        <v>210</v>
      </c>
      <c r="BE116" s="214">
        <f>IF(N116="základní",J116,0)</f>
        <v>0</v>
      </c>
      <c r="BF116" s="214">
        <f>IF(N116="snížená",J116,0)</f>
        <v>0</v>
      </c>
      <c r="BG116" s="214">
        <f>IF(N116="zákl. přenesená",J116,0)</f>
        <v>0</v>
      </c>
      <c r="BH116" s="214">
        <f>IF(N116="sníž. přenesená",J116,0)</f>
        <v>0</v>
      </c>
      <c r="BI116" s="214">
        <f>IF(N116="nulová",J116,0)</f>
        <v>0</v>
      </c>
      <c r="BJ116" s="25" t="s">
        <v>78</v>
      </c>
      <c r="BK116" s="214">
        <f>ROUND(I116*H116,2)</f>
        <v>0</v>
      </c>
      <c r="BL116" s="25" t="s">
        <v>217</v>
      </c>
      <c r="BM116" s="25" t="s">
        <v>4806</v>
      </c>
    </row>
    <row r="117" spans="2:65" s="1" customFormat="1" ht="16.5" customHeight="1">
      <c r="B117" s="41"/>
      <c r="C117" s="238" t="s">
        <v>271</v>
      </c>
      <c r="D117" s="238" t="s">
        <v>302</v>
      </c>
      <c r="E117" s="239" t="s">
        <v>4807</v>
      </c>
      <c r="F117" s="240" t="s">
        <v>4808</v>
      </c>
      <c r="G117" s="241" t="s">
        <v>274</v>
      </c>
      <c r="H117" s="242">
        <v>0.3</v>
      </c>
      <c r="I117" s="243"/>
      <c r="J117" s="244">
        <f>ROUND(I117*H117,2)</f>
        <v>0</v>
      </c>
      <c r="K117" s="240" t="s">
        <v>216</v>
      </c>
      <c r="L117" s="245"/>
      <c r="M117" s="246" t="s">
        <v>21</v>
      </c>
      <c r="N117" s="247" t="s">
        <v>42</v>
      </c>
      <c r="O117" s="42"/>
      <c r="P117" s="212">
        <f>O117*H117</f>
        <v>0</v>
      </c>
      <c r="Q117" s="212">
        <v>1</v>
      </c>
      <c r="R117" s="212">
        <f>Q117*H117</f>
        <v>0.3</v>
      </c>
      <c r="S117" s="212">
        <v>0</v>
      </c>
      <c r="T117" s="213">
        <f>S117*H117</f>
        <v>0</v>
      </c>
      <c r="AR117" s="25" t="s">
        <v>252</v>
      </c>
      <c r="AT117" s="25" t="s">
        <v>302</v>
      </c>
      <c r="AU117" s="25" t="s">
        <v>80</v>
      </c>
      <c r="AY117" s="25" t="s">
        <v>210</v>
      </c>
      <c r="BE117" s="214">
        <f>IF(N117="základní",J117,0)</f>
        <v>0</v>
      </c>
      <c r="BF117" s="214">
        <f>IF(N117="snížená",J117,0)</f>
        <v>0</v>
      </c>
      <c r="BG117" s="214">
        <f>IF(N117="zákl. přenesená",J117,0)</f>
        <v>0</v>
      </c>
      <c r="BH117" s="214">
        <f>IF(N117="sníž. přenesená",J117,0)</f>
        <v>0</v>
      </c>
      <c r="BI117" s="214">
        <f>IF(N117="nulová",J117,0)</f>
        <v>0</v>
      </c>
      <c r="BJ117" s="25" t="s">
        <v>78</v>
      </c>
      <c r="BK117" s="214">
        <f>ROUND(I117*H117,2)</f>
        <v>0</v>
      </c>
      <c r="BL117" s="25" t="s">
        <v>217</v>
      </c>
      <c r="BM117" s="25" t="s">
        <v>4809</v>
      </c>
    </row>
    <row r="118" spans="2:51" s="12" customFormat="1" ht="13.5">
      <c r="B118" s="215"/>
      <c r="C118" s="216"/>
      <c r="D118" s="217" t="s">
        <v>219</v>
      </c>
      <c r="E118" s="216"/>
      <c r="F118" s="219" t="s">
        <v>5622</v>
      </c>
      <c r="G118" s="216"/>
      <c r="H118" s="220">
        <v>0.3</v>
      </c>
      <c r="I118" s="221"/>
      <c r="J118" s="216"/>
      <c r="K118" s="216"/>
      <c r="L118" s="222"/>
      <c r="M118" s="223"/>
      <c r="N118" s="224"/>
      <c r="O118" s="224"/>
      <c r="P118" s="224"/>
      <c r="Q118" s="224"/>
      <c r="R118" s="224"/>
      <c r="S118" s="224"/>
      <c r="T118" s="225"/>
      <c r="AT118" s="226" t="s">
        <v>219</v>
      </c>
      <c r="AU118" s="226" t="s">
        <v>80</v>
      </c>
      <c r="AV118" s="12" t="s">
        <v>80</v>
      </c>
      <c r="AW118" s="12" t="s">
        <v>6</v>
      </c>
      <c r="AX118" s="12" t="s">
        <v>78</v>
      </c>
      <c r="AY118" s="226" t="s">
        <v>210</v>
      </c>
    </row>
    <row r="119" spans="2:63" s="11" customFormat="1" ht="29.85" customHeight="1">
      <c r="B119" s="187"/>
      <c r="C119" s="188"/>
      <c r="D119" s="189" t="s">
        <v>70</v>
      </c>
      <c r="E119" s="201" t="s">
        <v>217</v>
      </c>
      <c r="F119" s="201" t="s">
        <v>604</v>
      </c>
      <c r="G119" s="188"/>
      <c r="H119" s="188"/>
      <c r="I119" s="191"/>
      <c r="J119" s="202">
        <f>BK119</f>
        <v>0</v>
      </c>
      <c r="K119" s="188"/>
      <c r="L119" s="193"/>
      <c r="M119" s="194"/>
      <c r="N119" s="195"/>
      <c r="O119" s="195"/>
      <c r="P119" s="196">
        <f>P120</f>
        <v>0</v>
      </c>
      <c r="Q119" s="195"/>
      <c r="R119" s="196">
        <f>R120</f>
        <v>0</v>
      </c>
      <c r="S119" s="195"/>
      <c r="T119" s="197">
        <f>T120</f>
        <v>0</v>
      </c>
      <c r="AR119" s="198" t="s">
        <v>78</v>
      </c>
      <c r="AT119" s="199" t="s">
        <v>70</v>
      </c>
      <c r="AU119" s="199" t="s">
        <v>78</v>
      </c>
      <c r="AY119" s="198" t="s">
        <v>210</v>
      </c>
      <c r="BK119" s="200">
        <f>BK120</f>
        <v>0</v>
      </c>
    </row>
    <row r="120" spans="2:65" s="1" customFormat="1" ht="16.5" customHeight="1">
      <c r="B120" s="41"/>
      <c r="C120" s="203" t="s">
        <v>277</v>
      </c>
      <c r="D120" s="203" t="s">
        <v>212</v>
      </c>
      <c r="E120" s="204" t="s">
        <v>4811</v>
      </c>
      <c r="F120" s="205" t="s">
        <v>4812</v>
      </c>
      <c r="G120" s="206" t="s">
        <v>231</v>
      </c>
      <c r="H120" s="207">
        <v>0.025</v>
      </c>
      <c r="I120" s="208"/>
      <c r="J120" s="209">
        <f>ROUND(I120*H120,2)</f>
        <v>0</v>
      </c>
      <c r="K120" s="205" t="s">
        <v>216</v>
      </c>
      <c r="L120" s="61"/>
      <c r="M120" s="210" t="s">
        <v>21</v>
      </c>
      <c r="N120" s="211" t="s">
        <v>42</v>
      </c>
      <c r="O120" s="42"/>
      <c r="P120" s="212">
        <f>O120*H120</f>
        <v>0</v>
      </c>
      <c r="Q120" s="212">
        <v>0</v>
      </c>
      <c r="R120" s="212">
        <f>Q120*H120</f>
        <v>0</v>
      </c>
      <c r="S120" s="212">
        <v>0</v>
      </c>
      <c r="T120" s="213">
        <f>S120*H120</f>
        <v>0</v>
      </c>
      <c r="AR120" s="25" t="s">
        <v>217</v>
      </c>
      <c r="AT120" s="25" t="s">
        <v>212</v>
      </c>
      <c r="AU120" s="25" t="s">
        <v>80</v>
      </c>
      <c r="AY120" s="25" t="s">
        <v>210</v>
      </c>
      <c r="BE120" s="214">
        <f>IF(N120="základní",J120,0)</f>
        <v>0</v>
      </c>
      <c r="BF120" s="214">
        <f>IF(N120="snížená",J120,0)</f>
        <v>0</v>
      </c>
      <c r="BG120" s="214">
        <f>IF(N120="zákl. přenesená",J120,0)</f>
        <v>0</v>
      </c>
      <c r="BH120" s="214">
        <f>IF(N120="sníž. přenesená",J120,0)</f>
        <v>0</v>
      </c>
      <c r="BI120" s="214">
        <f>IF(N120="nulová",J120,0)</f>
        <v>0</v>
      </c>
      <c r="BJ120" s="25" t="s">
        <v>78</v>
      </c>
      <c r="BK120" s="214">
        <f>ROUND(I120*H120,2)</f>
        <v>0</v>
      </c>
      <c r="BL120" s="25" t="s">
        <v>217</v>
      </c>
      <c r="BM120" s="25" t="s">
        <v>4813</v>
      </c>
    </row>
    <row r="121" spans="2:63" s="11" customFormat="1" ht="29.85" customHeight="1">
      <c r="B121" s="187"/>
      <c r="C121" s="188"/>
      <c r="D121" s="189" t="s">
        <v>70</v>
      </c>
      <c r="E121" s="201" t="s">
        <v>241</v>
      </c>
      <c r="F121" s="201" t="s">
        <v>774</v>
      </c>
      <c r="G121" s="188"/>
      <c r="H121" s="188"/>
      <c r="I121" s="191"/>
      <c r="J121" s="202">
        <f>BK121</f>
        <v>0</v>
      </c>
      <c r="K121" s="188"/>
      <c r="L121" s="193"/>
      <c r="M121" s="194"/>
      <c r="N121" s="195"/>
      <c r="O121" s="195"/>
      <c r="P121" s="196">
        <f>P122</f>
        <v>0</v>
      </c>
      <c r="Q121" s="195"/>
      <c r="R121" s="196">
        <f>R122</f>
        <v>0.02421888</v>
      </c>
      <c r="S121" s="195"/>
      <c r="T121" s="197">
        <f>T122</f>
        <v>0</v>
      </c>
      <c r="AR121" s="198" t="s">
        <v>78</v>
      </c>
      <c r="AT121" s="199" t="s">
        <v>70</v>
      </c>
      <c r="AU121" s="199" t="s">
        <v>78</v>
      </c>
      <c r="AY121" s="198" t="s">
        <v>210</v>
      </c>
      <c r="BK121" s="200">
        <f>BK122</f>
        <v>0</v>
      </c>
    </row>
    <row r="122" spans="2:65" s="1" customFormat="1" ht="16.5" customHeight="1">
      <c r="B122" s="41"/>
      <c r="C122" s="203" t="s">
        <v>283</v>
      </c>
      <c r="D122" s="203" t="s">
        <v>212</v>
      </c>
      <c r="E122" s="204" t="s">
        <v>4814</v>
      </c>
      <c r="F122" s="205" t="s">
        <v>4815</v>
      </c>
      <c r="G122" s="206" t="s">
        <v>226</v>
      </c>
      <c r="H122" s="207">
        <v>1.088</v>
      </c>
      <c r="I122" s="208"/>
      <c r="J122" s="209">
        <f>ROUND(I122*H122,2)</f>
        <v>0</v>
      </c>
      <c r="K122" s="205" t="s">
        <v>216</v>
      </c>
      <c r="L122" s="61"/>
      <c r="M122" s="210" t="s">
        <v>21</v>
      </c>
      <c r="N122" s="211" t="s">
        <v>42</v>
      </c>
      <c r="O122" s="42"/>
      <c r="P122" s="212">
        <f>O122*H122</f>
        <v>0</v>
      </c>
      <c r="Q122" s="212">
        <v>0.02226</v>
      </c>
      <c r="R122" s="212">
        <f>Q122*H122</f>
        <v>0.02421888</v>
      </c>
      <c r="S122" s="212">
        <v>0</v>
      </c>
      <c r="T122" s="213">
        <f>S122*H122</f>
        <v>0</v>
      </c>
      <c r="AR122" s="25" t="s">
        <v>217</v>
      </c>
      <c r="AT122" s="25" t="s">
        <v>212</v>
      </c>
      <c r="AU122" s="25" t="s">
        <v>80</v>
      </c>
      <c r="AY122" s="25" t="s">
        <v>210</v>
      </c>
      <c r="BE122" s="214">
        <f>IF(N122="základní",J122,0)</f>
        <v>0</v>
      </c>
      <c r="BF122" s="214">
        <f>IF(N122="snížená",J122,0)</f>
        <v>0</v>
      </c>
      <c r="BG122" s="214">
        <f>IF(N122="zákl. přenesená",J122,0)</f>
        <v>0</v>
      </c>
      <c r="BH122" s="214">
        <f>IF(N122="sníž. přenesená",J122,0)</f>
        <v>0</v>
      </c>
      <c r="BI122" s="214">
        <f>IF(N122="nulová",J122,0)</f>
        <v>0</v>
      </c>
      <c r="BJ122" s="25" t="s">
        <v>78</v>
      </c>
      <c r="BK122" s="214">
        <f>ROUND(I122*H122,2)</f>
        <v>0</v>
      </c>
      <c r="BL122" s="25" t="s">
        <v>217</v>
      </c>
      <c r="BM122" s="25" t="s">
        <v>4816</v>
      </c>
    </row>
    <row r="123" spans="2:63" s="11" customFormat="1" ht="29.85" customHeight="1">
      <c r="B123" s="187"/>
      <c r="C123" s="188"/>
      <c r="D123" s="189" t="s">
        <v>70</v>
      </c>
      <c r="E123" s="201" t="s">
        <v>257</v>
      </c>
      <c r="F123" s="201" t="s">
        <v>4817</v>
      </c>
      <c r="G123" s="188"/>
      <c r="H123" s="188"/>
      <c r="I123" s="191"/>
      <c r="J123" s="202">
        <f>BK123</f>
        <v>0</v>
      </c>
      <c r="K123" s="188"/>
      <c r="L123" s="193"/>
      <c r="M123" s="194"/>
      <c r="N123" s="195"/>
      <c r="O123" s="195"/>
      <c r="P123" s="196">
        <f>SUM(P124:P128)</f>
        <v>0</v>
      </c>
      <c r="Q123" s="195"/>
      <c r="R123" s="196">
        <f>SUM(R124:R128)</f>
        <v>2.675E-05</v>
      </c>
      <c r="S123" s="195"/>
      <c r="T123" s="197">
        <f>SUM(T124:T128)</f>
        <v>0.051149999999999994</v>
      </c>
      <c r="AR123" s="198" t="s">
        <v>78</v>
      </c>
      <c r="AT123" s="199" t="s">
        <v>70</v>
      </c>
      <c r="AU123" s="199" t="s">
        <v>78</v>
      </c>
      <c r="AY123" s="198" t="s">
        <v>210</v>
      </c>
      <c r="BK123" s="200">
        <f>SUM(BK124:BK128)</f>
        <v>0</v>
      </c>
    </row>
    <row r="124" spans="2:65" s="1" customFormat="1" ht="16.5" customHeight="1">
      <c r="B124" s="41"/>
      <c r="C124" s="203" t="s">
        <v>10</v>
      </c>
      <c r="D124" s="203" t="s">
        <v>212</v>
      </c>
      <c r="E124" s="204" t="s">
        <v>4818</v>
      </c>
      <c r="F124" s="205" t="s">
        <v>4819</v>
      </c>
      <c r="G124" s="206" t="s">
        <v>345</v>
      </c>
      <c r="H124" s="207">
        <v>3.95</v>
      </c>
      <c r="I124" s="208"/>
      <c r="J124" s="209">
        <f>ROUND(I124*H124,2)</f>
        <v>0</v>
      </c>
      <c r="K124" s="205" t="s">
        <v>216</v>
      </c>
      <c r="L124" s="61"/>
      <c r="M124" s="210" t="s">
        <v>21</v>
      </c>
      <c r="N124" s="211" t="s">
        <v>42</v>
      </c>
      <c r="O124" s="42"/>
      <c r="P124" s="212">
        <f>O124*H124</f>
        <v>0</v>
      </c>
      <c r="Q124" s="212">
        <v>0</v>
      </c>
      <c r="R124" s="212">
        <f>Q124*H124</f>
        <v>0</v>
      </c>
      <c r="S124" s="212">
        <v>0.002</v>
      </c>
      <c r="T124" s="213">
        <f>S124*H124</f>
        <v>0.0079</v>
      </c>
      <c r="AR124" s="25" t="s">
        <v>217</v>
      </c>
      <c r="AT124" s="25" t="s">
        <v>212</v>
      </c>
      <c r="AU124" s="25" t="s">
        <v>80</v>
      </c>
      <c r="AY124" s="25" t="s">
        <v>210</v>
      </c>
      <c r="BE124" s="214">
        <f>IF(N124="základní",J124,0)</f>
        <v>0</v>
      </c>
      <c r="BF124" s="214">
        <f>IF(N124="snížená",J124,0)</f>
        <v>0</v>
      </c>
      <c r="BG124" s="214">
        <f>IF(N124="zákl. přenesená",J124,0)</f>
        <v>0</v>
      </c>
      <c r="BH124" s="214">
        <f>IF(N124="sníž. přenesená",J124,0)</f>
        <v>0</v>
      </c>
      <c r="BI124" s="214">
        <f>IF(N124="nulová",J124,0)</f>
        <v>0</v>
      </c>
      <c r="BJ124" s="25" t="s">
        <v>78</v>
      </c>
      <c r="BK124" s="214">
        <f>ROUND(I124*H124,2)</f>
        <v>0</v>
      </c>
      <c r="BL124" s="25" t="s">
        <v>217</v>
      </c>
      <c r="BM124" s="25" t="s">
        <v>4820</v>
      </c>
    </row>
    <row r="125" spans="2:65" s="1" customFormat="1" ht="16.5" customHeight="1">
      <c r="B125" s="41"/>
      <c r="C125" s="203" t="s">
        <v>291</v>
      </c>
      <c r="D125" s="203" t="s">
        <v>212</v>
      </c>
      <c r="E125" s="204" t="s">
        <v>4821</v>
      </c>
      <c r="F125" s="205" t="s">
        <v>4822</v>
      </c>
      <c r="G125" s="206" t="s">
        <v>345</v>
      </c>
      <c r="H125" s="207">
        <v>1.2</v>
      </c>
      <c r="I125" s="208"/>
      <c r="J125" s="209">
        <f>ROUND(I125*H125,2)</f>
        <v>0</v>
      </c>
      <c r="K125" s="205" t="s">
        <v>216</v>
      </c>
      <c r="L125" s="61"/>
      <c r="M125" s="210" t="s">
        <v>21</v>
      </c>
      <c r="N125" s="211" t="s">
        <v>42</v>
      </c>
      <c r="O125" s="42"/>
      <c r="P125" s="212">
        <f>O125*H125</f>
        <v>0</v>
      </c>
      <c r="Q125" s="212">
        <v>0</v>
      </c>
      <c r="R125" s="212">
        <f>Q125*H125</f>
        <v>0</v>
      </c>
      <c r="S125" s="212">
        <v>0.006</v>
      </c>
      <c r="T125" s="213">
        <f>S125*H125</f>
        <v>0.0072</v>
      </c>
      <c r="AR125" s="25" t="s">
        <v>217</v>
      </c>
      <c r="AT125" s="25" t="s">
        <v>212</v>
      </c>
      <c r="AU125" s="25" t="s">
        <v>80</v>
      </c>
      <c r="AY125" s="25" t="s">
        <v>210</v>
      </c>
      <c r="BE125" s="214">
        <f>IF(N125="základní",J125,0)</f>
        <v>0</v>
      </c>
      <c r="BF125" s="214">
        <f>IF(N125="snížená",J125,0)</f>
        <v>0</v>
      </c>
      <c r="BG125" s="214">
        <f>IF(N125="zákl. přenesená",J125,0)</f>
        <v>0</v>
      </c>
      <c r="BH125" s="214">
        <f>IF(N125="sníž. přenesená",J125,0)</f>
        <v>0</v>
      </c>
      <c r="BI125" s="214">
        <f>IF(N125="nulová",J125,0)</f>
        <v>0</v>
      </c>
      <c r="BJ125" s="25" t="s">
        <v>78</v>
      </c>
      <c r="BK125" s="214">
        <f>ROUND(I125*H125,2)</f>
        <v>0</v>
      </c>
      <c r="BL125" s="25" t="s">
        <v>217</v>
      </c>
      <c r="BM125" s="25" t="s">
        <v>4823</v>
      </c>
    </row>
    <row r="126" spans="2:65" s="1" customFormat="1" ht="16.5" customHeight="1">
      <c r="B126" s="41"/>
      <c r="C126" s="203" t="s">
        <v>295</v>
      </c>
      <c r="D126" s="203" t="s">
        <v>212</v>
      </c>
      <c r="E126" s="204" t="s">
        <v>4824</v>
      </c>
      <c r="F126" s="205" t="s">
        <v>4825</v>
      </c>
      <c r="G126" s="206" t="s">
        <v>345</v>
      </c>
      <c r="H126" s="207">
        <v>0.3</v>
      </c>
      <c r="I126" s="208"/>
      <c r="J126" s="209">
        <f>ROUND(I126*H126,2)</f>
        <v>0</v>
      </c>
      <c r="K126" s="205" t="s">
        <v>216</v>
      </c>
      <c r="L126" s="61"/>
      <c r="M126" s="210" t="s">
        <v>21</v>
      </c>
      <c r="N126" s="211" t="s">
        <v>42</v>
      </c>
      <c r="O126" s="42"/>
      <c r="P126" s="212">
        <f>O126*H126</f>
        <v>0</v>
      </c>
      <c r="Q126" s="212">
        <v>0</v>
      </c>
      <c r="R126" s="212">
        <f>Q126*H126</f>
        <v>0</v>
      </c>
      <c r="S126" s="212">
        <v>0.009</v>
      </c>
      <c r="T126" s="213">
        <f>S126*H126</f>
        <v>0.0026999999999999997</v>
      </c>
      <c r="AR126" s="25" t="s">
        <v>217</v>
      </c>
      <c r="AT126" s="25" t="s">
        <v>212</v>
      </c>
      <c r="AU126" s="25" t="s">
        <v>80</v>
      </c>
      <c r="AY126" s="25" t="s">
        <v>210</v>
      </c>
      <c r="BE126" s="214">
        <f>IF(N126="základní",J126,0)</f>
        <v>0</v>
      </c>
      <c r="BF126" s="214">
        <f>IF(N126="snížená",J126,0)</f>
        <v>0</v>
      </c>
      <c r="BG126" s="214">
        <f>IF(N126="zákl. přenesená",J126,0)</f>
        <v>0</v>
      </c>
      <c r="BH126" s="214">
        <f>IF(N126="sníž. přenesená",J126,0)</f>
        <v>0</v>
      </c>
      <c r="BI126" s="214">
        <f>IF(N126="nulová",J126,0)</f>
        <v>0</v>
      </c>
      <c r="BJ126" s="25" t="s">
        <v>78</v>
      </c>
      <c r="BK126" s="214">
        <f>ROUND(I126*H126,2)</f>
        <v>0</v>
      </c>
      <c r="BL126" s="25" t="s">
        <v>217</v>
      </c>
      <c r="BM126" s="25" t="s">
        <v>4826</v>
      </c>
    </row>
    <row r="127" spans="2:65" s="1" customFormat="1" ht="16.5" customHeight="1">
      <c r="B127" s="41"/>
      <c r="C127" s="203" t="s">
        <v>301</v>
      </c>
      <c r="D127" s="203" t="s">
        <v>212</v>
      </c>
      <c r="E127" s="204" t="s">
        <v>4827</v>
      </c>
      <c r="F127" s="205" t="s">
        <v>4828</v>
      </c>
      <c r="G127" s="206" t="s">
        <v>345</v>
      </c>
      <c r="H127" s="207">
        <v>1.8</v>
      </c>
      <c r="I127" s="208"/>
      <c r="J127" s="209">
        <f>ROUND(I127*H127,2)</f>
        <v>0</v>
      </c>
      <c r="K127" s="205" t="s">
        <v>216</v>
      </c>
      <c r="L127" s="61"/>
      <c r="M127" s="210" t="s">
        <v>21</v>
      </c>
      <c r="N127" s="211" t="s">
        <v>42</v>
      </c>
      <c r="O127" s="42"/>
      <c r="P127" s="212">
        <f>O127*H127</f>
        <v>0</v>
      </c>
      <c r="Q127" s="212">
        <v>0</v>
      </c>
      <c r="R127" s="212">
        <f>Q127*H127</f>
        <v>0</v>
      </c>
      <c r="S127" s="212">
        <v>0.018</v>
      </c>
      <c r="T127" s="213">
        <f>S127*H127</f>
        <v>0.0324</v>
      </c>
      <c r="AR127" s="25" t="s">
        <v>217</v>
      </c>
      <c r="AT127" s="25" t="s">
        <v>212</v>
      </c>
      <c r="AU127" s="25" t="s">
        <v>80</v>
      </c>
      <c r="AY127" s="25" t="s">
        <v>210</v>
      </c>
      <c r="BE127" s="214">
        <f>IF(N127="základní",J127,0)</f>
        <v>0</v>
      </c>
      <c r="BF127" s="214">
        <f>IF(N127="snížená",J127,0)</f>
        <v>0</v>
      </c>
      <c r="BG127" s="214">
        <f>IF(N127="zákl. přenesená",J127,0)</f>
        <v>0</v>
      </c>
      <c r="BH127" s="214">
        <f>IF(N127="sníž. přenesená",J127,0)</f>
        <v>0</v>
      </c>
      <c r="BI127" s="214">
        <f>IF(N127="nulová",J127,0)</f>
        <v>0</v>
      </c>
      <c r="BJ127" s="25" t="s">
        <v>78</v>
      </c>
      <c r="BK127" s="214">
        <f>ROUND(I127*H127,2)</f>
        <v>0</v>
      </c>
      <c r="BL127" s="25" t="s">
        <v>217</v>
      </c>
      <c r="BM127" s="25" t="s">
        <v>4829</v>
      </c>
    </row>
    <row r="128" spans="2:65" s="1" customFormat="1" ht="16.5" customHeight="1">
      <c r="B128" s="41"/>
      <c r="C128" s="203" t="s">
        <v>307</v>
      </c>
      <c r="D128" s="203" t="s">
        <v>212</v>
      </c>
      <c r="E128" s="204" t="s">
        <v>4830</v>
      </c>
      <c r="F128" s="205" t="s">
        <v>4831</v>
      </c>
      <c r="G128" s="206" t="s">
        <v>345</v>
      </c>
      <c r="H128" s="207">
        <v>0.025</v>
      </c>
      <c r="I128" s="208"/>
      <c r="J128" s="209">
        <f>ROUND(I128*H128,2)</f>
        <v>0</v>
      </c>
      <c r="K128" s="205" t="s">
        <v>216</v>
      </c>
      <c r="L128" s="61"/>
      <c r="M128" s="210" t="s">
        <v>21</v>
      </c>
      <c r="N128" s="211" t="s">
        <v>42</v>
      </c>
      <c r="O128" s="42"/>
      <c r="P128" s="212">
        <f>O128*H128</f>
        <v>0</v>
      </c>
      <c r="Q128" s="212">
        <v>0.00107</v>
      </c>
      <c r="R128" s="212">
        <f>Q128*H128</f>
        <v>2.675E-05</v>
      </c>
      <c r="S128" s="212">
        <v>0.038</v>
      </c>
      <c r="T128" s="213">
        <f>S128*H128</f>
        <v>0.00095</v>
      </c>
      <c r="AR128" s="25" t="s">
        <v>217</v>
      </c>
      <c r="AT128" s="25" t="s">
        <v>212</v>
      </c>
      <c r="AU128" s="25" t="s">
        <v>80</v>
      </c>
      <c r="AY128" s="25" t="s">
        <v>210</v>
      </c>
      <c r="BE128" s="214">
        <f>IF(N128="základní",J128,0)</f>
        <v>0</v>
      </c>
      <c r="BF128" s="214">
        <f>IF(N128="snížená",J128,0)</f>
        <v>0</v>
      </c>
      <c r="BG128" s="214">
        <f>IF(N128="zákl. přenesená",J128,0)</f>
        <v>0</v>
      </c>
      <c r="BH128" s="214">
        <f>IF(N128="sníž. přenesená",J128,0)</f>
        <v>0</v>
      </c>
      <c r="BI128" s="214">
        <f>IF(N128="nulová",J128,0)</f>
        <v>0</v>
      </c>
      <c r="BJ128" s="25" t="s">
        <v>78</v>
      </c>
      <c r="BK128" s="214">
        <f>ROUND(I128*H128,2)</f>
        <v>0</v>
      </c>
      <c r="BL128" s="25" t="s">
        <v>217</v>
      </c>
      <c r="BM128" s="25" t="s">
        <v>4832</v>
      </c>
    </row>
    <row r="129" spans="2:63" s="11" customFormat="1" ht="37.35" customHeight="1">
      <c r="B129" s="187"/>
      <c r="C129" s="188"/>
      <c r="D129" s="189" t="s">
        <v>70</v>
      </c>
      <c r="E129" s="190" t="s">
        <v>2028</v>
      </c>
      <c r="F129" s="190" t="s">
        <v>2029</v>
      </c>
      <c r="G129" s="188"/>
      <c r="H129" s="188"/>
      <c r="I129" s="191"/>
      <c r="J129" s="192">
        <f>BK129</f>
        <v>0</v>
      </c>
      <c r="K129" s="188"/>
      <c r="L129" s="193"/>
      <c r="M129" s="194"/>
      <c r="N129" s="195"/>
      <c r="O129" s="195"/>
      <c r="P129" s="196">
        <f>P130+P139+P179+P208+P242+P244</f>
        <v>0</v>
      </c>
      <c r="Q129" s="195"/>
      <c r="R129" s="196">
        <f>R130+R139+R179+R208+R242+R244</f>
        <v>0.0393935</v>
      </c>
      <c r="S129" s="195"/>
      <c r="T129" s="197">
        <f>T130+T139+T179+T208+T242+T244</f>
        <v>0.03679350000000001</v>
      </c>
      <c r="AR129" s="198" t="s">
        <v>80</v>
      </c>
      <c r="AT129" s="199" t="s">
        <v>70</v>
      </c>
      <c r="AU129" s="199" t="s">
        <v>71</v>
      </c>
      <c r="AY129" s="198" t="s">
        <v>210</v>
      </c>
      <c r="BK129" s="200">
        <f>BK130+BK139+BK179+BK208+BK242+BK244</f>
        <v>0</v>
      </c>
    </row>
    <row r="130" spans="2:63" s="11" customFormat="1" ht="19.9" customHeight="1">
      <c r="B130" s="187"/>
      <c r="C130" s="188"/>
      <c r="D130" s="189" t="s">
        <v>70</v>
      </c>
      <c r="E130" s="201" t="s">
        <v>2269</v>
      </c>
      <c r="F130" s="201" t="s">
        <v>2270</v>
      </c>
      <c r="G130" s="188"/>
      <c r="H130" s="188"/>
      <c r="I130" s="191"/>
      <c r="J130" s="202">
        <f>BK130</f>
        <v>0</v>
      </c>
      <c r="K130" s="188"/>
      <c r="L130" s="193"/>
      <c r="M130" s="194"/>
      <c r="N130" s="195"/>
      <c r="O130" s="195"/>
      <c r="P130" s="196">
        <f>SUM(P131:P138)</f>
        <v>0</v>
      </c>
      <c r="Q130" s="195"/>
      <c r="R130" s="196">
        <f>SUM(R131:R138)</f>
        <v>0.0009635000000000001</v>
      </c>
      <c r="S130" s="195"/>
      <c r="T130" s="197">
        <f>SUM(T131:T138)</f>
        <v>0</v>
      </c>
      <c r="AR130" s="198" t="s">
        <v>80</v>
      </c>
      <c r="AT130" s="199" t="s">
        <v>70</v>
      </c>
      <c r="AU130" s="199" t="s">
        <v>78</v>
      </c>
      <c r="AY130" s="198" t="s">
        <v>210</v>
      </c>
      <c r="BK130" s="200">
        <f>SUM(BK131:BK138)</f>
        <v>0</v>
      </c>
    </row>
    <row r="131" spans="2:65" s="1" customFormat="1" ht="25.5" customHeight="1">
      <c r="B131" s="41"/>
      <c r="C131" s="203" t="s">
        <v>312</v>
      </c>
      <c r="D131" s="203" t="s">
        <v>212</v>
      </c>
      <c r="E131" s="204" t="s">
        <v>4555</v>
      </c>
      <c r="F131" s="205" t="s">
        <v>4556</v>
      </c>
      <c r="G131" s="206" t="s">
        <v>345</v>
      </c>
      <c r="H131" s="207">
        <v>9.5</v>
      </c>
      <c r="I131" s="208"/>
      <c r="J131" s="209">
        <f aca="true" t="shared" si="10" ref="J131:J138">ROUND(I131*H131,2)</f>
        <v>0</v>
      </c>
      <c r="K131" s="205" t="s">
        <v>216</v>
      </c>
      <c r="L131" s="61"/>
      <c r="M131" s="210" t="s">
        <v>21</v>
      </c>
      <c r="N131" s="211" t="s">
        <v>42</v>
      </c>
      <c r="O131" s="42"/>
      <c r="P131" s="212">
        <f aca="true" t="shared" si="11" ref="P131:P138">O131*H131</f>
        <v>0</v>
      </c>
      <c r="Q131" s="212">
        <v>6E-05</v>
      </c>
      <c r="R131" s="212">
        <f aca="true" t="shared" si="12" ref="R131:R138">Q131*H131</f>
        <v>0.00057</v>
      </c>
      <c r="S131" s="212">
        <v>0</v>
      </c>
      <c r="T131" s="213">
        <f aca="true" t="shared" si="13" ref="T131:T138">S131*H131</f>
        <v>0</v>
      </c>
      <c r="AR131" s="25" t="s">
        <v>291</v>
      </c>
      <c r="AT131" s="25" t="s">
        <v>212</v>
      </c>
      <c r="AU131" s="25" t="s">
        <v>80</v>
      </c>
      <c r="AY131" s="25" t="s">
        <v>210</v>
      </c>
      <c r="BE131" s="214">
        <f aca="true" t="shared" si="14" ref="BE131:BE138">IF(N131="základní",J131,0)</f>
        <v>0</v>
      </c>
      <c r="BF131" s="214">
        <f aca="true" t="shared" si="15" ref="BF131:BF138">IF(N131="snížená",J131,0)</f>
        <v>0</v>
      </c>
      <c r="BG131" s="214">
        <f aca="true" t="shared" si="16" ref="BG131:BG138">IF(N131="zákl. přenesená",J131,0)</f>
        <v>0</v>
      </c>
      <c r="BH131" s="214">
        <f aca="true" t="shared" si="17" ref="BH131:BH138">IF(N131="sníž. přenesená",J131,0)</f>
        <v>0</v>
      </c>
      <c r="BI131" s="214">
        <f aca="true" t="shared" si="18" ref="BI131:BI138">IF(N131="nulová",J131,0)</f>
        <v>0</v>
      </c>
      <c r="BJ131" s="25" t="s">
        <v>78</v>
      </c>
      <c r="BK131" s="214">
        <f aca="true" t="shared" si="19" ref="BK131:BK138">ROUND(I131*H131,2)</f>
        <v>0</v>
      </c>
      <c r="BL131" s="25" t="s">
        <v>291</v>
      </c>
      <c r="BM131" s="25" t="s">
        <v>4557</v>
      </c>
    </row>
    <row r="132" spans="2:65" s="1" customFormat="1" ht="16.5" customHeight="1">
      <c r="B132" s="41"/>
      <c r="C132" s="238" t="s">
        <v>9</v>
      </c>
      <c r="D132" s="238" t="s">
        <v>302</v>
      </c>
      <c r="E132" s="239" t="s">
        <v>4564</v>
      </c>
      <c r="F132" s="240" t="s">
        <v>4565</v>
      </c>
      <c r="G132" s="241" t="s">
        <v>345</v>
      </c>
      <c r="H132" s="242">
        <v>3.25</v>
      </c>
      <c r="I132" s="243"/>
      <c r="J132" s="244">
        <f t="shared" si="10"/>
        <v>0</v>
      </c>
      <c r="K132" s="240" t="s">
        <v>216</v>
      </c>
      <c r="L132" s="245"/>
      <c r="M132" s="246" t="s">
        <v>21</v>
      </c>
      <c r="N132" s="247" t="s">
        <v>42</v>
      </c>
      <c r="O132" s="42"/>
      <c r="P132" s="212">
        <f t="shared" si="11"/>
        <v>0</v>
      </c>
      <c r="Q132" s="212">
        <v>3E-05</v>
      </c>
      <c r="R132" s="212">
        <f t="shared" si="12"/>
        <v>9.75E-05</v>
      </c>
      <c r="S132" s="212">
        <v>0</v>
      </c>
      <c r="T132" s="213">
        <f t="shared" si="13"/>
        <v>0</v>
      </c>
      <c r="AR132" s="25" t="s">
        <v>372</v>
      </c>
      <c r="AT132" s="25" t="s">
        <v>302</v>
      </c>
      <c r="AU132" s="25" t="s">
        <v>80</v>
      </c>
      <c r="AY132" s="25" t="s">
        <v>210</v>
      </c>
      <c r="BE132" s="214">
        <f t="shared" si="14"/>
        <v>0</v>
      </c>
      <c r="BF132" s="214">
        <f t="shared" si="15"/>
        <v>0</v>
      </c>
      <c r="BG132" s="214">
        <f t="shared" si="16"/>
        <v>0</v>
      </c>
      <c r="BH132" s="214">
        <f t="shared" si="17"/>
        <v>0</v>
      </c>
      <c r="BI132" s="214">
        <f t="shared" si="18"/>
        <v>0</v>
      </c>
      <c r="BJ132" s="25" t="s">
        <v>78</v>
      </c>
      <c r="BK132" s="214">
        <f t="shared" si="19"/>
        <v>0</v>
      </c>
      <c r="BL132" s="25" t="s">
        <v>291</v>
      </c>
      <c r="BM132" s="25" t="s">
        <v>4833</v>
      </c>
    </row>
    <row r="133" spans="2:65" s="1" customFormat="1" ht="16.5" customHeight="1">
      <c r="B133" s="41"/>
      <c r="C133" s="238" t="s">
        <v>319</v>
      </c>
      <c r="D133" s="238" t="s">
        <v>302</v>
      </c>
      <c r="E133" s="239" t="s">
        <v>4567</v>
      </c>
      <c r="F133" s="240" t="s">
        <v>4568</v>
      </c>
      <c r="G133" s="241" t="s">
        <v>345</v>
      </c>
      <c r="H133" s="242">
        <v>3.1</v>
      </c>
      <c r="I133" s="243"/>
      <c r="J133" s="244">
        <f t="shared" si="10"/>
        <v>0</v>
      </c>
      <c r="K133" s="240" t="s">
        <v>216</v>
      </c>
      <c r="L133" s="245"/>
      <c r="M133" s="246" t="s">
        <v>21</v>
      </c>
      <c r="N133" s="247" t="s">
        <v>42</v>
      </c>
      <c r="O133" s="42"/>
      <c r="P133" s="212">
        <f t="shared" si="11"/>
        <v>0</v>
      </c>
      <c r="Q133" s="212">
        <v>4E-05</v>
      </c>
      <c r="R133" s="212">
        <f t="shared" si="12"/>
        <v>0.000124</v>
      </c>
      <c r="S133" s="212">
        <v>0</v>
      </c>
      <c r="T133" s="213">
        <f t="shared" si="13"/>
        <v>0</v>
      </c>
      <c r="AR133" s="25" t="s">
        <v>372</v>
      </c>
      <c r="AT133" s="25" t="s">
        <v>302</v>
      </c>
      <c r="AU133" s="25" t="s">
        <v>80</v>
      </c>
      <c r="AY133" s="25" t="s">
        <v>210</v>
      </c>
      <c r="BE133" s="214">
        <f t="shared" si="14"/>
        <v>0</v>
      </c>
      <c r="BF133" s="214">
        <f t="shared" si="15"/>
        <v>0</v>
      </c>
      <c r="BG133" s="214">
        <f t="shared" si="16"/>
        <v>0</v>
      </c>
      <c r="BH133" s="214">
        <f t="shared" si="17"/>
        <v>0</v>
      </c>
      <c r="BI133" s="214">
        <f t="shared" si="18"/>
        <v>0</v>
      </c>
      <c r="BJ133" s="25" t="s">
        <v>78</v>
      </c>
      <c r="BK133" s="214">
        <f t="shared" si="19"/>
        <v>0</v>
      </c>
      <c r="BL133" s="25" t="s">
        <v>291</v>
      </c>
      <c r="BM133" s="25" t="s">
        <v>4834</v>
      </c>
    </row>
    <row r="134" spans="2:65" s="1" customFormat="1" ht="16.5" customHeight="1">
      <c r="B134" s="41"/>
      <c r="C134" s="238" t="s">
        <v>325</v>
      </c>
      <c r="D134" s="238" t="s">
        <v>302</v>
      </c>
      <c r="E134" s="239" t="s">
        <v>4835</v>
      </c>
      <c r="F134" s="240" t="s">
        <v>4836</v>
      </c>
      <c r="G134" s="241" t="s">
        <v>345</v>
      </c>
      <c r="H134" s="242">
        <v>1.1</v>
      </c>
      <c r="I134" s="243"/>
      <c r="J134" s="244">
        <f t="shared" si="10"/>
        <v>0</v>
      </c>
      <c r="K134" s="240" t="s">
        <v>216</v>
      </c>
      <c r="L134" s="245"/>
      <c r="M134" s="246" t="s">
        <v>21</v>
      </c>
      <c r="N134" s="247" t="s">
        <v>42</v>
      </c>
      <c r="O134" s="42"/>
      <c r="P134" s="212">
        <f t="shared" si="11"/>
        <v>0</v>
      </c>
      <c r="Q134" s="212">
        <v>3E-05</v>
      </c>
      <c r="R134" s="212">
        <f t="shared" si="12"/>
        <v>3.3E-05</v>
      </c>
      <c r="S134" s="212">
        <v>0</v>
      </c>
      <c r="T134" s="213">
        <f t="shared" si="13"/>
        <v>0</v>
      </c>
      <c r="AR134" s="25" t="s">
        <v>372</v>
      </c>
      <c r="AT134" s="25" t="s">
        <v>302</v>
      </c>
      <c r="AU134" s="25" t="s">
        <v>80</v>
      </c>
      <c r="AY134" s="25" t="s">
        <v>210</v>
      </c>
      <c r="BE134" s="214">
        <f t="shared" si="14"/>
        <v>0</v>
      </c>
      <c r="BF134" s="214">
        <f t="shared" si="15"/>
        <v>0</v>
      </c>
      <c r="BG134" s="214">
        <f t="shared" si="16"/>
        <v>0</v>
      </c>
      <c r="BH134" s="214">
        <f t="shared" si="17"/>
        <v>0</v>
      </c>
      <c r="BI134" s="214">
        <f t="shared" si="18"/>
        <v>0</v>
      </c>
      <c r="BJ134" s="25" t="s">
        <v>78</v>
      </c>
      <c r="BK134" s="214">
        <f t="shared" si="19"/>
        <v>0</v>
      </c>
      <c r="BL134" s="25" t="s">
        <v>291</v>
      </c>
      <c r="BM134" s="25" t="s">
        <v>4837</v>
      </c>
    </row>
    <row r="135" spans="2:65" s="1" customFormat="1" ht="16.5" customHeight="1">
      <c r="B135" s="41"/>
      <c r="C135" s="238" t="s">
        <v>332</v>
      </c>
      <c r="D135" s="238" t="s">
        <v>302</v>
      </c>
      <c r="E135" s="239" t="s">
        <v>4570</v>
      </c>
      <c r="F135" s="240" t="s">
        <v>4571</v>
      </c>
      <c r="G135" s="241" t="s">
        <v>345</v>
      </c>
      <c r="H135" s="242">
        <v>0.6</v>
      </c>
      <c r="I135" s="243"/>
      <c r="J135" s="244">
        <f t="shared" si="10"/>
        <v>0</v>
      </c>
      <c r="K135" s="240" t="s">
        <v>216</v>
      </c>
      <c r="L135" s="245"/>
      <c r="M135" s="246" t="s">
        <v>21</v>
      </c>
      <c r="N135" s="247" t="s">
        <v>42</v>
      </c>
      <c r="O135" s="42"/>
      <c r="P135" s="212">
        <f t="shared" si="11"/>
        <v>0</v>
      </c>
      <c r="Q135" s="212">
        <v>5E-05</v>
      </c>
      <c r="R135" s="212">
        <f t="shared" si="12"/>
        <v>3E-05</v>
      </c>
      <c r="S135" s="212">
        <v>0</v>
      </c>
      <c r="T135" s="213">
        <f t="shared" si="13"/>
        <v>0</v>
      </c>
      <c r="AR135" s="25" t="s">
        <v>372</v>
      </c>
      <c r="AT135" s="25" t="s">
        <v>302</v>
      </c>
      <c r="AU135" s="25" t="s">
        <v>80</v>
      </c>
      <c r="AY135" s="25" t="s">
        <v>210</v>
      </c>
      <c r="BE135" s="214">
        <f t="shared" si="14"/>
        <v>0</v>
      </c>
      <c r="BF135" s="214">
        <f t="shared" si="15"/>
        <v>0</v>
      </c>
      <c r="BG135" s="214">
        <f t="shared" si="16"/>
        <v>0</v>
      </c>
      <c r="BH135" s="214">
        <f t="shared" si="17"/>
        <v>0</v>
      </c>
      <c r="BI135" s="214">
        <f t="shared" si="18"/>
        <v>0</v>
      </c>
      <c r="BJ135" s="25" t="s">
        <v>78</v>
      </c>
      <c r="BK135" s="214">
        <f t="shared" si="19"/>
        <v>0</v>
      </c>
      <c r="BL135" s="25" t="s">
        <v>291</v>
      </c>
      <c r="BM135" s="25" t="s">
        <v>4838</v>
      </c>
    </row>
    <row r="136" spans="2:65" s="1" customFormat="1" ht="16.5" customHeight="1">
      <c r="B136" s="41"/>
      <c r="C136" s="238" t="s">
        <v>337</v>
      </c>
      <c r="D136" s="238" t="s">
        <v>302</v>
      </c>
      <c r="E136" s="239" t="s">
        <v>4839</v>
      </c>
      <c r="F136" s="240" t="s">
        <v>4840</v>
      </c>
      <c r="G136" s="241" t="s">
        <v>345</v>
      </c>
      <c r="H136" s="242">
        <v>0.75</v>
      </c>
      <c r="I136" s="243"/>
      <c r="J136" s="244">
        <f t="shared" si="10"/>
        <v>0</v>
      </c>
      <c r="K136" s="240" t="s">
        <v>216</v>
      </c>
      <c r="L136" s="245"/>
      <c r="M136" s="246" t="s">
        <v>21</v>
      </c>
      <c r="N136" s="247" t="s">
        <v>42</v>
      </c>
      <c r="O136" s="42"/>
      <c r="P136" s="212">
        <f t="shared" si="11"/>
        <v>0</v>
      </c>
      <c r="Q136" s="212">
        <v>4E-05</v>
      </c>
      <c r="R136" s="212">
        <f t="shared" si="12"/>
        <v>3.0000000000000004E-05</v>
      </c>
      <c r="S136" s="212">
        <v>0</v>
      </c>
      <c r="T136" s="213">
        <f t="shared" si="13"/>
        <v>0</v>
      </c>
      <c r="AR136" s="25" t="s">
        <v>372</v>
      </c>
      <c r="AT136" s="25" t="s">
        <v>302</v>
      </c>
      <c r="AU136" s="25" t="s">
        <v>80</v>
      </c>
      <c r="AY136" s="25" t="s">
        <v>210</v>
      </c>
      <c r="BE136" s="214">
        <f t="shared" si="14"/>
        <v>0</v>
      </c>
      <c r="BF136" s="214">
        <f t="shared" si="15"/>
        <v>0</v>
      </c>
      <c r="BG136" s="214">
        <f t="shared" si="16"/>
        <v>0</v>
      </c>
      <c r="BH136" s="214">
        <f t="shared" si="17"/>
        <v>0</v>
      </c>
      <c r="BI136" s="214">
        <f t="shared" si="18"/>
        <v>0</v>
      </c>
      <c r="BJ136" s="25" t="s">
        <v>78</v>
      </c>
      <c r="BK136" s="214">
        <f t="shared" si="19"/>
        <v>0</v>
      </c>
      <c r="BL136" s="25" t="s">
        <v>291</v>
      </c>
      <c r="BM136" s="25" t="s">
        <v>4841</v>
      </c>
    </row>
    <row r="137" spans="2:65" s="1" customFormat="1" ht="16.5" customHeight="1">
      <c r="B137" s="41"/>
      <c r="C137" s="238" t="s">
        <v>342</v>
      </c>
      <c r="D137" s="238" t="s">
        <v>302</v>
      </c>
      <c r="E137" s="239" t="s">
        <v>4842</v>
      </c>
      <c r="F137" s="240" t="s">
        <v>4843</v>
      </c>
      <c r="G137" s="241" t="s">
        <v>345</v>
      </c>
      <c r="H137" s="242">
        <v>0.1</v>
      </c>
      <c r="I137" s="243"/>
      <c r="J137" s="244">
        <f t="shared" si="10"/>
        <v>0</v>
      </c>
      <c r="K137" s="240" t="s">
        <v>216</v>
      </c>
      <c r="L137" s="245"/>
      <c r="M137" s="246" t="s">
        <v>21</v>
      </c>
      <c r="N137" s="247" t="s">
        <v>42</v>
      </c>
      <c r="O137" s="42"/>
      <c r="P137" s="212">
        <f t="shared" si="11"/>
        <v>0</v>
      </c>
      <c r="Q137" s="212">
        <v>0.00055</v>
      </c>
      <c r="R137" s="212">
        <f t="shared" si="12"/>
        <v>5.500000000000001E-05</v>
      </c>
      <c r="S137" s="212">
        <v>0</v>
      </c>
      <c r="T137" s="213">
        <f t="shared" si="13"/>
        <v>0</v>
      </c>
      <c r="AR137" s="25" t="s">
        <v>372</v>
      </c>
      <c r="AT137" s="25" t="s">
        <v>302</v>
      </c>
      <c r="AU137" s="25" t="s">
        <v>80</v>
      </c>
      <c r="AY137" s="25" t="s">
        <v>210</v>
      </c>
      <c r="BE137" s="214">
        <f t="shared" si="14"/>
        <v>0</v>
      </c>
      <c r="BF137" s="214">
        <f t="shared" si="15"/>
        <v>0</v>
      </c>
      <c r="BG137" s="214">
        <f t="shared" si="16"/>
        <v>0</v>
      </c>
      <c r="BH137" s="214">
        <f t="shared" si="17"/>
        <v>0</v>
      </c>
      <c r="BI137" s="214">
        <f t="shared" si="18"/>
        <v>0</v>
      </c>
      <c r="BJ137" s="25" t="s">
        <v>78</v>
      </c>
      <c r="BK137" s="214">
        <f t="shared" si="19"/>
        <v>0</v>
      </c>
      <c r="BL137" s="25" t="s">
        <v>291</v>
      </c>
      <c r="BM137" s="25" t="s">
        <v>4844</v>
      </c>
    </row>
    <row r="138" spans="2:65" s="1" customFormat="1" ht="16.5" customHeight="1">
      <c r="B138" s="41"/>
      <c r="C138" s="238" t="s">
        <v>347</v>
      </c>
      <c r="D138" s="238" t="s">
        <v>302</v>
      </c>
      <c r="E138" s="239" t="s">
        <v>4845</v>
      </c>
      <c r="F138" s="240" t="s">
        <v>4846</v>
      </c>
      <c r="G138" s="241" t="s">
        <v>345</v>
      </c>
      <c r="H138" s="242">
        <v>0.6</v>
      </c>
      <c r="I138" s="243"/>
      <c r="J138" s="244">
        <f t="shared" si="10"/>
        <v>0</v>
      </c>
      <c r="K138" s="240" t="s">
        <v>216</v>
      </c>
      <c r="L138" s="245"/>
      <c r="M138" s="246" t="s">
        <v>21</v>
      </c>
      <c r="N138" s="247" t="s">
        <v>42</v>
      </c>
      <c r="O138" s="42"/>
      <c r="P138" s="212">
        <f t="shared" si="11"/>
        <v>0</v>
      </c>
      <c r="Q138" s="212">
        <v>4E-05</v>
      </c>
      <c r="R138" s="212">
        <f t="shared" si="12"/>
        <v>2.4E-05</v>
      </c>
      <c r="S138" s="212">
        <v>0</v>
      </c>
      <c r="T138" s="213">
        <f t="shared" si="13"/>
        <v>0</v>
      </c>
      <c r="AR138" s="25" t="s">
        <v>372</v>
      </c>
      <c r="AT138" s="25" t="s">
        <v>302</v>
      </c>
      <c r="AU138" s="25" t="s">
        <v>80</v>
      </c>
      <c r="AY138" s="25" t="s">
        <v>210</v>
      </c>
      <c r="BE138" s="214">
        <f t="shared" si="14"/>
        <v>0</v>
      </c>
      <c r="BF138" s="214">
        <f t="shared" si="15"/>
        <v>0</v>
      </c>
      <c r="BG138" s="214">
        <f t="shared" si="16"/>
        <v>0</v>
      </c>
      <c r="BH138" s="214">
        <f t="shared" si="17"/>
        <v>0</v>
      </c>
      <c r="BI138" s="214">
        <f t="shared" si="18"/>
        <v>0</v>
      </c>
      <c r="BJ138" s="25" t="s">
        <v>78</v>
      </c>
      <c r="BK138" s="214">
        <f t="shared" si="19"/>
        <v>0</v>
      </c>
      <c r="BL138" s="25" t="s">
        <v>291</v>
      </c>
      <c r="BM138" s="25" t="s">
        <v>4847</v>
      </c>
    </row>
    <row r="139" spans="2:63" s="11" customFormat="1" ht="29.85" customHeight="1">
      <c r="B139" s="187"/>
      <c r="C139" s="188"/>
      <c r="D139" s="189" t="s">
        <v>70</v>
      </c>
      <c r="E139" s="201" t="s">
        <v>2422</v>
      </c>
      <c r="F139" s="201" t="s">
        <v>2423</v>
      </c>
      <c r="G139" s="188"/>
      <c r="H139" s="188"/>
      <c r="I139" s="191"/>
      <c r="J139" s="202">
        <f>BK139</f>
        <v>0</v>
      </c>
      <c r="K139" s="188"/>
      <c r="L139" s="193"/>
      <c r="M139" s="194"/>
      <c r="N139" s="195"/>
      <c r="O139" s="195"/>
      <c r="P139" s="196">
        <f>SUM(P140:P178)</f>
        <v>0</v>
      </c>
      <c r="Q139" s="195"/>
      <c r="R139" s="196">
        <f>SUM(R140:R178)</f>
        <v>0.007344499999999999</v>
      </c>
      <c r="S139" s="195"/>
      <c r="T139" s="197">
        <f>SUM(T140:T178)</f>
        <v>0.00891</v>
      </c>
      <c r="AR139" s="198" t="s">
        <v>80</v>
      </c>
      <c r="AT139" s="199" t="s">
        <v>70</v>
      </c>
      <c r="AU139" s="199" t="s">
        <v>78</v>
      </c>
      <c r="AY139" s="198" t="s">
        <v>210</v>
      </c>
      <c r="BK139" s="200">
        <f>SUM(BK140:BK178)</f>
        <v>0</v>
      </c>
    </row>
    <row r="140" spans="2:65" s="1" customFormat="1" ht="16.5" customHeight="1">
      <c r="B140" s="41"/>
      <c r="C140" s="203" t="s">
        <v>352</v>
      </c>
      <c r="D140" s="203" t="s">
        <v>212</v>
      </c>
      <c r="E140" s="204" t="s">
        <v>4848</v>
      </c>
      <c r="F140" s="205" t="s">
        <v>4849</v>
      </c>
      <c r="G140" s="206" t="s">
        <v>215</v>
      </c>
      <c r="H140" s="207">
        <v>0.05</v>
      </c>
      <c r="I140" s="208"/>
      <c r="J140" s="209">
        <f aca="true" t="shared" si="20" ref="J140:J178">ROUND(I140*H140,2)</f>
        <v>0</v>
      </c>
      <c r="K140" s="205" t="s">
        <v>216</v>
      </c>
      <c r="L140" s="61"/>
      <c r="M140" s="210" t="s">
        <v>21</v>
      </c>
      <c r="N140" s="211" t="s">
        <v>42</v>
      </c>
      <c r="O140" s="42"/>
      <c r="P140" s="212">
        <f aca="true" t="shared" si="21" ref="P140:P178">O140*H140</f>
        <v>0</v>
      </c>
      <c r="Q140" s="212">
        <v>0.01127</v>
      </c>
      <c r="R140" s="212">
        <f aca="true" t="shared" si="22" ref="R140:R178">Q140*H140</f>
        <v>0.0005635000000000001</v>
      </c>
      <c r="S140" s="212">
        <v>0</v>
      </c>
      <c r="T140" s="213">
        <f aca="true" t="shared" si="23" ref="T140:T178">S140*H140</f>
        <v>0</v>
      </c>
      <c r="AR140" s="25" t="s">
        <v>291</v>
      </c>
      <c r="AT140" s="25" t="s">
        <v>212</v>
      </c>
      <c r="AU140" s="25" t="s">
        <v>80</v>
      </c>
      <c r="AY140" s="25" t="s">
        <v>210</v>
      </c>
      <c r="BE140" s="214">
        <f aca="true" t="shared" si="24" ref="BE140:BE178">IF(N140="základní",J140,0)</f>
        <v>0</v>
      </c>
      <c r="BF140" s="214">
        <f aca="true" t="shared" si="25" ref="BF140:BF178">IF(N140="snížená",J140,0)</f>
        <v>0</v>
      </c>
      <c r="BG140" s="214">
        <f aca="true" t="shared" si="26" ref="BG140:BG178">IF(N140="zákl. přenesená",J140,0)</f>
        <v>0</v>
      </c>
      <c r="BH140" s="214">
        <f aca="true" t="shared" si="27" ref="BH140:BH178">IF(N140="sníž. přenesená",J140,0)</f>
        <v>0</v>
      </c>
      <c r="BI140" s="214">
        <f aca="true" t="shared" si="28" ref="BI140:BI178">IF(N140="nulová",J140,0)</f>
        <v>0</v>
      </c>
      <c r="BJ140" s="25" t="s">
        <v>78</v>
      </c>
      <c r="BK140" s="214">
        <f aca="true" t="shared" si="29" ref="BK140:BK178">ROUND(I140*H140,2)</f>
        <v>0</v>
      </c>
      <c r="BL140" s="25" t="s">
        <v>291</v>
      </c>
      <c r="BM140" s="25" t="s">
        <v>4850</v>
      </c>
    </row>
    <row r="141" spans="2:65" s="1" customFormat="1" ht="16.5" customHeight="1">
      <c r="B141" s="41"/>
      <c r="C141" s="203" t="s">
        <v>357</v>
      </c>
      <c r="D141" s="203" t="s">
        <v>212</v>
      </c>
      <c r="E141" s="204" t="s">
        <v>4851</v>
      </c>
      <c r="F141" s="205" t="s">
        <v>4852</v>
      </c>
      <c r="G141" s="206" t="s">
        <v>345</v>
      </c>
      <c r="H141" s="207">
        <v>4.5</v>
      </c>
      <c r="I141" s="208"/>
      <c r="J141" s="209">
        <f t="shared" si="20"/>
        <v>0</v>
      </c>
      <c r="K141" s="205" t="s">
        <v>216</v>
      </c>
      <c r="L141" s="61"/>
      <c r="M141" s="210" t="s">
        <v>21</v>
      </c>
      <c r="N141" s="211" t="s">
        <v>42</v>
      </c>
      <c r="O141" s="42"/>
      <c r="P141" s="212">
        <f t="shared" si="21"/>
        <v>0</v>
      </c>
      <c r="Q141" s="212">
        <v>0</v>
      </c>
      <c r="R141" s="212">
        <f t="shared" si="22"/>
        <v>0</v>
      </c>
      <c r="S141" s="212">
        <v>0.00198</v>
      </c>
      <c r="T141" s="213">
        <f t="shared" si="23"/>
        <v>0.00891</v>
      </c>
      <c r="AR141" s="25" t="s">
        <v>291</v>
      </c>
      <c r="AT141" s="25" t="s">
        <v>212</v>
      </c>
      <c r="AU141" s="25" t="s">
        <v>80</v>
      </c>
      <c r="AY141" s="25" t="s">
        <v>210</v>
      </c>
      <c r="BE141" s="214">
        <f t="shared" si="24"/>
        <v>0</v>
      </c>
      <c r="BF141" s="214">
        <f t="shared" si="25"/>
        <v>0</v>
      </c>
      <c r="BG141" s="214">
        <f t="shared" si="26"/>
        <v>0</v>
      </c>
      <c r="BH141" s="214">
        <f t="shared" si="27"/>
        <v>0</v>
      </c>
      <c r="BI141" s="214">
        <f t="shared" si="28"/>
        <v>0</v>
      </c>
      <c r="BJ141" s="25" t="s">
        <v>78</v>
      </c>
      <c r="BK141" s="214">
        <f t="shared" si="29"/>
        <v>0</v>
      </c>
      <c r="BL141" s="25" t="s">
        <v>291</v>
      </c>
      <c r="BM141" s="25" t="s">
        <v>4853</v>
      </c>
    </row>
    <row r="142" spans="2:65" s="1" customFormat="1" ht="16.5" customHeight="1">
      <c r="B142" s="41"/>
      <c r="C142" s="203" t="s">
        <v>363</v>
      </c>
      <c r="D142" s="203" t="s">
        <v>212</v>
      </c>
      <c r="E142" s="204" t="s">
        <v>4854</v>
      </c>
      <c r="F142" s="205" t="s">
        <v>4855</v>
      </c>
      <c r="G142" s="206" t="s">
        <v>215</v>
      </c>
      <c r="H142" s="207">
        <v>0.25</v>
      </c>
      <c r="I142" s="208"/>
      <c r="J142" s="209">
        <f t="shared" si="20"/>
        <v>0</v>
      </c>
      <c r="K142" s="205" t="s">
        <v>216</v>
      </c>
      <c r="L142" s="61"/>
      <c r="M142" s="210" t="s">
        <v>21</v>
      </c>
      <c r="N142" s="211" t="s">
        <v>42</v>
      </c>
      <c r="O142" s="42"/>
      <c r="P142" s="212">
        <f t="shared" si="21"/>
        <v>0</v>
      </c>
      <c r="Q142" s="212">
        <v>0.00101</v>
      </c>
      <c r="R142" s="212">
        <f t="shared" si="22"/>
        <v>0.0002525</v>
      </c>
      <c r="S142" s="212">
        <v>0</v>
      </c>
      <c r="T142" s="213">
        <f t="shared" si="23"/>
        <v>0</v>
      </c>
      <c r="AR142" s="25" t="s">
        <v>291</v>
      </c>
      <c r="AT142" s="25" t="s">
        <v>212</v>
      </c>
      <c r="AU142" s="25" t="s">
        <v>80</v>
      </c>
      <c r="AY142" s="25" t="s">
        <v>210</v>
      </c>
      <c r="BE142" s="214">
        <f t="shared" si="24"/>
        <v>0</v>
      </c>
      <c r="BF142" s="214">
        <f t="shared" si="25"/>
        <v>0</v>
      </c>
      <c r="BG142" s="214">
        <f t="shared" si="26"/>
        <v>0</v>
      </c>
      <c r="BH142" s="214">
        <f t="shared" si="27"/>
        <v>0</v>
      </c>
      <c r="BI142" s="214">
        <f t="shared" si="28"/>
        <v>0</v>
      </c>
      <c r="BJ142" s="25" t="s">
        <v>78</v>
      </c>
      <c r="BK142" s="214">
        <f t="shared" si="29"/>
        <v>0</v>
      </c>
      <c r="BL142" s="25" t="s">
        <v>291</v>
      </c>
      <c r="BM142" s="25" t="s">
        <v>4856</v>
      </c>
    </row>
    <row r="143" spans="2:65" s="1" customFormat="1" ht="16.5" customHeight="1">
      <c r="B143" s="41"/>
      <c r="C143" s="203" t="s">
        <v>366</v>
      </c>
      <c r="D143" s="203" t="s">
        <v>212</v>
      </c>
      <c r="E143" s="204" t="s">
        <v>4857</v>
      </c>
      <c r="F143" s="205" t="s">
        <v>4858</v>
      </c>
      <c r="G143" s="206" t="s">
        <v>345</v>
      </c>
      <c r="H143" s="207">
        <v>0.65</v>
      </c>
      <c r="I143" s="208"/>
      <c r="J143" s="209">
        <f t="shared" si="20"/>
        <v>0</v>
      </c>
      <c r="K143" s="205" t="s">
        <v>216</v>
      </c>
      <c r="L143" s="61"/>
      <c r="M143" s="210" t="s">
        <v>21</v>
      </c>
      <c r="N143" s="211" t="s">
        <v>42</v>
      </c>
      <c r="O143" s="42"/>
      <c r="P143" s="212">
        <f t="shared" si="21"/>
        <v>0</v>
      </c>
      <c r="Q143" s="212">
        <v>0.00132</v>
      </c>
      <c r="R143" s="212">
        <f t="shared" si="22"/>
        <v>0.000858</v>
      </c>
      <c r="S143" s="212">
        <v>0</v>
      </c>
      <c r="T143" s="213">
        <f t="shared" si="23"/>
        <v>0</v>
      </c>
      <c r="AR143" s="25" t="s">
        <v>291</v>
      </c>
      <c r="AT143" s="25" t="s">
        <v>212</v>
      </c>
      <c r="AU143" s="25" t="s">
        <v>80</v>
      </c>
      <c r="AY143" s="25" t="s">
        <v>210</v>
      </c>
      <c r="BE143" s="214">
        <f t="shared" si="24"/>
        <v>0</v>
      </c>
      <c r="BF143" s="214">
        <f t="shared" si="25"/>
        <v>0</v>
      </c>
      <c r="BG143" s="214">
        <f t="shared" si="26"/>
        <v>0</v>
      </c>
      <c r="BH143" s="214">
        <f t="shared" si="27"/>
        <v>0</v>
      </c>
      <c r="BI143" s="214">
        <f t="shared" si="28"/>
        <v>0</v>
      </c>
      <c r="BJ143" s="25" t="s">
        <v>78</v>
      </c>
      <c r="BK143" s="214">
        <f t="shared" si="29"/>
        <v>0</v>
      </c>
      <c r="BL143" s="25" t="s">
        <v>291</v>
      </c>
      <c r="BM143" s="25" t="s">
        <v>4859</v>
      </c>
    </row>
    <row r="144" spans="2:65" s="1" customFormat="1" ht="16.5" customHeight="1">
      <c r="B144" s="41"/>
      <c r="C144" s="203" t="s">
        <v>372</v>
      </c>
      <c r="D144" s="203" t="s">
        <v>212</v>
      </c>
      <c r="E144" s="204" t="s">
        <v>4860</v>
      </c>
      <c r="F144" s="205" t="s">
        <v>4861</v>
      </c>
      <c r="G144" s="206" t="s">
        <v>345</v>
      </c>
      <c r="H144" s="207">
        <v>0.3</v>
      </c>
      <c r="I144" s="208"/>
      <c r="J144" s="209">
        <f t="shared" si="20"/>
        <v>0</v>
      </c>
      <c r="K144" s="205" t="s">
        <v>216</v>
      </c>
      <c r="L144" s="61"/>
      <c r="M144" s="210" t="s">
        <v>21</v>
      </c>
      <c r="N144" s="211" t="s">
        <v>42</v>
      </c>
      <c r="O144" s="42"/>
      <c r="P144" s="212">
        <f t="shared" si="21"/>
        <v>0</v>
      </c>
      <c r="Q144" s="212">
        <v>0.00182</v>
      </c>
      <c r="R144" s="212">
        <f t="shared" si="22"/>
        <v>0.0005459999999999999</v>
      </c>
      <c r="S144" s="212">
        <v>0</v>
      </c>
      <c r="T144" s="213">
        <f t="shared" si="23"/>
        <v>0</v>
      </c>
      <c r="AR144" s="25" t="s">
        <v>291</v>
      </c>
      <c r="AT144" s="25" t="s">
        <v>212</v>
      </c>
      <c r="AU144" s="25" t="s">
        <v>80</v>
      </c>
      <c r="AY144" s="25" t="s">
        <v>210</v>
      </c>
      <c r="BE144" s="214">
        <f t="shared" si="24"/>
        <v>0</v>
      </c>
      <c r="BF144" s="214">
        <f t="shared" si="25"/>
        <v>0</v>
      </c>
      <c r="BG144" s="214">
        <f t="shared" si="26"/>
        <v>0</v>
      </c>
      <c r="BH144" s="214">
        <f t="shared" si="27"/>
        <v>0</v>
      </c>
      <c r="BI144" s="214">
        <f t="shared" si="28"/>
        <v>0</v>
      </c>
      <c r="BJ144" s="25" t="s">
        <v>78</v>
      </c>
      <c r="BK144" s="214">
        <f t="shared" si="29"/>
        <v>0</v>
      </c>
      <c r="BL144" s="25" t="s">
        <v>291</v>
      </c>
      <c r="BM144" s="25" t="s">
        <v>4862</v>
      </c>
    </row>
    <row r="145" spans="2:65" s="1" customFormat="1" ht="16.5" customHeight="1">
      <c r="B145" s="41"/>
      <c r="C145" s="203" t="s">
        <v>377</v>
      </c>
      <c r="D145" s="203" t="s">
        <v>212</v>
      </c>
      <c r="E145" s="204" t="s">
        <v>4863</v>
      </c>
      <c r="F145" s="205" t="s">
        <v>4864</v>
      </c>
      <c r="G145" s="206" t="s">
        <v>345</v>
      </c>
      <c r="H145" s="207">
        <v>0.3</v>
      </c>
      <c r="I145" s="208"/>
      <c r="J145" s="209">
        <f t="shared" si="20"/>
        <v>0</v>
      </c>
      <c r="K145" s="205" t="s">
        <v>216</v>
      </c>
      <c r="L145" s="61"/>
      <c r="M145" s="210" t="s">
        <v>21</v>
      </c>
      <c r="N145" s="211" t="s">
        <v>42</v>
      </c>
      <c r="O145" s="42"/>
      <c r="P145" s="212">
        <f t="shared" si="21"/>
        <v>0</v>
      </c>
      <c r="Q145" s="212">
        <v>0.00282</v>
      </c>
      <c r="R145" s="212">
        <f t="shared" si="22"/>
        <v>0.000846</v>
      </c>
      <c r="S145" s="212">
        <v>0</v>
      </c>
      <c r="T145" s="213">
        <f t="shared" si="23"/>
        <v>0</v>
      </c>
      <c r="AR145" s="25" t="s">
        <v>291</v>
      </c>
      <c r="AT145" s="25" t="s">
        <v>212</v>
      </c>
      <c r="AU145" s="25" t="s">
        <v>80</v>
      </c>
      <c r="AY145" s="25" t="s">
        <v>210</v>
      </c>
      <c r="BE145" s="214">
        <f t="shared" si="24"/>
        <v>0</v>
      </c>
      <c r="BF145" s="214">
        <f t="shared" si="25"/>
        <v>0</v>
      </c>
      <c r="BG145" s="214">
        <f t="shared" si="26"/>
        <v>0</v>
      </c>
      <c r="BH145" s="214">
        <f t="shared" si="27"/>
        <v>0</v>
      </c>
      <c r="BI145" s="214">
        <f t="shared" si="28"/>
        <v>0</v>
      </c>
      <c r="BJ145" s="25" t="s">
        <v>78</v>
      </c>
      <c r="BK145" s="214">
        <f t="shared" si="29"/>
        <v>0</v>
      </c>
      <c r="BL145" s="25" t="s">
        <v>291</v>
      </c>
      <c r="BM145" s="25" t="s">
        <v>4865</v>
      </c>
    </row>
    <row r="146" spans="2:65" s="1" customFormat="1" ht="16.5" customHeight="1">
      <c r="B146" s="41"/>
      <c r="C146" s="238" t="s">
        <v>383</v>
      </c>
      <c r="D146" s="238" t="s">
        <v>302</v>
      </c>
      <c r="E146" s="239" t="s">
        <v>4866</v>
      </c>
      <c r="F146" s="240" t="s">
        <v>4867</v>
      </c>
      <c r="G146" s="241" t="s">
        <v>215</v>
      </c>
      <c r="H146" s="242">
        <v>0.05</v>
      </c>
      <c r="I146" s="243"/>
      <c r="J146" s="244">
        <f t="shared" si="20"/>
        <v>0</v>
      </c>
      <c r="K146" s="240" t="s">
        <v>216</v>
      </c>
      <c r="L146" s="245"/>
      <c r="M146" s="246" t="s">
        <v>21</v>
      </c>
      <c r="N146" s="247" t="s">
        <v>42</v>
      </c>
      <c r="O146" s="42"/>
      <c r="P146" s="212">
        <f t="shared" si="21"/>
        <v>0</v>
      </c>
      <c r="Q146" s="212">
        <v>0.00062</v>
      </c>
      <c r="R146" s="212">
        <f t="shared" si="22"/>
        <v>3.1E-05</v>
      </c>
      <c r="S146" s="212">
        <v>0</v>
      </c>
      <c r="T146" s="213">
        <f t="shared" si="23"/>
        <v>0</v>
      </c>
      <c r="AR146" s="25" t="s">
        <v>372</v>
      </c>
      <c r="AT146" s="25" t="s">
        <v>302</v>
      </c>
      <c r="AU146" s="25" t="s">
        <v>80</v>
      </c>
      <c r="AY146" s="25" t="s">
        <v>210</v>
      </c>
      <c r="BE146" s="214">
        <f t="shared" si="24"/>
        <v>0</v>
      </c>
      <c r="BF146" s="214">
        <f t="shared" si="25"/>
        <v>0</v>
      </c>
      <c r="BG146" s="214">
        <f t="shared" si="26"/>
        <v>0</v>
      </c>
      <c r="BH146" s="214">
        <f t="shared" si="27"/>
        <v>0</v>
      </c>
      <c r="BI146" s="214">
        <f t="shared" si="28"/>
        <v>0</v>
      </c>
      <c r="BJ146" s="25" t="s">
        <v>78</v>
      </c>
      <c r="BK146" s="214">
        <f t="shared" si="29"/>
        <v>0</v>
      </c>
      <c r="BL146" s="25" t="s">
        <v>291</v>
      </c>
      <c r="BM146" s="25" t="s">
        <v>4868</v>
      </c>
    </row>
    <row r="147" spans="2:65" s="1" customFormat="1" ht="16.5" customHeight="1">
      <c r="B147" s="41"/>
      <c r="C147" s="238" t="s">
        <v>387</v>
      </c>
      <c r="D147" s="238" t="s">
        <v>302</v>
      </c>
      <c r="E147" s="239" t="s">
        <v>4869</v>
      </c>
      <c r="F147" s="240" t="s">
        <v>4870</v>
      </c>
      <c r="G147" s="241" t="s">
        <v>215</v>
      </c>
      <c r="H147" s="242">
        <v>0.05</v>
      </c>
      <c r="I147" s="243"/>
      <c r="J147" s="244">
        <f t="shared" si="20"/>
        <v>0</v>
      </c>
      <c r="K147" s="240" t="s">
        <v>216</v>
      </c>
      <c r="L147" s="245"/>
      <c r="M147" s="246" t="s">
        <v>21</v>
      </c>
      <c r="N147" s="247" t="s">
        <v>42</v>
      </c>
      <c r="O147" s="42"/>
      <c r="P147" s="212">
        <f t="shared" si="21"/>
        <v>0</v>
      </c>
      <c r="Q147" s="212">
        <v>0.00088</v>
      </c>
      <c r="R147" s="212">
        <f t="shared" si="22"/>
        <v>4.4000000000000006E-05</v>
      </c>
      <c r="S147" s="212">
        <v>0</v>
      </c>
      <c r="T147" s="213">
        <f t="shared" si="23"/>
        <v>0</v>
      </c>
      <c r="AR147" s="25" t="s">
        <v>372</v>
      </c>
      <c r="AT147" s="25" t="s">
        <v>302</v>
      </c>
      <c r="AU147" s="25" t="s">
        <v>80</v>
      </c>
      <c r="AY147" s="25" t="s">
        <v>210</v>
      </c>
      <c r="BE147" s="214">
        <f t="shared" si="24"/>
        <v>0</v>
      </c>
      <c r="BF147" s="214">
        <f t="shared" si="25"/>
        <v>0</v>
      </c>
      <c r="BG147" s="214">
        <f t="shared" si="26"/>
        <v>0</v>
      </c>
      <c r="BH147" s="214">
        <f t="shared" si="27"/>
        <v>0</v>
      </c>
      <c r="BI147" s="214">
        <f t="shared" si="28"/>
        <v>0</v>
      </c>
      <c r="BJ147" s="25" t="s">
        <v>78</v>
      </c>
      <c r="BK147" s="214">
        <f t="shared" si="29"/>
        <v>0</v>
      </c>
      <c r="BL147" s="25" t="s">
        <v>291</v>
      </c>
      <c r="BM147" s="25" t="s">
        <v>4871</v>
      </c>
    </row>
    <row r="148" spans="2:65" s="1" customFormat="1" ht="16.5" customHeight="1">
      <c r="B148" s="41"/>
      <c r="C148" s="238" t="s">
        <v>393</v>
      </c>
      <c r="D148" s="238" t="s">
        <v>302</v>
      </c>
      <c r="E148" s="239" t="s">
        <v>4872</v>
      </c>
      <c r="F148" s="240" t="s">
        <v>4873</v>
      </c>
      <c r="G148" s="241" t="s">
        <v>215</v>
      </c>
      <c r="H148" s="242">
        <v>0.1</v>
      </c>
      <c r="I148" s="243"/>
      <c r="J148" s="244">
        <f t="shared" si="20"/>
        <v>0</v>
      </c>
      <c r="K148" s="240" t="s">
        <v>216</v>
      </c>
      <c r="L148" s="245"/>
      <c r="M148" s="246" t="s">
        <v>21</v>
      </c>
      <c r="N148" s="247" t="s">
        <v>42</v>
      </c>
      <c r="O148" s="42"/>
      <c r="P148" s="212">
        <f t="shared" si="21"/>
        <v>0</v>
      </c>
      <c r="Q148" s="212">
        <v>0.00121</v>
      </c>
      <c r="R148" s="212">
        <f t="shared" si="22"/>
        <v>0.000121</v>
      </c>
      <c r="S148" s="212">
        <v>0</v>
      </c>
      <c r="T148" s="213">
        <f t="shared" si="23"/>
        <v>0</v>
      </c>
      <c r="AR148" s="25" t="s">
        <v>372</v>
      </c>
      <c r="AT148" s="25" t="s">
        <v>302</v>
      </c>
      <c r="AU148" s="25" t="s">
        <v>80</v>
      </c>
      <c r="AY148" s="25" t="s">
        <v>210</v>
      </c>
      <c r="BE148" s="214">
        <f t="shared" si="24"/>
        <v>0</v>
      </c>
      <c r="BF148" s="214">
        <f t="shared" si="25"/>
        <v>0</v>
      </c>
      <c r="BG148" s="214">
        <f t="shared" si="26"/>
        <v>0</v>
      </c>
      <c r="BH148" s="214">
        <f t="shared" si="27"/>
        <v>0</v>
      </c>
      <c r="BI148" s="214">
        <f t="shared" si="28"/>
        <v>0</v>
      </c>
      <c r="BJ148" s="25" t="s">
        <v>78</v>
      </c>
      <c r="BK148" s="214">
        <f t="shared" si="29"/>
        <v>0</v>
      </c>
      <c r="BL148" s="25" t="s">
        <v>291</v>
      </c>
      <c r="BM148" s="25" t="s">
        <v>4874</v>
      </c>
    </row>
    <row r="149" spans="2:65" s="1" customFormat="1" ht="16.5" customHeight="1">
      <c r="B149" s="41"/>
      <c r="C149" s="238" t="s">
        <v>399</v>
      </c>
      <c r="D149" s="238" t="s">
        <v>302</v>
      </c>
      <c r="E149" s="239" t="s">
        <v>4875</v>
      </c>
      <c r="F149" s="240" t="s">
        <v>4876</v>
      </c>
      <c r="G149" s="241" t="s">
        <v>215</v>
      </c>
      <c r="H149" s="242">
        <v>0.05</v>
      </c>
      <c r="I149" s="243"/>
      <c r="J149" s="244">
        <f t="shared" si="20"/>
        <v>0</v>
      </c>
      <c r="K149" s="240" t="s">
        <v>216</v>
      </c>
      <c r="L149" s="245"/>
      <c r="M149" s="246" t="s">
        <v>21</v>
      </c>
      <c r="N149" s="247" t="s">
        <v>42</v>
      </c>
      <c r="O149" s="42"/>
      <c r="P149" s="212">
        <f t="shared" si="21"/>
        <v>0</v>
      </c>
      <c r="Q149" s="212">
        <v>0.0015</v>
      </c>
      <c r="R149" s="212">
        <f t="shared" si="22"/>
        <v>7.500000000000001E-05</v>
      </c>
      <c r="S149" s="212">
        <v>0</v>
      </c>
      <c r="T149" s="213">
        <f t="shared" si="23"/>
        <v>0</v>
      </c>
      <c r="AR149" s="25" t="s">
        <v>372</v>
      </c>
      <c r="AT149" s="25" t="s">
        <v>302</v>
      </c>
      <c r="AU149" s="25" t="s">
        <v>80</v>
      </c>
      <c r="AY149" s="25" t="s">
        <v>210</v>
      </c>
      <c r="BE149" s="214">
        <f t="shared" si="24"/>
        <v>0</v>
      </c>
      <c r="BF149" s="214">
        <f t="shared" si="25"/>
        <v>0</v>
      </c>
      <c r="BG149" s="214">
        <f t="shared" si="26"/>
        <v>0</v>
      </c>
      <c r="BH149" s="214">
        <f t="shared" si="27"/>
        <v>0</v>
      </c>
      <c r="BI149" s="214">
        <f t="shared" si="28"/>
        <v>0</v>
      </c>
      <c r="BJ149" s="25" t="s">
        <v>78</v>
      </c>
      <c r="BK149" s="214">
        <f t="shared" si="29"/>
        <v>0</v>
      </c>
      <c r="BL149" s="25" t="s">
        <v>291</v>
      </c>
      <c r="BM149" s="25" t="s">
        <v>4877</v>
      </c>
    </row>
    <row r="150" spans="2:65" s="1" customFormat="1" ht="16.5" customHeight="1">
      <c r="B150" s="41"/>
      <c r="C150" s="203" t="s">
        <v>404</v>
      </c>
      <c r="D150" s="203" t="s">
        <v>212</v>
      </c>
      <c r="E150" s="204" t="s">
        <v>4878</v>
      </c>
      <c r="F150" s="205" t="s">
        <v>4879</v>
      </c>
      <c r="G150" s="206" t="s">
        <v>345</v>
      </c>
      <c r="H150" s="207">
        <v>0.1</v>
      </c>
      <c r="I150" s="208"/>
      <c r="J150" s="209">
        <f t="shared" si="20"/>
        <v>0</v>
      </c>
      <c r="K150" s="205" t="s">
        <v>216</v>
      </c>
      <c r="L150" s="61"/>
      <c r="M150" s="210" t="s">
        <v>21</v>
      </c>
      <c r="N150" s="211" t="s">
        <v>42</v>
      </c>
      <c r="O150" s="42"/>
      <c r="P150" s="212">
        <f t="shared" si="21"/>
        <v>0</v>
      </c>
      <c r="Q150" s="212">
        <v>0.00029</v>
      </c>
      <c r="R150" s="212">
        <f t="shared" si="22"/>
        <v>2.9E-05</v>
      </c>
      <c r="S150" s="212">
        <v>0</v>
      </c>
      <c r="T150" s="213">
        <f t="shared" si="23"/>
        <v>0</v>
      </c>
      <c r="AR150" s="25" t="s">
        <v>291</v>
      </c>
      <c r="AT150" s="25" t="s">
        <v>212</v>
      </c>
      <c r="AU150" s="25" t="s">
        <v>80</v>
      </c>
      <c r="AY150" s="25" t="s">
        <v>210</v>
      </c>
      <c r="BE150" s="214">
        <f t="shared" si="24"/>
        <v>0</v>
      </c>
      <c r="BF150" s="214">
        <f t="shared" si="25"/>
        <v>0</v>
      </c>
      <c r="BG150" s="214">
        <f t="shared" si="26"/>
        <v>0</v>
      </c>
      <c r="BH150" s="214">
        <f t="shared" si="27"/>
        <v>0</v>
      </c>
      <c r="BI150" s="214">
        <f t="shared" si="28"/>
        <v>0</v>
      </c>
      <c r="BJ150" s="25" t="s">
        <v>78</v>
      </c>
      <c r="BK150" s="214">
        <f t="shared" si="29"/>
        <v>0</v>
      </c>
      <c r="BL150" s="25" t="s">
        <v>291</v>
      </c>
      <c r="BM150" s="25" t="s">
        <v>4880</v>
      </c>
    </row>
    <row r="151" spans="2:65" s="1" customFormat="1" ht="16.5" customHeight="1">
      <c r="B151" s="41"/>
      <c r="C151" s="203" t="s">
        <v>409</v>
      </c>
      <c r="D151" s="203" t="s">
        <v>212</v>
      </c>
      <c r="E151" s="204" t="s">
        <v>4881</v>
      </c>
      <c r="F151" s="205" t="s">
        <v>4882</v>
      </c>
      <c r="G151" s="206" t="s">
        <v>345</v>
      </c>
      <c r="H151" s="207">
        <v>1.6</v>
      </c>
      <c r="I151" s="208"/>
      <c r="J151" s="209">
        <f t="shared" si="20"/>
        <v>0</v>
      </c>
      <c r="K151" s="205" t="s">
        <v>216</v>
      </c>
      <c r="L151" s="61"/>
      <c r="M151" s="210" t="s">
        <v>21</v>
      </c>
      <c r="N151" s="211" t="s">
        <v>42</v>
      </c>
      <c r="O151" s="42"/>
      <c r="P151" s="212">
        <f t="shared" si="21"/>
        <v>0</v>
      </c>
      <c r="Q151" s="212">
        <v>0.00035</v>
      </c>
      <c r="R151" s="212">
        <f t="shared" si="22"/>
        <v>0.0005600000000000001</v>
      </c>
      <c r="S151" s="212">
        <v>0</v>
      </c>
      <c r="T151" s="213">
        <f t="shared" si="23"/>
        <v>0</v>
      </c>
      <c r="AR151" s="25" t="s">
        <v>291</v>
      </c>
      <c r="AT151" s="25" t="s">
        <v>212</v>
      </c>
      <c r="AU151" s="25" t="s">
        <v>80</v>
      </c>
      <c r="AY151" s="25" t="s">
        <v>210</v>
      </c>
      <c r="BE151" s="214">
        <f t="shared" si="24"/>
        <v>0</v>
      </c>
      <c r="BF151" s="214">
        <f t="shared" si="25"/>
        <v>0</v>
      </c>
      <c r="BG151" s="214">
        <f t="shared" si="26"/>
        <v>0</v>
      </c>
      <c r="BH151" s="214">
        <f t="shared" si="27"/>
        <v>0</v>
      </c>
      <c r="BI151" s="214">
        <f t="shared" si="28"/>
        <v>0</v>
      </c>
      <c r="BJ151" s="25" t="s">
        <v>78</v>
      </c>
      <c r="BK151" s="214">
        <f t="shared" si="29"/>
        <v>0</v>
      </c>
      <c r="BL151" s="25" t="s">
        <v>291</v>
      </c>
      <c r="BM151" s="25" t="s">
        <v>4883</v>
      </c>
    </row>
    <row r="152" spans="2:65" s="1" customFormat="1" ht="16.5" customHeight="1">
      <c r="B152" s="41"/>
      <c r="C152" s="203" t="s">
        <v>414</v>
      </c>
      <c r="D152" s="203" t="s">
        <v>212</v>
      </c>
      <c r="E152" s="204" t="s">
        <v>4884</v>
      </c>
      <c r="F152" s="205" t="s">
        <v>4885</v>
      </c>
      <c r="G152" s="206" t="s">
        <v>345</v>
      </c>
      <c r="H152" s="207">
        <v>0.35</v>
      </c>
      <c r="I152" s="208"/>
      <c r="J152" s="209">
        <f t="shared" si="20"/>
        <v>0</v>
      </c>
      <c r="K152" s="205" t="s">
        <v>216</v>
      </c>
      <c r="L152" s="61"/>
      <c r="M152" s="210" t="s">
        <v>21</v>
      </c>
      <c r="N152" s="211" t="s">
        <v>42</v>
      </c>
      <c r="O152" s="42"/>
      <c r="P152" s="212">
        <f t="shared" si="21"/>
        <v>0</v>
      </c>
      <c r="Q152" s="212">
        <v>0.00057</v>
      </c>
      <c r="R152" s="212">
        <f t="shared" si="22"/>
        <v>0.00019949999999999997</v>
      </c>
      <c r="S152" s="212">
        <v>0</v>
      </c>
      <c r="T152" s="213">
        <f t="shared" si="23"/>
        <v>0</v>
      </c>
      <c r="AR152" s="25" t="s">
        <v>291</v>
      </c>
      <c r="AT152" s="25" t="s">
        <v>212</v>
      </c>
      <c r="AU152" s="25" t="s">
        <v>80</v>
      </c>
      <c r="AY152" s="25" t="s">
        <v>210</v>
      </c>
      <c r="BE152" s="214">
        <f t="shared" si="24"/>
        <v>0</v>
      </c>
      <c r="BF152" s="214">
        <f t="shared" si="25"/>
        <v>0</v>
      </c>
      <c r="BG152" s="214">
        <f t="shared" si="26"/>
        <v>0</v>
      </c>
      <c r="BH152" s="214">
        <f t="shared" si="27"/>
        <v>0</v>
      </c>
      <c r="BI152" s="214">
        <f t="shared" si="28"/>
        <v>0</v>
      </c>
      <c r="BJ152" s="25" t="s">
        <v>78</v>
      </c>
      <c r="BK152" s="214">
        <f t="shared" si="29"/>
        <v>0</v>
      </c>
      <c r="BL152" s="25" t="s">
        <v>291</v>
      </c>
      <c r="BM152" s="25" t="s">
        <v>4886</v>
      </c>
    </row>
    <row r="153" spans="2:65" s="1" customFormat="1" ht="16.5" customHeight="1">
      <c r="B153" s="41"/>
      <c r="C153" s="203" t="s">
        <v>421</v>
      </c>
      <c r="D153" s="203" t="s">
        <v>212</v>
      </c>
      <c r="E153" s="204" t="s">
        <v>4887</v>
      </c>
      <c r="F153" s="205" t="s">
        <v>4888</v>
      </c>
      <c r="G153" s="206" t="s">
        <v>345</v>
      </c>
      <c r="H153" s="207">
        <v>2.3</v>
      </c>
      <c r="I153" s="208"/>
      <c r="J153" s="209">
        <f t="shared" si="20"/>
        <v>0</v>
      </c>
      <c r="K153" s="205" t="s">
        <v>216</v>
      </c>
      <c r="L153" s="61"/>
      <c r="M153" s="210" t="s">
        <v>21</v>
      </c>
      <c r="N153" s="211" t="s">
        <v>42</v>
      </c>
      <c r="O153" s="42"/>
      <c r="P153" s="212">
        <f t="shared" si="21"/>
        <v>0</v>
      </c>
      <c r="Q153" s="212">
        <v>0.00114</v>
      </c>
      <c r="R153" s="212">
        <f t="shared" si="22"/>
        <v>0.0026219999999999998</v>
      </c>
      <c r="S153" s="212">
        <v>0</v>
      </c>
      <c r="T153" s="213">
        <f t="shared" si="23"/>
        <v>0</v>
      </c>
      <c r="AR153" s="25" t="s">
        <v>291</v>
      </c>
      <c r="AT153" s="25" t="s">
        <v>212</v>
      </c>
      <c r="AU153" s="25" t="s">
        <v>80</v>
      </c>
      <c r="AY153" s="25" t="s">
        <v>210</v>
      </c>
      <c r="BE153" s="214">
        <f t="shared" si="24"/>
        <v>0</v>
      </c>
      <c r="BF153" s="214">
        <f t="shared" si="25"/>
        <v>0</v>
      </c>
      <c r="BG153" s="214">
        <f t="shared" si="26"/>
        <v>0</v>
      </c>
      <c r="BH153" s="214">
        <f t="shared" si="27"/>
        <v>0</v>
      </c>
      <c r="BI153" s="214">
        <f t="shared" si="28"/>
        <v>0</v>
      </c>
      <c r="BJ153" s="25" t="s">
        <v>78</v>
      </c>
      <c r="BK153" s="214">
        <f t="shared" si="29"/>
        <v>0</v>
      </c>
      <c r="BL153" s="25" t="s">
        <v>291</v>
      </c>
      <c r="BM153" s="25" t="s">
        <v>4889</v>
      </c>
    </row>
    <row r="154" spans="2:65" s="1" customFormat="1" ht="16.5" customHeight="1">
      <c r="B154" s="41"/>
      <c r="C154" s="238" t="s">
        <v>426</v>
      </c>
      <c r="D154" s="238" t="s">
        <v>302</v>
      </c>
      <c r="E154" s="239" t="s">
        <v>4890</v>
      </c>
      <c r="F154" s="240" t="s">
        <v>4891</v>
      </c>
      <c r="G154" s="241" t="s">
        <v>215</v>
      </c>
      <c r="H154" s="242">
        <v>0.1</v>
      </c>
      <c r="I154" s="243"/>
      <c r="J154" s="244">
        <f t="shared" si="20"/>
        <v>0</v>
      </c>
      <c r="K154" s="240" t="s">
        <v>216</v>
      </c>
      <c r="L154" s="245"/>
      <c r="M154" s="246" t="s">
        <v>21</v>
      </c>
      <c r="N154" s="247" t="s">
        <v>42</v>
      </c>
      <c r="O154" s="42"/>
      <c r="P154" s="212">
        <f t="shared" si="21"/>
        <v>0</v>
      </c>
      <c r="Q154" s="212">
        <v>8E-05</v>
      </c>
      <c r="R154" s="212">
        <f t="shared" si="22"/>
        <v>8.000000000000001E-06</v>
      </c>
      <c r="S154" s="212">
        <v>0</v>
      </c>
      <c r="T154" s="213">
        <f t="shared" si="23"/>
        <v>0</v>
      </c>
      <c r="AR154" s="25" t="s">
        <v>372</v>
      </c>
      <c r="AT154" s="25" t="s">
        <v>302</v>
      </c>
      <c r="AU154" s="25" t="s">
        <v>80</v>
      </c>
      <c r="AY154" s="25" t="s">
        <v>210</v>
      </c>
      <c r="BE154" s="214">
        <f t="shared" si="24"/>
        <v>0</v>
      </c>
      <c r="BF154" s="214">
        <f t="shared" si="25"/>
        <v>0</v>
      </c>
      <c r="BG154" s="214">
        <f t="shared" si="26"/>
        <v>0</v>
      </c>
      <c r="BH154" s="214">
        <f t="shared" si="27"/>
        <v>0</v>
      </c>
      <c r="BI154" s="214">
        <f t="shared" si="28"/>
        <v>0</v>
      </c>
      <c r="BJ154" s="25" t="s">
        <v>78</v>
      </c>
      <c r="BK154" s="214">
        <f t="shared" si="29"/>
        <v>0</v>
      </c>
      <c r="BL154" s="25" t="s">
        <v>291</v>
      </c>
      <c r="BM154" s="25" t="s">
        <v>4892</v>
      </c>
    </row>
    <row r="155" spans="2:65" s="1" customFormat="1" ht="16.5" customHeight="1">
      <c r="B155" s="41"/>
      <c r="C155" s="238" t="s">
        <v>432</v>
      </c>
      <c r="D155" s="238" t="s">
        <v>302</v>
      </c>
      <c r="E155" s="239" t="s">
        <v>4893</v>
      </c>
      <c r="F155" s="240" t="s">
        <v>4894</v>
      </c>
      <c r="G155" s="241" t="s">
        <v>215</v>
      </c>
      <c r="H155" s="242">
        <v>0.1</v>
      </c>
      <c r="I155" s="243"/>
      <c r="J155" s="244">
        <f t="shared" si="20"/>
        <v>0</v>
      </c>
      <c r="K155" s="240" t="s">
        <v>216</v>
      </c>
      <c r="L155" s="245"/>
      <c r="M155" s="246" t="s">
        <v>21</v>
      </c>
      <c r="N155" s="247" t="s">
        <v>42</v>
      </c>
      <c r="O155" s="42"/>
      <c r="P155" s="212">
        <f t="shared" si="21"/>
        <v>0</v>
      </c>
      <c r="Q155" s="212">
        <v>0.00014</v>
      </c>
      <c r="R155" s="212">
        <f t="shared" si="22"/>
        <v>1.4E-05</v>
      </c>
      <c r="S155" s="212">
        <v>0</v>
      </c>
      <c r="T155" s="213">
        <f t="shared" si="23"/>
        <v>0</v>
      </c>
      <c r="AR155" s="25" t="s">
        <v>372</v>
      </c>
      <c r="AT155" s="25" t="s">
        <v>302</v>
      </c>
      <c r="AU155" s="25" t="s">
        <v>80</v>
      </c>
      <c r="AY155" s="25" t="s">
        <v>210</v>
      </c>
      <c r="BE155" s="214">
        <f t="shared" si="24"/>
        <v>0</v>
      </c>
      <c r="BF155" s="214">
        <f t="shared" si="25"/>
        <v>0</v>
      </c>
      <c r="BG155" s="214">
        <f t="shared" si="26"/>
        <v>0</v>
      </c>
      <c r="BH155" s="214">
        <f t="shared" si="27"/>
        <v>0</v>
      </c>
      <c r="BI155" s="214">
        <f t="shared" si="28"/>
        <v>0</v>
      </c>
      <c r="BJ155" s="25" t="s">
        <v>78</v>
      </c>
      <c r="BK155" s="214">
        <f t="shared" si="29"/>
        <v>0</v>
      </c>
      <c r="BL155" s="25" t="s">
        <v>291</v>
      </c>
      <c r="BM155" s="25" t="s">
        <v>4895</v>
      </c>
    </row>
    <row r="156" spans="2:65" s="1" customFormat="1" ht="16.5" customHeight="1">
      <c r="B156" s="41"/>
      <c r="C156" s="238" t="s">
        <v>437</v>
      </c>
      <c r="D156" s="238" t="s">
        <v>302</v>
      </c>
      <c r="E156" s="239" t="s">
        <v>4896</v>
      </c>
      <c r="F156" s="240" t="s">
        <v>4897</v>
      </c>
      <c r="G156" s="241" t="s">
        <v>215</v>
      </c>
      <c r="H156" s="242">
        <v>0.1</v>
      </c>
      <c r="I156" s="243"/>
      <c r="J156" s="244">
        <f t="shared" si="20"/>
        <v>0</v>
      </c>
      <c r="K156" s="240" t="s">
        <v>216</v>
      </c>
      <c r="L156" s="245"/>
      <c r="M156" s="246" t="s">
        <v>21</v>
      </c>
      <c r="N156" s="247" t="s">
        <v>42</v>
      </c>
      <c r="O156" s="42"/>
      <c r="P156" s="212">
        <f t="shared" si="21"/>
        <v>0</v>
      </c>
      <c r="Q156" s="212">
        <v>0.00033</v>
      </c>
      <c r="R156" s="212">
        <f t="shared" si="22"/>
        <v>3.3E-05</v>
      </c>
      <c r="S156" s="212">
        <v>0</v>
      </c>
      <c r="T156" s="213">
        <f t="shared" si="23"/>
        <v>0</v>
      </c>
      <c r="AR156" s="25" t="s">
        <v>372</v>
      </c>
      <c r="AT156" s="25" t="s">
        <v>302</v>
      </c>
      <c r="AU156" s="25" t="s">
        <v>80</v>
      </c>
      <c r="AY156" s="25" t="s">
        <v>210</v>
      </c>
      <c r="BE156" s="214">
        <f t="shared" si="24"/>
        <v>0</v>
      </c>
      <c r="BF156" s="214">
        <f t="shared" si="25"/>
        <v>0</v>
      </c>
      <c r="BG156" s="214">
        <f t="shared" si="26"/>
        <v>0</v>
      </c>
      <c r="BH156" s="214">
        <f t="shared" si="27"/>
        <v>0</v>
      </c>
      <c r="BI156" s="214">
        <f t="shared" si="28"/>
        <v>0</v>
      </c>
      <c r="BJ156" s="25" t="s">
        <v>78</v>
      </c>
      <c r="BK156" s="214">
        <f t="shared" si="29"/>
        <v>0</v>
      </c>
      <c r="BL156" s="25" t="s">
        <v>291</v>
      </c>
      <c r="BM156" s="25" t="s">
        <v>4898</v>
      </c>
    </row>
    <row r="157" spans="2:65" s="1" customFormat="1" ht="16.5" customHeight="1">
      <c r="B157" s="41"/>
      <c r="C157" s="238" t="s">
        <v>444</v>
      </c>
      <c r="D157" s="238" t="s">
        <v>302</v>
      </c>
      <c r="E157" s="239" t="s">
        <v>4899</v>
      </c>
      <c r="F157" s="240" t="s">
        <v>4900</v>
      </c>
      <c r="G157" s="241" t="s">
        <v>215</v>
      </c>
      <c r="H157" s="242">
        <v>0.15</v>
      </c>
      <c r="I157" s="243"/>
      <c r="J157" s="244">
        <f t="shared" si="20"/>
        <v>0</v>
      </c>
      <c r="K157" s="240" t="s">
        <v>216</v>
      </c>
      <c r="L157" s="245"/>
      <c r="M157" s="246" t="s">
        <v>21</v>
      </c>
      <c r="N157" s="247" t="s">
        <v>42</v>
      </c>
      <c r="O157" s="42"/>
      <c r="P157" s="212">
        <f t="shared" si="21"/>
        <v>0</v>
      </c>
      <c r="Q157" s="212">
        <v>0.00012</v>
      </c>
      <c r="R157" s="212">
        <f t="shared" si="22"/>
        <v>1.8E-05</v>
      </c>
      <c r="S157" s="212">
        <v>0</v>
      </c>
      <c r="T157" s="213">
        <f t="shared" si="23"/>
        <v>0</v>
      </c>
      <c r="AR157" s="25" t="s">
        <v>372</v>
      </c>
      <c r="AT157" s="25" t="s">
        <v>302</v>
      </c>
      <c r="AU157" s="25" t="s">
        <v>80</v>
      </c>
      <c r="AY157" s="25" t="s">
        <v>210</v>
      </c>
      <c r="BE157" s="214">
        <f t="shared" si="24"/>
        <v>0</v>
      </c>
      <c r="BF157" s="214">
        <f t="shared" si="25"/>
        <v>0</v>
      </c>
      <c r="BG157" s="214">
        <f t="shared" si="26"/>
        <v>0</v>
      </c>
      <c r="BH157" s="214">
        <f t="shared" si="27"/>
        <v>0</v>
      </c>
      <c r="BI157" s="214">
        <f t="shared" si="28"/>
        <v>0</v>
      </c>
      <c r="BJ157" s="25" t="s">
        <v>78</v>
      </c>
      <c r="BK157" s="214">
        <f t="shared" si="29"/>
        <v>0</v>
      </c>
      <c r="BL157" s="25" t="s">
        <v>291</v>
      </c>
      <c r="BM157" s="25" t="s">
        <v>4901</v>
      </c>
    </row>
    <row r="158" spans="2:65" s="1" customFormat="1" ht="16.5" customHeight="1">
      <c r="B158" s="41"/>
      <c r="C158" s="238" t="s">
        <v>452</v>
      </c>
      <c r="D158" s="238" t="s">
        <v>302</v>
      </c>
      <c r="E158" s="239" t="s">
        <v>4902</v>
      </c>
      <c r="F158" s="240" t="s">
        <v>4903</v>
      </c>
      <c r="G158" s="241" t="s">
        <v>215</v>
      </c>
      <c r="H158" s="242">
        <v>0.3</v>
      </c>
      <c r="I158" s="243"/>
      <c r="J158" s="244">
        <f t="shared" si="20"/>
        <v>0</v>
      </c>
      <c r="K158" s="240" t="s">
        <v>216</v>
      </c>
      <c r="L158" s="245"/>
      <c r="M158" s="246" t="s">
        <v>21</v>
      </c>
      <c r="N158" s="247" t="s">
        <v>42</v>
      </c>
      <c r="O158" s="42"/>
      <c r="P158" s="212">
        <f t="shared" si="21"/>
        <v>0</v>
      </c>
      <c r="Q158" s="212">
        <v>0.00022</v>
      </c>
      <c r="R158" s="212">
        <f t="shared" si="22"/>
        <v>6.6E-05</v>
      </c>
      <c r="S158" s="212">
        <v>0</v>
      </c>
      <c r="T158" s="213">
        <f t="shared" si="23"/>
        <v>0</v>
      </c>
      <c r="AR158" s="25" t="s">
        <v>372</v>
      </c>
      <c r="AT158" s="25" t="s">
        <v>302</v>
      </c>
      <c r="AU158" s="25" t="s">
        <v>80</v>
      </c>
      <c r="AY158" s="25" t="s">
        <v>210</v>
      </c>
      <c r="BE158" s="214">
        <f t="shared" si="24"/>
        <v>0</v>
      </c>
      <c r="BF158" s="214">
        <f t="shared" si="25"/>
        <v>0</v>
      </c>
      <c r="BG158" s="214">
        <f t="shared" si="26"/>
        <v>0</v>
      </c>
      <c r="BH158" s="214">
        <f t="shared" si="27"/>
        <v>0</v>
      </c>
      <c r="BI158" s="214">
        <f t="shared" si="28"/>
        <v>0</v>
      </c>
      <c r="BJ158" s="25" t="s">
        <v>78</v>
      </c>
      <c r="BK158" s="214">
        <f t="shared" si="29"/>
        <v>0</v>
      </c>
      <c r="BL158" s="25" t="s">
        <v>291</v>
      </c>
      <c r="BM158" s="25" t="s">
        <v>4904</v>
      </c>
    </row>
    <row r="159" spans="2:65" s="1" customFormat="1" ht="16.5" customHeight="1">
      <c r="B159" s="41"/>
      <c r="C159" s="238" t="s">
        <v>457</v>
      </c>
      <c r="D159" s="238" t="s">
        <v>302</v>
      </c>
      <c r="E159" s="239" t="s">
        <v>4905</v>
      </c>
      <c r="F159" s="240" t="s">
        <v>4906</v>
      </c>
      <c r="G159" s="241" t="s">
        <v>215</v>
      </c>
      <c r="H159" s="242">
        <v>0.05</v>
      </c>
      <c r="I159" s="243"/>
      <c r="J159" s="244">
        <f t="shared" si="20"/>
        <v>0</v>
      </c>
      <c r="K159" s="240" t="s">
        <v>216</v>
      </c>
      <c r="L159" s="245"/>
      <c r="M159" s="246" t="s">
        <v>21</v>
      </c>
      <c r="N159" s="247" t="s">
        <v>42</v>
      </c>
      <c r="O159" s="42"/>
      <c r="P159" s="212">
        <f t="shared" si="21"/>
        <v>0</v>
      </c>
      <c r="Q159" s="212">
        <v>8E-05</v>
      </c>
      <c r="R159" s="212">
        <f t="shared" si="22"/>
        <v>4.000000000000001E-06</v>
      </c>
      <c r="S159" s="212">
        <v>0</v>
      </c>
      <c r="T159" s="213">
        <f t="shared" si="23"/>
        <v>0</v>
      </c>
      <c r="AR159" s="25" t="s">
        <v>372</v>
      </c>
      <c r="AT159" s="25" t="s">
        <v>302</v>
      </c>
      <c r="AU159" s="25" t="s">
        <v>80</v>
      </c>
      <c r="AY159" s="25" t="s">
        <v>210</v>
      </c>
      <c r="BE159" s="214">
        <f t="shared" si="24"/>
        <v>0</v>
      </c>
      <c r="BF159" s="214">
        <f t="shared" si="25"/>
        <v>0</v>
      </c>
      <c r="BG159" s="214">
        <f t="shared" si="26"/>
        <v>0</v>
      </c>
      <c r="BH159" s="214">
        <f t="shared" si="27"/>
        <v>0</v>
      </c>
      <c r="BI159" s="214">
        <f t="shared" si="28"/>
        <v>0</v>
      </c>
      <c r="BJ159" s="25" t="s">
        <v>78</v>
      </c>
      <c r="BK159" s="214">
        <f t="shared" si="29"/>
        <v>0</v>
      </c>
      <c r="BL159" s="25" t="s">
        <v>291</v>
      </c>
      <c r="BM159" s="25" t="s">
        <v>4907</v>
      </c>
    </row>
    <row r="160" spans="2:65" s="1" customFormat="1" ht="16.5" customHeight="1">
      <c r="B160" s="41"/>
      <c r="C160" s="238" t="s">
        <v>462</v>
      </c>
      <c r="D160" s="238" t="s">
        <v>302</v>
      </c>
      <c r="E160" s="239" t="s">
        <v>4908</v>
      </c>
      <c r="F160" s="240" t="s">
        <v>4909</v>
      </c>
      <c r="G160" s="241" t="s">
        <v>215</v>
      </c>
      <c r="H160" s="242">
        <v>0.1</v>
      </c>
      <c r="I160" s="243"/>
      <c r="J160" s="244">
        <f t="shared" si="20"/>
        <v>0</v>
      </c>
      <c r="K160" s="240" t="s">
        <v>216</v>
      </c>
      <c r="L160" s="245"/>
      <c r="M160" s="246" t="s">
        <v>21</v>
      </c>
      <c r="N160" s="247" t="s">
        <v>42</v>
      </c>
      <c r="O160" s="42"/>
      <c r="P160" s="212">
        <f t="shared" si="21"/>
        <v>0</v>
      </c>
      <c r="Q160" s="212">
        <v>0.00012</v>
      </c>
      <c r="R160" s="212">
        <f t="shared" si="22"/>
        <v>1.2E-05</v>
      </c>
      <c r="S160" s="212">
        <v>0</v>
      </c>
      <c r="T160" s="213">
        <f t="shared" si="23"/>
        <v>0</v>
      </c>
      <c r="AR160" s="25" t="s">
        <v>372</v>
      </c>
      <c r="AT160" s="25" t="s">
        <v>302</v>
      </c>
      <c r="AU160" s="25" t="s">
        <v>80</v>
      </c>
      <c r="AY160" s="25" t="s">
        <v>210</v>
      </c>
      <c r="BE160" s="214">
        <f t="shared" si="24"/>
        <v>0</v>
      </c>
      <c r="BF160" s="214">
        <f t="shared" si="25"/>
        <v>0</v>
      </c>
      <c r="BG160" s="214">
        <f t="shared" si="26"/>
        <v>0</v>
      </c>
      <c r="BH160" s="214">
        <f t="shared" si="27"/>
        <v>0</v>
      </c>
      <c r="BI160" s="214">
        <f t="shared" si="28"/>
        <v>0</v>
      </c>
      <c r="BJ160" s="25" t="s">
        <v>78</v>
      </c>
      <c r="BK160" s="214">
        <f t="shared" si="29"/>
        <v>0</v>
      </c>
      <c r="BL160" s="25" t="s">
        <v>291</v>
      </c>
      <c r="BM160" s="25" t="s">
        <v>4910</v>
      </c>
    </row>
    <row r="161" spans="2:65" s="1" customFormat="1" ht="16.5" customHeight="1">
      <c r="B161" s="41"/>
      <c r="C161" s="238" t="s">
        <v>466</v>
      </c>
      <c r="D161" s="238" t="s">
        <v>302</v>
      </c>
      <c r="E161" s="239" t="s">
        <v>4911</v>
      </c>
      <c r="F161" s="240" t="s">
        <v>4912</v>
      </c>
      <c r="G161" s="241" t="s">
        <v>215</v>
      </c>
      <c r="H161" s="242">
        <v>0.1</v>
      </c>
      <c r="I161" s="243"/>
      <c r="J161" s="244">
        <f t="shared" si="20"/>
        <v>0</v>
      </c>
      <c r="K161" s="240" t="s">
        <v>216</v>
      </c>
      <c r="L161" s="245"/>
      <c r="M161" s="246" t="s">
        <v>21</v>
      </c>
      <c r="N161" s="247" t="s">
        <v>42</v>
      </c>
      <c r="O161" s="42"/>
      <c r="P161" s="212">
        <f t="shared" si="21"/>
        <v>0</v>
      </c>
      <c r="Q161" s="212">
        <v>0.00022</v>
      </c>
      <c r="R161" s="212">
        <f t="shared" si="22"/>
        <v>2.2000000000000003E-05</v>
      </c>
      <c r="S161" s="212">
        <v>0</v>
      </c>
      <c r="T161" s="213">
        <f t="shared" si="23"/>
        <v>0</v>
      </c>
      <c r="AR161" s="25" t="s">
        <v>372</v>
      </c>
      <c r="AT161" s="25" t="s">
        <v>302</v>
      </c>
      <c r="AU161" s="25" t="s">
        <v>80</v>
      </c>
      <c r="AY161" s="25" t="s">
        <v>210</v>
      </c>
      <c r="BE161" s="214">
        <f t="shared" si="24"/>
        <v>0</v>
      </c>
      <c r="BF161" s="214">
        <f t="shared" si="25"/>
        <v>0</v>
      </c>
      <c r="BG161" s="214">
        <f t="shared" si="26"/>
        <v>0</v>
      </c>
      <c r="BH161" s="214">
        <f t="shared" si="27"/>
        <v>0</v>
      </c>
      <c r="BI161" s="214">
        <f t="shared" si="28"/>
        <v>0</v>
      </c>
      <c r="BJ161" s="25" t="s">
        <v>78</v>
      </c>
      <c r="BK161" s="214">
        <f t="shared" si="29"/>
        <v>0</v>
      </c>
      <c r="BL161" s="25" t="s">
        <v>291</v>
      </c>
      <c r="BM161" s="25" t="s">
        <v>4913</v>
      </c>
    </row>
    <row r="162" spans="2:65" s="1" customFormat="1" ht="16.5" customHeight="1">
      <c r="B162" s="41"/>
      <c r="C162" s="238" t="s">
        <v>471</v>
      </c>
      <c r="D162" s="238" t="s">
        <v>302</v>
      </c>
      <c r="E162" s="239" t="s">
        <v>4914</v>
      </c>
      <c r="F162" s="240" t="s">
        <v>4915</v>
      </c>
      <c r="G162" s="241" t="s">
        <v>215</v>
      </c>
      <c r="H162" s="242">
        <v>0.1</v>
      </c>
      <c r="I162" s="243"/>
      <c r="J162" s="244">
        <f t="shared" si="20"/>
        <v>0</v>
      </c>
      <c r="K162" s="240" t="s">
        <v>216</v>
      </c>
      <c r="L162" s="245"/>
      <c r="M162" s="246" t="s">
        <v>21</v>
      </c>
      <c r="N162" s="247" t="s">
        <v>42</v>
      </c>
      <c r="O162" s="42"/>
      <c r="P162" s="212">
        <f t="shared" si="21"/>
        <v>0</v>
      </c>
      <c r="Q162" s="212">
        <v>0.00038</v>
      </c>
      <c r="R162" s="212">
        <f t="shared" si="22"/>
        <v>3.8E-05</v>
      </c>
      <c r="S162" s="212">
        <v>0</v>
      </c>
      <c r="T162" s="213">
        <f t="shared" si="23"/>
        <v>0</v>
      </c>
      <c r="AR162" s="25" t="s">
        <v>372</v>
      </c>
      <c r="AT162" s="25" t="s">
        <v>302</v>
      </c>
      <c r="AU162" s="25" t="s">
        <v>80</v>
      </c>
      <c r="AY162" s="25" t="s">
        <v>210</v>
      </c>
      <c r="BE162" s="214">
        <f t="shared" si="24"/>
        <v>0</v>
      </c>
      <c r="BF162" s="214">
        <f t="shared" si="25"/>
        <v>0</v>
      </c>
      <c r="BG162" s="214">
        <f t="shared" si="26"/>
        <v>0</v>
      </c>
      <c r="BH162" s="214">
        <f t="shared" si="27"/>
        <v>0</v>
      </c>
      <c r="BI162" s="214">
        <f t="shared" si="28"/>
        <v>0</v>
      </c>
      <c r="BJ162" s="25" t="s">
        <v>78</v>
      </c>
      <c r="BK162" s="214">
        <f t="shared" si="29"/>
        <v>0</v>
      </c>
      <c r="BL162" s="25" t="s">
        <v>291</v>
      </c>
      <c r="BM162" s="25" t="s">
        <v>4916</v>
      </c>
    </row>
    <row r="163" spans="2:65" s="1" customFormat="1" ht="16.5" customHeight="1">
      <c r="B163" s="41"/>
      <c r="C163" s="238" t="s">
        <v>475</v>
      </c>
      <c r="D163" s="238" t="s">
        <v>302</v>
      </c>
      <c r="E163" s="239" t="s">
        <v>4917</v>
      </c>
      <c r="F163" s="240" t="s">
        <v>4918</v>
      </c>
      <c r="G163" s="241" t="s">
        <v>215</v>
      </c>
      <c r="H163" s="242">
        <v>0.15</v>
      </c>
      <c r="I163" s="243"/>
      <c r="J163" s="244">
        <f t="shared" si="20"/>
        <v>0</v>
      </c>
      <c r="K163" s="240" t="s">
        <v>216</v>
      </c>
      <c r="L163" s="245"/>
      <c r="M163" s="246" t="s">
        <v>21</v>
      </c>
      <c r="N163" s="247" t="s">
        <v>42</v>
      </c>
      <c r="O163" s="42"/>
      <c r="P163" s="212">
        <f t="shared" si="21"/>
        <v>0</v>
      </c>
      <c r="Q163" s="212">
        <v>0.00031</v>
      </c>
      <c r="R163" s="212">
        <f t="shared" si="22"/>
        <v>4.65E-05</v>
      </c>
      <c r="S163" s="212">
        <v>0</v>
      </c>
      <c r="T163" s="213">
        <f t="shared" si="23"/>
        <v>0</v>
      </c>
      <c r="AR163" s="25" t="s">
        <v>372</v>
      </c>
      <c r="AT163" s="25" t="s">
        <v>302</v>
      </c>
      <c r="AU163" s="25" t="s">
        <v>80</v>
      </c>
      <c r="AY163" s="25" t="s">
        <v>210</v>
      </c>
      <c r="BE163" s="214">
        <f t="shared" si="24"/>
        <v>0</v>
      </c>
      <c r="BF163" s="214">
        <f t="shared" si="25"/>
        <v>0</v>
      </c>
      <c r="BG163" s="214">
        <f t="shared" si="26"/>
        <v>0</v>
      </c>
      <c r="BH163" s="214">
        <f t="shared" si="27"/>
        <v>0</v>
      </c>
      <c r="BI163" s="214">
        <f t="shared" si="28"/>
        <v>0</v>
      </c>
      <c r="BJ163" s="25" t="s">
        <v>78</v>
      </c>
      <c r="BK163" s="214">
        <f t="shared" si="29"/>
        <v>0</v>
      </c>
      <c r="BL163" s="25" t="s">
        <v>291</v>
      </c>
      <c r="BM163" s="25" t="s">
        <v>4919</v>
      </c>
    </row>
    <row r="164" spans="2:65" s="1" customFormat="1" ht="16.5" customHeight="1">
      <c r="B164" s="41"/>
      <c r="C164" s="238" t="s">
        <v>480</v>
      </c>
      <c r="D164" s="238" t="s">
        <v>302</v>
      </c>
      <c r="E164" s="239" t="s">
        <v>4920</v>
      </c>
      <c r="F164" s="240" t="s">
        <v>4921</v>
      </c>
      <c r="G164" s="241" t="s">
        <v>215</v>
      </c>
      <c r="H164" s="242">
        <v>0.1</v>
      </c>
      <c r="I164" s="243"/>
      <c r="J164" s="244">
        <f t="shared" si="20"/>
        <v>0</v>
      </c>
      <c r="K164" s="240" t="s">
        <v>216</v>
      </c>
      <c r="L164" s="245"/>
      <c r="M164" s="246" t="s">
        <v>21</v>
      </c>
      <c r="N164" s="247" t="s">
        <v>42</v>
      </c>
      <c r="O164" s="42"/>
      <c r="P164" s="212">
        <f t="shared" si="21"/>
        <v>0</v>
      </c>
      <c r="Q164" s="212">
        <v>0.0001</v>
      </c>
      <c r="R164" s="212">
        <f t="shared" si="22"/>
        <v>1E-05</v>
      </c>
      <c r="S164" s="212">
        <v>0</v>
      </c>
      <c r="T164" s="213">
        <f t="shared" si="23"/>
        <v>0</v>
      </c>
      <c r="AR164" s="25" t="s">
        <v>372</v>
      </c>
      <c r="AT164" s="25" t="s">
        <v>302</v>
      </c>
      <c r="AU164" s="25" t="s">
        <v>80</v>
      </c>
      <c r="AY164" s="25" t="s">
        <v>210</v>
      </c>
      <c r="BE164" s="214">
        <f t="shared" si="24"/>
        <v>0</v>
      </c>
      <c r="BF164" s="214">
        <f t="shared" si="25"/>
        <v>0</v>
      </c>
      <c r="BG164" s="214">
        <f t="shared" si="26"/>
        <v>0</v>
      </c>
      <c r="BH164" s="214">
        <f t="shared" si="27"/>
        <v>0</v>
      </c>
      <c r="BI164" s="214">
        <f t="shared" si="28"/>
        <v>0</v>
      </c>
      <c r="BJ164" s="25" t="s">
        <v>78</v>
      </c>
      <c r="BK164" s="214">
        <f t="shared" si="29"/>
        <v>0</v>
      </c>
      <c r="BL164" s="25" t="s">
        <v>291</v>
      </c>
      <c r="BM164" s="25" t="s">
        <v>4922</v>
      </c>
    </row>
    <row r="165" spans="2:65" s="1" customFormat="1" ht="16.5" customHeight="1">
      <c r="B165" s="41"/>
      <c r="C165" s="238" t="s">
        <v>485</v>
      </c>
      <c r="D165" s="238" t="s">
        <v>302</v>
      </c>
      <c r="E165" s="239" t="s">
        <v>4923</v>
      </c>
      <c r="F165" s="240" t="s">
        <v>4924</v>
      </c>
      <c r="G165" s="241" t="s">
        <v>215</v>
      </c>
      <c r="H165" s="242">
        <v>0.05</v>
      </c>
      <c r="I165" s="243"/>
      <c r="J165" s="244">
        <f t="shared" si="20"/>
        <v>0</v>
      </c>
      <c r="K165" s="240" t="s">
        <v>216</v>
      </c>
      <c r="L165" s="245"/>
      <c r="M165" s="246" t="s">
        <v>21</v>
      </c>
      <c r="N165" s="247" t="s">
        <v>42</v>
      </c>
      <c r="O165" s="42"/>
      <c r="P165" s="212">
        <f t="shared" si="21"/>
        <v>0</v>
      </c>
      <c r="Q165" s="212">
        <v>0.00026</v>
      </c>
      <c r="R165" s="212">
        <f t="shared" si="22"/>
        <v>1.3E-05</v>
      </c>
      <c r="S165" s="212">
        <v>0</v>
      </c>
      <c r="T165" s="213">
        <f t="shared" si="23"/>
        <v>0</v>
      </c>
      <c r="AR165" s="25" t="s">
        <v>372</v>
      </c>
      <c r="AT165" s="25" t="s">
        <v>302</v>
      </c>
      <c r="AU165" s="25" t="s">
        <v>80</v>
      </c>
      <c r="AY165" s="25" t="s">
        <v>210</v>
      </c>
      <c r="BE165" s="214">
        <f t="shared" si="24"/>
        <v>0</v>
      </c>
      <c r="BF165" s="214">
        <f t="shared" si="25"/>
        <v>0</v>
      </c>
      <c r="BG165" s="214">
        <f t="shared" si="26"/>
        <v>0</v>
      </c>
      <c r="BH165" s="214">
        <f t="shared" si="27"/>
        <v>0</v>
      </c>
      <c r="BI165" s="214">
        <f t="shared" si="28"/>
        <v>0</v>
      </c>
      <c r="BJ165" s="25" t="s">
        <v>78</v>
      </c>
      <c r="BK165" s="214">
        <f t="shared" si="29"/>
        <v>0</v>
      </c>
      <c r="BL165" s="25" t="s">
        <v>291</v>
      </c>
      <c r="BM165" s="25" t="s">
        <v>4925</v>
      </c>
    </row>
    <row r="166" spans="2:65" s="1" customFormat="1" ht="16.5" customHeight="1">
      <c r="B166" s="41"/>
      <c r="C166" s="238" t="s">
        <v>489</v>
      </c>
      <c r="D166" s="238" t="s">
        <v>302</v>
      </c>
      <c r="E166" s="239" t="s">
        <v>4926</v>
      </c>
      <c r="F166" s="240" t="s">
        <v>4927</v>
      </c>
      <c r="G166" s="241" t="s">
        <v>215</v>
      </c>
      <c r="H166" s="242">
        <v>0.2</v>
      </c>
      <c r="I166" s="243"/>
      <c r="J166" s="244">
        <f t="shared" si="20"/>
        <v>0</v>
      </c>
      <c r="K166" s="240" t="s">
        <v>216</v>
      </c>
      <c r="L166" s="245"/>
      <c r="M166" s="246" t="s">
        <v>21</v>
      </c>
      <c r="N166" s="247" t="s">
        <v>42</v>
      </c>
      <c r="O166" s="42"/>
      <c r="P166" s="212">
        <f t="shared" si="21"/>
        <v>0</v>
      </c>
      <c r="Q166" s="212">
        <v>3E-05</v>
      </c>
      <c r="R166" s="212">
        <f t="shared" si="22"/>
        <v>6E-06</v>
      </c>
      <c r="S166" s="212">
        <v>0</v>
      </c>
      <c r="T166" s="213">
        <f t="shared" si="23"/>
        <v>0</v>
      </c>
      <c r="AR166" s="25" t="s">
        <v>372</v>
      </c>
      <c r="AT166" s="25" t="s">
        <v>302</v>
      </c>
      <c r="AU166" s="25" t="s">
        <v>80</v>
      </c>
      <c r="AY166" s="25" t="s">
        <v>210</v>
      </c>
      <c r="BE166" s="214">
        <f t="shared" si="24"/>
        <v>0</v>
      </c>
      <c r="BF166" s="214">
        <f t="shared" si="25"/>
        <v>0</v>
      </c>
      <c r="BG166" s="214">
        <f t="shared" si="26"/>
        <v>0</v>
      </c>
      <c r="BH166" s="214">
        <f t="shared" si="27"/>
        <v>0</v>
      </c>
      <c r="BI166" s="214">
        <f t="shared" si="28"/>
        <v>0</v>
      </c>
      <c r="BJ166" s="25" t="s">
        <v>78</v>
      </c>
      <c r="BK166" s="214">
        <f t="shared" si="29"/>
        <v>0</v>
      </c>
      <c r="BL166" s="25" t="s">
        <v>291</v>
      </c>
      <c r="BM166" s="25" t="s">
        <v>4928</v>
      </c>
    </row>
    <row r="167" spans="2:65" s="1" customFormat="1" ht="16.5" customHeight="1">
      <c r="B167" s="41"/>
      <c r="C167" s="238" t="s">
        <v>493</v>
      </c>
      <c r="D167" s="238" t="s">
        <v>302</v>
      </c>
      <c r="E167" s="239" t="s">
        <v>4929</v>
      </c>
      <c r="F167" s="240" t="s">
        <v>4930</v>
      </c>
      <c r="G167" s="241" t="s">
        <v>215</v>
      </c>
      <c r="H167" s="242">
        <v>0.2</v>
      </c>
      <c r="I167" s="243"/>
      <c r="J167" s="244">
        <f t="shared" si="20"/>
        <v>0</v>
      </c>
      <c r="K167" s="240" t="s">
        <v>216</v>
      </c>
      <c r="L167" s="245"/>
      <c r="M167" s="246" t="s">
        <v>21</v>
      </c>
      <c r="N167" s="247" t="s">
        <v>42</v>
      </c>
      <c r="O167" s="42"/>
      <c r="P167" s="212">
        <f t="shared" si="21"/>
        <v>0</v>
      </c>
      <c r="Q167" s="212">
        <v>3E-05</v>
      </c>
      <c r="R167" s="212">
        <f t="shared" si="22"/>
        <v>6E-06</v>
      </c>
      <c r="S167" s="212">
        <v>0</v>
      </c>
      <c r="T167" s="213">
        <f t="shared" si="23"/>
        <v>0</v>
      </c>
      <c r="AR167" s="25" t="s">
        <v>372</v>
      </c>
      <c r="AT167" s="25" t="s">
        <v>302</v>
      </c>
      <c r="AU167" s="25" t="s">
        <v>80</v>
      </c>
      <c r="AY167" s="25" t="s">
        <v>210</v>
      </c>
      <c r="BE167" s="214">
        <f t="shared" si="24"/>
        <v>0</v>
      </c>
      <c r="BF167" s="214">
        <f t="shared" si="25"/>
        <v>0</v>
      </c>
      <c r="BG167" s="214">
        <f t="shared" si="26"/>
        <v>0</v>
      </c>
      <c r="BH167" s="214">
        <f t="shared" si="27"/>
        <v>0</v>
      </c>
      <c r="BI167" s="214">
        <f t="shared" si="28"/>
        <v>0</v>
      </c>
      <c r="BJ167" s="25" t="s">
        <v>78</v>
      </c>
      <c r="BK167" s="214">
        <f t="shared" si="29"/>
        <v>0</v>
      </c>
      <c r="BL167" s="25" t="s">
        <v>291</v>
      </c>
      <c r="BM167" s="25" t="s">
        <v>4931</v>
      </c>
    </row>
    <row r="168" spans="2:65" s="1" customFormat="1" ht="16.5" customHeight="1">
      <c r="B168" s="41"/>
      <c r="C168" s="238" t="s">
        <v>503</v>
      </c>
      <c r="D168" s="238" t="s">
        <v>302</v>
      </c>
      <c r="E168" s="239" t="s">
        <v>4932</v>
      </c>
      <c r="F168" s="240" t="s">
        <v>4933</v>
      </c>
      <c r="G168" s="241" t="s">
        <v>215</v>
      </c>
      <c r="H168" s="242">
        <v>0.05</v>
      </c>
      <c r="I168" s="243"/>
      <c r="J168" s="244">
        <f t="shared" si="20"/>
        <v>0</v>
      </c>
      <c r="K168" s="240" t="s">
        <v>216</v>
      </c>
      <c r="L168" s="245"/>
      <c r="M168" s="246" t="s">
        <v>21</v>
      </c>
      <c r="N168" s="247" t="s">
        <v>42</v>
      </c>
      <c r="O168" s="42"/>
      <c r="P168" s="212">
        <f t="shared" si="21"/>
        <v>0</v>
      </c>
      <c r="Q168" s="212">
        <v>0.00057</v>
      </c>
      <c r="R168" s="212">
        <f t="shared" si="22"/>
        <v>2.85E-05</v>
      </c>
      <c r="S168" s="212">
        <v>0</v>
      </c>
      <c r="T168" s="213">
        <f t="shared" si="23"/>
        <v>0</v>
      </c>
      <c r="AR168" s="25" t="s">
        <v>372</v>
      </c>
      <c r="AT168" s="25" t="s">
        <v>302</v>
      </c>
      <c r="AU168" s="25" t="s">
        <v>80</v>
      </c>
      <c r="AY168" s="25" t="s">
        <v>210</v>
      </c>
      <c r="BE168" s="214">
        <f t="shared" si="24"/>
        <v>0</v>
      </c>
      <c r="BF168" s="214">
        <f t="shared" si="25"/>
        <v>0</v>
      </c>
      <c r="BG168" s="214">
        <f t="shared" si="26"/>
        <v>0</v>
      </c>
      <c r="BH168" s="214">
        <f t="shared" si="27"/>
        <v>0</v>
      </c>
      <c r="BI168" s="214">
        <f t="shared" si="28"/>
        <v>0</v>
      </c>
      <c r="BJ168" s="25" t="s">
        <v>78</v>
      </c>
      <c r="BK168" s="214">
        <f t="shared" si="29"/>
        <v>0</v>
      </c>
      <c r="BL168" s="25" t="s">
        <v>291</v>
      </c>
      <c r="BM168" s="25" t="s">
        <v>4934</v>
      </c>
    </row>
    <row r="169" spans="2:65" s="1" customFormat="1" ht="16.5" customHeight="1">
      <c r="B169" s="41"/>
      <c r="C169" s="203" t="s">
        <v>508</v>
      </c>
      <c r="D169" s="203" t="s">
        <v>212</v>
      </c>
      <c r="E169" s="204" t="s">
        <v>4935</v>
      </c>
      <c r="F169" s="205" t="s">
        <v>4936</v>
      </c>
      <c r="G169" s="206" t="s">
        <v>215</v>
      </c>
      <c r="H169" s="207">
        <v>0.05</v>
      </c>
      <c r="I169" s="208"/>
      <c r="J169" s="209">
        <f t="shared" si="20"/>
        <v>0</v>
      </c>
      <c r="K169" s="205" t="s">
        <v>216</v>
      </c>
      <c r="L169" s="61"/>
      <c r="M169" s="210" t="s">
        <v>21</v>
      </c>
      <c r="N169" s="211" t="s">
        <v>42</v>
      </c>
      <c r="O169" s="42"/>
      <c r="P169" s="212">
        <f t="shared" si="21"/>
        <v>0</v>
      </c>
      <c r="Q169" s="212">
        <v>0.00101</v>
      </c>
      <c r="R169" s="212">
        <f t="shared" si="22"/>
        <v>5.050000000000001E-05</v>
      </c>
      <c r="S169" s="212">
        <v>0</v>
      </c>
      <c r="T169" s="213">
        <f t="shared" si="23"/>
        <v>0</v>
      </c>
      <c r="AR169" s="25" t="s">
        <v>291</v>
      </c>
      <c r="AT169" s="25" t="s">
        <v>212</v>
      </c>
      <c r="AU169" s="25" t="s">
        <v>80</v>
      </c>
      <c r="AY169" s="25" t="s">
        <v>210</v>
      </c>
      <c r="BE169" s="214">
        <f t="shared" si="24"/>
        <v>0</v>
      </c>
      <c r="BF169" s="214">
        <f t="shared" si="25"/>
        <v>0</v>
      </c>
      <c r="BG169" s="214">
        <f t="shared" si="26"/>
        <v>0</v>
      </c>
      <c r="BH169" s="214">
        <f t="shared" si="27"/>
        <v>0</v>
      </c>
      <c r="BI169" s="214">
        <f t="shared" si="28"/>
        <v>0</v>
      </c>
      <c r="BJ169" s="25" t="s">
        <v>78</v>
      </c>
      <c r="BK169" s="214">
        <f t="shared" si="29"/>
        <v>0</v>
      </c>
      <c r="BL169" s="25" t="s">
        <v>291</v>
      </c>
      <c r="BM169" s="25" t="s">
        <v>4937</v>
      </c>
    </row>
    <row r="170" spans="2:65" s="1" customFormat="1" ht="25.5" customHeight="1">
      <c r="B170" s="41"/>
      <c r="C170" s="203" t="s">
        <v>513</v>
      </c>
      <c r="D170" s="203" t="s">
        <v>212</v>
      </c>
      <c r="E170" s="204" t="s">
        <v>4938</v>
      </c>
      <c r="F170" s="205" t="s">
        <v>4939</v>
      </c>
      <c r="G170" s="206" t="s">
        <v>215</v>
      </c>
      <c r="H170" s="207">
        <v>0.05</v>
      </c>
      <c r="I170" s="208"/>
      <c r="J170" s="209">
        <f t="shared" si="20"/>
        <v>0</v>
      </c>
      <c r="K170" s="205" t="s">
        <v>216</v>
      </c>
      <c r="L170" s="61"/>
      <c r="M170" s="210" t="s">
        <v>21</v>
      </c>
      <c r="N170" s="211" t="s">
        <v>42</v>
      </c>
      <c r="O170" s="42"/>
      <c r="P170" s="212">
        <f t="shared" si="21"/>
        <v>0</v>
      </c>
      <c r="Q170" s="212">
        <v>0.00102</v>
      </c>
      <c r="R170" s="212">
        <f t="shared" si="22"/>
        <v>5.1000000000000006E-05</v>
      </c>
      <c r="S170" s="212">
        <v>0</v>
      </c>
      <c r="T170" s="213">
        <f t="shared" si="23"/>
        <v>0</v>
      </c>
      <c r="AR170" s="25" t="s">
        <v>291</v>
      </c>
      <c r="AT170" s="25" t="s">
        <v>212</v>
      </c>
      <c r="AU170" s="25" t="s">
        <v>80</v>
      </c>
      <c r="AY170" s="25" t="s">
        <v>210</v>
      </c>
      <c r="BE170" s="214">
        <f t="shared" si="24"/>
        <v>0</v>
      </c>
      <c r="BF170" s="214">
        <f t="shared" si="25"/>
        <v>0</v>
      </c>
      <c r="BG170" s="214">
        <f t="shared" si="26"/>
        <v>0</v>
      </c>
      <c r="BH170" s="214">
        <f t="shared" si="27"/>
        <v>0</v>
      </c>
      <c r="BI170" s="214">
        <f t="shared" si="28"/>
        <v>0</v>
      </c>
      <c r="BJ170" s="25" t="s">
        <v>78</v>
      </c>
      <c r="BK170" s="214">
        <f t="shared" si="29"/>
        <v>0</v>
      </c>
      <c r="BL170" s="25" t="s">
        <v>291</v>
      </c>
      <c r="BM170" s="25" t="s">
        <v>4940</v>
      </c>
    </row>
    <row r="171" spans="2:65" s="1" customFormat="1" ht="25.5" customHeight="1">
      <c r="B171" s="41"/>
      <c r="C171" s="238" t="s">
        <v>518</v>
      </c>
      <c r="D171" s="238" t="s">
        <v>302</v>
      </c>
      <c r="E171" s="239" t="s">
        <v>4941</v>
      </c>
      <c r="F171" s="240" t="s">
        <v>4942</v>
      </c>
      <c r="G171" s="241" t="s">
        <v>215</v>
      </c>
      <c r="H171" s="242">
        <v>0.25</v>
      </c>
      <c r="I171" s="243"/>
      <c r="J171" s="244">
        <f t="shared" si="20"/>
        <v>0</v>
      </c>
      <c r="K171" s="240" t="s">
        <v>216</v>
      </c>
      <c r="L171" s="245"/>
      <c r="M171" s="246" t="s">
        <v>21</v>
      </c>
      <c r="N171" s="247" t="s">
        <v>42</v>
      </c>
      <c r="O171" s="42"/>
      <c r="P171" s="212">
        <f t="shared" si="21"/>
        <v>0</v>
      </c>
      <c r="Q171" s="212">
        <v>0.00011</v>
      </c>
      <c r="R171" s="212">
        <f t="shared" si="22"/>
        <v>2.75E-05</v>
      </c>
      <c r="S171" s="212">
        <v>0</v>
      </c>
      <c r="T171" s="213">
        <f t="shared" si="23"/>
        <v>0</v>
      </c>
      <c r="AR171" s="25" t="s">
        <v>372</v>
      </c>
      <c r="AT171" s="25" t="s">
        <v>302</v>
      </c>
      <c r="AU171" s="25" t="s">
        <v>80</v>
      </c>
      <c r="AY171" s="25" t="s">
        <v>210</v>
      </c>
      <c r="BE171" s="214">
        <f t="shared" si="24"/>
        <v>0</v>
      </c>
      <c r="BF171" s="214">
        <f t="shared" si="25"/>
        <v>0</v>
      </c>
      <c r="BG171" s="214">
        <f t="shared" si="26"/>
        <v>0</v>
      </c>
      <c r="BH171" s="214">
        <f t="shared" si="27"/>
        <v>0</v>
      </c>
      <c r="BI171" s="214">
        <f t="shared" si="28"/>
        <v>0</v>
      </c>
      <c r="BJ171" s="25" t="s">
        <v>78</v>
      </c>
      <c r="BK171" s="214">
        <f t="shared" si="29"/>
        <v>0</v>
      </c>
      <c r="BL171" s="25" t="s">
        <v>291</v>
      </c>
      <c r="BM171" s="25" t="s">
        <v>4943</v>
      </c>
    </row>
    <row r="172" spans="2:65" s="1" customFormat="1" ht="16.5" customHeight="1">
      <c r="B172" s="41"/>
      <c r="C172" s="238" t="s">
        <v>523</v>
      </c>
      <c r="D172" s="238" t="s">
        <v>302</v>
      </c>
      <c r="E172" s="239" t="s">
        <v>4944</v>
      </c>
      <c r="F172" s="240" t="s">
        <v>4945</v>
      </c>
      <c r="G172" s="241" t="s">
        <v>215</v>
      </c>
      <c r="H172" s="242">
        <v>0.2</v>
      </c>
      <c r="I172" s="243"/>
      <c r="J172" s="244">
        <f t="shared" si="20"/>
        <v>0</v>
      </c>
      <c r="K172" s="240" t="s">
        <v>216</v>
      </c>
      <c r="L172" s="245"/>
      <c r="M172" s="246" t="s">
        <v>21</v>
      </c>
      <c r="N172" s="247" t="s">
        <v>42</v>
      </c>
      <c r="O172" s="42"/>
      <c r="P172" s="212">
        <f t="shared" si="21"/>
        <v>0</v>
      </c>
      <c r="Q172" s="212">
        <v>0.00038</v>
      </c>
      <c r="R172" s="212">
        <f t="shared" si="22"/>
        <v>7.6E-05</v>
      </c>
      <c r="S172" s="212">
        <v>0</v>
      </c>
      <c r="T172" s="213">
        <f t="shared" si="23"/>
        <v>0</v>
      </c>
      <c r="AR172" s="25" t="s">
        <v>372</v>
      </c>
      <c r="AT172" s="25" t="s">
        <v>302</v>
      </c>
      <c r="AU172" s="25" t="s">
        <v>80</v>
      </c>
      <c r="AY172" s="25" t="s">
        <v>210</v>
      </c>
      <c r="BE172" s="214">
        <f t="shared" si="24"/>
        <v>0</v>
      </c>
      <c r="BF172" s="214">
        <f t="shared" si="25"/>
        <v>0</v>
      </c>
      <c r="BG172" s="214">
        <f t="shared" si="26"/>
        <v>0</v>
      </c>
      <c r="BH172" s="214">
        <f t="shared" si="27"/>
        <v>0</v>
      </c>
      <c r="BI172" s="214">
        <f t="shared" si="28"/>
        <v>0</v>
      </c>
      <c r="BJ172" s="25" t="s">
        <v>78</v>
      </c>
      <c r="BK172" s="214">
        <f t="shared" si="29"/>
        <v>0</v>
      </c>
      <c r="BL172" s="25" t="s">
        <v>291</v>
      </c>
      <c r="BM172" s="25" t="s">
        <v>4946</v>
      </c>
    </row>
    <row r="173" spans="2:65" s="1" customFormat="1" ht="16.5" customHeight="1">
      <c r="B173" s="41"/>
      <c r="C173" s="238" t="s">
        <v>529</v>
      </c>
      <c r="D173" s="238" t="s">
        <v>302</v>
      </c>
      <c r="E173" s="239" t="s">
        <v>4947</v>
      </c>
      <c r="F173" s="240" t="s">
        <v>4948</v>
      </c>
      <c r="G173" s="241" t="s">
        <v>215</v>
      </c>
      <c r="H173" s="242">
        <v>0.1</v>
      </c>
      <c r="I173" s="243"/>
      <c r="J173" s="244">
        <f t="shared" si="20"/>
        <v>0</v>
      </c>
      <c r="K173" s="240" t="s">
        <v>21</v>
      </c>
      <c r="L173" s="245"/>
      <c r="M173" s="246" t="s">
        <v>21</v>
      </c>
      <c r="N173" s="247" t="s">
        <v>42</v>
      </c>
      <c r="O173" s="42"/>
      <c r="P173" s="212">
        <f t="shared" si="21"/>
        <v>0</v>
      </c>
      <c r="Q173" s="212">
        <v>0.00038</v>
      </c>
      <c r="R173" s="212">
        <f t="shared" si="22"/>
        <v>3.8E-05</v>
      </c>
      <c r="S173" s="212">
        <v>0</v>
      </c>
      <c r="T173" s="213">
        <f t="shared" si="23"/>
        <v>0</v>
      </c>
      <c r="AR173" s="25" t="s">
        <v>372</v>
      </c>
      <c r="AT173" s="25" t="s">
        <v>302</v>
      </c>
      <c r="AU173" s="25" t="s">
        <v>80</v>
      </c>
      <c r="AY173" s="25" t="s">
        <v>210</v>
      </c>
      <c r="BE173" s="214">
        <f t="shared" si="24"/>
        <v>0</v>
      </c>
      <c r="BF173" s="214">
        <f t="shared" si="25"/>
        <v>0</v>
      </c>
      <c r="BG173" s="214">
        <f t="shared" si="26"/>
        <v>0</v>
      </c>
      <c r="BH173" s="214">
        <f t="shared" si="27"/>
        <v>0</v>
      </c>
      <c r="BI173" s="214">
        <f t="shared" si="28"/>
        <v>0</v>
      </c>
      <c r="BJ173" s="25" t="s">
        <v>78</v>
      </c>
      <c r="BK173" s="214">
        <f t="shared" si="29"/>
        <v>0</v>
      </c>
      <c r="BL173" s="25" t="s">
        <v>291</v>
      </c>
      <c r="BM173" s="25" t="s">
        <v>4949</v>
      </c>
    </row>
    <row r="174" spans="2:65" s="1" customFormat="1" ht="16.5" customHeight="1">
      <c r="B174" s="41"/>
      <c r="C174" s="203" t="s">
        <v>535</v>
      </c>
      <c r="D174" s="203" t="s">
        <v>212</v>
      </c>
      <c r="E174" s="204" t="s">
        <v>4950</v>
      </c>
      <c r="F174" s="205" t="s">
        <v>4951</v>
      </c>
      <c r="G174" s="206" t="s">
        <v>215</v>
      </c>
      <c r="H174" s="207">
        <v>0.1</v>
      </c>
      <c r="I174" s="208"/>
      <c r="J174" s="209">
        <f t="shared" si="20"/>
        <v>0</v>
      </c>
      <c r="K174" s="205" t="s">
        <v>216</v>
      </c>
      <c r="L174" s="61"/>
      <c r="M174" s="210" t="s">
        <v>21</v>
      </c>
      <c r="N174" s="211" t="s">
        <v>42</v>
      </c>
      <c r="O174" s="42"/>
      <c r="P174" s="212">
        <f t="shared" si="21"/>
        <v>0</v>
      </c>
      <c r="Q174" s="212">
        <v>0.00029</v>
      </c>
      <c r="R174" s="212">
        <f t="shared" si="22"/>
        <v>2.9E-05</v>
      </c>
      <c r="S174" s="212">
        <v>0</v>
      </c>
      <c r="T174" s="213">
        <f t="shared" si="23"/>
        <v>0</v>
      </c>
      <c r="AR174" s="25" t="s">
        <v>291</v>
      </c>
      <c r="AT174" s="25" t="s">
        <v>212</v>
      </c>
      <c r="AU174" s="25" t="s">
        <v>80</v>
      </c>
      <c r="AY174" s="25" t="s">
        <v>210</v>
      </c>
      <c r="BE174" s="214">
        <f t="shared" si="24"/>
        <v>0</v>
      </c>
      <c r="BF174" s="214">
        <f t="shared" si="25"/>
        <v>0</v>
      </c>
      <c r="BG174" s="214">
        <f t="shared" si="26"/>
        <v>0</v>
      </c>
      <c r="BH174" s="214">
        <f t="shared" si="27"/>
        <v>0</v>
      </c>
      <c r="BI174" s="214">
        <f t="shared" si="28"/>
        <v>0</v>
      </c>
      <c r="BJ174" s="25" t="s">
        <v>78</v>
      </c>
      <c r="BK174" s="214">
        <f t="shared" si="29"/>
        <v>0</v>
      </c>
      <c r="BL174" s="25" t="s">
        <v>291</v>
      </c>
      <c r="BM174" s="25" t="s">
        <v>4952</v>
      </c>
    </row>
    <row r="175" spans="2:65" s="1" customFormat="1" ht="16.5" customHeight="1">
      <c r="B175" s="41"/>
      <c r="C175" s="203" t="s">
        <v>541</v>
      </c>
      <c r="D175" s="203" t="s">
        <v>212</v>
      </c>
      <c r="E175" s="204" t="s">
        <v>4953</v>
      </c>
      <c r="F175" s="205" t="s">
        <v>4954</v>
      </c>
      <c r="G175" s="206" t="s">
        <v>345</v>
      </c>
      <c r="H175" s="207">
        <v>5.3</v>
      </c>
      <c r="I175" s="208"/>
      <c r="J175" s="209">
        <f t="shared" si="20"/>
        <v>0</v>
      </c>
      <c r="K175" s="205" t="s">
        <v>216</v>
      </c>
      <c r="L175" s="61"/>
      <c r="M175" s="210" t="s">
        <v>21</v>
      </c>
      <c r="N175" s="211" t="s">
        <v>42</v>
      </c>
      <c r="O175" s="42"/>
      <c r="P175" s="212">
        <f t="shared" si="21"/>
        <v>0</v>
      </c>
      <c r="Q175" s="212">
        <v>0</v>
      </c>
      <c r="R175" s="212">
        <f t="shared" si="22"/>
        <v>0</v>
      </c>
      <c r="S175" s="212">
        <v>0</v>
      </c>
      <c r="T175" s="213">
        <f t="shared" si="23"/>
        <v>0</v>
      </c>
      <c r="AR175" s="25" t="s">
        <v>291</v>
      </c>
      <c r="AT175" s="25" t="s">
        <v>212</v>
      </c>
      <c r="AU175" s="25" t="s">
        <v>80</v>
      </c>
      <c r="AY175" s="25" t="s">
        <v>210</v>
      </c>
      <c r="BE175" s="214">
        <f t="shared" si="24"/>
        <v>0</v>
      </c>
      <c r="BF175" s="214">
        <f t="shared" si="25"/>
        <v>0</v>
      </c>
      <c r="BG175" s="214">
        <f t="shared" si="26"/>
        <v>0</v>
      </c>
      <c r="BH175" s="214">
        <f t="shared" si="27"/>
        <v>0</v>
      </c>
      <c r="BI175" s="214">
        <f t="shared" si="28"/>
        <v>0</v>
      </c>
      <c r="BJ175" s="25" t="s">
        <v>78</v>
      </c>
      <c r="BK175" s="214">
        <f t="shared" si="29"/>
        <v>0</v>
      </c>
      <c r="BL175" s="25" t="s">
        <v>291</v>
      </c>
      <c r="BM175" s="25" t="s">
        <v>4955</v>
      </c>
    </row>
    <row r="176" spans="2:65" s="1" customFormat="1" ht="16.5" customHeight="1">
      <c r="B176" s="41"/>
      <c r="C176" s="203" t="s">
        <v>553</v>
      </c>
      <c r="D176" s="203" t="s">
        <v>212</v>
      </c>
      <c r="E176" s="204" t="s">
        <v>4956</v>
      </c>
      <c r="F176" s="205" t="s">
        <v>4957</v>
      </c>
      <c r="G176" s="206" t="s">
        <v>345</v>
      </c>
      <c r="H176" s="207">
        <v>0.3</v>
      </c>
      <c r="I176" s="208"/>
      <c r="J176" s="209">
        <f t="shared" si="20"/>
        <v>0</v>
      </c>
      <c r="K176" s="205" t="s">
        <v>216</v>
      </c>
      <c r="L176" s="61"/>
      <c r="M176" s="210" t="s">
        <v>21</v>
      </c>
      <c r="N176" s="211" t="s">
        <v>42</v>
      </c>
      <c r="O176" s="42"/>
      <c r="P176" s="212">
        <f t="shared" si="21"/>
        <v>0</v>
      </c>
      <c r="Q176" s="212">
        <v>0</v>
      </c>
      <c r="R176" s="212">
        <f t="shared" si="22"/>
        <v>0</v>
      </c>
      <c r="S176" s="212">
        <v>0</v>
      </c>
      <c r="T176" s="213">
        <f t="shared" si="23"/>
        <v>0</v>
      </c>
      <c r="AR176" s="25" t="s">
        <v>291</v>
      </c>
      <c r="AT176" s="25" t="s">
        <v>212</v>
      </c>
      <c r="AU176" s="25" t="s">
        <v>80</v>
      </c>
      <c r="AY176" s="25" t="s">
        <v>210</v>
      </c>
      <c r="BE176" s="214">
        <f t="shared" si="24"/>
        <v>0</v>
      </c>
      <c r="BF176" s="214">
        <f t="shared" si="25"/>
        <v>0</v>
      </c>
      <c r="BG176" s="214">
        <f t="shared" si="26"/>
        <v>0</v>
      </c>
      <c r="BH176" s="214">
        <f t="shared" si="27"/>
        <v>0</v>
      </c>
      <c r="BI176" s="214">
        <f t="shared" si="28"/>
        <v>0</v>
      </c>
      <c r="BJ176" s="25" t="s">
        <v>78</v>
      </c>
      <c r="BK176" s="214">
        <f t="shared" si="29"/>
        <v>0</v>
      </c>
      <c r="BL176" s="25" t="s">
        <v>291</v>
      </c>
      <c r="BM176" s="25" t="s">
        <v>4958</v>
      </c>
    </row>
    <row r="177" spans="2:65" s="1" customFormat="1" ht="16.5" customHeight="1">
      <c r="B177" s="41"/>
      <c r="C177" s="203" t="s">
        <v>558</v>
      </c>
      <c r="D177" s="203" t="s">
        <v>212</v>
      </c>
      <c r="E177" s="204" t="s">
        <v>4959</v>
      </c>
      <c r="F177" s="205" t="s">
        <v>4960</v>
      </c>
      <c r="G177" s="206" t="s">
        <v>274</v>
      </c>
      <c r="H177" s="207">
        <v>0.007</v>
      </c>
      <c r="I177" s="208"/>
      <c r="J177" s="209">
        <f t="shared" si="20"/>
        <v>0</v>
      </c>
      <c r="K177" s="205" t="s">
        <v>216</v>
      </c>
      <c r="L177" s="61"/>
      <c r="M177" s="210" t="s">
        <v>21</v>
      </c>
      <c r="N177" s="211" t="s">
        <v>42</v>
      </c>
      <c r="O177" s="42"/>
      <c r="P177" s="212">
        <f t="shared" si="21"/>
        <v>0</v>
      </c>
      <c r="Q177" s="212">
        <v>0</v>
      </c>
      <c r="R177" s="212">
        <f t="shared" si="22"/>
        <v>0</v>
      </c>
      <c r="S177" s="212">
        <v>0</v>
      </c>
      <c r="T177" s="213">
        <f t="shared" si="23"/>
        <v>0</v>
      </c>
      <c r="AR177" s="25" t="s">
        <v>291</v>
      </c>
      <c r="AT177" s="25" t="s">
        <v>212</v>
      </c>
      <c r="AU177" s="25" t="s">
        <v>80</v>
      </c>
      <c r="AY177" s="25" t="s">
        <v>210</v>
      </c>
      <c r="BE177" s="214">
        <f t="shared" si="24"/>
        <v>0</v>
      </c>
      <c r="BF177" s="214">
        <f t="shared" si="25"/>
        <v>0</v>
      </c>
      <c r="BG177" s="214">
        <f t="shared" si="26"/>
        <v>0</v>
      </c>
      <c r="BH177" s="214">
        <f t="shared" si="27"/>
        <v>0</v>
      </c>
      <c r="BI177" s="214">
        <f t="shared" si="28"/>
        <v>0</v>
      </c>
      <c r="BJ177" s="25" t="s">
        <v>78</v>
      </c>
      <c r="BK177" s="214">
        <f t="shared" si="29"/>
        <v>0</v>
      </c>
      <c r="BL177" s="25" t="s">
        <v>291</v>
      </c>
      <c r="BM177" s="25" t="s">
        <v>4961</v>
      </c>
    </row>
    <row r="178" spans="2:65" s="1" customFormat="1" ht="16.5" customHeight="1">
      <c r="B178" s="41"/>
      <c r="C178" s="203" t="s">
        <v>563</v>
      </c>
      <c r="D178" s="203" t="s">
        <v>212</v>
      </c>
      <c r="E178" s="204" t="s">
        <v>4962</v>
      </c>
      <c r="F178" s="205" t="s">
        <v>4963</v>
      </c>
      <c r="G178" s="206" t="s">
        <v>274</v>
      </c>
      <c r="H178" s="207">
        <v>0.007</v>
      </c>
      <c r="I178" s="208"/>
      <c r="J178" s="209">
        <f t="shared" si="20"/>
        <v>0</v>
      </c>
      <c r="K178" s="205" t="s">
        <v>216</v>
      </c>
      <c r="L178" s="61"/>
      <c r="M178" s="210" t="s">
        <v>21</v>
      </c>
      <c r="N178" s="211" t="s">
        <v>42</v>
      </c>
      <c r="O178" s="42"/>
      <c r="P178" s="212">
        <f t="shared" si="21"/>
        <v>0</v>
      </c>
      <c r="Q178" s="212">
        <v>0</v>
      </c>
      <c r="R178" s="212">
        <f t="shared" si="22"/>
        <v>0</v>
      </c>
      <c r="S178" s="212">
        <v>0</v>
      </c>
      <c r="T178" s="213">
        <f t="shared" si="23"/>
        <v>0</v>
      </c>
      <c r="AR178" s="25" t="s">
        <v>291</v>
      </c>
      <c r="AT178" s="25" t="s">
        <v>212</v>
      </c>
      <c r="AU178" s="25" t="s">
        <v>80</v>
      </c>
      <c r="AY178" s="25" t="s">
        <v>210</v>
      </c>
      <c r="BE178" s="214">
        <f t="shared" si="24"/>
        <v>0</v>
      </c>
      <c r="BF178" s="214">
        <f t="shared" si="25"/>
        <v>0</v>
      </c>
      <c r="BG178" s="214">
        <f t="shared" si="26"/>
        <v>0</v>
      </c>
      <c r="BH178" s="214">
        <f t="shared" si="27"/>
        <v>0</v>
      </c>
      <c r="BI178" s="214">
        <f t="shared" si="28"/>
        <v>0</v>
      </c>
      <c r="BJ178" s="25" t="s">
        <v>78</v>
      </c>
      <c r="BK178" s="214">
        <f t="shared" si="29"/>
        <v>0</v>
      </c>
      <c r="BL178" s="25" t="s">
        <v>291</v>
      </c>
      <c r="BM178" s="25" t="s">
        <v>4964</v>
      </c>
    </row>
    <row r="179" spans="2:63" s="11" customFormat="1" ht="29.85" customHeight="1">
      <c r="B179" s="187"/>
      <c r="C179" s="188"/>
      <c r="D179" s="189" t="s">
        <v>70</v>
      </c>
      <c r="E179" s="201" t="s">
        <v>2433</v>
      </c>
      <c r="F179" s="201" t="s">
        <v>2434</v>
      </c>
      <c r="G179" s="188"/>
      <c r="H179" s="188"/>
      <c r="I179" s="191"/>
      <c r="J179" s="202">
        <f>BK179</f>
        <v>0</v>
      </c>
      <c r="K179" s="188"/>
      <c r="L179" s="193"/>
      <c r="M179" s="194"/>
      <c r="N179" s="195"/>
      <c r="O179" s="195"/>
      <c r="P179" s="196">
        <f>SUM(P180:P207)</f>
        <v>0</v>
      </c>
      <c r="Q179" s="195"/>
      <c r="R179" s="196">
        <f>SUM(R180:R207)</f>
        <v>0.011537500000000001</v>
      </c>
      <c r="S179" s="195"/>
      <c r="T179" s="197">
        <f>SUM(T180:T207)</f>
        <v>0.00232</v>
      </c>
      <c r="AR179" s="198" t="s">
        <v>80</v>
      </c>
      <c r="AT179" s="199" t="s">
        <v>70</v>
      </c>
      <c r="AU179" s="199" t="s">
        <v>78</v>
      </c>
      <c r="AY179" s="198" t="s">
        <v>210</v>
      </c>
      <c r="BK179" s="200">
        <f>SUM(BK180:BK207)</f>
        <v>0</v>
      </c>
    </row>
    <row r="180" spans="2:65" s="1" customFormat="1" ht="16.5" customHeight="1">
      <c r="B180" s="41"/>
      <c r="C180" s="203" t="s">
        <v>570</v>
      </c>
      <c r="D180" s="203" t="s">
        <v>212</v>
      </c>
      <c r="E180" s="204" t="s">
        <v>4965</v>
      </c>
      <c r="F180" s="205" t="s">
        <v>4966</v>
      </c>
      <c r="G180" s="206" t="s">
        <v>345</v>
      </c>
      <c r="H180" s="207">
        <v>8</v>
      </c>
      <c r="I180" s="208"/>
      <c r="J180" s="209">
        <f aca="true" t="shared" si="30" ref="J180:J207">ROUND(I180*H180,2)</f>
        <v>0</v>
      </c>
      <c r="K180" s="205" t="s">
        <v>216</v>
      </c>
      <c r="L180" s="61"/>
      <c r="M180" s="210" t="s">
        <v>21</v>
      </c>
      <c r="N180" s="211" t="s">
        <v>42</v>
      </c>
      <c r="O180" s="42"/>
      <c r="P180" s="212">
        <f aca="true" t="shared" si="31" ref="P180:P207">O180*H180</f>
        <v>0</v>
      </c>
      <c r="Q180" s="212">
        <v>0</v>
      </c>
      <c r="R180" s="212">
        <f aca="true" t="shared" si="32" ref="R180:R207">Q180*H180</f>
        <v>0</v>
      </c>
      <c r="S180" s="212">
        <v>0.00029</v>
      </c>
      <c r="T180" s="213">
        <f aca="true" t="shared" si="33" ref="T180:T207">S180*H180</f>
        <v>0.00232</v>
      </c>
      <c r="AR180" s="25" t="s">
        <v>291</v>
      </c>
      <c r="AT180" s="25" t="s">
        <v>212</v>
      </c>
      <c r="AU180" s="25" t="s">
        <v>80</v>
      </c>
      <c r="AY180" s="25" t="s">
        <v>210</v>
      </c>
      <c r="BE180" s="214">
        <f aca="true" t="shared" si="34" ref="BE180:BE207">IF(N180="základní",J180,0)</f>
        <v>0</v>
      </c>
      <c r="BF180" s="214">
        <f aca="true" t="shared" si="35" ref="BF180:BF207">IF(N180="snížená",J180,0)</f>
        <v>0</v>
      </c>
      <c r="BG180" s="214">
        <f aca="true" t="shared" si="36" ref="BG180:BG207">IF(N180="zákl. přenesená",J180,0)</f>
        <v>0</v>
      </c>
      <c r="BH180" s="214">
        <f aca="true" t="shared" si="37" ref="BH180:BH207">IF(N180="sníž. přenesená",J180,0)</f>
        <v>0</v>
      </c>
      <c r="BI180" s="214">
        <f aca="true" t="shared" si="38" ref="BI180:BI207">IF(N180="nulová",J180,0)</f>
        <v>0</v>
      </c>
      <c r="BJ180" s="25" t="s">
        <v>78</v>
      </c>
      <c r="BK180" s="214">
        <f aca="true" t="shared" si="39" ref="BK180:BK207">ROUND(I180*H180,2)</f>
        <v>0</v>
      </c>
      <c r="BL180" s="25" t="s">
        <v>291</v>
      </c>
      <c r="BM180" s="25" t="s">
        <v>4967</v>
      </c>
    </row>
    <row r="181" spans="2:65" s="1" customFormat="1" ht="16.5" customHeight="1">
      <c r="B181" s="41"/>
      <c r="C181" s="203" t="s">
        <v>575</v>
      </c>
      <c r="D181" s="203" t="s">
        <v>212</v>
      </c>
      <c r="E181" s="204" t="s">
        <v>4968</v>
      </c>
      <c r="F181" s="205" t="s">
        <v>4969</v>
      </c>
      <c r="G181" s="206" t="s">
        <v>215</v>
      </c>
      <c r="H181" s="207">
        <v>0.05</v>
      </c>
      <c r="I181" s="208"/>
      <c r="J181" s="209">
        <f t="shared" si="30"/>
        <v>0</v>
      </c>
      <c r="K181" s="205" t="s">
        <v>216</v>
      </c>
      <c r="L181" s="61"/>
      <c r="M181" s="210" t="s">
        <v>21</v>
      </c>
      <c r="N181" s="211" t="s">
        <v>42</v>
      </c>
      <c r="O181" s="42"/>
      <c r="P181" s="212">
        <f t="shared" si="31"/>
        <v>0</v>
      </c>
      <c r="Q181" s="212">
        <v>5E-05</v>
      </c>
      <c r="R181" s="212">
        <f t="shared" si="32"/>
        <v>2.5E-06</v>
      </c>
      <c r="S181" s="212">
        <v>0</v>
      </c>
      <c r="T181" s="213">
        <f t="shared" si="33"/>
        <v>0</v>
      </c>
      <c r="AR181" s="25" t="s">
        <v>291</v>
      </c>
      <c r="AT181" s="25" t="s">
        <v>212</v>
      </c>
      <c r="AU181" s="25" t="s">
        <v>80</v>
      </c>
      <c r="AY181" s="25" t="s">
        <v>210</v>
      </c>
      <c r="BE181" s="214">
        <f t="shared" si="34"/>
        <v>0</v>
      </c>
      <c r="BF181" s="214">
        <f t="shared" si="35"/>
        <v>0</v>
      </c>
      <c r="BG181" s="214">
        <f t="shared" si="36"/>
        <v>0</v>
      </c>
      <c r="BH181" s="214">
        <f t="shared" si="37"/>
        <v>0</v>
      </c>
      <c r="BI181" s="214">
        <f t="shared" si="38"/>
        <v>0</v>
      </c>
      <c r="BJ181" s="25" t="s">
        <v>78</v>
      </c>
      <c r="BK181" s="214">
        <f t="shared" si="39"/>
        <v>0</v>
      </c>
      <c r="BL181" s="25" t="s">
        <v>291</v>
      </c>
      <c r="BM181" s="25" t="s">
        <v>4970</v>
      </c>
    </row>
    <row r="182" spans="2:65" s="1" customFormat="1" ht="16.5" customHeight="1">
      <c r="B182" s="41"/>
      <c r="C182" s="238" t="s">
        <v>581</v>
      </c>
      <c r="D182" s="238" t="s">
        <v>302</v>
      </c>
      <c r="E182" s="239" t="s">
        <v>4971</v>
      </c>
      <c r="F182" s="240" t="s">
        <v>4972</v>
      </c>
      <c r="G182" s="241" t="s">
        <v>215</v>
      </c>
      <c r="H182" s="242">
        <v>0.05</v>
      </c>
      <c r="I182" s="243"/>
      <c r="J182" s="244">
        <f t="shared" si="30"/>
        <v>0</v>
      </c>
      <c r="K182" s="240" t="s">
        <v>216</v>
      </c>
      <c r="L182" s="245"/>
      <c r="M182" s="246" t="s">
        <v>21</v>
      </c>
      <c r="N182" s="247" t="s">
        <v>42</v>
      </c>
      <c r="O182" s="42"/>
      <c r="P182" s="212">
        <f t="shared" si="31"/>
        <v>0</v>
      </c>
      <c r="Q182" s="212">
        <v>4E-05</v>
      </c>
      <c r="R182" s="212">
        <f t="shared" si="32"/>
        <v>2.0000000000000003E-06</v>
      </c>
      <c r="S182" s="212">
        <v>0</v>
      </c>
      <c r="T182" s="213">
        <f t="shared" si="33"/>
        <v>0</v>
      </c>
      <c r="AR182" s="25" t="s">
        <v>372</v>
      </c>
      <c r="AT182" s="25" t="s">
        <v>302</v>
      </c>
      <c r="AU182" s="25" t="s">
        <v>80</v>
      </c>
      <c r="AY182" s="25" t="s">
        <v>210</v>
      </c>
      <c r="BE182" s="214">
        <f t="shared" si="34"/>
        <v>0</v>
      </c>
      <c r="BF182" s="214">
        <f t="shared" si="35"/>
        <v>0</v>
      </c>
      <c r="BG182" s="214">
        <f t="shared" si="36"/>
        <v>0</v>
      </c>
      <c r="BH182" s="214">
        <f t="shared" si="37"/>
        <v>0</v>
      </c>
      <c r="BI182" s="214">
        <f t="shared" si="38"/>
        <v>0</v>
      </c>
      <c r="BJ182" s="25" t="s">
        <v>78</v>
      </c>
      <c r="BK182" s="214">
        <f t="shared" si="39"/>
        <v>0</v>
      </c>
      <c r="BL182" s="25" t="s">
        <v>291</v>
      </c>
      <c r="BM182" s="25" t="s">
        <v>4973</v>
      </c>
    </row>
    <row r="183" spans="2:65" s="1" customFormat="1" ht="16.5" customHeight="1">
      <c r="B183" s="41"/>
      <c r="C183" s="203" t="s">
        <v>587</v>
      </c>
      <c r="D183" s="203" t="s">
        <v>212</v>
      </c>
      <c r="E183" s="204" t="s">
        <v>4974</v>
      </c>
      <c r="F183" s="205" t="s">
        <v>4975</v>
      </c>
      <c r="G183" s="206" t="s">
        <v>215</v>
      </c>
      <c r="H183" s="207">
        <v>0.5</v>
      </c>
      <c r="I183" s="208"/>
      <c r="J183" s="209">
        <f t="shared" si="30"/>
        <v>0</v>
      </c>
      <c r="K183" s="205" t="s">
        <v>216</v>
      </c>
      <c r="L183" s="61"/>
      <c r="M183" s="210" t="s">
        <v>21</v>
      </c>
      <c r="N183" s="211" t="s">
        <v>42</v>
      </c>
      <c r="O183" s="42"/>
      <c r="P183" s="212">
        <f t="shared" si="31"/>
        <v>0</v>
      </c>
      <c r="Q183" s="212">
        <v>0</v>
      </c>
      <c r="R183" s="212">
        <f t="shared" si="32"/>
        <v>0</v>
      </c>
      <c r="S183" s="212">
        <v>0</v>
      </c>
      <c r="T183" s="213">
        <f t="shared" si="33"/>
        <v>0</v>
      </c>
      <c r="AR183" s="25" t="s">
        <v>291</v>
      </c>
      <c r="AT183" s="25" t="s">
        <v>212</v>
      </c>
      <c r="AU183" s="25" t="s">
        <v>80</v>
      </c>
      <c r="AY183" s="25" t="s">
        <v>210</v>
      </c>
      <c r="BE183" s="214">
        <f t="shared" si="34"/>
        <v>0</v>
      </c>
      <c r="BF183" s="214">
        <f t="shared" si="35"/>
        <v>0</v>
      </c>
      <c r="BG183" s="214">
        <f t="shared" si="36"/>
        <v>0</v>
      </c>
      <c r="BH183" s="214">
        <f t="shared" si="37"/>
        <v>0</v>
      </c>
      <c r="BI183" s="214">
        <f t="shared" si="38"/>
        <v>0</v>
      </c>
      <c r="BJ183" s="25" t="s">
        <v>78</v>
      </c>
      <c r="BK183" s="214">
        <f t="shared" si="39"/>
        <v>0</v>
      </c>
      <c r="BL183" s="25" t="s">
        <v>291</v>
      </c>
      <c r="BM183" s="25" t="s">
        <v>4976</v>
      </c>
    </row>
    <row r="184" spans="2:65" s="1" customFormat="1" ht="16.5" customHeight="1">
      <c r="B184" s="41"/>
      <c r="C184" s="203" t="s">
        <v>597</v>
      </c>
      <c r="D184" s="203" t="s">
        <v>212</v>
      </c>
      <c r="E184" s="204" t="s">
        <v>4977</v>
      </c>
      <c r="F184" s="205" t="s">
        <v>4978</v>
      </c>
      <c r="G184" s="206" t="s">
        <v>345</v>
      </c>
      <c r="H184" s="207">
        <v>3.25</v>
      </c>
      <c r="I184" s="208"/>
      <c r="J184" s="209">
        <f t="shared" si="30"/>
        <v>0</v>
      </c>
      <c r="K184" s="205" t="s">
        <v>216</v>
      </c>
      <c r="L184" s="61"/>
      <c r="M184" s="210" t="s">
        <v>21</v>
      </c>
      <c r="N184" s="211" t="s">
        <v>42</v>
      </c>
      <c r="O184" s="42"/>
      <c r="P184" s="212">
        <f t="shared" si="31"/>
        <v>0</v>
      </c>
      <c r="Q184" s="212">
        <v>0.00066</v>
      </c>
      <c r="R184" s="212">
        <f t="shared" si="32"/>
        <v>0.002145</v>
      </c>
      <c r="S184" s="212">
        <v>0</v>
      </c>
      <c r="T184" s="213">
        <f t="shared" si="33"/>
        <v>0</v>
      </c>
      <c r="AR184" s="25" t="s">
        <v>291</v>
      </c>
      <c r="AT184" s="25" t="s">
        <v>212</v>
      </c>
      <c r="AU184" s="25" t="s">
        <v>80</v>
      </c>
      <c r="AY184" s="25" t="s">
        <v>210</v>
      </c>
      <c r="BE184" s="214">
        <f t="shared" si="34"/>
        <v>0</v>
      </c>
      <c r="BF184" s="214">
        <f t="shared" si="35"/>
        <v>0</v>
      </c>
      <c r="BG184" s="214">
        <f t="shared" si="36"/>
        <v>0</v>
      </c>
      <c r="BH184" s="214">
        <f t="shared" si="37"/>
        <v>0</v>
      </c>
      <c r="BI184" s="214">
        <f t="shared" si="38"/>
        <v>0</v>
      </c>
      <c r="BJ184" s="25" t="s">
        <v>78</v>
      </c>
      <c r="BK184" s="214">
        <f t="shared" si="39"/>
        <v>0</v>
      </c>
      <c r="BL184" s="25" t="s">
        <v>291</v>
      </c>
      <c r="BM184" s="25" t="s">
        <v>4979</v>
      </c>
    </row>
    <row r="185" spans="2:65" s="1" customFormat="1" ht="16.5" customHeight="1">
      <c r="B185" s="41"/>
      <c r="C185" s="203" t="s">
        <v>605</v>
      </c>
      <c r="D185" s="203" t="s">
        <v>212</v>
      </c>
      <c r="E185" s="204" t="s">
        <v>4980</v>
      </c>
      <c r="F185" s="205" t="s">
        <v>4981</v>
      </c>
      <c r="G185" s="206" t="s">
        <v>345</v>
      </c>
      <c r="H185" s="207">
        <v>1.1</v>
      </c>
      <c r="I185" s="208"/>
      <c r="J185" s="209">
        <f t="shared" si="30"/>
        <v>0</v>
      </c>
      <c r="K185" s="205" t="s">
        <v>216</v>
      </c>
      <c r="L185" s="61"/>
      <c r="M185" s="210" t="s">
        <v>21</v>
      </c>
      <c r="N185" s="211" t="s">
        <v>42</v>
      </c>
      <c r="O185" s="42"/>
      <c r="P185" s="212">
        <f t="shared" si="31"/>
        <v>0</v>
      </c>
      <c r="Q185" s="212">
        <v>0.00091</v>
      </c>
      <c r="R185" s="212">
        <f t="shared" si="32"/>
        <v>0.0010010000000000002</v>
      </c>
      <c r="S185" s="212">
        <v>0</v>
      </c>
      <c r="T185" s="213">
        <f t="shared" si="33"/>
        <v>0</v>
      </c>
      <c r="AR185" s="25" t="s">
        <v>291</v>
      </c>
      <c r="AT185" s="25" t="s">
        <v>212</v>
      </c>
      <c r="AU185" s="25" t="s">
        <v>80</v>
      </c>
      <c r="AY185" s="25" t="s">
        <v>210</v>
      </c>
      <c r="BE185" s="214">
        <f t="shared" si="34"/>
        <v>0</v>
      </c>
      <c r="BF185" s="214">
        <f t="shared" si="35"/>
        <v>0</v>
      </c>
      <c r="BG185" s="214">
        <f t="shared" si="36"/>
        <v>0</v>
      </c>
      <c r="BH185" s="214">
        <f t="shared" si="37"/>
        <v>0</v>
      </c>
      <c r="BI185" s="214">
        <f t="shared" si="38"/>
        <v>0</v>
      </c>
      <c r="BJ185" s="25" t="s">
        <v>78</v>
      </c>
      <c r="BK185" s="214">
        <f t="shared" si="39"/>
        <v>0</v>
      </c>
      <c r="BL185" s="25" t="s">
        <v>291</v>
      </c>
      <c r="BM185" s="25" t="s">
        <v>4982</v>
      </c>
    </row>
    <row r="186" spans="2:65" s="1" customFormat="1" ht="16.5" customHeight="1">
      <c r="B186" s="41"/>
      <c r="C186" s="203" t="s">
        <v>610</v>
      </c>
      <c r="D186" s="203" t="s">
        <v>212</v>
      </c>
      <c r="E186" s="204" t="s">
        <v>4983</v>
      </c>
      <c r="F186" s="205" t="s">
        <v>4984</v>
      </c>
      <c r="G186" s="206" t="s">
        <v>345</v>
      </c>
      <c r="H186" s="207">
        <v>0.75</v>
      </c>
      <c r="I186" s="208"/>
      <c r="J186" s="209">
        <f t="shared" si="30"/>
        <v>0</v>
      </c>
      <c r="K186" s="205" t="s">
        <v>216</v>
      </c>
      <c r="L186" s="61"/>
      <c r="M186" s="210" t="s">
        <v>21</v>
      </c>
      <c r="N186" s="211" t="s">
        <v>42</v>
      </c>
      <c r="O186" s="42"/>
      <c r="P186" s="212">
        <f t="shared" si="31"/>
        <v>0</v>
      </c>
      <c r="Q186" s="212">
        <v>0.00119</v>
      </c>
      <c r="R186" s="212">
        <f t="shared" si="32"/>
        <v>0.0008925000000000001</v>
      </c>
      <c r="S186" s="212">
        <v>0</v>
      </c>
      <c r="T186" s="213">
        <f t="shared" si="33"/>
        <v>0</v>
      </c>
      <c r="AR186" s="25" t="s">
        <v>291</v>
      </c>
      <c r="AT186" s="25" t="s">
        <v>212</v>
      </c>
      <c r="AU186" s="25" t="s">
        <v>80</v>
      </c>
      <c r="AY186" s="25" t="s">
        <v>210</v>
      </c>
      <c r="BE186" s="214">
        <f t="shared" si="34"/>
        <v>0</v>
      </c>
      <c r="BF186" s="214">
        <f t="shared" si="35"/>
        <v>0</v>
      </c>
      <c r="BG186" s="214">
        <f t="shared" si="36"/>
        <v>0</v>
      </c>
      <c r="BH186" s="214">
        <f t="shared" si="37"/>
        <v>0</v>
      </c>
      <c r="BI186" s="214">
        <f t="shared" si="38"/>
        <v>0</v>
      </c>
      <c r="BJ186" s="25" t="s">
        <v>78</v>
      </c>
      <c r="BK186" s="214">
        <f t="shared" si="39"/>
        <v>0</v>
      </c>
      <c r="BL186" s="25" t="s">
        <v>291</v>
      </c>
      <c r="BM186" s="25" t="s">
        <v>4985</v>
      </c>
    </row>
    <row r="187" spans="2:65" s="1" customFormat="1" ht="16.5" customHeight="1">
      <c r="B187" s="41"/>
      <c r="C187" s="203" t="s">
        <v>617</v>
      </c>
      <c r="D187" s="203" t="s">
        <v>212</v>
      </c>
      <c r="E187" s="204" t="s">
        <v>4986</v>
      </c>
      <c r="F187" s="205" t="s">
        <v>4987</v>
      </c>
      <c r="G187" s="206" t="s">
        <v>345</v>
      </c>
      <c r="H187" s="207">
        <v>0.6</v>
      </c>
      <c r="I187" s="208"/>
      <c r="J187" s="209">
        <f t="shared" si="30"/>
        <v>0</v>
      </c>
      <c r="K187" s="205" t="s">
        <v>216</v>
      </c>
      <c r="L187" s="61"/>
      <c r="M187" s="210" t="s">
        <v>21</v>
      </c>
      <c r="N187" s="211" t="s">
        <v>42</v>
      </c>
      <c r="O187" s="42"/>
      <c r="P187" s="212">
        <f t="shared" si="31"/>
        <v>0</v>
      </c>
      <c r="Q187" s="212">
        <v>0.00252</v>
      </c>
      <c r="R187" s="212">
        <f t="shared" si="32"/>
        <v>0.001512</v>
      </c>
      <c r="S187" s="212">
        <v>0</v>
      </c>
      <c r="T187" s="213">
        <f t="shared" si="33"/>
        <v>0</v>
      </c>
      <c r="AR187" s="25" t="s">
        <v>291</v>
      </c>
      <c r="AT187" s="25" t="s">
        <v>212</v>
      </c>
      <c r="AU187" s="25" t="s">
        <v>80</v>
      </c>
      <c r="AY187" s="25" t="s">
        <v>210</v>
      </c>
      <c r="BE187" s="214">
        <f t="shared" si="34"/>
        <v>0</v>
      </c>
      <c r="BF187" s="214">
        <f t="shared" si="35"/>
        <v>0</v>
      </c>
      <c r="BG187" s="214">
        <f t="shared" si="36"/>
        <v>0</v>
      </c>
      <c r="BH187" s="214">
        <f t="shared" si="37"/>
        <v>0</v>
      </c>
      <c r="BI187" s="214">
        <f t="shared" si="38"/>
        <v>0</v>
      </c>
      <c r="BJ187" s="25" t="s">
        <v>78</v>
      </c>
      <c r="BK187" s="214">
        <f t="shared" si="39"/>
        <v>0</v>
      </c>
      <c r="BL187" s="25" t="s">
        <v>291</v>
      </c>
      <c r="BM187" s="25" t="s">
        <v>4988</v>
      </c>
    </row>
    <row r="188" spans="2:65" s="1" customFormat="1" ht="16.5" customHeight="1">
      <c r="B188" s="41"/>
      <c r="C188" s="203" t="s">
        <v>624</v>
      </c>
      <c r="D188" s="203" t="s">
        <v>212</v>
      </c>
      <c r="E188" s="204" t="s">
        <v>4989</v>
      </c>
      <c r="F188" s="205" t="s">
        <v>4990</v>
      </c>
      <c r="G188" s="206" t="s">
        <v>345</v>
      </c>
      <c r="H188" s="207">
        <v>3.1</v>
      </c>
      <c r="I188" s="208"/>
      <c r="J188" s="209">
        <f t="shared" si="30"/>
        <v>0</v>
      </c>
      <c r="K188" s="205" t="s">
        <v>216</v>
      </c>
      <c r="L188" s="61"/>
      <c r="M188" s="210" t="s">
        <v>21</v>
      </c>
      <c r="N188" s="211" t="s">
        <v>42</v>
      </c>
      <c r="O188" s="42"/>
      <c r="P188" s="212">
        <f t="shared" si="31"/>
        <v>0</v>
      </c>
      <c r="Q188" s="212">
        <v>0.00078</v>
      </c>
      <c r="R188" s="212">
        <f t="shared" si="32"/>
        <v>0.002418</v>
      </c>
      <c r="S188" s="212">
        <v>0</v>
      </c>
      <c r="T188" s="213">
        <f t="shared" si="33"/>
        <v>0</v>
      </c>
      <c r="AR188" s="25" t="s">
        <v>291</v>
      </c>
      <c r="AT188" s="25" t="s">
        <v>212</v>
      </c>
      <c r="AU188" s="25" t="s">
        <v>80</v>
      </c>
      <c r="AY188" s="25" t="s">
        <v>210</v>
      </c>
      <c r="BE188" s="214">
        <f t="shared" si="34"/>
        <v>0</v>
      </c>
      <c r="BF188" s="214">
        <f t="shared" si="35"/>
        <v>0</v>
      </c>
      <c r="BG188" s="214">
        <f t="shared" si="36"/>
        <v>0</v>
      </c>
      <c r="BH188" s="214">
        <f t="shared" si="37"/>
        <v>0</v>
      </c>
      <c r="BI188" s="214">
        <f t="shared" si="38"/>
        <v>0</v>
      </c>
      <c r="BJ188" s="25" t="s">
        <v>78</v>
      </c>
      <c r="BK188" s="214">
        <f t="shared" si="39"/>
        <v>0</v>
      </c>
      <c r="BL188" s="25" t="s">
        <v>291</v>
      </c>
      <c r="BM188" s="25" t="s">
        <v>4991</v>
      </c>
    </row>
    <row r="189" spans="2:65" s="1" customFormat="1" ht="16.5" customHeight="1">
      <c r="B189" s="41"/>
      <c r="C189" s="203" t="s">
        <v>628</v>
      </c>
      <c r="D189" s="203" t="s">
        <v>212</v>
      </c>
      <c r="E189" s="204" t="s">
        <v>4992</v>
      </c>
      <c r="F189" s="205" t="s">
        <v>4993</v>
      </c>
      <c r="G189" s="206" t="s">
        <v>345</v>
      </c>
      <c r="H189" s="207">
        <v>0.6</v>
      </c>
      <c r="I189" s="208"/>
      <c r="J189" s="209">
        <f t="shared" si="30"/>
        <v>0</v>
      </c>
      <c r="K189" s="205" t="s">
        <v>216</v>
      </c>
      <c r="L189" s="61"/>
      <c r="M189" s="210" t="s">
        <v>21</v>
      </c>
      <c r="N189" s="211" t="s">
        <v>42</v>
      </c>
      <c r="O189" s="42"/>
      <c r="P189" s="212">
        <f t="shared" si="31"/>
        <v>0</v>
      </c>
      <c r="Q189" s="212">
        <v>0.00096</v>
      </c>
      <c r="R189" s="212">
        <f t="shared" si="32"/>
        <v>0.000576</v>
      </c>
      <c r="S189" s="212">
        <v>0</v>
      </c>
      <c r="T189" s="213">
        <f t="shared" si="33"/>
        <v>0</v>
      </c>
      <c r="AR189" s="25" t="s">
        <v>291</v>
      </c>
      <c r="AT189" s="25" t="s">
        <v>212</v>
      </c>
      <c r="AU189" s="25" t="s">
        <v>80</v>
      </c>
      <c r="AY189" s="25" t="s">
        <v>210</v>
      </c>
      <c r="BE189" s="214">
        <f t="shared" si="34"/>
        <v>0</v>
      </c>
      <c r="BF189" s="214">
        <f t="shared" si="35"/>
        <v>0</v>
      </c>
      <c r="BG189" s="214">
        <f t="shared" si="36"/>
        <v>0</v>
      </c>
      <c r="BH189" s="214">
        <f t="shared" si="37"/>
        <v>0</v>
      </c>
      <c r="BI189" s="214">
        <f t="shared" si="38"/>
        <v>0</v>
      </c>
      <c r="BJ189" s="25" t="s">
        <v>78</v>
      </c>
      <c r="BK189" s="214">
        <f t="shared" si="39"/>
        <v>0</v>
      </c>
      <c r="BL189" s="25" t="s">
        <v>291</v>
      </c>
      <c r="BM189" s="25" t="s">
        <v>4994</v>
      </c>
    </row>
    <row r="190" spans="2:65" s="1" customFormat="1" ht="16.5" customHeight="1">
      <c r="B190" s="41"/>
      <c r="C190" s="203" t="s">
        <v>635</v>
      </c>
      <c r="D190" s="203" t="s">
        <v>212</v>
      </c>
      <c r="E190" s="204" t="s">
        <v>4995</v>
      </c>
      <c r="F190" s="205" t="s">
        <v>4996</v>
      </c>
      <c r="G190" s="206" t="s">
        <v>345</v>
      </c>
      <c r="H190" s="207">
        <v>0.1</v>
      </c>
      <c r="I190" s="208"/>
      <c r="J190" s="209">
        <f t="shared" si="30"/>
        <v>0</v>
      </c>
      <c r="K190" s="205" t="s">
        <v>216</v>
      </c>
      <c r="L190" s="61"/>
      <c r="M190" s="210" t="s">
        <v>21</v>
      </c>
      <c r="N190" s="211" t="s">
        <v>42</v>
      </c>
      <c r="O190" s="42"/>
      <c r="P190" s="212">
        <f t="shared" si="31"/>
        <v>0</v>
      </c>
      <c r="Q190" s="212">
        <v>0.00125</v>
      </c>
      <c r="R190" s="212">
        <f t="shared" si="32"/>
        <v>0.000125</v>
      </c>
      <c r="S190" s="212">
        <v>0</v>
      </c>
      <c r="T190" s="213">
        <f t="shared" si="33"/>
        <v>0</v>
      </c>
      <c r="AR190" s="25" t="s">
        <v>291</v>
      </c>
      <c r="AT190" s="25" t="s">
        <v>212</v>
      </c>
      <c r="AU190" s="25" t="s">
        <v>80</v>
      </c>
      <c r="AY190" s="25" t="s">
        <v>210</v>
      </c>
      <c r="BE190" s="214">
        <f t="shared" si="34"/>
        <v>0</v>
      </c>
      <c r="BF190" s="214">
        <f t="shared" si="35"/>
        <v>0</v>
      </c>
      <c r="BG190" s="214">
        <f t="shared" si="36"/>
        <v>0</v>
      </c>
      <c r="BH190" s="214">
        <f t="shared" si="37"/>
        <v>0</v>
      </c>
      <c r="BI190" s="214">
        <f t="shared" si="38"/>
        <v>0</v>
      </c>
      <c r="BJ190" s="25" t="s">
        <v>78</v>
      </c>
      <c r="BK190" s="214">
        <f t="shared" si="39"/>
        <v>0</v>
      </c>
      <c r="BL190" s="25" t="s">
        <v>291</v>
      </c>
      <c r="BM190" s="25" t="s">
        <v>4997</v>
      </c>
    </row>
    <row r="191" spans="2:65" s="1" customFormat="1" ht="16.5" customHeight="1">
      <c r="B191" s="41"/>
      <c r="C191" s="203" t="s">
        <v>639</v>
      </c>
      <c r="D191" s="203" t="s">
        <v>212</v>
      </c>
      <c r="E191" s="204" t="s">
        <v>4998</v>
      </c>
      <c r="F191" s="205" t="s">
        <v>4999</v>
      </c>
      <c r="G191" s="206" t="s">
        <v>215</v>
      </c>
      <c r="H191" s="207">
        <v>0.1</v>
      </c>
      <c r="I191" s="208"/>
      <c r="J191" s="209">
        <f t="shared" si="30"/>
        <v>0</v>
      </c>
      <c r="K191" s="205" t="s">
        <v>216</v>
      </c>
      <c r="L191" s="61"/>
      <c r="M191" s="210" t="s">
        <v>21</v>
      </c>
      <c r="N191" s="211" t="s">
        <v>42</v>
      </c>
      <c r="O191" s="42"/>
      <c r="P191" s="212">
        <f t="shared" si="31"/>
        <v>0</v>
      </c>
      <c r="Q191" s="212">
        <v>0.00022</v>
      </c>
      <c r="R191" s="212">
        <f t="shared" si="32"/>
        <v>2.2000000000000003E-05</v>
      </c>
      <c r="S191" s="212">
        <v>0</v>
      </c>
      <c r="T191" s="213">
        <f t="shared" si="33"/>
        <v>0</v>
      </c>
      <c r="AR191" s="25" t="s">
        <v>291</v>
      </c>
      <c r="AT191" s="25" t="s">
        <v>212</v>
      </c>
      <c r="AU191" s="25" t="s">
        <v>80</v>
      </c>
      <c r="AY191" s="25" t="s">
        <v>210</v>
      </c>
      <c r="BE191" s="214">
        <f t="shared" si="34"/>
        <v>0</v>
      </c>
      <c r="BF191" s="214">
        <f t="shared" si="35"/>
        <v>0</v>
      </c>
      <c r="BG191" s="214">
        <f t="shared" si="36"/>
        <v>0</v>
      </c>
      <c r="BH191" s="214">
        <f t="shared" si="37"/>
        <v>0</v>
      </c>
      <c r="BI191" s="214">
        <f t="shared" si="38"/>
        <v>0</v>
      </c>
      <c r="BJ191" s="25" t="s">
        <v>78</v>
      </c>
      <c r="BK191" s="214">
        <f t="shared" si="39"/>
        <v>0</v>
      </c>
      <c r="BL191" s="25" t="s">
        <v>291</v>
      </c>
      <c r="BM191" s="25" t="s">
        <v>5000</v>
      </c>
    </row>
    <row r="192" spans="2:65" s="1" customFormat="1" ht="16.5" customHeight="1">
      <c r="B192" s="41"/>
      <c r="C192" s="203" t="s">
        <v>646</v>
      </c>
      <c r="D192" s="203" t="s">
        <v>212</v>
      </c>
      <c r="E192" s="204" t="s">
        <v>5001</v>
      </c>
      <c r="F192" s="205" t="s">
        <v>5002</v>
      </c>
      <c r="G192" s="206" t="s">
        <v>215</v>
      </c>
      <c r="H192" s="207">
        <v>0.35</v>
      </c>
      <c r="I192" s="208"/>
      <c r="J192" s="209">
        <f t="shared" si="30"/>
        <v>0</v>
      </c>
      <c r="K192" s="205" t="s">
        <v>216</v>
      </c>
      <c r="L192" s="61"/>
      <c r="M192" s="210" t="s">
        <v>21</v>
      </c>
      <c r="N192" s="211" t="s">
        <v>42</v>
      </c>
      <c r="O192" s="42"/>
      <c r="P192" s="212">
        <f t="shared" si="31"/>
        <v>0</v>
      </c>
      <c r="Q192" s="212">
        <v>0.00027</v>
      </c>
      <c r="R192" s="212">
        <f t="shared" si="32"/>
        <v>9.449999999999999E-05</v>
      </c>
      <c r="S192" s="212">
        <v>0</v>
      </c>
      <c r="T192" s="213">
        <f t="shared" si="33"/>
        <v>0</v>
      </c>
      <c r="AR192" s="25" t="s">
        <v>291</v>
      </c>
      <c r="AT192" s="25" t="s">
        <v>212</v>
      </c>
      <c r="AU192" s="25" t="s">
        <v>80</v>
      </c>
      <c r="AY192" s="25" t="s">
        <v>210</v>
      </c>
      <c r="BE192" s="214">
        <f t="shared" si="34"/>
        <v>0</v>
      </c>
      <c r="BF192" s="214">
        <f t="shared" si="35"/>
        <v>0</v>
      </c>
      <c r="BG192" s="214">
        <f t="shared" si="36"/>
        <v>0</v>
      </c>
      <c r="BH192" s="214">
        <f t="shared" si="37"/>
        <v>0</v>
      </c>
      <c r="BI192" s="214">
        <f t="shared" si="38"/>
        <v>0</v>
      </c>
      <c r="BJ192" s="25" t="s">
        <v>78</v>
      </c>
      <c r="BK192" s="214">
        <f t="shared" si="39"/>
        <v>0</v>
      </c>
      <c r="BL192" s="25" t="s">
        <v>291</v>
      </c>
      <c r="BM192" s="25" t="s">
        <v>5003</v>
      </c>
    </row>
    <row r="193" spans="2:65" s="1" customFormat="1" ht="16.5" customHeight="1">
      <c r="B193" s="41"/>
      <c r="C193" s="203" t="s">
        <v>653</v>
      </c>
      <c r="D193" s="203" t="s">
        <v>212</v>
      </c>
      <c r="E193" s="204" t="s">
        <v>5004</v>
      </c>
      <c r="F193" s="205" t="s">
        <v>5005</v>
      </c>
      <c r="G193" s="206" t="s">
        <v>215</v>
      </c>
      <c r="H193" s="207">
        <v>0.1</v>
      </c>
      <c r="I193" s="208"/>
      <c r="J193" s="209">
        <f t="shared" si="30"/>
        <v>0</v>
      </c>
      <c r="K193" s="205" t="s">
        <v>216</v>
      </c>
      <c r="L193" s="61"/>
      <c r="M193" s="210" t="s">
        <v>21</v>
      </c>
      <c r="N193" s="211" t="s">
        <v>42</v>
      </c>
      <c r="O193" s="42"/>
      <c r="P193" s="212">
        <f t="shared" si="31"/>
        <v>0</v>
      </c>
      <c r="Q193" s="212">
        <v>0.00012</v>
      </c>
      <c r="R193" s="212">
        <f t="shared" si="32"/>
        <v>1.2E-05</v>
      </c>
      <c r="S193" s="212">
        <v>0</v>
      </c>
      <c r="T193" s="213">
        <f t="shared" si="33"/>
        <v>0</v>
      </c>
      <c r="AR193" s="25" t="s">
        <v>291</v>
      </c>
      <c r="AT193" s="25" t="s">
        <v>212</v>
      </c>
      <c r="AU193" s="25" t="s">
        <v>80</v>
      </c>
      <c r="AY193" s="25" t="s">
        <v>210</v>
      </c>
      <c r="BE193" s="214">
        <f t="shared" si="34"/>
        <v>0</v>
      </c>
      <c r="BF193" s="214">
        <f t="shared" si="35"/>
        <v>0</v>
      </c>
      <c r="BG193" s="214">
        <f t="shared" si="36"/>
        <v>0</v>
      </c>
      <c r="BH193" s="214">
        <f t="shared" si="37"/>
        <v>0</v>
      </c>
      <c r="BI193" s="214">
        <f t="shared" si="38"/>
        <v>0</v>
      </c>
      <c r="BJ193" s="25" t="s">
        <v>78</v>
      </c>
      <c r="BK193" s="214">
        <f t="shared" si="39"/>
        <v>0</v>
      </c>
      <c r="BL193" s="25" t="s">
        <v>291</v>
      </c>
      <c r="BM193" s="25" t="s">
        <v>5006</v>
      </c>
    </row>
    <row r="194" spans="2:65" s="1" customFormat="1" ht="16.5" customHeight="1">
      <c r="B194" s="41"/>
      <c r="C194" s="203" t="s">
        <v>661</v>
      </c>
      <c r="D194" s="203" t="s">
        <v>212</v>
      </c>
      <c r="E194" s="204" t="s">
        <v>5007</v>
      </c>
      <c r="F194" s="205" t="s">
        <v>5008</v>
      </c>
      <c r="G194" s="206" t="s">
        <v>215</v>
      </c>
      <c r="H194" s="207">
        <v>0.15</v>
      </c>
      <c r="I194" s="208"/>
      <c r="J194" s="209">
        <f t="shared" si="30"/>
        <v>0</v>
      </c>
      <c r="K194" s="205" t="s">
        <v>216</v>
      </c>
      <c r="L194" s="61"/>
      <c r="M194" s="210" t="s">
        <v>21</v>
      </c>
      <c r="N194" s="211" t="s">
        <v>42</v>
      </c>
      <c r="O194" s="42"/>
      <c r="P194" s="212">
        <f t="shared" si="31"/>
        <v>0</v>
      </c>
      <c r="Q194" s="212">
        <v>0.00017</v>
      </c>
      <c r="R194" s="212">
        <f t="shared" si="32"/>
        <v>2.55E-05</v>
      </c>
      <c r="S194" s="212">
        <v>0</v>
      </c>
      <c r="T194" s="213">
        <f t="shared" si="33"/>
        <v>0</v>
      </c>
      <c r="AR194" s="25" t="s">
        <v>291</v>
      </c>
      <c r="AT194" s="25" t="s">
        <v>212</v>
      </c>
      <c r="AU194" s="25" t="s">
        <v>80</v>
      </c>
      <c r="AY194" s="25" t="s">
        <v>210</v>
      </c>
      <c r="BE194" s="214">
        <f t="shared" si="34"/>
        <v>0</v>
      </c>
      <c r="BF194" s="214">
        <f t="shared" si="35"/>
        <v>0</v>
      </c>
      <c r="BG194" s="214">
        <f t="shared" si="36"/>
        <v>0</v>
      </c>
      <c r="BH194" s="214">
        <f t="shared" si="37"/>
        <v>0</v>
      </c>
      <c r="BI194" s="214">
        <f t="shared" si="38"/>
        <v>0</v>
      </c>
      <c r="BJ194" s="25" t="s">
        <v>78</v>
      </c>
      <c r="BK194" s="214">
        <f t="shared" si="39"/>
        <v>0</v>
      </c>
      <c r="BL194" s="25" t="s">
        <v>291</v>
      </c>
      <c r="BM194" s="25" t="s">
        <v>5009</v>
      </c>
    </row>
    <row r="195" spans="2:65" s="1" customFormat="1" ht="16.5" customHeight="1">
      <c r="B195" s="41"/>
      <c r="C195" s="203" t="s">
        <v>666</v>
      </c>
      <c r="D195" s="203" t="s">
        <v>212</v>
      </c>
      <c r="E195" s="204" t="s">
        <v>5010</v>
      </c>
      <c r="F195" s="205" t="s">
        <v>5011</v>
      </c>
      <c r="G195" s="206" t="s">
        <v>215</v>
      </c>
      <c r="H195" s="207">
        <v>0.05</v>
      </c>
      <c r="I195" s="208"/>
      <c r="J195" s="209">
        <f t="shared" si="30"/>
        <v>0</v>
      </c>
      <c r="K195" s="205" t="s">
        <v>216</v>
      </c>
      <c r="L195" s="61"/>
      <c r="M195" s="210" t="s">
        <v>21</v>
      </c>
      <c r="N195" s="211" t="s">
        <v>42</v>
      </c>
      <c r="O195" s="42"/>
      <c r="P195" s="212">
        <f t="shared" si="31"/>
        <v>0</v>
      </c>
      <c r="Q195" s="212">
        <v>0.00024</v>
      </c>
      <c r="R195" s="212">
        <f t="shared" si="32"/>
        <v>1.2E-05</v>
      </c>
      <c r="S195" s="212">
        <v>0</v>
      </c>
      <c r="T195" s="213">
        <f t="shared" si="33"/>
        <v>0</v>
      </c>
      <c r="AR195" s="25" t="s">
        <v>291</v>
      </c>
      <c r="AT195" s="25" t="s">
        <v>212</v>
      </c>
      <c r="AU195" s="25" t="s">
        <v>80</v>
      </c>
      <c r="AY195" s="25" t="s">
        <v>210</v>
      </c>
      <c r="BE195" s="214">
        <f t="shared" si="34"/>
        <v>0</v>
      </c>
      <c r="BF195" s="214">
        <f t="shared" si="35"/>
        <v>0</v>
      </c>
      <c r="BG195" s="214">
        <f t="shared" si="36"/>
        <v>0</v>
      </c>
      <c r="BH195" s="214">
        <f t="shared" si="37"/>
        <v>0</v>
      </c>
      <c r="BI195" s="214">
        <f t="shared" si="38"/>
        <v>0</v>
      </c>
      <c r="BJ195" s="25" t="s">
        <v>78</v>
      </c>
      <c r="BK195" s="214">
        <f t="shared" si="39"/>
        <v>0</v>
      </c>
      <c r="BL195" s="25" t="s">
        <v>291</v>
      </c>
      <c r="BM195" s="25" t="s">
        <v>5012</v>
      </c>
    </row>
    <row r="196" spans="2:65" s="1" customFormat="1" ht="16.5" customHeight="1">
      <c r="B196" s="41"/>
      <c r="C196" s="203" t="s">
        <v>670</v>
      </c>
      <c r="D196" s="203" t="s">
        <v>212</v>
      </c>
      <c r="E196" s="204" t="s">
        <v>5013</v>
      </c>
      <c r="F196" s="205" t="s">
        <v>5014</v>
      </c>
      <c r="G196" s="206" t="s">
        <v>215</v>
      </c>
      <c r="H196" s="207">
        <v>0.1</v>
      </c>
      <c r="I196" s="208"/>
      <c r="J196" s="209">
        <f t="shared" si="30"/>
        <v>0</v>
      </c>
      <c r="K196" s="205" t="s">
        <v>216</v>
      </c>
      <c r="L196" s="61"/>
      <c r="M196" s="210" t="s">
        <v>21</v>
      </c>
      <c r="N196" s="211" t="s">
        <v>42</v>
      </c>
      <c r="O196" s="42"/>
      <c r="P196" s="212">
        <f t="shared" si="31"/>
        <v>0</v>
      </c>
      <c r="Q196" s="212">
        <v>0.00029</v>
      </c>
      <c r="R196" s="212">
        <f t="shared" si="32"/>
        <v>2.9E-05</v>
      </c>
      <c r="S196" s="212">
        <v>0</v>
      </c>
      <c r="T196" s="213">
        <f t="shared" si="33"/>
        <v>0</v>
      </c>
      <c r="AR196" s="25" t="s">
        <v>291</v>
      </c>
      <c r="AT196" s="25" t="s">
        <v>212</v>
      </c>
      <c r="AU196" s="25" t="s">
        <v>80</v>
      </c>
      <c r="AY196" s="25" t="s">
        <v>210</v>
      </c>
      <c r="BE196" s="214">
        <f t="shared" si="34"/>
        <v>0</v>
      </c>
      <c r="BF196" s="214">
        <f t="shared" si="35"/>
        <v>0</v>
      </c>
      <c r="BG196" s="214">
        <f t="shared" si="36"/>
        <v>0</v>
      </c>
      <c r="BH196" s="214">
        <f t="shared" si="37"/>
        <v>0</v>
      </c>
      <c r="BI196" s="214">
        <f t="shared" si="38"/>
        <v>0</v>
      </c>
      <c r="BJ196" s="25" t="s">
        <v>78</v>
      </c>
      <c r="BK196" s="214">
        <f t="shared" si="39"/>
        <v>0</v>
      </c>
      <c r="BL196" s="25" t="s">
        <v>291</v>
      </c>
      <c r="BM196" s="25" t="s">
        <v>5015</v>
      </c>
    </row>
    <row r="197" spans="2:65" s="1" customFormat="1" ht="16.5" customHeight="1">
      <c r="B197" s="41"/>
      <c r="C197" s="203" t="s">
        <v>674</v>
      </c>
      <c r="D197" s="203" t="s">
        <v>212</v>
      </c>
      <c r="E197" s="204" t="s">
        <v>5016</v>
      </c>
      <c r="F197" s="205" t="s">
        <v>5017</v>
      </c>
      <c r="G197" s="206" t="s">
        <v>215</v>
      </c>
      <c r="H197" s="207">
        <v>0.1</v>
      </c>
      <c r="I197" s="208"/>
      <c r="J197" s="209">
        <f t="shared" si="30"/>
        <v>0</v>
      </c>
      <c r="K197" s="205" t="s">
        <v>216</v>
      </c>
      <c r="L197" s="61"/>
      <c r="M197" s="210" t="s">
        <v>21</v>
      </c>
      <c r="N197" s="211" t="s">
        <v>42</v>
      </c>
      <c r="O197" s="42"/>
      <c r="P197" s="212">
        <f t="shared" si="31"/>
        <v>0</v>
      </c>
      <c r="Q197" s="212">
        <v>0.00041</v>
      </c>
      <c r="R197" s="212">
        <f t="shared" si="32"/>
        <v>4.1E-05</v>
      </c>
      <c r="S197" s="212">
        <v>0</v>
      </c>
      <c r="T197" s="213">
        <f t="shared" si="33"/>
        <v>0</v>
      </c>
      <c r="AR197" s="25" t="s">
        <v>291</v>
      </c>
      <c r="AT197" s="25" t="s">
        <v>212</v>
      </c>
      <c r="AU197" s="25" t="s">
        <v>80</v>
      </c>
      <c r="AY197" s="25" t="s">
        <v>210</v>
      </c>
      <c r="BE197" s="214">
        <f t="shared" si="34"/>
        <v>0</v>
      </c>
      <c r="BF197" s="214">
        <f t="shared" si="35"/>
        <v>0</v>
      </c>
      <c r="BG197" s="214">
        <f t="shared" si="36"/>
        <v>0</v>
      </c>
      <c r="BH197" s="214">
        <f t="shared" si="37"/>
        <v>0</v>
      </c>
      <c r="BI197" s="214">
        <f t="shared" si="38"/>
        <v>0</v>
      </c>
      <c r="BJ197" s="25" t="s">
        <v>78</v>
      </c>
      <c r="BK197" s="214">
        <f t="shared" si="39"/>
        <v>0</v>
      </c>
      <c r="BL197" s="25" t="s">
        <v>291</v>
      </c>
      <c r="BM197" s="25" t="s">
        <v>5018</v>
      </c>
    </row>
    <row r="198" spans="2:65" s="1" customFormat="1" ht="16.5" customHeight="1">
      <c r="B198" s="41"/>
      <c r="C198" s="203" t="s">
        <v>678</v>
      </c>
      <c r="D198" s="203" t="s">
        <v>212</v>
      </c>
      <c r="E198" s="204" t="s">
        <v>5019</v>
      </c>
      <c r="F198" s="205" t="s">
        <v>5020</v>
      </c>
      <c r="G198" s="206" t="s">
        <v>215</v>
      </c>
      <c r="H198" s="207">
        <v>0.05</v>
      </c>
      <c r="I198" s="208"/>
      <c r="J198" s="209">
        <f t="shared" si="30"/>
        <v>0</v>
      </c>
      <c r="K198" s="205" t="s">
        <v>216</v>
      </c>
      <c r="L198" s="61"/>
      <c r="M198" s="210" t="s">
        <v>21</v>
      </c>
      <c r="N198" s="211" t="s">
        <v>42</v>
      </c>
      <c r="O198" s="42"/>
      <c r="P198" s="212">
        <f t="shared" si="31"/>
        <v>0</v>
      </c>
      <c r="Q198" s="212">
        <v>0.00077</v>
      </c>
      <c r="R198" s="212">
        <f t="shared" si="32"/>
        <v>3.85E-05</v>
      </c>
      <c r="S198" s="212">
        <v>0</v>
      </c>
      <c r="T198" s="213">
        <f t="shared" si="33"/>
        <v>0</v>
      </c>
      <c r="AR198" s="25" t="s">
        <v>291</v>
      </c>
      <c r="AT198" s="25" t="s">
        <v>212</v>
      </c>
      <c r="AU198" s="25" t="s">
        <v>80</v>
      </c>
      <c r="AY198" s="25" t="s">
        <v>210</v>
      </c>
      <c r="BE198" s="214">
        <f t="shared" si="34"/>
        <v>0</v>
      </c>
      <c r="BF198" s="214">
        <f t="shared" si="35"/>
        <v>0</v>
      </c>
      <c r="BG198" s="214">
        <f t="shared" si="36"/>
        <v>0</v>
      </c>
      <c r="BH198" s="214">
        <f t="shared" si="37"/>
        <v>0</v>
      </c>
      <c r="BI198" s="214">
        <f t="shared" si="38"/>
        <v>0</v>
      </c>
      <c r="BJ198" s="25" t="s">
        <v>78</v>
      </c>
      <c r="BK198" s="214">
        <f t="shared" si="39"/>
        <v>0</v>
      </c>
      <c r="BL198" s="25" t="s">
        <v>291</v>
      </c>
      <c r="BM198" s="25" t="s">
        <v>5021</v>
      </c>
    </row>
    <row r="199" spans="2:65" s="1" customFormat="1" ht="16.5" customHeight="1">
      <c r="B199" s="41"/>
      <c r="C199" s="203" t="s">
        <v>683</v>
      </c>
      <c r="D199" s="203" t="s">
        <v>212</v>
      </c>
      <c r="E199" s="204" t="s">
        <v>5022</v>
      </c>
      <c r="F199" s="205" t="s">
        <v>5023</v>
      </c>
      <c r="G199" s="206" t="s">
        <v>215</v>
      </c>
      <c r="H199" s="207">
        <v>1.2</v>
      </c>
      <c r="I199" s="208"/>
      <c r="J199" s="209">
        <f t="shared" si="30"/>
        <v>0</v>
      </c>
      <c r="K199" s="205" t="s">
        <v>216</v>
      </c>
      <c r="L199" s="61"/>
      <c r="M199" s="210" t="s">
        <v>21</v>
      </c>
      <c r="N199" s="211" t="s">
        <v>42</v>
      </c>
      <c r="O199" s="42"/>
      <c r="P199" s="212">
        <f t="shared" si="31"/>
        <v>0</v>
      </c>
      <c r="Q199" s="212">
        <v>0.00021</v>
      </c>
      <c r="R199" s="212">
        <f t="shared" si="32"/>
        <v>0.000252</v>
      </c>
      <c r="S199" s="212">
        <v>0</v>
      </c>
      <c r="T199" s="213">
        <f t="shared" si="33"/>
        <v>0</v>
      </c>
      <c r="AR199" s="25" t="s">
        <v>291</v>
      </c>
      <c r="AT199" s="25" t="s">
        <v>212</v>
      </c>
      <c r="AU199" s="25" t="s">
        <v>80</v>
      </c>
      <c r="AY199" s="25" t="s">
        <v>210</v>
      </c>
      <c r="BE199" s="214">
        <f t="shared" si="34"/>
        <v>0</v>
      </c>
      <c r="BF199" s="214">
        <f t="shared" si="35"/>
        <v>0</v>
      </c>
      <c r="BG199" s="214">
        <f t="shared" si="36"/>
        <v>0</v>
      </c>
      <c r="BH199" s="214">
        <f t="shared" si="37"/>
        <v>0</v>
      </c>
      <c r="BI199" s="214">
        <f t="shared" si="38"/>
        <v>0</v>
      </c>
      <c r="BJ199" s="25" t="s">
        <v>78</v>
      </c>
      <c r="BK199" s="214">
        <f t="shared" si="39"/>
        <v>0</v>
      </c>
      <c r="BL199" s="25" t="s">
        <v>291</v>
      </c>
      <c r="BM199" s="25" t="s">
        <v>5024</v>
      </c>
    </row>
    <row r="200" spans="2:65" s="1" customFormat="1" ht="16.5" customHeight="1">
      <c r="B200" s="41"/>
      <c r="C200" s="203" t="s">
        <v>688</v>
      </c>
      <c r="D200" s="203" t="s">
        <v>212</v>
      </c>
      <c r="E200" s="204" t="s">
        <v>5025</v>
      </c>
      <c r="F200" s="205" t="s">
        <v>4660</v>
      </c>
      <c r="G200" s="206" t="s">
        <v>215</v>
      </c>
      <c r="H200" s="207">
        <v>0.7</v>
      </c>
      <c r="I200" s="208"/>
      <c r="J200" s="209">
        <f t="shared" si="30"/>
        <v>0</v>
      </c>
      <c r="K200" s="205" t="s">
        <v>216</v>
      </c>
      <c r="L200" s="61"/>
      <c r="M200" s="210" t="s">
        <v>21</v>
      </c>
      <c r="N200" s="211" t="s">
        <v>42</v>
      </c>
      <c r="O200" s="42"/>
      <c r="P200" s="212">
        <f t="shared" si="31"/>
        <v>0</v>
      </c>
      <c r="Q200" s="212">
        <v>0.00034</v>
      </c>
      <c r="R200" s="212">
        <f t="shared" si="32"/>
        <v>0.000238</v>
      </c>
      <c r="S200" s="212">
        <v>0</v>
      </c>
      <c r="T200" s="213">
        <f t="shared" si="33"/>
        <v>0</v>
      </c>
      <c r="AR200" s="25" t="s">
        <v>291</v>
      </c>
      <c r="AT200" s="25" t="s">
        <v>212</v>
      </c>
      <c r="AU200" s="25" t="s">
        <v>80</v>
      </c>
      <c r="AY200" s="25" t="s">
        <v>210</v>
      </c>
      <c r="BE200" s="214">
        <f t="shared" si="34"/>
        <v>0</v>
      </c>
      <c r="BF200" s="214">
        <f t="shared" si="35"/>
        <v>0</v>
      </c>
      <c r="BG200" s="214">
        <f t="shared" si="36"/>
        <v>0</v>
      </c>
      <c r="BH200" s="214">
        <f t="shared" si="37"/>
        <v>0</v>
      </c>
      <c r="BI200" s="214">
        <f t="shared" si="38"/>
        <v>0</v>
      </c>
      <c r="BJ200" s="25" t="s">
        <v>78</v>
      </c>
      <c r="BK200" s="214">
        <f t="shared" si="39"/>
        <v>0</v>
      </c>
      <c r="BL200" s="25" t="s">
        <v>291</v>
      </c>
      <c r="BM200" s="25" t="s">
        <v>5026</v>
      </c>
    </row>
    <row r="201" spans="2:65" s="1" customFormat="1" ht="16.5" customHeight="1">
      <c r="B201" s="41"/>
      <c r="C201" s="203" t="s">
        <v>696</v>
      </c>
      <c r="D201" s="203" t="s">
        <v>212</v>
      </c>
      <c r="E201" s="204" t="s">
        <v>5027</v>
      </c>
      <c r="F201" s="205" t="s">
        <v>4663</v>
      </c>
      <c r="G201" s="206" t="s">
        <v>215</v>
      </c>
      <c r="H201" s="207">
        <v>0.15</v>
      </c>
      <c r="I201" s="208"/>
      <c r="J201" s="209">
        <f t="shared" si="30"/>
        <v>0</v>
      </c>
      <c r="K201" s="205" t="s">
        <v>216</v>
      </c>
      <c r="L201" s="61"/>
      <c r="M201" s="210" t="s">
        <v>21</v>
      </c>
      <c r="N201" s="211" t="s">
        <v>42</v>
      </c>
      <c r="O201" s="42"/>
      <c r="P201" s="212">
        <f t="shared" si="31"/>
        <v>0</v>
      </c>
      <c r="Q201" s="212">
        <v>0.0005</v>
      </c>
      <c r="R201" s="212">
        <f t="shared" si="32"/>
        <v>7.5E-05</v>
      </c>
      <c r="S201" s="212">
        <v>0</v>
      </c>
      <c r="T201" s="213">
        <f t="shared" si="33"/>
        <v>0</v>
      </c>
      <c r="AR201" s="25" t="s">
        <v>291</v>
      </c>
      <c r="AT201" s="25" t="s">
        <v>212</v>
      </c>
      <c r="AU201" s="25" t="s">
        <v>80</v>
      </c>
      <c r="AY201" s="25" t="s">
        <v>210</v>
      </c>
      <c r="BE201" s="214">
        <f t="shared" si="34"/>
        <v>0</v>
      </c>
      <c r="BF201" s="214">
        <f t="shared" si="35"/>
        <v>0</v>
      </c>
      <c r="BG201" s="214">
        <f t="shared" si="36"/>
        <v>0</v>
      </c>
      <c r="BH201" s="214">
        <f t="shared" si="37"/>
        <v>0</v>
      </c>
      <c r="BI201" s="214">
        <f t="shared" si="38"/>
        <v>0</v>
      </c>
      <c r="BJ201" s="25" t="s">
        <v>78</v>
      </c>
      <c r="BK201" s="214">
        <f t="shared" si="39"/>
        <v>0</v>
      </c>
      <c r="BL201" s="25" t="s">
        <v>291</v>
      </c>
      <c r="BM201" s="25" t="s">
        <v>5028</v>
      </c>
    </row>
    <row r="202" spans="2:65" s="1" customFormat="1" ht="16.5" customHeight="1">
      <c r="B202" s="41"/>
      <c r="C202" s="203" t="s">
        <v>701</v>
      </c>
      <c r="D202" s="203" t="s">
        <v>212</v>
      </c>
      <c r="E202" s="204" t="s">
        <v>5029</v>
      </c>
      <c r="F202" s="205" t="s">
        <v>5030</v>
      </c>
      <c r="G202" s="206" t="s">
        <v>215</v>
      </c>
      <c r="H202" s="207">
        <v>0.05</v>
      </c>
      <c r="I202" s="208"/>
      <c r="J202" s="209">
        <f t="shared" si="30"/>
        <v>0</v>
      </c>
      <c r="K202" s="205" t="s">
        <v>216</v>
      </c>
      <c r="L202" s="61"/>
      <c r="M202" s="210" t="s">
        <v>21</v>
      </c>
      <c r="N202" s="211" t="s">
        <v>42</v>
      </c>
      <c r="O202" s="42"/>
      <c r="P202" s="212">
        <f t="shared" si="31"/>
        <v>0</v>
      </c>
      <c r="Q202" s="212">
        <v>0.00016</v>
      </c>
      <c r="R202" s="212">
        <f t="shared" si="32"/>
        <v>8.000000000000001E-06</v>
      </c>
      <c r="S202" s="212">
        <v>0</v>
      </c>
      <c r="T202" s="213">
        <f t="shared" si="33"/>
        <v>0</v>
      </c>
      <c r="AR202" s="25" t="s">
        <v>291</v>
      </c>
      <c r="AT202" s="25" t="s">
        <v>212</v>
      </c>
      <c r="AU202" s="25" t="s">
        <v>80</v>
      </c>
      <c r="AY202" s="25" t="s">
        <v>210</v>
      </c>
      <c r="BE202" s="214">
        <f t="shared" si="34"/>
        <v>0</v>
      </c>
      <c r="BF202" s="214">
        <f t="shared" si="35"/>
        <v>0</v>
      </c>
      <c r="BG202" s="214">
        <f t="shared" si="36"/>
        <v>0</v>
      </c>
      <c r="BH202" s="214">
        <f t="shared" si="37"/>
        <v>0</v>
      </c>
      <c r="BI202" s="214">
        <f t="shared" si="38"/>
        <v>0</v>
      </c>
      <c r="BJ202" s="25" t="s">
        <v>78</v>
      </c>
      <c r="BK202" s="214">
        <f t="shared" si="39"/>
        <v>0</v>
      </c>
      <c r="BL202" s="25" t="s">
        <v>291</v>
      </c>
      <c r="BM202" s="25" t="s">
        <v>5031</v>
      </c>
    </row>
    <row r="203" spans="2:65" s="1" customFormat="1" ht="25.5" customHeight="1">
      <c r="B203" s="41"/>
      <c r="C203" s="203" t="s">
        <v>706</v>
      </c>
      <c r="D203" s="203" t="s">
        <v>212</v>
      </c>
      <c r="E203" s="204" t="s">
        <v>5032</v>
      </c>
      <c r="F203" s="205" t="s">
        <v>5033</v>
      </c>
      <c r="G203" s="206" t="s">
        <v>215</v>
      </c>
      <c r="H203" s="207">
        <v>0.1</v>
      </c>
      <c r="I203" s="208"/>
      <c r="J203" s="209">
        <f t="shared" si="30"/>
        <v>0</v>
      </c>
      <c r="K203" s="205" t="s">
        <v>216</v>
      </c>
      <c r="L203" s="61"/>
      <c r="M203" s="210" t="s">
        <v>21</v>
      </c>
      <c r="N203" s="211" t="s">
        <v>42</v>
      </c>
      <c r="O203" s="42"/>
      <c r="P203" s="212">
        <f t="shared" si="31"/>
        <v>0</v>
      </c>
      <c r="Q203" s="212">
        <v>0.00116</v>
      </c>
      <c r="R203" s="212">
        <f t="shared" si="32"/>
        <v>0.000116</v>
      </c>
      <c r="S203" s="212">
        <v>0</v>
      </c>
      <c r="T203" s="213">
        <f t="shared" si="33"/>
        <v>0</v>
      </c>
      <c r="AR203" s="25" t="s">
        <v>291</v>
      </c>
      <c r="AT203" s="25" t="s">
        <v>212</v>
      </c>
      <c r="AU203" s="25" t="s">
        <v>80</v>
      </c>
      <c r="AY203" s="25" t="s">
        <v>210</v>
      </c>
      <c r="BE203" s="214">
        <f t="shared" si="34"/>
        <v>0</v>
      </c>
      <c r="BF203" s="214">
        <f t="shared" si="35"/>
        <v>0</v>
      </c>
      <c r="BG203" s="214">
        <f t="shared" si="36"/>
        <v>0</v>
      </c>
      <c r="BH203" s="214">
        <f t="shared" si="37"/>
        <v>0</v>
      </c>
      <c r="BI203" s="214">
        <f t="shared" si="38"/>
        <v>0</v>
      </c>
      <c r="BJ203" s="25" t="s">
        <v>78</v>
      </c>
      <c r="BK203" s="214">
        <f t="shared" si="39"/>
        <v>0</v>
      </c>
      <c r="BL203" s="25" t="s">
        <v>291</v>
      </c>
      <c r="BM203" s="25" t="s">
        <v>5034</v>
      </c>
    </row>
    <row r="204" spans="2:65" s="1" customFormat="1" ht="16.5" customHeight="1">
      <c r="B204" s="41"/>
      <c r="C204" s="203" t="s">
        <v>711</v>
      </c>
      <c r="D204" s="203" t="s">
        <v>212</v>
      </c>
      <c r="E204" s="204" t="s">
        <v>5035</v>
      </c>
      <c r="F204" s="205" t="s">
        <v>5036</v>
      </c>
      <c r="G204" s="206" t="s">
        <v>345</v>
      </c>
      <c r="H204" s="207">
        <v>9.5</v>
      </c>
      <c r="I204" s="208"/>
      <c r="J204" s="209">
        <f t="shared" si="30"/>
        <v>0</v>
      </c>
      <c r="K204" s="205" t="s">
        <v>216</v>
      </c>
      <c r="L204" s="61"/>
      <c r="M204" s="210" t="s">
        <v>21</v>
      </c>
      <c r="N204" s="211" t="s">
        <v>42</v>
      </c>
      <c r="O204" s="42"/>
      <c r="P204" s="212">
        <f t="shared" si="31"/>
        <v>0</v>
      </c>
      <c r="Q204" s="212">
        <v>0.00019</v>
      </c>
      <c r="R204" s="212">
        <f t="shared" si="32"/>
        <v>0.0018050000000000002</v>
      </c>
      <c r="S204" s="212">
        <v>0</v>
      </c>
      <c r="T204" s="213">
        <f t="shared" si="33"/>
        <v>0</v>
      </c>
      <c r="AR204" s="25" t="s">
        <v>291</v>
      </c>
      <c r="AT204" s="25" t="s">
        <v>212</v>
      </c>
      <c r="AU204" s="25" t="s">
        <v>80</v>
      </c>
      <c r="AY204" s="25" t="s">
        <v>210</v>
      </c>
      <c r="BE204" s="214">
        <f t="shared" si="34"/>
        <v>0</v>
      </c>
      <c r="BF204" s="214">
        <f t="shared" si="35"/>
        <v>0</v>
      </c>
      <c r="BG204" s="214">
        <f t="shared" si="36"/>
        <v>0</v>
      </c>
      <c r="BH204" s="214">
        <f t="shared" si="37"/>
        <v>0</v>
      </c>
      <c r="BI204" s="214">
        <f t="shared" si="38"/>
        <v>0</v>
      </c>
      <c r="BJ204" s="25" t="s">
        <v>78</v>
      </c>
      <c r="BK204" s="214">
        <f t="shared" si="39"/>
        <v>0</v>
      </c>
      <c r="BL204" s="25" t="s">
        <v>291</v>
      </c>
      <c r="BM204" s="25" t="s">
        <v>5037</v>
      </c>
    </row>
    <row r="205" spans="2:65" s="1" customFormat="1" ht="16.5" customHeight="1">
      <c r="B205" s="41"/>
      <c r="C205" s="203" t="s">
        <v>718</v>
      </c>
      <c r="D205" s="203" t="s">
        <v>212</v>
      </c>
      <c r="E205" s="204" t="s">
        <v>5038</v>
      </c>
      <c r="F205" s="205" t="s">
        <v>5039</v>
      </c>
      <c r="G205" s="206" t="s">
        <v>345</v>
      </c>
      <c r="H205" s="207">
        <v>9.5</v>
      </c>
      <c r="I205" s="208"/>
      <c r="J205" s="209">
        <f t="shared" si="30"/>
        <v>0</v>
      </c>
      <c r="K205" s="205" t="s">
        <v>216</v>
      </c>
      <c r="L205" s="61"/>
      <c r="M205" s="210" t="s">
        <v>21</v>
      </c>
      <c r="N205" s="211" t="s">
        <v>42</v>
      </c>
      <c r="O205" s="42"/>
      <c r="P205" s="212">
        <f t="shared" si="31"/>
        <v>0</v>
      </c>
      <c r="Q205" s="212">
        <v>1E-05</v>
      </c>
      <c r="R205" s="212">
        <f t="shared" si="32"/>
        <v>9.5E-05</v>
      </c>
      <c r="S205" s="212">
        <v>0</v>
      </c>
      <c r="T205" s="213">
        <f t="shared" si="33"/>
        <v>0</v>
      </c>
      <c r="AR205" s="25" t="s">
        <v>291</v>
      </c>
      <c r="AT205" s="25" t="s">
        <v>212</v>
      </c>
      <c r="AU205" s="25" t="s">
        <v>80</v>
      </c>
      <c r="AY205" s="25" t="s">
        <v>210</v>
      </c>
      <c r="BE205" s="214">
        <f t="shared" si="34"/>
        <v>0</v>
      </c>
      <c r="BF205" s="214">
        <f t="shared" si="35"/>
        <v>0</v>
      </c>
      <c r="BG205" s="214">
        <f t="shared" si="36"/>
        <v>0</v>
      </c>
      <c r="BH205" s="214">
        <f t="shared" si="37"/>
        <v>0</v>
      </c>
      <c r="BI205" s="214">
        <f t="shared" si="38"/>
        <v>0</v>
      </c>
      <c r="BJ205" s="25" t="s">
        <v>78</v>
      </c>
      <c r="BK205" s="214">
        <f t="shared" si="39"/>
        <v>0</v>
      </c>
      <c r="BL205" s="25" t="s">
        <v>291</v>
      </c>
      <c r="BM205" s="25" t="s">
        <v>5040</v>
      </c>
    </row>
    <row r="206" spans="2:65" s="1" customFormat="1" ht="16.5" customHeight="1">
      <c r="B206" s="41"/>
      <c r="C206" s="203" t="s">
        <v>725</v>
      </c>
      <c r="D206" s="203" t="s">
        <v>212</v>
      </c>
      <c r="E206" s="204" t="s">
        <v>5041</v>
      </c>
      <c r="F206" s="205" t="s">
        <v>5042</v>
      </c>
      <c r="G206" s="206" t="s">
        <v>274</v>
      </c>
      <c r="H206" s="207">
        <v>0.012</v>
      </c>
      <c r="I206" s="208"/>
      <c r="J206" s="209">
        <f t="shared" si="30"/>
        <v>0</v>
      </c>
      <c r="K206" s="205" t="s">
        <v>216</v>
      </c>
      <c r="L206" s="61"/>
      <c r="M206" s="210" t="s">
        <v>21</v>
      </c>
      <c r="N206" s="211" t="s">
        <v>42</v>
      </c>
      <c r="O206" s="42"/>
      <c r="P206" s="212">
        <f t="shared" si="31"/>
        <v>0</v>
      </c>
      <c r="Q206" s="212">
        <v>0</v>
      </c>
      <c r="R206" s="212">
        <f t="shared" si="32"/>
        <v>0</v>
      </c>
      <c r="S206" s="212">
        <v>0</v>
      </c>
      <c r="T206" s="213">
        <f t="shared" si="33"/>
        <v>0</v>
      </c>
      <c r="AR206" s="25" t="s">
        <v>291</v>
      </c>
      <c r="AT206" s="25" t="s">
        <v>212</v>
      </c>
      <c r="AU206" s="25" t="s">
        <v>80</v>
      </c>
      <c r="AY206" s="25" t="s">
        <v>210</v>
      </c>
      <c r="BE206" s="214">
        <f t="shared" si="34"/>
        <v>0</v>
      </c>
      <c r="BF206" s="214">
        <f t="shared" si="35"/>
        <v>0</v>
      </c>
      <c r="BG206" s="214">
        <f t="shared" si="36"/>
        <v>0</v>
      </c>
      <c r="BH206" s="214">
        <f t="shared" si="37"/>
        <v>0</v>
      </c>
      <c r="BI206" s="214">
        <f t="shared" si="38"/>
        <v>0</v>
      </c>
      <c r="BJ206" s="25" t="s">
        <v>78</v>
      </c>
      <c r="BK206" s="214">
        <f t="shared" si="39"/>
        <v>0</v>
      </c>
      <c r="BL206" s="25" t="s">
        <v>291</v>
      </c>
      <c r="BM206" s="25" t="s">
        <v>5043</v>
      </c>
    </row>
    <row r="207" spans="2:65" s="1" customFormat="1" ht="16.5" customHeight="1">
      <c r="B207" s="41"/>
      <c r="C207" s="203" t="s">
        <v>729</v>
      </c>
      <c r="D207" s="203" t="s">
        <v>212</v>
      </c>
      <c r="E207" s="204" t="s">
        <v>5044</v>
      </c>
      <c r="F207" s="205" t="s">
        <v>5045</v>
      </c>
      <c r="G207" s="206" t="s">
        <v>274</v>
      </c>
      <c r="H207" s="207">
        <v>0.012</v>
      </c>
      <c r="I207" s="208"/>
      <c r="J207" s="209">
        <f t="shared" si="30"/>
        <v>0</v>
      </c>
      <c r="K207" s="205" t="s">
        <v>216</v>
      </c>
      <c r="L207" s="61"/>
      <c r="M207" s="210" t="s">
        <v>21</v>
      </c>
      <c r="N207" s="211" t="s">
        <v>42</v>
      </c>
      <c r="O207" s="42"/>
      <c r="P207" s="212">
        <f t="shared" si="31"/>
        <v>0</v>
      </c>
      <c r="Q207" s="212">
        <v>0</v>
      </c>
      <c r="R207" s="212">
        <f t="shared" si="32"/>
        <v>0</v>
      </c>
      <c r="S207" s="212">
        <v>0</v>
      </c>
      <c r="T207" s="213">
        <f t="shared" si="33"/>
        <v>0</v>
      </c>
      <c r="AR207" s="25" t="s">
        <v>291</v>
      </c>
      <c r="AT207" s="25" t="s">
        <v>212</v>
      </c>
      <c r="AU207" s="25" t="s">
        <v>80</v>
      </c>
      <c r="AY207" s="25" t="s">
        <v>210</v>
      </c>
      <c r="BE207" s="214">
        <f t="shared" si="34"/>
        <v>0</v>
      </c>
      <c r="BF207" s="214">
        <f t="shared" si="35"/>
        <v>0</v>
      </c>
      <c r="BG207" s="214">
        <f t="shared" si="36"/>
        <v>0</v>
      </c>
      <c r="BH207" s="214">
        <f t="shared" si="37"/>
        <v>0</v>
      </c>
      <c r="BI207" s="214">
        <f t="shared" si="38"/>
        <v>0</v>
      </c>
      <c r="BJ207" s="25" t="s">
        <v>78</v>
      </c>
      <c r="BK207" s="214">
        <f t="shared" si="39"/>
        <v>0</v>
      </c>
      <c r="BL207" s="25" t="s">
        <v>291</v>
      </c>
      <c r="BM207" s="25" t="s">
        <v>5046</v>
      </c>
    </row>
    <row r="208" spans="2:63" s="11" customFormat="1" ht="29.85" customHeight="1">
      <c r="B208" s="187"/>
      <c r="C208" s="188"/>
      <c r="D208" s="189" t="s">
        <v>70</v>
      </c>
      <c r="E208" s="201" t="s">
        <v>3947</v>
      </c>
      <c r="F208" s="201" t="s">
        <v>5047</v>
      </c>
      <c r="G208" s="188"/>
      <c r="H208" s="188"/>
      <c r="I208" s="191"/>
      <c r="J208" s="202">
        <f>BK208</f>
        <v>0</v>
      </c>
      <c r="K208" s="188"/>
      <c r="L208" s="193"/>
      <c r="M208" s="194"/>
      <c r="N208" s="195"/>
      <c r="O208" s="195"/>
      <c r="P208" s="196">
        <f>SUM(P209:P241)</f>
        <v>0</v>
      </c>
      <c r="Q208" s="195"/>
      <c r="R208" s="196">
        <f>SUM(R209:R241)</f>
        <v>0.018357999999999996</v>
      </c>
      <c r="S208" s="195"/>
      <c r="T208" s="197">
        <f>SUM(T209:T241)</f>
        <v>0.025563500000000003</v>
      </c>
      <c r="AR208" s="198" t="s">
        <v>80</v>
      </c>
      <c r="AT208" s="199" t="s">
        <v>70</v>
      </c>
      <c r="AU208" s="199" t="s">
        <v>78</v>
      </c>
      <c r="AY208" s="198" t="s">
        <v>210</v>
      </c>
      <c r="BK208" s="200">
        <f>SUM(BK209:BK241)</f>
        <v>0</v>
      </c>
    </row>
    <row r="209" spans="2:65" s="1" customFormat="1" ht="16.5" customHeight="1">
      <c r="B209" s="41"/>
      <c r="C209" s="203" t="s">
        <v>739</v>
      </c>
      <c r="D209" s="203" t="s">
        <v>212</v>
      </c>
      <c r="E209" s="204" t="s">
        <v>5048</v>
      </c>
      <c r="F209" s="205" t="s">
        <v>5049</v>
      </c>
      <c r="G209" s="206" t="s">
        <v>1519</v>
      </c>
      <c r="H209" s="207">
        <v>0.35</v>
      </c>
      <c r="I209" s="208"/>
      <c r="J209" s="209">
        <f aca="true" t="shared" si="40" ref="J209:J241">ROUND(I209*H209,2)</f>
        <v>0</v>
      </c>
      <c r="K209" s="205" t="s">
        <v>216</v>
      </c>
      <c r="L209" s="61"/>
      <c r="M209" s="210" t="s">
        <v>21</v>
      </c>
      <c r="N209" s="211" t="s">
        <v>42</v>
      </c>
      <c r="O209" s="42"/>
      <c r="P209" s="212">
        <f aca="true" t="shared" si="41" ref="P209:P241">O209*H209</f>
        <v>0</v>
      </c>
      <c r="Q209" s="212">
        <v>0</v>
      </c>
      <c r="R209" s="212">
        <f aca="true" t="shared" si="42" ref="R209:R241">Q209*H209</f>
        <v>0</v>
      </c>
      <c r="S209" s="212">
        <v>0.01933</v>
      </c>
      <c r="T209" s="213">
        <f aca="true" t="shared" si="43" ref="T209:T241">S209*H209</f>
        <v>0.0067655</v>
      </c>
      <c r="AR209" s="25" t="s">
        <v>291</v>
      </c>
      <c r="AT209" s="25" t="s">
        <v>212</v>
      </c>
      <c r="AU209" s="25" t="s">
        <v>80</v>
      </c>
      <c r="AY209" s="25" t="s">
        <v>210</v>
      </c>
      <c r="BE209" s="214">
        <f aca="true" t="shared" si="44" ref="BE209:BE241">IF(N209="základní",J209,0)</f>
        <v>0</v>
      </c>
      <c r="BF209" s="214">
        <f aca="true" t="shared" si="45" ref="BF209:BF241">IF(N209="snížená",J209,0)</f>
        <v>0</v>
      </c>
      <c r="BG209" s="214">
        <f aca="true" t="shared" si="46" ref="BG209:BG241">IF(N209="zákl. přenesená",J209,0)</f>
        <v>0</v>
      </c>
      <c r="BH209" s="214">
        <f aca="true" t="shared" si="47" ref="BH209:BH241">IF(N209="sníž. přenesená",J209,0)</f>
        <v>0</v>
      </c>
      <c r="BI209" s="214">
        <f aca="true" t="shared" si="48" ref="BI209:BI241">IF(N209="nulová",J209,0)</f>
        <v>0</v>
      </c>
      <c r="BJ209" s="25" t="s">
        <v>78</v>
      </c>
      <c r="BK209" s="214">
        <f aca="true" t="shared" si="49" ref="BK209:BK241">ROUND(I209*H209,2)</f>
        <v>0</v>
      </c>
      <c r="BL209" s="25" t="s">
        <v>291</v>
      </c>
      <c r="BM209" s="25" t="s">
        <v>5050</v>
      </c>
    </row>
    <row r="210" spans="2:65" s="1" customFormat="1" ht="25.5" customHeight="1">
      <c r="B210" s="41"/>
      <c r="C210" s="203" t="s">
        <v>744</v>
      </c>
      <c r="D210" s="203" t="s">
        <v>212</v>
      </c>
      <c r="E210" s="204" t="s">
        <v>5051</v>
      </c>
      <c r="F210" s="205" t="s">
        <v>5052</v>
      </c>
      <c r="G210" s="206" t="s">
        <v>1519</v>
      </c>
      <c r="H210" s="207">
        <v>0.1</v>
      </c>
      <c r="I210" s="208"/>
      <c r="J210" s="209">
        <f t="shared" si="40"/>
        <v>0</v>
      </c>
      <c r="K210" s="205" t="s">
        <v>216</v>
      </c>
      <c r="L210" s="61"/>
      <c r="M210" s="210" t="s">
        <v>21</v>
      </c>
      <c r="N210" s="211" t="s">
        <v>42</v>
      </c>
      <c r="O210" s="42"/>
      <c r="P210" s="212">
        <f t="shared" si="41"/>
        <v>0</v>
      </c>
      <c r="Q210" s="212">
        <v>0.01692</v>
      </c>
      <c r="R210" s="212">
        <f t="shared" si="42"/>
        <v>0.0016920000000000001</v>
      </c>
      <c r="S210" s="212">
        <v>0</v>
      </c>
      <c r="T210" s="213">
        <f t="shared" si="43"/>
        <v>0</v>
      </c>
      <c r="AR210" s="25" t="s">
        <v>291</v>
      </c>
      <c r="AT210" s="25" t="s">
        <v>212</v>
      </c>
      <c r="AU210" s="25" t="s">
        <v>80</v>
      </c>
      <c r="AY210" s="25" t="s">
        <v>210</v>
      </c>
      <c r="BE210" s="214">
        <f t="shared" si="44"/>
        <v>0</v>
      </c>
      <c r="BF210" s="214">
        <f t="shared" si="45"/>
        <v>0</v>
      </c>
      <c r="BG210" s="214">
        <f t="shared" si="46"/>
        <v>0</v>
      </c>
      <c r="BH210" s="214">
        <f t="shared" si="47"/>
        <v>0</v>
      </c>
      <c r="BI210" s="214">
        <f t="shared" si="48"/>
        <v>0</v>
      </c>
      <c r="BJ210" s="25" t="s">
        <v>78</v>
      </c>
      <c r="BK210" s="214">
        <f t="shared" si="49"/>
        <v>0</v>
      </c>
      <c r="BL210" s="25" t="s">
        <v>291</v>
      </c>
      <c r="BM210" s="25" t="s">
        <v>5053</v>
      </c>
    </row>
    <row r="211" spans="2:65" s="1" customFormat="1" ht="16.5" customHeight="1">
      <c r="B211" s="41"/>
      <c r="C211" s="203" t="s">
        <v>748</v>
      </c>
      <c r="D211" s="203" t="s">
        <v>212</v>
      </c>
      <c r="E211" s="204" t="s">
        <v>5054</v>
      </c>
      <c r="F211" s="205" t="s">
        <v>5055</v>
      </c>
      <c r="G211" s="206" t="s">
        <v>1519</v>
      </c>
      <c r="H211" s="207">
        <v>0.05</v>
      </c>
      <c r="I211" s="208"/>
      <c r="J211" s="209">
        <f t="shared" si="40"/>
        <v>0</v>
      </c>
      <c r="K211" s="205" t="s">
        <v>216</v>
      </c>
      <c r="L211" s="61"/>
      <c r="M211" s="210" t="s">
        <v>21</v>
      </c>
      <c r="N211" s="211" t="s">
        <v>42</v>
      </c>
      <c r="O211" s="42"/>
      <c r="P211" s="212">
        <f t="shared" si="41"/>
        <v>0</v>
      </c>
      <c r="Q211" s="212">
        <v>0.0232</v>
      </c>
      <c r="R211" s="212">
        <f t="shared" si="42"/>
        <v>0.00116</v>
      </c>
      <c r="S211" s="212">
        <v>0</v>
      </c>
      <c r="T211" s="213">
        <f t="shared" si="43"/>
        <v>0</v>
      </c>
      <c r="AR211" s="25" t="s">
        <v>291</v>
      </c>
      <c r="AT211" s="25" t="s">
        <v>212</v>
      </c>
      <c r="AU211" s="25" t="s">
        <v>80</v>
      </c>
      <c r="AY211" s="25" t="s">
        <v>210</v>
      </c>
      <c r="BE211" s="214">
        <f t="shared" si="44"/>
        <v>0</v>
      </c>
      <c r="BF211" s="214">
        <f t="shared" si="45"/>
        <v>0</v>
      </c>
      <c r="BG211" s="214">
        <f t="shared" si="46"/>
        <v>0</v>
      </c>
      <c r="BH211" s="214">
        <f t="shared" si="47"/>
        <v>0</v>
      </c>
      <c r="BI211" s="214">
        <f t="shared" si="48"/>
        <v>0</v>
      </c>
      <c r="BJ211" s="25" t="s">
        <v>78</v>
      </c>
      <c r="BK211" s="214">
        <f t="shared" si="49"/>
        <v>0</v>
      </c>
      <c r="BL211" s="25" t="s">
        <v>291</v>
      </c>
      <c r="BM211" s="25" t="s">
        <v>5056</v>
      </c>
    </row>
    <row r="212" spans="2:65" s="1" customFormat="1" ht="16.5" customHeight="1">
      <c r="B212" s="41"/>
      <c r="C212" s="203" t="s">
        <v>755</v>
      </c>
      <c r="D212" s="203" t="s">
        <v>212</v>
      </c>
      <c r="E212" s="204" t="s">
        <v>5057</v>
      </c>
      <c r="F212" s="205" t="s">
        <v>5058</v>
      </c>
      <c r="G212" s="206" t="s">
        <v>1519</v>
      </c>
      <c r="H212" s="207">
        <v>0.05</v>
      </c>
      <c r="I212" s="208"/>
      <c r="J212" s="209">
        <f t="shared" si="40"/>
        <v>0</v>
      </c>
      <c r="K212" s="205" t="s">
        <v>216</v>
      </c>
      <c r="L212" s="61"/>
      <c r="M212" s="210" t="s">
        <v>21</v>
      </c>
      <c r="N212" s="211" t="s">
        <v>42</v>
      </c>
      <c r="O212" s="42"/>
      <c r="P212" s="212">
        <f t="shared" si="41"/>
        <v>0</v>
      </c>
      <c r="Q212" s="212">
        <v>0.02412</v>
      </c>
      <c r="R212" s="212">
        <f t="shared" si="42"/>
        <v>0.001206</v>
      </c>
      <c r="S212" s="212">
        <v>0</v>
      </c>
      <c r="T212" s="213">
        <f t="shared" si="43"/>
        <v>0</v>
      </c>
      <c r="AR212" s="25" t="s">
        <v>291</v>
      </c>
      <c r="AT212" s="25" t="s">
        <v>212</v>
      </c>
      <c r="AU212" s="25" t="s">
        <v>80</v>
      </c>
      <c r="AY212" s="25" t="s">
        <v>210</v>
      </c>
      <c r="BE212" s="214">
        <f t="shared" si="44"/>
        <v>0</v>
      </c>
      <c r="BF212" s="214">
        <f t="shared" si="45"/>
        <v>0</v>
      </c>
      <c r="BG212" s="214">
        <f t="shared" si="46"/>
        <v>0</v>
      </c>
      <c r="BH212" s="214">
        <f t="shared" si="47"/>
        <v>0</v>
      </c>
      <c r="BI212" s="214">
        <f t="shared" si="48"/>
        <v>0</v>
      </c>
      <c r="BJ212" s="25" t="s">
        <v>78</v>
      </c>
      <c r="BK212" s="214">
        <f t="shared" si="49"/>
        <v>0</v>
      </c>
      <c r="BL212" s="25" t="s">
        <v>291</v>
      </c>
      <c r="BM212" s="25" t="s">
        <v>5059</v>
      </c>
    </row>
    <row r="213" spans="2:65" s="1" customFormat="1" ht="16.5" customHeight="1">
      <c r="B213" s="41"/>
      <c r="C213" s="203" t="s">
        <v>759</v>
      </c>
      <c r="D213" s="203" t="s">
        <v>212</v>
      </c>
      <c r="E213" s="204" t="s">
        <v>5060</v>
      </c>
      <c r="F213" s="205" t="s">
        <v>5061</v>
      </c>
      <c r="G213" s="206" t="s">
        <v>1519</v>
      </c>
      <c r="H213" s="207">
        <v>0.25</v>
      </c>
      <c r="I213" s="208"/>
      <c r="J213" s="209">
        <f t="shared" si="40"/>
        <v>0</v>
      </c>
      <c r="K213" s="205" t="s">
        <v>216</v>
      </c>
      <c r="L213" s="61"/>
      <c r="M213" s="210" t="s">
        <v>21</v>
      </c>
      <c r="N213" s="211" t="s">
        <v>42</v>
      </c>
      <c r="O213" s="42"/>
      <c r="P213" s="212">
        <f t="shared" si="41"/>
        <v>0</v>
      </c>
      <c r="Q213" s="212">
        <v>0</v>
      </c>
      <c r="R213" s="212">
        <f t="shared" si="42"/>
        <v>0</v>
      </c>
      <c r="S213" s="212">
        <v>0.0172</v>
      </c>
      <c r="T213" s="213">
        <f t="shared" si="43"/>
        <v>0.0043</v>
      </c>
      <c r="AR213" s="25" t="s">
        <v>291</v>
      </c>
      <c r="AT213" s="25" t="s">
        <v>212</v>
      </c>
      <c r="AU213" s="25" t="s">
        <v>80</v>
      </c>
      <c r="AY213" s="25" t="s">
        <v>210</v>
      </c>
      <c r="BE213" s="214">
        <f t="shared" si="44"/>
        <v>0</v>
      </c>
      <c r="BF213" s="214">
        <f t="shared" si="45"/>
        <v>0</v>
      </c>
      <c r="BG213" s="214">
        <f t="shared" si="46"/>
        <v>0</v>
      </c>
      <c r="BH213" s="214">
        <f t="shared" si="47"/>
        <v>0</v>
      </c>
      <c r="BI213" s="214">
        <f t="shared" si="48"/>
        <v>0</v>
      </c>
      <c r="BJ213" s="25" t="s">
        <v>78</v>
      </c>
      <c r="BK213" s="214">
        <f t="shared" si="49"/>
        <v>0</v>
      </c>
      <c r="BL213" s="25" t="s">
        <v>291</v>
      </c>
      <c r="BM213" s="25" t="s">
        <v>5062</v>
      </c>
    </row>
    <row r="214" spans="2:65" s="1" customFormat="1" ht="16.5" customHeight="1">
      <c r="B214" s="41"/>
      <c r="C214" s="203" t="s">
        <v>765</v>
      </c>
      <c r="D214" s="203" t="s">
        <v>212</v>
      </c>
      <c r="E214" s="204" t="s">
        <v>5063</v>
      </c>
      <c r="F214" s="205" t="s">
        <v>5064</v>
      </c>
      <c r="G214" s="206" t="s">
        <v>1519</v>
      </c>
      <c r="H214" s="207">
        <v>0.55</v>
      </c>
      <c r="I214" s="208"/>
      <c r="J214" s="209">
        <f t="shared" si="40"/>
        <v>0</v>
      </c>
      <c r="K214" s="205" t="s">
        <v>216</v>
      </c>
      <c r="L214" s="61"/>
      <c r="M214" s="210" t="s">
        <v>21</v>
      </c>
      <c r="N214" s="211" t="s">
        <v>42</v>
      </c>
      <c r="O214" s="42"/>
      <c r="P214" s="212">
        <f t="shared" si="41"/>
        <v>0</v>
      </c>
      <c r="Q214" s="212">
        <v>0</v>
      </c>
      <c r="R214" s="212">
        <f t="shared" si="42"/>
        <v>0</v>
      </c>
      <c r="S214" s="212">
        <v>0.01946</v>
      </c>
      <c r="T214" s="213">
        <f t="shared" si="43"/>
        <v>0.010703000000000002</v>
      </c>
      <c r="AR214" s="25" t="s">
        <v>291</v>
      </c>
      <c r="AT214" s="25" t="s">
        <v>212</v>
      </c>
      <c r="AU214" s="25" t="s">
        <v>80</v>
      </c>
      <c r="AY214" s="25" t="s">
        <v>210</v>
      </c>
      <c r="BE214" s="214">
        <f t="shared" si="44"/>
        <v>0</v>
      </c>
      <c r="BF214" s="214">
        <f t="shared" si="45"/>
        <v>0</v>
      </c>
      <c r="BG214" s="214">
        <f t="shared" si="46"/>
        <v>0</v>
      </c>
      <c r="BH214" s="214">
        <f t="shared" si="47"/>
        <v>0</v>
      </c>
      <c r="BI214" s="214">
        <f t="shared" si="48"/>
        <v>0</v>
      </c>
      <c r="BJ214" s="25" t="s">
        <v>78</v>
      </c>
      <c r="BK214" s="214">
        <f t="shared" si="49"/>
        <v>0</v>
      </c>
      <c r="BL214" s="25" t="s">
        <v>291</v>
      </c>
      <c r="BM214" s="25" t="s">
        <v>5065</v>
      </c>
    </row>
    <row r="215" spans="2:65" s="1" customFormat="1" ht="25.5" customHeight="1">
      <c r="B215" s="41"/>
      <c r="C215" s="203" t="s">
        <v>769</v>
      </c>
      <c r="D215" s="203" t="s">
        <v>212</v>
      </c>
      <c r="E215" s="204" t="s">
        <v>5066</v>
      </c>
      <c r="F215" s="205" t="s">
        <v>5067</v>
      </c>
      <c r="G215" s="206" t="s">
        <v>1519</v>
      </c>
      <c r="H215" s="207">
        <v>0.05</v>
      </c>
      <c r="I215" s="208"/>
      <c r="J215" s="209">
        <f t="shared" si="40"/>
        <v>0</v>
      </c>
      <c r="K215" s="205" t="s">
        <v>216</v>
      </c>
      <c r="L215" s="61"/>
      <c r="M215" s="210" t="s">
        <v>21</v>
      </c>
      <c r="N215" s="211" t="s">
        <v>42</v>
      </c>
      <c r="O215" s="42"/>
      <c r="P215" s="212">
        <f t="shared" si="41"/>
        <v>0</v>
      </c>
      <c r="Q215" s="212">
        <v>0.01525</v>
      </c>
      <c r="R215" s="212">
        <f t="shared" si="42"/>
        <v>0.0007625</v>
      </c>
      <c r="S215" s="212">
        <v>0</v>
      </c>
      <c r="T215" s="213">
        <f t="shared" si="43"/>
        <v>0</v>
      </c>
      <c r="AR215" s="25" t="s">
        <v>291</v>
      </c>
      <c r="AT215" s="25" t="s">
        <v>212</v>
      </c>
      <c r="AU215" s="25" t="s">
        <v>80</v>
      </c>
      <c r="AY215" s="25" t="s">
        <v>210</v>
      </c>
      <c r="BE215" s="214">
        <f t="shared" si="44"/>
        <v>0</v>
      </c>
      <c r="BF215" s="214">
        <f t="shared" si="45"/>
        <v>0</v>
      </c>
      <c r="BG215" s="214">
        <f t="shared" si="46"/>
        <v>0</v>
      </c>
      <c r="BH215" s="214">
        <f t="shared" si="47"/>
        <v>0</v>
      </c>
      <c r="BI215" s="214">
        <f t="shared" si="48"/>
        <v>0</v>
      </c>
      <c r="BJ215" s="25" t="s">
        <v>78</v>
      </c>
      <c r="BK215" s="214">
        <f t="shared" si="49"/>
        <v>0</v>
      </c>
      <c r="BL215" s="25" t="s">
        <v>291</v>
      </c>
      <c r="BM215" s="25" t="s">
        <v>5068</v>
      </c>
    </row>
    <row r="216" spans="2:65" s="1" customFormat="1" ht="16.5" customHeight="1">
      <c r="B216" s="41"/>
      <c r="C216" s="203" t="s">
        <v>775</v>
      </c>
      <c r="D216" s="203" t="s">
        <v>212</v>
      </c>
      <c r="E216" s="204" t="s">
        <v>5069</v>
      </c>
      <c r="F216" s="205" t="s">
        <v>5070</v>
      </c>
      <c r="G216" s="206" t="s">
        <v>1519</v>
      </c>
      <c r="H216" s="207">
        <v>0.05</v>
      </c>
      <c r="I216" s="208"/>
      <c r="J216" s="209">
        <f t="shared" si="40"/>
        <v>0</v>
      </c>
      <c r="K216" s="205" t="s">
        <v>216</v>
      </c>
      <c r="L216" s="61"/>
      <c r="M216" s="210" t="s">
        <v>21</v>
      </c>
      <c r="N216" s="211" t="s">
        <v>42</v>
      </c>
      <c r="O216" s="42"/>
      <c r="P216" s="212">
        <f t="shared" si="41"/>
        <v>0</v>
      </c>
      <c r="Q216" s="212">
        <v>0.01528</v>
      </c>
      <c r="R216" s="212">
        <f t="shared" si="42"/>
        <v>0.000764</v>
      </c>
      <c r="S216" s="212">
        <v>0</v>
      </c>
      <c r="T216" s="213">
        <f t="shared" si="43"/>
        <v>0</v>
      </c>
      <c r="AR216" s="25" t="s">
        <v>291</v>
      </c>
      <c r="AT216" s="25" t="s">
        <v>212</v>
      </c>
      <c r="AU216" s="25" t="s">
        <v>80</v>
      </c>
      <c r="AY216" s="25" t="s">
        <v>210</v>
      </c>
      <c r="BE216" s="214">
        <f t="shared" si="44"/>
        <v>0</v>
      </c>
      <c r="BF216" s="214">
        <f t="shared" si="45"/>
        <v>0</v>
      </c>
      <c r="BG216" s="214">
        <f t="shared" si="46"/>
        <v>0</v>
      </c>
      <c r="BH216" s="214">
        <f t="shared" si="47"/>
        <v>0</v>
      </c>
      <c r="BI216" s="214">
        <f t="shared" si="48"/>
        <v>0</v>
      </c>
      <c r="BJ216" s="25" t="s">
        <v>78</v>
      </c>
      <c r="BK216" s="214">
        <f t="shared" si="49"/>
        <v>0</v>
      </c>
      <c r="BL216" s="25" t="s">
        <v>291</v>
      </c>
      <c r="BM216" s="25" t="s">
        <v>5071</v>
      </c>
    </row>
    <row r="217" spans="2:65" s="1" customFormat="1" ht="16.5" customHeight="1">
      <c r="B217" s="41"/>
      <c r="C217" s="203" t="s">
        <v>780</v>
      </c>
      <c r="D217" s="203" t="s">
        <v>212</v>
      </c>
      <c r="E217" s="204" t="s">
        <v>5072</v>
      </c>
      <c r="F217" s="205" t="s">
        <v>5073</v>
      </c>
      <c r="G217" s="206" t="s">
        <v>1519</v>
      </c>
      <c r="H217" s="207">
        <v>0.05</v>
      </c>
      <c r="I217" s="208"/>
      <c r="J217" s="209">
        <f t="shared" si="40"/>
        <v>0</v>
      </c>
      <c r="K217" s="205" t="s">
        <v>216</v>
      </c>
      <c r="L217" s="61"/>
      <c r="M217" s="210" t="s">
        <v>21</v>
      </c>
      <c r="N217" s="211" t="s">
        <v>42</v>
      </c>
      <c r="O217" s="42"/>
      <c r="P217" s="212">
        <f t="shared" si="41"/>
        <v>0</v>
      </c>
      <c r="Q217" s="212">
        <v>0.01452</v>
      </c>
      <c r="R217" s="212">
        <f t="shared" si="42"/>
        <v>0.0007260000000000001</v>
      </c>
      <c r="S217" s="212">
        <v>0</v>
      </c>
      <c r="T217" s="213">
        <f t="shared" si="43"/>
        <v>0</v>
      </c>
      <c r="AR217" s="25" t="s">
        <v>291</v>
      </c>
      <c r="AT217" s="25" t="s">
        <v>212</v>
      </c>
      <c r="AU217" s="25" t="s">
        <v>80</v>
      </c>
      <c r="AY217" s="25" t="s">
        <v>210</v>
      </c>
      <c r="BE217" s="214">
        <f t="shared" si="44"/>
        <v>0</v>
      </c>
      <c r="BF217" s="214">
        <f t="shared" si="45"/>
        <v>0</v>
      </c>
      <c r="BG217" s="214">
        <f t="shared" si="46"/>
        <v>0</v>
      </c>
      <c r="BH217" s="214">
        <f t="shared" si="47"/>
        <v>0</v>
      </c>
      <c r="BI217" s="214">
        <f t="shared" si="48"/>
        <v>0</v>
      </c>
      <c r="BJ217" s="25" t="s">
        <v>78</v>
      </c>
      <c r="BK217" s="214">
        <f t="shared" si="49"/>
        <v>0</v>
      </c>
      <c r="BL217" s="25" t="s">
        <v>291</v>
      </c>
      <c r="BM217" s="25" t="s">
        <v>5074</v>
      </c>
    </row>
    <row r="218" spans="2:65" s="1" customFormat="1" ht="25.5" customHeight="1">
      <c r="B218" s="41"/>
      <c r="C218" s="203" t="s">
        <v>786</v>
      </c>
      <c r="D218" s="203" t="s">
        <v>212</v>
      </c>
      <c r="E218" s="204" t="s">
        <v>5075</v>
      </c>
      <c r="F218" s="205" t="s">
        <v>5076</v>
      </c>
      <c r="G218" s="206" t="s">
        <v>1519</v>
      </c>
      <c r="H218" s="207">
        <v>0.15</v>
      </c>
      <c r="I218" s="208"/>
      <c r="J218" s="209">
        <f t="shared" si="40"/>
        <v>0</v>
      </c>
      <c r="K218" s="205" t="s">
        <v>216</v>
      </c>
      <c r="L218" s="61"/>
      <c r="M218" s="210" t="s">
        <v>21</v>
      </c>
      <c r="N218" s="211" t="s">
        <v>42</v>
      </c>
      <c r="O218" s="42"/>
      <c r="P218" s="212">
        <f t="shared" si="41"/>
        <v>0</v>
      </c>
      <c r="Q218" s="212">
        <v>0</v>
      </c>
      <c r="R218" s="212">
        <f t="shared" si="42"/>
        <v>0</v>
      </c>
      <c r="S218" s="212">
        <v>0.0092</v>
      </c>
      <c r="T218" s="213">
        <f t="shared" si="43"/>
        <v>0.00138</v>
      </c>
      <c r="AR218" s="25" t="s">
        <v>291</v>
      </c>
      <c r="AT218" s="25" t="s">
        <v>212</v>
      </c>
      <c r="AU218" s="25" t="s">
        <v>80</v>
      </c>
      <c r="AY218" s="25" t="s">
        <v>210</v>
      </c>
      <c r="BE218" s="214">
        <f t="shared" si="44"/>
        <v>0</v>
      </c>
      <c r="BF218" s="214">
        <f t="shared" si="45"/>
        <v>0</v>
      </c>
      <c r="BG218" s="214">
        <f t="shared" si="46"/>
        <v>0</v>
      </c>
      <c r="BH218" s="214">
        <f t="shared" si="47"/>
        <v>0</v>
      </c>
      <c r="BI218" s="214">
        <f t="shared" si="48"/>
        <v>0</v>
      </c>
      <c r="BJ218" s="25" t="s">
        <v>78</v>
      </c>
      <c r="BK218" s="214">
        <f t="shared" si="49"/>
        <v>0</v>
      </c>
      <c r="BL218" s="25" t="s">
        <v>291</v>
      </c>
      <c r="BM218" s="25" t="s">
        <v>5077</v>
      </c>
    </row>
    <row r="219" spans="2:65" s="1" customFormat="1" ht="25.5" customHeight="1">
      <c r="B219" s="41"/>
      <c r="C219" s="203" t="s">
        <v>793</v>
      </c>
      <c r="D219" s="203" t="s">
        <v>212</v>
      </c>
      <c r="E219" s="204" t="s">
        <v>5078</v>
      </c>
      <c r="F219" s="205" t="s">
        <v>5079</v>
      </c>
      <c r="G219" s="206" t="s">
        <v>1519</v>
      </c>
      <c r="H219" s="207">
        <v>0.15</v>
      </c>
      <c r="I219" s="208"/>
      <c r="J219" s="209">
        <f t="shared" si="40"/>
        <v>0</v>
      </c>
      <c r="K219" s="205" t="s">
        <v>216</v>
      </c>
      <c r="L219" s="61"/>
      <c r="M219" s="210" t="s">
        <v>21</v>
      </c>
      <c r="N219" s="211" t="s">
        <v>42</v>
      </c>
      <c r="O219" s="42"/>
      <c r="P219" s="212">
        <f t="shared" si="41"/>
        <v>0</v>
      </c>
      <c r="Q219" s="212">
        <v>0.00493</v>
      </c>
      <c r="R219" s="212">
        <f t="shared" si="42"/>
        <v>0.0007395</v>
      </c>
      <c r="S219" s="212">
        <v>0</v>
      </c>
      <c r="T219" s="213">
        <f t="shared" si="43"/>
        <v>0</v>
      </c>
      <c r="AR219" s="25" t="s">
        <v>291</v>
      </c>
      <c r="AT219" s="25" t="s">
        <v>212</v>
      </c>
      <c r="AU219" s="25" t="s">
        <v>80</v>
      </c>
      <c r="AY219" s="25" t="s">
        <v>210</v>
      </c>
      <c r="BE219" s="214">
        <f t="shared" si="44"/>
        <v>0</v>
      </c>
      <c r="BF219" s="214">
        <f t="shared" si="45"/>
        <v>0</v>
      </c>
      <c r="BG219" s="214">
        <f t="shared" si="46"/>
        <v>0</v>
      </c>
      <c r="BH219" s="214">
        <f t="shared" si="47"/>
        <v>0</v>
      </c>
      <c r="BI219" s="214">
        <f t="shared" si="48"/>
        <v>0</v>
      </c>
      <c r="BJ219" s="25" t="s">
        <v>78</v>
      </c>
      <c r="BK219" s="214">
        <f t="shared" si="49"/>
        <v>0</v>
      </c>
      <c r="BL219" s="25" t="s">
        <v>291</v>
      </c>
      <c r="BM219" s="25" t="s">
        <v>5080</v>
      </c>
    </row>
    <row r="220" spans="2:65" s="1" customFormat="1" ht="16.5" customHeight="1">
      <c r="B220" s="41"/>
      <c r="C220" s="203" t="s">
        <v>797</v>
      </c>
      <c r="D220" s="203" t="s">
        <v>212</v>
      </c>
      <c r="E220" s="204" t="s">
        <v>5081</v>
      </c>
      <c r="F220" s="205" t="s">
        <v>5082</v>
      </c>
      <c r="G220" s="206" t="s">
        <v>1519</v>
      </c>
      <c r="H220" s="207">
        <v>0.05</v>
      </c>
      <c r="I220" s="208"/>
      <c r="J220" s="209">
        <f t="shared" si="40"/>
        <v>0</v>
      </c>
      <c r="K220" s="205" t="s">
        <v>216</v>
      </c>
      <c r="L220" s="61"/>
      <c r="M220" s="210" t="s">
        <v>21</v>
      </c>
      <c r="N220" s="211" t="s">
        <v>42</v>
      </c>
      <c r="O220" s="42"/>
      <c r="P220" s="212">
        <f t="shared" si="41"/>
        <v>0</v>
      </c>
      <c r="Q220" s="212">
        <v>0</v>
      </c>
      <c r="R220" s="212">
        <f t="shared" si="42"/>
        <v>0</v>
      </c>
      <c r="S220" s="212">
        <v>0.0347</v>
      </c>
      <c r="T220" s="213">
        <f t="shared" si="43"/>
        <v>0.0017350000000000002</v>
      </c>
      <c r="AR220" s="25" t="s">
        <v>291</v>
      </c>
      <c r="AT220" s="25" t="s">
        <v>212</v>
      </c>
      <c r="AU220" s="25" t="s">
        <v>80</v>
      </c>
      <c r="AY220" s="25" t="s">
        <v>210</v>
      </c>
      <c r="BE220" s="214">
        <f t="shared" si="44"/>
        <v>0</v>
      </c>
      <c r="BF220" s="214">
        <f t="shared" si="45"/>
        <v>0</v>
      </c>
      <c r="BG220" s="214">
        <f t="shared" si="46"/>
        <v>0</v>
      </c>
      <c r="BH220" s="214">
        <f t="shared" si="47"/>
        <v>0</v>
      </c>
      <c r="BI220" s="214">
        <f t="shared" si="48"/>
        <v>0</v>
      </c>
      <c r="BJ220" s="25" t="s">
        <v>78</v>
      </c>
      <c r="BK220" s="214">
        <f t="shared" si="49"/>
        <v>0</v>
      </c>
      <c r="BL220" s="25" t="s">
        <v>291</v>
      </c>
      <c r="BM220" s="25" t="s">
        <v>5083</v>
      </c>
    </row>
    <row r="221" spans="2:65" s="1" customFormat="1" ht="25.5" customHeight="1">
      <c r="B221" s="41"/>
      <c r="C221" s="203" t="s">
        <v>801</v>
      </c>
      <c r="D221" s="203" t="s">
        <v>212</v>
      </c>
      <c r="E221" s="204" t="s">
        <v>5084</v>
      </c>
      <c r="F221" s="205" t="s">
        <v>5085</v>
      </c>
      <c r="G221" s="206" t="s">
        <v>1519</v>
      </c>
      <c r="H221" s="207">
        <v>0.15</v>
      </c>
      <c r="I221" s="208"/>
      <c r="J221" s="209">
        <f t="shared" si="40"/>
        <v>0</v>
      </c>
      <c r="K221" s="205" t="s">
        <v>216</v>
      </c>
      <c r="L221" s="61"/>
      <c r="M221" s="210" t="s">
        <v>21</v>
      </c>
      <c r="N221" s="211" t="s">
        <v>42</v>
      </c>
      <c r="O221" s="42"/>
      <c r="P221" s="212">
        <f t="shared" si="41"/>
        <v>0</v>
      </c>
      <c r="Q221" s="212">
        <v>0.0147</v>
      </c>
      <c r="R221" s="212">
        <f t="shared" si="42"/>
        <v>0.002205</v>
      </c>
      <c r="S221" s="212">
        <v>0</v>
      </c>
      <c r="T221" s="213">
        <f t="shared" si="43"/>
        <v>0</v>
      </c>
      <c r="AR221" s="25" t="s">
        <v>291</v>
      </c>
      <c r="AT221" s="25" t="s">
        <v>212</v>
      </c>
      <c r="AU221" s="25" t="s">
        <v>80</v>
      </c>
      <c r="AY221" s="25" t="s">
        <v>210</v>
      </c>
      <c r="BE221" s="214">
        <f t="shared" si="44"/>
        <v>0</v>
      </c>
      <c r="BF221" s="214">
        <f t="shared" si="45"/>
        <v>0</v>
      </c>
      <c r="BG221" s="214">
        <f t="shared" si="46"/>
        <v>0</v>
      </c>
      <c r="BH221" s="214">
        <f t="shared" si="47"/>
        <v>0</v>
      </c>
      <c r="BI221" s="214">
        <f t="shared" si="48"/>
        <v>0</v>
      </c>
      <c r="BJ221" s="25" t="s">
        <v>78</v>
      </c>
      <c r="BK221" s="214">
        <f t="shared" si="49"/>
        <v>0</v>
      </c>
      <c r="BL221" s="25" t="s">
        <v>291</v>
      </c>
      <c r="BM221" s="25" t="s">
        <v>5086</v>
      </c>
    </row>
    <row r="222" spans="2:65" s="1" customFormat="1" ht="16.5" customHeight="1">
      <c r="B222" s="41"/>
      <c r="C222" s="203" t="s">
        <v>805</v>
      </c>
      <c r="D222" s="203" t="s">
        <v>212</v>
      </c>
      <c r="E222" s="204" t="s">
        <v>5087</v>
      </c>
      <c r="F222" s="205" t="s">
        <v>5088</v>
      </c>
      <c r="G222" s="206" t="s">
        <v>1519</v>
      </c>
      <c r="H222" s="207">
        <v>0.1</v>
      </c>
      <c r="I222" s="208"/>
      <c r="J222" s="209">
        <f t="shared" si="40"/>
        <v>0</v>
      </c>
      <c r="K222" s="205" t="s">
        <v>216</v>
      </c>
      <c r="L222" s="61"/>
      <c r="M222" s="210" t="s">
        <v>21</v>
      </c>
      <c r="N222" s="211" t="s">
        <v>42</v>
      </c>
      <c r="O222" s="42"/>
      <c r="P222" s="212">
        <f t="shared" si="41"/>
        <v>0</v>
      </c>
      <c r="Q222" s="212">
        <v>0.01066</v>
      </c>
      <c r="R222" s="212">
        <f t="shared" si="42"/>
        <v>0.0010659999999999999</v>
      </c>
      <c r="S222" s="212">
        <v>0</v>
      </c>
      <c r="T222" s="213">
        <f t="shared" si="43"/>
        <v>0</v>
      </c>
      <c r="AR222" s="25" t="s">
        <v>291</v>
      </c>
      <c r="AT222" s="25" t="s">
        <v>212</v>
      </c>
      <c r="AU222" s="25" t="s">
        <v>80</v>
      </c>
      <c r="AY222" s="25" t="s">
        <v>210</v>
      </c>
      <c r="BE222" s="214">
        <f t="shared" si="44"/>
        <v>0</v>
      </c>
      <c r="BF222" s="214">
        <f t="shared" si="45"/>
        <v>0</v>
      </c>
      <c r="BG222" s="214">
        <f t="shared" si="46"/>
        <v>0</v>
      </c>
      <c r="BH222" s="214">
        <f t="shared" si="47"/>
        <v>0</v>
      </c>
      <c r="BI222" s="214">
        <f t="shared" si="48"/>
        <v>0</v>
      </c>
      <c r="BJ222" s="25" t="s">
        <v>78</v>
      </c>
      <c r="BK222" s="214">
        <f t="shared" si="49"/>
        <v>0</v>
      </c>
      <c r="BL222" s="25" t="s">
        <v>291</v>
      </c>
      <c r="BM222" s="25" t="s">
        <v>5089</v>
      </c>
    </row>
    <row r="223" spans="2:65" s="1" customFormat="1" ht="16.5" customHeight="1">
      <c r="B223" s="41"/>
      <c r="C223" s="203" t="s">
        <v>809</v>
      </c>
      <c r="D223" s="203" t="s">
        <v>212</v>
      </c>
      <c r="E223" s="204" t="s">
        <v>5090</v>
      </c>
      <c r="F223" s="205" t="s">
        <v>5091</v>
      </c>
      <c r="G223" s="206" t="s">
        <v>1519</v>
      </c>
      <c r="H223" s="207">
        <v>0.05</v>
      </c>
      <c r="I223" s="208"/>
      <c r="J223" s="209">
        <f t="shared" si="40"/>
        <v>0</v>
      </c>
      <c r="K223" s="205" t="s">
        <v>216</v>
      </c>
      <c r="L223" s="61"/>
      <c r="M223" s="210" t="s">
        <v>21</v>
      </c>
      <c r="N223" s="211" t="s">
        <v>42</v>
      </c>
      <c r="O223" s="42"/>
      <c r="P223" s="212">
        <f t="shared" si="41"/>
        <v>0</v>
      </c>
      <c r="Q223" s="212">
        <v>0.06325</v>
      </c>
      <c r="R223" s="212">
        <f t="shared" si="42"/>
        <v>0.0031625000000000004</v>
      </c>
      <c r="S223" s="212">
        <v>0</v>
      </c>
      <c r="T223" s="213">
        <f t="shared" si="43"/>
        <v>0</v>
      </c>
      <c r="AR223" s="25" t="s">
        <v>291</v>
      </c>
      <c r="AT223" s="25" t="s">
        <v>212</v>
      </c>
      <c r="AU223" s="25" t="s">
        <v>80</v>
      </c>
      <c r="AY223" s="25" t="s">
        <v>210</v>
      </c>
      <c r="BE223" s="214">
        <f t="shared" si="44"/>
        <v>0</v>
      </c>
      <c r="BF223" s="214">
        <f t="shared" si="45"/>
        <v>0</v>
      </c>
      <c r="BG223" s="214">
        <f t="shared" si="46"/>
        <v>0</v>
      </c>
      <c r="BH223" s="214">
        <f t="shared" si="47"/>
        <v>0</v>
      </c>
      <c r="BI223" s="214">
        <f t="shared" si="48"/>
        <v>0</v>
      </c>
      <c r="BJ223" s="25" t="s">
        <v>78</v>
      </c>
      <c r="BK223" s="214">
        <f t="shared" si="49"/>
        <v>0</v>
      </c>
      <c r="BL223" s="25" t="s">
        <v>291</v>
      </c>
      <c r="BM223" s="25" t="s">
        <v>5092</v>
      </c>
    </row>
    <row r="224" spans="2:65" s="1" customFormat="1" ht="25.5" customHeight="1">
      <c r="B224" s="41"/>
      <c r="C224" s="203" t="s">
        <v>813</v>
      </c>
      <c r="D224" s="203" t="s">
        <v>212</v>
      </c>
      <c r="E224" s="204" t="s">
        <v>5093</v>
      </c>
      <c r="F224" s="205" t="s">
        <v>5094</v>
      </c>
      <c r="G224" s="206" t="s">
        <v>1519</v>
      </c>
      <c r="H224" s="207">
        <v>0.05</v>
      </c>
      <c r="I224" s="208"/>
      <c r="J224" s="209">
        <f t="shared" si="40"/>
        <v>0</v>
      </c>
      <c r="K224" s="205" t="s">
        <v>216</v>
      </c>
      <c r="L224" s="61"/>
      <c r="M224" s="210" t="s">
        <v>21</v>
      </c>
      <c r="N224" s="211" t="s">
        <v>42</v>
      </c>
      <c r="O224" s="42"/>
      <c r="P224" s="212">
        <f t="shared" si="41"/>
        <v>0</v>
      </c>
      <c r="Q224" s="212">
        <v>0.06303</v>
      </c>
      <c r="R224" s="212">
        <f t="shared" si="42"/>
        <v>0.0031515000000000002</v>
      </c>
      <c r="S224" s="212">
        <v>0</v>
      </c>
      <c r="T224" s="213">
        <f t="shared" si="43"/>
        <v>0</v>
      </c>
      <c r="AR224" s="25" t="s">
        <v>291</v>
      </c>
      <c r="AT224" s="25" t="s">
        <v>212</v>
      </c>
      <c r="AU224" s="25" t="s">
        <v>80</v>
      </c>
      <c r="AY224" s="25" t="s">
        <v>210</v>
      </c>
      <c r="BE224" s="214">
        <f t="shared" si="44"/>
        <v>0</v>
      </c>
      <c r="BF224" s="214">
        <f t="shared" si="45"/>
        <v>0</v>
      </c>
      <c r="BG224" s="214">
        <f t="shared" si="46"/>
        <v>0</v>
      </c>
      <c r="BH224" s="214">
        <f t="shared" si="47"/>
        <v>0</v>
      </c>
      <c r="BI224" s="214">
        <f t="shared" si="48"/>
        <v>0</v>
      </c>
      <c r="BJ224" s="25" t="s">
        <v>78</v>
      </c>
      <c r="BK224" s="214">
        <f t="shared" si="49"/>
        <v>0</v>
      </c>
      <c r="BL224" s="25" t="s">
        <v>291</v>
      </c>
      <c r="BM224" s="25" t="s">
        <v>5095</v>
      </c>
    </row>
    <row r="225" spans="2:65" s="1" customFormat="1" ht="16.5" customHeight="1">
      <c r="B225" s="41"/>
      <c r="C225" s="203" t="s">
        <v>817</v>
      </c>
      <c r="D225" s="203" t="s">
        <v>212</v>
      </c>
      <c r="E225" s="204" t="s">
        <v>5096</v>
      </c>
      <c r="F225" s="205" t="s">
        <v>5097</v>
      </c>
      <c r="G225" s="206" t="s">
        <v>1519</v>
      </c>
      <c r="H225" s="207">
        <v>0.45</v>
      </c>
      <c r="I225" s="208"/>
      <c r="J225" s="209">
        <f t="shared" si="40"/>
        <v>0</v>
      </c>
      <c r="K225" s="205" t="s">
        <v>216</v>
      </c>
      <c r="L225" s="61"/>
      <c r="M225" s="210" t="s">
        <v>21</v>
      </c>
      <c r="N225" s="211" t="s">
        <v>42</v>
      </c>
      <c r="O225" s="42"/>
      <c r="P225" s="212">
        <f t="shared" si="41"/>
        <v>0</v>
      </c>
      <c r="Q225" s="212">
        <v>0.0003</v>
      </c>
      <c r="R225" s="212">
        <f t="shared" si="42"/>
        <v>0.000135</v>
      </c>
      <c r="S225" s="212">
        <v>0</v>
      </c>
      <c r="T225" s="213">
        <f t="shared" si="43"/>
        <v>0</v>
      </c>
      <c r="AR225" s="25" t="s">
        <v>291</v>
      </c>
      <c r="AT225" s="25" t="s">
        <v>212</v>
      </c>
      <c r="AU225" s="25" t="s">
        <v>80</v>
      </c>
      <c r="AY225" s="25" t="s">
        <v>210</v>
      </c>
      <c r="BE225" s="214">
        <f t="shared" si="44"/>
        <v>0</v>
      </c>
      <c r="BF225" s="214">
        <f t="shared" si="45"/>
        <v>0</v>
      </c>
      <c r="BG225" s="214">
        <f t="shared" si="46"/>
        <v>0</v>
      </c>
      <c r="BH225" s="214">
        <f t="shared" si="47"/>
        <v>0</v>
      </c>
      <c r="BI225" s="214">
        <f t="shared" si="48"/>
        <v>0</v>
      </c>
      <c r="BJ225" s="25" t="s">
        <v>78</v>
      </c>
      <c r="BK225" s="214">
        <f t="shared" si="49"/>
        <v>0</v>
      </c>
      <c r="BL225" s="25" t="s">
        <v>291</v>
      </c>
      <c r="BM225" s="25" t="s">
        <v>5098</v>
      </c>
    </row>
    <row r="226" spans="2:65" s="1" customFormat="1" ht="16.5" customHeight="1">
      <c r="B226" s="41"/>
      <c r="C226" s="203" t="s">
        <v>829</v>
      </c>
      <c r="D226" s="203" t="s">
        <v>212</v>
      </c>
      <c r="E226" s="204" t="s">
        <v>5099</v>
      </c>
      <c r="F226" s="205" t="s">
        <v>5100</v>
      </c>
      <c r="G226" s="206" t="s">
        <v>215</v>
      </c>
      <c r="H226" s="207">
        <v>0.3</v>
      </c>
      <c r="I226" s="208"/>
      <c r="J226" s="209">
        <f t="shared" si="40"/>
        <v>0</v>
      </c>
      <c r="K226" s="205" t="s">
        <v>216</v>
      </c>
      <c r="L226" s="61"/>
      <c r="M226" s="210" t="s">
        <v>21</v>
      </c>
      <c r="N226" s="211" t="s">
        <v>42</v>
      </c>
      <c r="O226" s="42"/>
      <c r="P226" s="212">
        <f t="shared" si="41"/>
        <v>0</v>
      </c>
      <c r="Q226" s="212">
        <v>0.00109</v>
      </c>
      <c r="R226" s="212">
        <f t="shared" si="42"/>
        <v>0.000327</v>
      </c>
      <c r="S226" s="212">
        <v>0</v>
      </c>
      <c r="T226" s="213">
        <f t="shared" si="43"/>
        <v>0</v>
      </c>
      <c r="AR226" s="25" t="s">
        <v>291</v>
      </c>
      <c r="AT226" s="25" t="s">
        <v>212</v>
      </c>
      <c r="AU226" s="25" t="s">
        <v>80</v>
      </c>
      <c r="AY226" s="25" t="s">
        <v>210</v>
      </c>
      <c r="BE226" s="214">
        <f t="shared" si="44"/>
        <v>0</v>
      </c>
      <c r="BF226" s="214">
        <f t="shared" si="45"/>
        <v>0</v>
      </c>
      <c r="BG226" s="214">
        <f t="shared" si="46"/>
        <v>0</v>
      </c>
      <c r="BH226" s="214">
        <f t="shared" si="47"/>
        <v>0</v>
      </c>
      <c r="BI226" s="214">
        <f t="shared" si="48"/>
        <v>0</v>
      </c>
      <c r="BJ226" s="25" t="s">
        <v>78</v>
      </c>
      <c r="BK226" s="214">
        <f t="shared" si="49"/>
        <v>0</v>
      </c>
      <c r="BL226" s="25" t="s">
        <v>291</v>
      </c>
      <c r="BM226" s="25" t="s">
        <v>5101</v>
      </c>
    </row>
    <row r="227" spans="2:65" s="1" customFormat="1" ht="16.5" customHeight="1">
      <c r="B227" s="41"/>
      <c r="C227" s="203" t="s">
        <v>851</v>
      </c>
      <c r="D227" s="203" t="s">
        <v>212</v>
      </c>
      <c r="E227" s="204" t="s">
        <v>5102</v>
      </c>
      <c r="F227" s="205" t="s">
        <v>5103</v>
      </c>
      <c r="G227" s="206" t="s">
        <v>1519</v>
      </c>
      <c r="H227" s="207">
        <v>0.45</v>
      </c>
      <c r="I227" s="208"/>
      <c r="J227" s="209">
        <f t="shared" si="40"/>
        <v>0</v>
      </c>
      <c r="K227" s="205" t="s">
        <v>21</v>
      </c>
      <c r="L227" s="61"/>
      <c r="M227" s="210" t="s">
        <v>21</v>
      </c>
      <c r="N227" s="211" t="s">
        <v>42</v>
      </c>
      <c r="O227" s="42"/>
      <c r="P227" s="212">
        <f t="shared" si="41"/>
        <v>0</v>
      </c>
      <c r="Q227" s="212">
        <v>0.0003</v>
      </c>
      <c r="R227" s="212">
        <f t="shared" si="42"/>
        <v>0.000135</v>
      </c>
      <c r="S227" s="212">
        <v>0</v>
      </c>
      <c r="T227" s="213">
        <f t="shared" si="43"/>
        <v>0</v>
      </c>
      <c r="AR227" s="25" t="s">
        <v>291</v>
      </c>
      <c r="AT227" s="25" t="s">
        <v>212</v>
      </c>
      <c r="AU227" s="25" t="s">
        <v>80</v>
      </c>
      <c r="AY227" s="25" t="s">
        <v>210</v>
      </c>
      <c r="BE227" s="214">
        <f t="shared" si="44"/>
        <v>0</v>
      </c>
      <c r="BF227" s="214">
        <f t="shared" si="45"/>
        <v>0</v>
      </c>
      <c r="BG227" s="214">
        <f t="shared" si="46"/>
        <v>0</v>
      </c>
      <c r="BH227" s="214">
        <f t="shared" si="47"/>
        <v>0</v>
      </c>
      <c r="BI227" s="214">
        <f t="shared" si="48"/>
        <v>0</v>
      </c>
      <c r="BJ227" s="25" t="s">
        <v>78</v>
      </c>
      <c r="BK227" s="214">
        <f t="shared" si="49"/>
        <v>0</v>
      </c>
      <c r="BL227" s="25" t="s">
        <v>291</v>
      </c>
      <c r="BM227" s="25" t="s">
        <v>5104</v>
      </c>
    </row>
    <row r="228" spans="2:65" s="1" customFormat="1" ht="25.5" customHeight="1">
      <c r="B228" s="41"/>
      <c r="C228" s="203" t="s">
        <v>860</v>
      </c>
      <c r="D228" s="203" t="s">
        <v>212</v>
      </c>
      <c r="E228" s="204" t="s">
        <v>5105</v>
      </c>
      <c r="F228" s="205" t="s">
        <v>5106</v>
      </c>
      <c r="G228" s="206" t="s">
        <v>215</v>
      </c>
      <c r="H228" s="207">
        <v>0.1</v>
      </c>
      <c r="I228" s="208"/>
      <c r="J228" s="209">
        <f t="shared" si="40"/>
        <v>0</v>
      </c>
      <c r="K228" s="205" t="s">
        <v>216</v>
      </c>
      <c r="L228" s="61"/>
      <c r="M228" s="210" t="s">
        <v>21</v>
      </c>
      <c r="N228" s="211" t="s">
        <v>42</v>
      </c>
      <c r="O228" s="42"/>
      <c r="P228" s="212">
        <f t="shared" si="41"/>
        <v>0</v>
      </c>
      <c r="Q228" s="212">
        <v>0.00127</v>
      </c>
      <c r="R228" s="212">
        <f t="shared" si="42"/>
        <v>0.00012700000000000002</v>
      </c>
      <c r="S228" s="212">
        <v>0</v>
      </c>
      <c r="T228" s="213">
        <f t="shared" si="43"/>
        <v>0</v>
      </c>
      <c r="AR228" s="25" t="s">
        <v>291</v>
      </c>
      <c r="AT228" s="25" t="s">
        <v>212</v>
      </c>
      <c r="AU228" s="25" t="s">
        <v>80</v>
      </c>
      <c r="AY228" s="25" t="s">
        <v>210</v>
      </c>
      <c r="BE228" s="214">
        <f t="shared" si="44"/>
        <v>0</v>
      </c>
      <c r="BF228" s="214">
        <f t="shared" si="45"/>
        <v>0</v>
      </c>
      <c r="BG228" s="214">
        <f t="shared" si="46"/>
        <v>0</v>
      </c>
      <c r="BH228" s="214">
        <f t="shared" si="47"/>
        <v>0</v>
      </c>
      <c r="BI228" s="214">
        <f t="shared" si="48"/>
        <v>0</v>
      </c>
      <c r="BJ228" s="25" t="s">
        <v>78</v>
      </c>
      <c r="BK228" s="214">
        <f t="shared" si="49"/>
        <v>0</v>
      </c>
      <c r="BL228" s="25" t="s">
        <v>291</v>
      </c>
      <c r="BM228" s="25" t="s">
        <v>5107</v>
      </c>
    </row>
    <row r="229" spans="2:65" s="1" customFormat="1" ht="16.5" customHeight="1">
      <c r="B229" s="41"/>
      <c r="C229" s="203" t="s">
        <v>864</v>
      </c>
      <c r="D229" s="203" t="s">
        <v>212</v>
      </c>
      <c r="E229" s="204" t="s">
        <v>5108</v>
      </c>
      <c r="F229" s="205" t="s">
        <v>5109</v>
      </c>
      <c r="G229" s="206" t="s">
        <v>1519</v>
      </c>
      <c r="H229" s="207">
        <v>0.05</v>
      </c>
      <c r="I229" s="208"/>
      <c r="J229" s="209">
        <f t="shared" si="40"/>
        <v>0</v>
      </c>
      <c r="K229" s="205" t="s">
        <v>216</v>
      </c>
      <c r="L229" s="61"/>
      <c r="M229" s="210" t="s">
        <v>21</v>
      </c>
      <c r="N229" s="211" t="s">
        <v>42</v>
      </c>
      <c r="O229" s="42"/>
      <c r="P229" s="212">
        <f t="shared" si="41"/>
        <v>0</v>
      </c>
      <c r="Q229" s="212">
        <v>0</v>
      </c>
      <c r="R229" s="212">
        <f t="shared" si="42"/>
        <v>0</v>
      </c>
      <c r="S229" s="212">
        <v>0.00156</v>
      </c>
      <c r="T229" s="213">
        <f t="shared" si="43"/>
        <v>7.8E-05</v>
      </c>
      <c r="AR229" s="25" t="s">
        <v>291</v>
      </c>
      <c r="AT229" s="25" t="s">
        <v>212</v>
      </c>
      <c r="AU229" s="25" t="s">
        <v>80</v>
      </c>
      <c r="AY229" s="25" t="s">
        <v>210</v>
      </c>
      <c r="BE229" s="214">
        <f t="shared" si="44"/>
        <v>0</v>
      </c>
      <c r="BF229" s="214">
        <f t="shared" si="45"/>
        <v>0</v>
      </c>
      <c r="BG229" s="214">
        <f t="shared" si="46"/>
        <v>0</v>
      </c>
      <c r="BH229" s="214">
        <f t="shared" si="47"/>
        <v>0</v>
      </c>
      <c r="BI229" s="214">
        <f t="shared" si="48"/>
        <v>0</v>
      </c>
      <c r="BJ229" s="25" t="s">
        <v>78</v>
      </c>
      <c r="BK229" s="214">
        <f t="shared" si="49"/>
        <v>0</v>
      </c>
      <c r="BL229" s="25" t="s">
        <v>291</v>
      </c>
      <c r="BM229" s="25" t="s">
        <v>5110</v>
      </c>
    </row>
    <row r="230" spans="2:65" s="1" customFormat="1" ht="16.5" customHeight="1">
      <c r="B230" s="41"/>
      <c r="C230" s="203" t="s">
        <v>872</v>
      </c>
      <c r="D230" s="203" t="s">
        <v>212</v>
      </c>
      <c r="E230" s="204" t="s">
        <v>5111</v>
      </c>
      <c r="F230" s="205" t="s">
        <v>5112</v>
      </c>
      <c r="G230" s="206" t="s">
        <v>1519</v>
      </c>
      <c r="H230" s="207">
        <v>0.7</v>
      </c>
      <c r="I230" s="208"/>
      <c r="J230" s="209">
        <f t="shared" si="40"/>
        <v>0</v>
      </c>
      <c r="K230" s="205" t="s">
        <v>216</v>
      </c>
      <c r="L230" s="61"/>
      <c r="M230" s="210" t="s">
        <v>21</v>
      </c>
      <c r="N230" s="211" t="s">
        <v>42</v>
      </c>
      <c r="O230" s="42"/>
      <c r="P230" s="212">
        <f t="shared" si="41"/>
        <v>0</v>
      </c>
      <c r="Q230" s="212">
        <v>0</v>
      </c>
      <c r="R230" s="212">
        <f t="shared" si="42"/>
        <v>0</v>
      </c>
      <c r="S230" s="212">
        <v>0.00086</v>
      </c>
      <c r="T230" s="213">
        <f t="shared" si="43"/>
        <v>0.000602</v>
      </c>
      <c r="AR230" s="25" t="s">
        <v>291</v>
      </c>
      <c r="AT230" s="25" t="s">
        <v>212</v>
      </c>
      <c r="AU230" s="25" t="s">
        <v>80</v>
      </c>
      <c r="AY230" s="25" t="s">
        <v>210</v>
      </c>
      <c r="BE230" s="214">
        <f t="shared" si="44"/>
        <v>0</v>
      </c>
      <c r="BF230" s="214">
        <f t="shared" si="45"/>
        <v>0</v>
      </c>
      <c r="BG230" s="214">
        <f t="shared" si="46"/>
        <v>0</v>
      </c>
      <c r="BH230" s="214">
        <f t="shared" si="47"/>
        <v>0</v>
      </c>
      <c r="BI230" s="214">
        <f t="shared" si="48"/>
        <v>0</v>
      </c>
      <c r="BJ230" s="25" t="s">
        <v>78</v>
      </c>
      <c r="BK230" s="214">
        <f t="shared" si="49"/>
        <v>0</v>
      </c>
      <c r="BL230" s="25" t="s">
        <v>291</v>
      </c>
      <c r="BM230" s="25" t="s">
        <v>5113</v>
      </c>
    </row>
    <row r="231" spans="2:65" s="1" customFormat="1" ht="25.5" customHeight="1">
      <c r="B231" s="41"/>
      <c r="C231" s="203" t="s">
        <v>878</v>
      </c>
      <c r="D231" s="203" t="s">
        <v>212</v>
      </c>
      <c r="E231" s="204" t="s">
        <v>5114</v>
      </c>
      <c r="F231" s="205" t="s">
        <v>5115</v>
      </c>
      <c r="G231" s="206" t="s">
        <v>1519</v>
      </c>
      <c r="H231" s="207">
        <v>0.15</v>
      </c>
      <c r="I231" s="208"/>
      <c r="J231" s="209">
        <f t="shared" si="40"/>
        <v>0</v>
      </c>
      <c r="K231" s="205" t="s">
        <v>216</v>
      </c>
      <c r="L231" s="61"/>
      <c r="M231" s="210" t="s">
        <v>21</v>
      </c>
      <c r="N231" s="211" t="s">
        <v>42</v>
      </c>
      <c r="O231" s="42"/>
      <c r="P231" s="212">
        <f t="shared" si="41"/>
        <v>0</v>
      </c>
      <c r="Q231" s="212">
        <v>0.00196</v>
      </c>
      <c r="R231" s="212">
        <f t="shared" si="42"/>
        <v>0.000294</v>
      </c>
      <c r="S231" s="212">
        <v>0</v>
      </c>
      <c r="T231" s="213">
        <f t="shared" si="43"/>
        <v>0</v>
      </c>
      <c r="AR231" s="25" t="s">
        <v>291</v>
      </c>
      <c r="AT231" s="25" t="s">
        <v>212</v>
      </c>
      <c r="AU231" s="25" t="s">
        <v>80</v>
      </c>
      <c r="AY231" s="25" t="s">
        <v>210</v>
      </c>
      <c r="BE231" s="214">
        <f t="shared" si="44"/>
        <v>0</v>
      </c>
      <c r="BF231" s="214">
        <f t="shared" si="45"/>
        <v>0</v>
      </c>
      <c r="BG231" s="214">
        <f t="shared" si="46"/>
        <v>0</v>
      </c>
      <c r="BH231" s="214">
        <f t="shared" si="47"/>
        <v>0</v>
      </c>
      <c r="BI231" s="214">
        <f t="shared" si="48"/>
        <v>0</v>
      </c>
      <c r="BJ231" s="25" t="s">
        <v>78</v>
      </c>
      <c r="BK231" s="214">
        <f t="shared" si="49"/>
        <v>0</v>
      </c>
      <c r="BL231" s="25" t="s">
        <v>291</v>
      </c>
      <c r="BM231" s="25" t="s">
        <v>5116</v>
      </c>
    </row>
    <row r="232" spans="2:65" s="1" customFormat="1" ht="25.5" customHeight="1">
      <c r="B232" s="41"/>
      <c r="C232" s="203" t="s">
        <v>886</v>
      </c>
      <c r="D232" s="203" t="s">
        <v>212</v>
      </c>
      <c r="E232" s="204" t="s">
        <v>5117</v>
      </c>
      <c r="F232" s="205" t="s">
        <v>5118</v>
      </c>
      <c r="G232" s="206" t="s">
        <v>1519</v>
      </c>
      <c r="H232" s="207">
        <v>0.15</v>
      </c>
      <c r="I232" s="208"/>
      <c r="J232" s="209">
        <f t="shared" si="40"/>
        <v>0</v>
      </c>
      <c r="K232" s="205" t="s">
        <v>216</v>
      </c>
      <c r="L232" s="61"/>
      <c r="M232" s="210" t="s">
        <v>21</v>
      </c>
      <c r="N232" s="211" t="s">
        <v>42</v>
      </c>
      <c r="O232" s="42"/>
      <c r="P232" s="212">
        <f t="shared" si="41"/>
        <v>0</v>
      </c>
      <c r="Q232" s="212">
        <v>0.0018</v>
      </c>
      <c r="R232" s="212">
        <f t="shared" si="42"/>
        <v>0.00027</v>
      </c>
      <c r="S232" s="212">
        <v>0</v>
      </c>
      <c r="T232" s="213">
        <f t="shared" si="43"/>
        <v>0</v>
      </c>
      <c r="AR232" s="25" t="s">
        <v>291</v>
      </c>
      <c r="AT232" s="25" t="s">
        <v>212</v>
      </c>
      <c r="AU232" s="25" t="s">
        <v>80</v>
      </c>
      <c r="AY232" s="25" t="s">
        <v>210</v>
      </c>
      <c r="BE232" s="214">
        <f t="shared" si="44"/>
        <v>0</v>
      </c>
      <c r="BF232" s="214">
        <f t="shared" si="45"/>
        <v>0</v>
      </c>
      <c r="BG232" s="214">
        <f t="shared" si="46"/>
        <v>0</v>
      </c>
      <c r="BH232" s="214">
        <f t="shared" si="47"/>
        <v>0</v>
      </c>
      <c r="BI232" s="214">
        <f t="shared" si="48"/>
        <v>0</v>
      </c>
      <c r="BJ232" s="25" t="s">
        <v>78</v>
      </c>
      <c r="BK232" s="214">
        <f t="shared" si="49"/>
        <v>0</v>
      </c>
      <c r="BL232" s="25" t="s">
        <v>291</v>
      </c>
      <c r="BM232" s="25" t="s">
        <v>5119</v>
      </c>
    </row>
    <row r="233" spans="2:65" s="1" customFormat="1" ht="16.5" customHeight="1">
      <c r="B233" s="41"/>
      <c r="C233" s="203" t="s">
        <v>890</v>
      </c>
      <c r="D233" s="203" t="s">
        <v>212</v>
      </c>
      <c r="E233" s="204" t="s">
        <v>5120</v>
      </c>
      <c r="F233" s="205" t="s">
        <v>5121</v>
      </c>
      <c r="G233" s="206" t="s">
        <v>1519</v>
      </c>
      <c r="H233" s="207">
        <v>0.05</v>
      </c>
      <c r="I233" s="208"/>
      <c r="J233" s="209">
        <f t="shared" si="40"/>
        <v>0</v>
      </c>
      <c r="K233" s="205" t="s">
        <v>216</v>
      </c>
      <c r="L233" s="61"/>
      <c r="M233" s="210" t="s">
        <v>21</v>
      </c>
      <c r="N233" s="211" t="s">
        <v>42</v>
      </c>
      <c r="O233" s="42"/>
      <c r="P233" s="212">
        <f t="shared" si="41"/>
        <v>0</v>
      </c>
      <c r="Q233" s="212">
        <v>0.0018</v>
      </c>
      <c r="R233" s="212">
        <f t="shared" si="42"/>
        <v>9E-05</v>
      </c>
      <c r="S233" s="212">
        <v>0</v>
      </c>
      <c r="T233" s="213">
        <f t="shared" si="43"/>
        <v>0</v>
      </c>
      <c r="AR233" s="25" t="s">
        <v>291</v>
      </c>
      <c r="AT233" s="25" t="s">
        <v>212</v>
      </c>
      <c r="AU233" s="25" t="s">
        <v>80</v>
      </c>
      <c r="AY233" s="25" t="s">
        <v>210</v>
      </c>
      <c r="BE233" s="214">
        <f t="shared" si="44"/>
        <v>0</v>
      </c>
      <c r="BF233" s="214">
        <f t="shared" si="45"/>
        <v>0</v>
      </c>
      <c r="BG233" s="214">
        <f t="shared" si="46"/>
        <v>0</v>
      </c>
      <c r="BH233" s="214">
        <f t="shared" si="47"/>
        <v>0</v>
      </c>
      <c r="BI233" s="214">
        <f t="shared" si="48"/>
        <v>0</v>
      </c>
      <c r="BJ233" s="25" t="s">
        <v>78</v>
      </c>
      <c r="BK233" s="214">
        <f t="shared" si="49"/>
        <v>0</v>
      </c>
      <c r="BL233" s="25" t="s">
        <v>291</v>
      </c>
      <c r="BM233" s="25" t="s">
        <v>5122</v>
      </c>
    </row>
    <row r="234" spans="2:65" s="1" customFormat="1" ht="16.5" customHeight="1">
      <c r="B234" s="41"/>
      <c r="C234" s="203" t="s">
        <v>894</v>
      </c>
      <c r="D234" s="203" t="s">
        <v>212</v>
      </c>
      <c r="E234" s="204" t="s">
        <v>5123</v>
      </c>
      <c r="F234" s="205" t="s">
        <v>5124</v>
      </c>
      <c r="G234" s="206" t="s">
        <v>1519</v>
      </c>
      <c r="H234" s="207">
        <v>0.05</v>
      </c>
      <c r="I234" s="208"/>
      <c r="J234" s="209">
        <f t="shared" si="40"/>
        <v>0</v>
      </c>
      <c r="K234" s="205" t="s">
        <v>21</v>
      </c>
      <c r="L234" s="61"/>
      <c r="M234" s="210" t="s">
        <v>21</v>
      </c>
      <c r="N234" s="211" t="s">
        <v>42</v>
      </c>
      <c r="O234" s="42"/>
      <c r="P234" s="212">
        <f t="shared" si="41"/>
        <v>0</v>
      </c>
      <c r="Q234" s="212">
        <v>0.00184</v>
      </c>
      <c r="R234" s="212">
        <f t="shared" si="42"/>
        <v>9.200000000000001E-05</v>
      </c>
      <c r="S234" s="212">
        <v>0</v>
      </c>
      <c r="T234" s="213">
        <f t="shared" si="43"/>
        <v>0</v>
      </c>
      <c r="AR234" s="25" t="s">
        <v>291</v>
      </c>
      <c r="AT234" s="25" t="s">
        <v>212</v>
      </c>
      <c r="AU234" s="25" t="s">
        <v>80</v>
      </c>
      <c r="AY234" s="25" t="s">
        <v>210</v>
      </c>
      <c r="BE234" s="214">
        <f t="shared" si="44"/>
        <v>0</v>
      </c>
      <c r="BF234" s="214">
        <f t="shared" si="45"/>
        <v>0</v>
      </c>
      <c r="BG234" s="214">
        <f t="shared" si="46"/>
        <v>0</v>
      </c>
      <c r="BH234" s="214">
        <f t="shared" si="47"/>
        <v>0</v>
      </c>
      <c r="BI234" s="214">
        <f t="shared" si="48"/>
        <v>0</v>
      </c>
      <c r="BJ234" s="25" t="s">
        <v>78</v>
      </c>
      <c r="BK234" s="214">
        <f t="shared" si="49"/>
        <v>0</v>
      </c>
      <c r="BL234" s="25" t="s">
        <v>291</v>
      </c>
      <c r="BM234" s="25" t="s">
        <v>5125</v>
      </c>
    </row>
    <row r="235" spans="2:65" s="1" customFormat="1" ht="16.5" customHeight="1">
      <c r="B235" s="41"/>
      <c r="C235" s="203" t="s">
        <v>902</v>
      </c>
      <c r="D235" s="203" t="s">
        <v>212</v>
      </c>
      <c r="E235" s="204" t="s">
        <v>5126</v>
      </c>
      <c r="F235" s="205" t="s">
        <v>5127</v>
      </c>
      <c r="G235" s="206" t="s">
        <v>1519</v>
      </c>
      <c r="H235" s="207">
        <v>0.05</v>
      </c>
      <c r="I235" s="208"/>
      <c r="J235" s="209">
        <f t="shared" si="40"/>
        <v>0</v>
      </c>
      <c r="K235" s="205" t="s">
        <v>216</v>
      </c>
      <c r="L235" s="61"/>
      <c r="M235" s="210" t="s">
        <v>21</v>
      </c>
      <c r="N235" s="211" t="s">
        <v>42</v>
      </c>
      <c r="O235" s="42"/>
      <c r="P235" s="212">
        <f t="shared" si="41"/>
        <v>0</v>
      </c>
      <c r="Q235" s="212">
        <v>0.00184</v>
      </c>
      <c r="R235" s="212">
        <f t="shared" si="42"/>
        <v>9.200000000000001E-05</v>
      </c>
      <c r="S235" s="212">
        <v>0</v>
      </c>
      <c r="T235" s="213">
        <f t="shared" si="43"/>
        <v>0</v>
      </c>
      <c r="AR235" s="25" t="s">
        <v>291</v>
      </c>
      <c r="AT235" s="25" t="s">
        <v>212</v>
      </c>
      <c r="AU235" s="25" t="s">
        <v>80</v>
      </c>
      <c r="AY235" s="25" t="s">
        <v>210</v>
      </c>
      <c r="BE235" s="214">
        <f t="shared" si="44"/>
        <v>0</v>
      </c>
      <c r="BF235" s="214">
        <f t="shared" si="45"/>
        <v>0</v>
      </c>
      <c r="BG235" s="214">
        <f t="shared" si="46"/>
        <v>0</v>
      </c>
      <c r="BH235" s="214">
        <f t="shared" si="47"/>
        <v>0</v>
      </c>
      <c r="BI235" s="214">
        <f t="shared" si="48"/>
        <v>0</v>
      </c>
      <c r="BJ235" s="25" t="s">
        <v>78</v>
      </c>
      <c r="BK235" s="214">
        <f t="shared" si="49"/>
        <v>0</v>
      </c>
      <c r="BL235" s="25" t="s">
        <v>291</v>
      </c>
      <c r="BM235" s="25" t="s">
        <v>5128</v>
      </c>
    </row>
    <row r="236" spans="2:65" s="1" customFormat="1" ht="16.5" customHeight="1">
      <c r="B236" s="41"/>
      <c r="C236" s="203" t="s">
        <v>906</v>
      </c>
      <c r="D236" s="203" t="s">
        <v>212</v>
      </c>
      <c r="E236" s="204" t="s">
        <v>5129</v>
      </c>
      <c r="F236" s="205" t="s">
        <v>5130</v>
      </c>
      <c r="G236" s="206" t="s">
        <v>215</v>
      </c>
      <c r="H236" s="207">
        <v>0.1</v>
      </c>
      <c r="I236" s="208"/>
      <c r="J236" s="209">
        <f t="shared" si="40"/>
        <v>0</v>
      </c>
      <c r="K236" s="205" t="s">
        <v>216</v>
      </c>
      <c r="L236" s="61"/>
      <c r="M236" s="210" t="s">
        <v>21</v>
      </c>
      <c r="N236" s="211" t="s">
        <v>42</v>
      </c>
      <c r="O236" s="42"/>
      <c r="P236" s="212">
        <f t="shared" si="41"/>
        <v>0</v>
      </c>
      <c r="Q236" s="212">
        <v>0.00023</v>
      </c>
      <c r="R236" s="212">
        <f t="shared" si="42"/>
        <v>2.3000000000000003E-05</v>
      </c>
      <c r="S236" s="212">
        <v>0</v>
      </c>
      <c r="T236" s="213">
        <f t="shared" si="43"/>
        <v>0</v>
      </c>
      <c r="AR236" s="25" t="s">
        <v>291</v>
      </c>
      <c r="AT236" s="25" t="s">
        <v>212</v>
      </c>
      <c r="AU236" s="25" t="s">
        <v>80</v>
      </c>
      <c r="AY236" s="25" t="s">
        <v>210</v>
      </c>
      <c r="BE236" s="214">
        <f t="shared" si="44"/>
        <v>0</v>
      </c>
      <c r="BF236" s="214">
        <f t="shared" si="45"/>
        <v>0</v>
      </c>
      <c r="BG236" s="214">
        <f t="shared" si="46"/>
        <v>0</v>
      </c>
      <c r="BH236" s="214">
        <f t="shared" si="47"/>
        <v>0</v>
      </c>
      <c r="BI236" s="214">
        <f t="shared" si="48"/>
        <v>0</v>
      </c>
      <c r="BJ236" s="25" t="s">
        <v>78</v>
      </c>
      <c r="BK236" s="214">
        <f t="shared" si="49"/>
        <v>0</v>
      </c>
      <c r="BL236" s="25" t="s">
        <v>291</v>
      </c>
      <c r="BM236" s="25" t="s">
        <v>5131</v>
      </c>
    </row>
    <row r="237" spans="2:65" s="1" customFormat="1" ht="25.5" customHeight="1">
      <c r="B237" s="41"/>
      <c r="C237" s="203" t="s">
        <v>911</v>
      </c>
      <c r="D237" s="203" t="s">
        <v>212</v>
      </c>
      <c r="E237" s="204" t="s">
        <v>5132</v>
      </c>
      <c r="F237" s="205" t="s">
        <v>5133</v>
      </c>
      <c r="G237" s="206" t="s">
        <v>215</v>
      </c>
      <c r="H237" s="207">
        <v>0.15</v>
      </c>
      <c r="I237" s="208"/>
      <c r="J237" s="209">
        <f t="shared" si="40"/>
        <v>0</v>
      </c>
      <c r="K237" s="205" t="s">
        <v>216</v>
      </c>
      <c r="L237" s="61"/>
      <c r="M237" s="210" t="s">
        <v>21</v>
      </c>
      <c r="N237" s="211" t="s">
        <v>42</v>
      </c>
      <c r="O237" s="42"/>
      <c r="P237" s="212">
        <f t="shared" si="41"/>
        <v>0</v>
      </c>
      <c r="Q237" s="212">
        <v>0.00047</v>
      </c>
      <c r="R237" s="212">
        <f t="shared" si="42"/>
        <v>7.049999999999999E-05</v>
      </c>
      <c r="S237" s="212">
        <v>0</v>
      </c>
      <c r="T237" s="213">
        <f t="shared" si="43"/>
        <v>0</v>
      </c>
      <c r="AR237" s="25" t="s">
        <v>291</v>
      </c>
      <c r="AT237" s="25" t="s">
        <v>212</v>
      </c>
      <c r="AU237" s="25" t="s">
        <v>80</v>
      </c>
      <c r="AY237" s="25" t="s">
        <v>210</v>
      </c>
      <c r="BE237" s="214">
        <f t="shared" si="44"/>
        <v>0</v>
      </c>
      <c r="BF237" s="214">
        <f t="shared" si="45"/>
        <v>0</v>
      </c>
      <c r="BG237" s="214">
        <f t="shared" si="46"/>
        <v>0</v>
      </c>
      <c r="BH237" s="214">
        <f t="shared" si="47"/>
        <v>0</v>
      </c>
      <c r="BI237" s="214">
        <f t="shared" si="48"/>
        <v>0</v>
      </c>
      <c r="BJ237" s="25" t="s">
        <v>78</v>
      </c>
      <c r="BK237" s="214">
        <f t="shared" si="49"/>
        <v>0</v>
      </c>
      <c r="BL237" s="25" t="s">
        <v>291</v>
      </c>
      <c r="BM237" s="25" t="s">
        <v>5134</v>
      </c>
    </row>
    <row r="238" spans="2:65" s="1" customFormat="1" ht="16.5" customHeight="1">
      <c r="B238" s="41"/>
      <c r="C238" s="203" t="s">
        <v>920</v>
      </c>
      <c r="D238" s="203" t="s">
        <v>212</v>
      </c>
      <c r="E238" s="204" t="s">
        <v>5135</v>
      </c>
      <c r="F238" s="205" t="s">
        <v>5136</v>
      </c>
      <c r="G238" s="206" t="s">
        <v>215</v>
      </c>
      <c r="H238" s="207">
        <v>0.5</v>
      </c>
      <c r="I238" s="208"/>
      <c r="J238" s="209">
        <f t="shared" si="40"/>
        <v>0</v>
      </c>
      <c r="K238" s="205" t="s">
        <v>21</v>
      </c>
      <c r="L238" s="61"/>
      <c r="M238" s="210" t="s">
        <v>21</v>
      </c>
      <c r="N238" s="211" t="s">
        <v>42</v>
      </c>
      <c r="O238" s="42"/>
      <c r="P238" s="212">
        <f t="shared" si="41"/>
        <v>0</v>
      </c>
      <c r="Q238" s="212">
        <v>9E-05</v>
      </c>
      <c r="R238" s="212">
        <f t="shared" si="42"/>
        <v>4.5E-05</v>
      </c>
      <c r="S238" s="212">
        <v>0</v>
      </c>
      <c r="T238" s="213">
        <f t="shared" si="43"/>
        <v>0</v>
      </c>
      <c r="AR238" s="25" t="s">
        <v>291</v>
      </c>
      <c r="AT238" s="25" t="s">
        <v>212</v>
      </c>
      <c r="AU238" s="25" t="s">
        <v>80</v>
      </c>
      <c r="AY238" s="25" t="s">
        <v>210</v>
      </c>
      <c r="BE238" s="214">
        <f t="shared" si="44"/>
        <v>0</v>
      </c>
      <c r="BF238" s="214">
        <f t="shared" si="45"/>
        <v>0</v>
      </c>
      <c r="BG238" s="214">
        <f t="shared" si="46"/>
        <v>0</v>
      </c>
      <c r="BH238" s="214">
        <f t="shared" si="47"/>
        <v>0</v>
      </c>
      <c r="BI238" s="214">
        <f t="shared" si="48"/>
        <v>0</v>
      </c>
      <c r="BJ238" s="25" t="s">
        <v>78</v>
      </c>
      <c r="BK238" s="214">
        <f t="shared" si="49"/>
        <v>0</v>
      </c>
      <c r="BL238" s="25" t="s">
        <v>291</v>
      </c>
      <c r="BM238" s="25" t="s">
        <v>5137</v>
      </c>
    </row>
    <row r="239" spans="2:65" s="1" customFormat="1" ht="16.5" customHeight="1">
      <c r="B239" s="41"/>
      <c r="C239" s="203" t="s">
        <v>925</v>
      </c>
      <c r="D239" s="203" t="s">
        <v>212</v>
      </c>
      <c r="E239" s="204" t="s">
        <v>5138</v>
      </c>
      <c r="F239" s="205" t="s">
        <v>5139</v>
      </c>
      <c r="G239" s="206" t="s">
        <v>215</v>
      </c>
      <c r="H239" s="207">
        <v>0.25</v>
      </c>
      <c r="I239" s="208"/>
      <c r="J239" s="209">
        <f t="shared" si="40"/>
        <v>0</v>
      </c>
      <c r="K239" s="205" t="s">
        <v>21</v>
      </c>
      <c r="L239" s="61"/>
      <c r="M239" s="210" t="s">
        <v>21</v>
      </c>
      <c r="N239" s="211" t="s">
        <v>42</v>
      </c>
      <c r="O239" s="42"/>
      <c r="P239" s="212">
        <f t="shared" si="41"/>
        <v>0</v>
      </c>
      <c r="Q239" s="212">
        <v>9E-05</v>
      </c>
      <c r="R239" s="212">
        <f t="shared" si="42"/>
        <v>2.25E-05</v>
      </c>
      <c r="S239" s="212">
        <v>0</v>
      </c>
      <c r="T239" s="213">
        <f t="shared" si="43"/>
        <v>0</v>
      </c>
      <c r="AR239" s="25" t="s">
        <v>291</v>
      </c>
      <c r="AT239" s="25" t="s">
        <v>212</v>
      </c>
      <c r="AU239" s="25" t="s">
        <v>80</v>
      </c>
      <c r="AY239" s="25" t="s">
        <v>210</v>
      </c>
      <c r="BE239" s="214">
        <f t="shared" si="44"/>
        <v>0</v>
      </c>
      <c r="BF239" s="214">
        <f t="shared" si="45"/>
        <v>0</v>
      </c>
      <c r="BG239" s="214">
        <f t="shared" si="46"/>
        <v>0</v>
      </c>
      <c r="BH239" s="214">
        <f t="shared" si="47"/>
        <v>0</v>
      </c>
      <c r="BI239" s="214">
        <f t="shared" si="48"/>
        <v>0</v>
      </c>
      <c r="BJ239" s="25" t="s">
        <v>78</v>
      </c>
      <c r="BK239" s="214">
        <f t="shared" si="49"/>
        <v>0</v>
      </c>
      <c r="BL239" s="25" t="s">
        <v>291</v>
      </c>
      <c r="BM239" s="25" t="s">
        <v>5140</v>
      </c>
    </row>
    <row r="240" spans="2:65" s="1" customFormat="1" ht="16.5" customHeight="1">
      <c r="B240" s="41"/>
      <c r="C240" s="203" t="s">
        <v>929</v>
      </c>
      <c r="D240" s="203" t="s">
        <v>212</v>
      </c>
      <c r="E240" s="204" t="s">
        <v>5141</v>
      </c>
      <c r="F240" s="205" t="s">
        <v>5142</v>
      </c>
      <c r="G240" s="206" t="s">
        <v>274</v>
      </c>
      <c r="H240" s="207">
        <v>0.018</v>
      </c>
      <c r="I240" s="208"/>
      <c r="J240" s="209">
        <f t="shared" si="40"/>
        <v>0</v>
      </c>
      <c r="K240" s="205" t="s">
        <v>216</v>
      </c>
      <c r="L240" s="61"/>
      <c r="M240" s="210" t="s">
        <v>21</v>
      </c>
      <c r="N240" s="211" t="s">
        <v>42</v>
      </c>
      <c r="O240" s="42"/>
      <c r="P240" s="212">
        <f t="shared" si="41"/>
        <v>0</v>
      </c>
      <c r="Q240" s="212">
        <v>0</v>
      </c>
      <c r="R240" s="212">
        <f t="shared" si="42"/>
        <v>0</v>
      </c>
      <c r="S240" s="212">
        <v>0</v>
      </c>
      <c r="T240" s="213">
        <f t="shared" si="43"/>
        <v>0</v>
      </c>
      <c r="AR240" s="25" t="s">
        <v>291</v>
      </c>
      <c r="AT240" s="25" t="s">
        <v>212</v>
      </c>
      <c r="AU240" s="25" t="s">
        <v>80</v>
      </c>
      <c r="AY240" s="25" t="s">
        <v>210</v>
      </c>
      <c r="BE240" s="214">
        <f t="shared" si="44"/>
        <v>0</v>
      </c>
      <c r="BF240" s="214">
        <f t="shared" si="45"/>
        <v>0</v>
      </c>
      <c r="BG240" s="214">
        <f t="shared" si="46"/>
        <v>0</v>
      </c>
      <c r="BH240" s="214">
        <f t="shared" si="47"/>
        <v>0</v>
      </c>
      <c r="BI240" s="214">
        <f t="shared" si="48"/>
        <v>0</v>
      </c>
      <c r="BJ240" s="25" t="s">
        <v>78</v>
      </c>
      <c r="BK240" s="214">
        <f t="shared" si="49"/>
        <v>0</v>
      </c>
      <c r="BL240" s="25" t="s">
        <v>291</v>
      </c>
      <c r="BM240" s="25" t="s">
        <v>5143</v>
      </c>
    </row>
    <row r="241" spans="2:65" s="1" customFormat="1" ht="16.5" customHeight="1">
      <c r="B241" s="41"/>
      <c r="C241" s="203" t="s">
        <v>934</v>
      </c>
      <c r="D241" s="203" t="s">
        <v>212</v>
      </c>
      <c r="E241" s="204" t="s">
        <v>5144</v>
      </c>
      <c r="F241" s="205" t="s">
        <v>5145</v>
      </c>
      <c r="G241" s="206" t="s">
        <v>274</v>
      </c>
      <c r="H241" s="207">
        <v>0.018</v>
      </c>
      <c r="I241" s="208"/>
      <c r="J241" s="209">
        <f t="shared" si="40"/>
        <v>0</v>
      </c>
      <c r="K241" s="205" t="s">
        <v>216</v>
      </c>
      <c r="L241" s="61"/>
      <c r="M241" s="210" t="s">
        <v>21</v>
      </c>
      <c r="N241" s="211" t="s">
        <v>42</v>
      </c>
      <c r="O241" s="42"/>
      <c r="P241" s="212">
        <f t="shared" si="41"/>
        <v>0</v>
      </c>
      <c r="Q241" s="212">
        <v>0</v>
      </c>
      <c r="R241" s="212">
        <f t="shared" si="42"/>
        <v>0</v>
      </c>
      <c r="S241" s="212">
        <v>0</v>
      </c>
      <c r="T241" s="213">
        <f t="shared" si="43"/>
        <v>0</v>
      </c>
      <c r="AR241" s="25" t="s">
        <v>291</v>
      </c>
      <c r="AT241" s="25" t="s">
        <v>212</v>
      </c>
      <c r="AU241" s="25" t="s">
        <v>80</v>
      </c>
      <c r="AY241" s="25" t="s">
        <v>210</v>
      </c>
      <c r="BE241" s="214">
        <f t="shared" si="44"/>
        <v>0</v>
      </c>
      <c r="BF241" s="214">
        <f t="shared" si="45"/>
        <v>0</v>
      </c>
      <c r="BG241" s="214">
        <f t="shared" si="46"/>
        <v>0</v>
      </c>
      <c r="BH241" s="214">
        <f t="shared" si="47"/>
        <v>0</v>
      </c>
      <c r="BI241" s="214">
        <f t="shared" si="48"/>
        <v>0</v>
      </c>
      <c r="BJ241" s="25" t="s">
        <v>78</v>
      </c>
      <c r="BK241" s="214">
        <f t="shared" si="49"/>
        <v>0</v>
      </c>
      <c r="BL241" s="25" t="s">
        <v>291</v>
      </c>
      <c r="BM241" s="25" t="s">
        <v>5146</v>
      </c>
    </row>
    <row r="242" spans="2:63" s="11" customFormat="1" ht="29.85" customHeight="1">
      <c r="B242" s="187"/>
      <c r="C242" s="188"/>
      <c r="D242" s="189" t="s">
        <v>70</v>
      </c>
      <c r="E242" s="201" t="s">
        <v>3951</v>
      </c>
      <c r="F242" s="201" t="s">
        <v>5147</v>
      </c>
      <c r="G242" s="188"/>
      <c r="H242" s="188"/>
      <c r="I242" s="191"/>
      <c r="J242" s="202">
        <f>BK242</f>
        <v>0</v>
      </c>
      <c r="K242" s="188"/>
      <c r="L242" s="193"/>
      <c r="M242" s="194"/>
      <c r="N242" s="195"/>
      <c r="O242" s="195"/>
      <c r="P242" s="196">
        <f>P243</f>
        <v>0</v>
      </c>
      <c r="Q242" s="195"/>
      <c r="R242" s="196">
        <f>R243</f>
        <v>0.00092</v>
      </c>
      <c r="S242" s="195"/>
      <c r="T242" s="197">
        <f>T243</f>
        <v>0</v>
      </c>
      <c r="AR242" s="198" t="s">
        <v>80</v>
      </c>
      <c r="AT242" s="199" t="s">
        <v>70</v>
      </c>
      <c r="AU242" s="199" t="s">
        <v>78</v>
      </c>
      <c r="AY242" s="198" t="s">
        <v>210</v>
      </c>
      <c r="BK242" s="200">
        <f>BK243</f>
        <v>0</v>
      </c>
    </row>
    <row r="243" spans="2:65" s="1" customFormat="1" ht="25.5" customHeight="1">
      <c r="B243" s="41"/>
      <c r="C243" s="203" t="s">
        <v>938</v>
      </c>
      <c r="D243" s="203" t="s">
        <v>212</v>
      </c>
      <c r="E243" s="204" t="s">
        <v>5148</v>
      </c>
      <c r="F243" s="205" t="s">
        <v>5149</v>
      </c>
      <c r="G243" s="206" t="s">
        <v>1519</v>
      </c>
      <c r="H243" s="207">
        <v>0.1</v>
      </c>
      <c r="I243" s="208"/>
      <c r="J243" s="209">
        <f>ROUND(I243*H243,2)</f>
        <v>0</v>
      </c>
      <c r="K243" s="205" t="s">
        <v>216</v>
      </c>
      <c r="L243" s="61"/>
      <c r="M243" s="210" t="s">
        <v>21</v>
      </c>
      <c r="N243" s="211" t="s">
        <v>42</v>
      </c>
      <c r="O243" s="42"/>
      <c r="P243" s="212">
        <f>O243*H243</f>
        <v>0</v>
      </c>
      <c r="Q243" s="212">
        <v>0.0092</v>
      </c>
      <c r="R243" s="212">
        <f>Q243*H243</f>
        <v>0.00092</v>
      </c>
      <c r="S243" s="212">
        <v>0</v>
      </c>
      <c r="T243" s="213">
        <f>S243*H243</f>
        <v>0</v>
      </c>
      <c r="AR243" s="25" t="s">
        <v>291</v>
      </c>
      <c r="AT243" s="25" t="s">
        <v>212</v>
      </c>
      <c r="AU243" s="25" t="s">
        <v>80</v>
      </c>
      <c r="AY243" s="25" t="s">
        <v>210</v>
      </c>
      <c r="BE243" s="214">
        <f>IF(N243="základní",J243,0)</f>
        <v>0</v>
      </c>
      <c r="BF243" s="214">
        <f>IF(N243="snížená",J243,0)</f>
        <v>0</v>
      </c>
      <c r="BG243" s="214">
        <f>IF(N243="zákl. přenesená",J243,0)</f>
        <v>0</v>
      </c>
      <c r="BH243" s="214">
        <f>IF(N243="sníž. přenesená",J243,0)</f>
        <v>0</v>
      </c>
      <c r="BI243" s="214">
        <f>IF(N243="nulová",J243,0)</f>
        <v>0</v>
      </c>
      <c r="BJ243" s="25" t="s">
        <v>78</v>
      </c>
      <c r="BK243" s="214">
        <f>ROUND(I243*H243,2)</f>
        <v>0</v>
      </c>
      <c r="BL243" s="25" t="s">
        <v>291</v>
      </c>
      <c r="BM243" s="25" t="s">
        <v>5150</v>
      </c>
    </row>
    <row r="244" spans="2:63" s="11" customFormat="1" ht="29.85" customHeight="1">
      <c r="B244" s="187"/>
      <c r="C244" s="188"/>
      <c r="D244" s="189" t="s">
        <v>70</v>
      </c>
      <c r="E244" s="201" t="s">
        <v>3955</v>
      </c>
      <c r="F244" s="201" t="s">
        <v>5151</v>
      </c>
      <c r="G244" s="188"/>
      <c r="H244" s="188"/>
      <c r="I244" s="191"/>
      <c r="J244" s="202">
        <f>BK244</f>
        <v>0</v>
      </c>
      <c r="K244" s="188"/>
      <c r="L244" s="193"/>
      <c r="M244" s="194"/>
      <c r="N244" s="195"/>
      <c r="O244" s="195"/>
      <c r="P244" s="196">
        <f>P245</f>
        <v>0</v>
      </c>
      <c r="Q244" s="195"/>
      <c r="R244" s="196">
        <f>R245</f>
        <v>0.00027</v>
      </c>
      <c r="S244" s="195"/>
      <c r="T244" s="197">
        <f>T245</f>
        <v>0</v>
      </c>
      <c r="AR244" s="198" t="s">
        <v>80</v>
      </c>
      <c r="AT244" s="199" t="s">
        <v>70</v>
      </c>
      <c r="AU244" s="199" t="s">
        <v>78</v>
      </c>
      <c r="AY244" s="198" t="s">
        <v>210</v>
      </c>
      <c r="BK244" s="200">
        <f>BK245</f>
        <v>0</v>
      </c>
    </row>
    <row r="245" spans="2:65" s="1" customFormat="1" ht="25.5" customHeight="1">
      <c r="B245" s="41"/>
      <c r="C245" s="203" t="s">
        <v>942</v>
      </c>
      <c r="D245" s="203" t="s">
        <v>212</v>
      </c>
      <c r="E245" s="204" t="s">
        <v>5152</v>
      </c>
      <c r="F245" s="205" t="s">
        <v>5153</v>
      </c>
      <c r="G245" s="206" t="s">
        <v>215</v>
      </c>
      <c r="H245" s="207">
        <v>0.9</v>
      </c>
      <c r="I245" s="208"/>
      <c r="J245" s="209">
        <f>ROUND(I245*H245,2)</f>
        <v>0</v>
      </c>
      <c r="K245" s="205" t="s">
        <v>216</v>
      </c>
      <c r="L245" s="61"/>
      <c r="M245" s="210" t="s">
        <v>21</v>
      </c>
      <c r="N245" s="211" t="s">
        <v>42</v>
      </c>
      <c r="O245" s="42"/>
      <c r="P245" s="212">
        <f>O245*H245</f>
        <v>0</v>
      </c>
      <c r="Q245" s="212">
        <v>0.0003</v>
      </c>
      <c r="R245" s="212">
        <f>Q245*H245</f>
        <v>0.00027</v>
      </c>
      <c r="S245" s="212">
        <v>0</v>
      </c>
      <c r="T245" s="213">
        <f>S245*H245</f>
        <v>0</v>
      </c>
      <c r="AR245" s="25" t="s">
        <v>291</v>
      </c>
      <c r="AT245" s="25" t="s">
        <v>212</v>
      </c>
      <c r="AU245" s="25" t="s">
        <v>80</v>
      </c>
      <c r="AY245" s="25" t="s">
        <v>210</v>
      </c>
      <c r="BE245" s="214">
        <f>IF(N245="základní",J245,0)</f>
        <v>0</v>
      </c>
      <c r="BF245" s="214">
        <f>IF(N245="snížená",J245,0)</f>
        <v>0</v>
      </c>
      <c r="BG245" s="214">
        <f>IF(N245="zákl. přenesená",J245,0)</f>
        <v>0</v>
      </c>
      <c r="BH245" s="214">
        <f>IF(N245="sníž. přenesená",J245,0)</f>
        <v>0</v>
      </c>
      <c r="BI245" s="214">
        <f>IF(N245="nulová",J245,0)</f>
        <v>0</v>
      </c>
      <c r="BJ245" s="25" t="s">
        <v>78</v>
      </c>
      <c r="BK245" s="214">
        <f>ROUND(I245*H245,2)</f>
        <v>0</v>
      </c>
      <c r="BL245" s="25" t="s">
        <v>291</v>
      </c>
      <c r="BM245" s="25" t="s">
        <v>5154</v>
      </c>
    </row>
    <row r="246" spans="2:63" s="11" customFormat="1" ht="37.35" customHeight="1">
      <c r="B246" s="187"/>
      <c r="C246" s="188"/>
      <c r="D246" s="189" t="s">
        <v>70</v>
      </c>
      <c r="E246" s="190" t="s">
        <v>5155</v>
      </c>
      <c r="F246" s="190" t="s">
        <v>5156</v>
      </c>
      <c r="G246" s="188"/>
      <c r="H246" s="188"/>
      <c r="I246" s="191"/>
      <c r="J246" s="192">
        <f>BK246</f>
        <v>0</v>
      </c>
      <c r="K246" s="188"/>
      <c r="L246" s="193"/>
      <c r="M246" s="194"/>
      <c r="N246" s="195"/>
      <c r="O246" s="195"/>
      <c r="P246" s="196">
        <f>P247</f>
        <v>0</v>
      </c>
      <c r="Q246" s="195"/>
      <c r="R246" s="196">
        <f>R247</f>
        <v>0</v>
      </c>
      <c r="S246" s="195"/>
      <c r="T246" s="197">
        <f>T247</f>
        <v>0</v>
      </c>
      <c r="AR246" s="198" t="s">
        <v>217</v>
      </c>
      <c r="AT246" s="199" t="s">
        <v>70</v>
      </c>
      <c r="AU246" s="199" t="s">
        <v>71</v>
      </c>
      <c r="AY246" s="198" t="s">
        <v>210</v>
      </c>
      <c r="BK246" s="200">
        <f>BK247</f>
        <v>0</v>
      </c>
    </row>
    <row r="247" spans="2:65" s="1" customFormat="1" ht="16.5" customHeight="1">
      <c r="B247" s="41"/>
      <c r="C247" s="203" t="s">
        <v>952</v>
      </c>
      <c r="D247" s="203" t="s">
        <v>212</v>
      </c>
      <c r="E247" s="204" t="s">
        <v>5157</v>
      </c>
      <c r="F247" s="205" t="s">
        <v>5158</v>
      </c>
      <c r="G247" s="206" t="s">
        <v>5159</v>
      </c>
      <c r="H247" s="207">
        <v>1</v>
      </c>
      <c r="I247" s="208"/>
      <c r="J247" s="209">
        <f>ROUND(I247*H247,2)</f>
        <v>0</v>
      </c>
      <c r="K247" s="205" t="s">
        <v>216</v>
      </c>
      <c r="L247" s="61"/>
      <c r="M247" s="210" t="s">
        <v>21</v>
      </c>
      <c r="N247" s="259" t="s">
        <v>42</v>
      </c>
      <c r="O247" s="260"/>
      <c r="P247" s="261">
        <f>O247*H247</f>
        <v>0</v>
      </c>
      <c r="Q247" s="261">
        <v>0</v>
      </c>
      <c r="R247" s="261">
        <f>Q247*H247</f>
        <v>0</v>
      </c>
      <c r="S247" s="261">
        <v>0</v>
      </c>
      <c r="T247" s="262">
        <f>S247*H247</f>
        <v>0</v>
      </c>
      <c r="AR247" s="25" t="s">
        <v>2988</v>
      </c>
      <c r="AT247" s="25" t="s">
        <v>212</v>
      </c>
      <c r="AU247" s="25" t="s">
        <v>78</v>
      </c>
      <c r="AY247" s="25" t="s">
        <v>210</v>
      </c>
      <c r="BE247" s="214">
        <f>IF(N247="základní",J247,0)</f>
        <v>0</v>
      </c>
      <c r="BF247" s="214">
        <f>IF(N247="snížená",J247,0)</f>
        <v>0</v>
      </c>
      <c r="BG247" s="214">
        <f>IF(N247="zákl. přenesená",J247,0)</f>
        <v>0</v>
      </c>
      <c r="BH247" s="214">
        <f>IF(N247="sníž. přenesená",J247,0)</f>
        <v>0</v>
      </c>
      <c r="BI247" s="214">
        <f>IF(N247="nulová",J247,0)</f>
        <v>0</v>
      </c>
      <c r="BJ247" s="25" t="s">
        <v>78</v>
      </c>
      <c r="BK247" s="214">
        <f>ROUND(I247*H247,2)</f>
        <v>0</v>
      </c>
      <c r="BL247" s="25" t="s">
        <v>2988</v>
      </c>
      <c r="BM247" s="25" t="s">
        <v>5160</v>
      </c>
    </row>
    <row r="248" spans="2:12" s="1" customFormat="1" ht="6.95" customHeight="1">
      <c r="B248" s="56"/>
      <c r="C248" s="57"/>
      <c r="D248" s="57"/>
      <c r="E248" s="57"/>
      <c r="F248" s="57"/>
      <c r="G248" s="57"/>
      <c r="H248" s="57"/>
      <c r="I248" s="148"/>
      <c r="J248" s="57"/>
      <c r="K248" s="57"/>
      <c r="L248" s="61"/>
    </row>
  </sheetData>
  <sheetProtection password="CC35" sheet="1" objects="1" scenarios="1" formatColumns="0" formatRows="0" autoFilter="0"/>
  <autoFilter ref="C100:K247"/>
  <mergeCells count="16">
    <mergeCell ref="G1:H1"/>
    <mergeCell ref="E49:H49"/>
    <mergeCell ref="E53:H53"/>
    <mergeCell ref="E51:H51"/>
    <mergeCell ref="E55:H55"/>
    <mergeCell ref="E7:H7"/>
    <mergeCell ref="E11:H11"/>
    <mergeCell ref="E9:H9"/>
    <mergeCell ref="E13:H13"/>
    <mergeCell ref="E28:H28"/>
    <mergeCell ref="L2:V2"/>
    <mergeCell ref="E87:H87"/>
    <mergeCell ref="E91:H91"/>
    <mergeCell ref="E89:H89"/>
    <mergeCell ref="E93:H93"/>
    <mergeCell ref="J59:J60"/>
  </mergeCells>
  <hyperlinks>
    <hyperlink ref="F1:G1" location="C2" display="1) Krycí list soupisu"/>
    <hyperlink ref="G1:H1" location="C62"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8"/>
  <sheetViews>
    <sheetView showGridLines="0" workbookViewId="0" topLeftCell="A1">
      <pane ySplit="1" topLeftCell="A123"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1"/>
      <c r="C1" s="121"/>
      <c r="D1" s="122" t="s">
        <v>1</v>
      </c>
      <c r="E1" s="121"/>
      <c r="F1" s="123" t="s">
        <v>130</v>
      </c>
      <c r="G1" s="405" t="s">
        <v>131</v>
      </c>
      <c r="H1" s="405"/>
      <c r="I1" s="124"/>
      <c r="J1" s="123" t="s">
        <v>132</v>
      </c>
      <c r="K1" s="122" t="s">
        <v>133</v>
      </c>
      <c r="L1" s="123" t="s">
        <v>134</v>
      </c>
      <c r="M1" s="123"/>
      <c r="N1" s="123"/>
      <c r="O1" s="123"/>
      <c r="P1" s="123"/>
      <c r="Q1" s="123"/>
      <c r="R1" s="123"/>
      <c r="S1" s="123"/>
      <c r="T1" s="12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92"/>
      <c r="M2" s="392"/>
      <c r="N2" s="392"/>
      <c r="O2" s="392"/>
      <c r="P2" s="392"/>
      <c r="Q2" s="392"/>
      <c r="R2" s="392"/>
      <c r="S2" s="392"/>
      <c r="T2" s="392"/>
      <c r="U2" s="392"/>
      <c r="V2" s="392"/>
      <c r="AT2" s="25" t="s">
        <v>118</v>
      </c>
    </row>
    <row r="3" spans="2:46" ht="6.95" customHeight="1">
      <c r="B3" s="26"/>
      <c r="C3" s="27"/>
      <c r="D3" s="27"/>
      <c r="E3" s="27"/>
      <c r="F3" s="27"/>
      <c r="G3" s="27"/>
      <c r="H3" s="27"/>
      <c r="I3" s="125"/>
      <c r="J3" s="27"/>
      <c r="K3" s="28"/>
      <c r="AT3" s="25" t="s">
        <v>80</v>
      </c>
    </row>
    <row r="4" spans="2:46" ht="36.95" customHeight="1">
      <c r="B4" s="29"/>
      <c r="C4" s="30"/>
      <c r="D4" s="31" t="s">
        <v>135</v>
      </c>
      <c r="E4" s="30"/>
      <c r="F4" s="30"/>
      <c r="G4" s="30"/>
      <c r="H4" s="30"/>
      <c r="I4" s="126"/>
      <c r="J4" s="30"/>
      <c r="K4" s="32"/>
      <c r="M4" s="33" t="s">
        <v>12</v>
      </c>
      <c r="AT4" s="25" t="s">
        <v>6</v>
      </c>
    </row>
    <row r="5" spans="2:11" ht="6.95" customHeight="1">
      <c r="B5" s="29"/>
      <c r="C5" s="30"/>
      <c r="D5" s="30"/>
      <c r="E5" s="30"/>
      <c r="F5" s="30"/>
      <c r="G5" s="30"/>
      <c r="H5" s="30"/>
      <c r="I5" s="126"/>
      <c r="J5" s="30"/>
      <c r="K5" s="32"/>
    </row>
    <row r="6" spans="2:11" ht="15">
      <c r="B6" s="29"/>
      <c r="C6" s="30"/>
      <c r="D6" s="38" t="s">
        <v>18</v>
      </c>
      <c r="E6" s="30"/>
      <c r="F6" s="30"/>
      <c r="G6" s="30"/>
      <c r="H6" s="30"/>
      <c r="I6" s="126"/>
      <c r="J6" s="30"/>
      <c r="K6" s="32"/>
    </row>
    <row r="7" spans="2:11" ht="16.5" customHeight="1">
      <c r="B7" s="29"/>
      <c r="C7" s="30"/>
      <c r="D7" s="30"/>
      <c r="E7" s="406" t="str">
        <f>'Rekapitulace stavby'!K6</f>
        <v>Stavební úpravy a přístavba komunitního centra BÉTEL</v>
      </c>
      <c r="F7" s="407"/>
      <c r="G7" s="407"/>
      <c r="H7" s="407"/>
      <c r="I7" s="126"/>
      <c r="J7" s="30"/>
      <c r="K7" s="32"/>
    </row>
    <row r="8" spans="2:11" ht="15">
      <c r="B8" s="29"/>
      <c r="C8" s="30"/>
      <c r="D8" s="38" t="s">
        <v>136</v>
      </c>
      <c r="E8" s="30"/>
      <c r="F8" s="30"/>
      <c r="G8" s="30"/>
      <c r="H8" s="30"/>
      <c r="I8" s="126"/>
      <c r="J8" s="30"/>
      <c r="K8" s="32"/>
    </row>
    <row r="9" spans="2:11" ht="16.5" customHeight="1">
      <c r="B9" s="29"/>
      <c r="C9" s="30"/>
      <c r="D9" s="30"/>
      <c r="E9" s="406" t="s">
        <v>137</v>
      </c>
      <c r="F9" s="385"/>
      <c r="G9" s="385"/>
      <c r="H9" s="385"/>
      <c r="I9" s="126"/>
      <c r="J9" s="30"/>
      <c r="K9" s="32"/>
    </row>
    <row r="10" spans="2:11" ht="15">
      <c r="B10" s="29"/>
      <c r="C10" s="30"/>
      <c r="D10" s="38" t="s">
        <v>138</v>
      </c>
      <c r="E10" s="30"/>
      <c r="F10" s="30"/>
      <c r="G10" s="30"/>
      <c r="H10" s="30"/>
      <c r="I10" s="126"/>
      <c r="J10" s="30"/>
      <c r="K10" s="32"/>
    </row>
    <row r="11" spans="2:11" s="1" customFormat="1" ht="16.5" customHeight="1">
      <c r="B11" s="41"/>
      <c r="C11" s="42"/>
      <c r="D11" s="42"/>
      <c r="E11" s="378" t="s">
        <v>5385</v>
      </c>
      <c r="F11" s="408"/>
      <c r="G11" s="408"/>
      <c r="H11" s="408"/>
      <c r="I11" s="127"/>
      <c r="J11" s="42"/>
      <c r="K11" s="45"/>
    </row>
    <row r="12" spans="2:11" s="1" customFormat="1" ht="15">
      <c r="B12" s="41"/>
      <c r="C12" s="42"/>
      <c r="D12" s="38" t="s">
        <v>140</v>
      </c>
      <c r="E12" s="42"/>
      <c r="F12" s="42"/>
      <c r="G12" s="42"/>
      <c r="H12" s="42"/>
      <c r="I12" s="127"/>
      <c r="J12" s="42"/>
      <c r="K12" s="45"/>
    </row>
    <row r="13" spans="2:11" s="1" customFormat="1" ht="36.95" customHeight="1">
      <c r="B13" s="41"/>
      <c r="C13" s="42"/>
      <c r="D13" s="42"/>
      <c r="E13" s="409" t="s">
        <v>5623</v>
      </c>
      <c r="F13" s="408"/>
      <c r="G13" s="408"/>
      <c r="H13" s="408"/>
      <c r="I13" s="127"/>
      <c r="J13" s="42"/>
      <c r="K13" s="45"/>
    </row>
    <row r="14" spans="2:11" s="1" customFormat="1" ht="13.5">
      <c r="B14" s="41"/>
      <c r="C14" s="42"/>
      <c r="D14" s="42"/>
      <c r="E14" s="42"/>
      <c r="F14" s="42"/>
      <c r="G14" s="42"/>
      <c r="H14" s="42"/>
      <c r="I14" s="127"/>
      <c r="J14" s="42"/>
      <c r="K14" s="45"/>
    </row>
    <row r="15" spans="2:11" s="1" customFormat="1" ht="14.45" customHeight="1">
      <c r="B15" s="41"/>
      <c r="C15" s="42"/>
      <c r="D15" s="38" t="s">
        <v>20</v>
      </c>
      <c r="E15" s="42"/>
      <c r="F15" s="36" t="s">
        <v>21</v>
      </c>
      <c r="G15" s="42"/>
      <c r="H15" s="42"/>
      <c r="I15" s="128" t="s">
        <v>22</v>
      </c>
      <c r="J15" s="36" t="s">
        <v>21</v>
      </c>
      <c r="K15" s="45"/>
    </row>
    <row r="16" spans="2:11" s="1" customFormat="1" ht="14.45" customHeight="1">
      <c r="B16" s="41"/>
      <c r="C16" s="42"/>
      <c r="D16" s="38" t="s">
        <v>23</v>
      </c>
      <c r="E16" s="42"/>
      <c r="F16" s="36" t="s">
        <v>4212</v>
      </c>
      <c r="G16" s="42"/>
      <c r="H16" s="42"/>
      <c r="I16" s="128" t="s">
        <v>25</v>
      </c>
      <c r="J16" s="129">
        <f>'Rekapitulace stavby'!AN8</f>
        <v>43389</v>
      </c>
      <c r="K16" s="45"/>
    </row>
    <row r="17" spans="2:11" s="1" customFormat="1" ht="10.9" customHeight="1">
      <c r="B17" s="41"/>
      <c r="C17" s="42"/>
      <c r="D17" s="42"/>
      <c r="E17" s="42"/>
      <c r="F17" s="42"/>
      <c r="G17" s="42"/>
      <c r="H17" s="42"/>
      <c r="I17" s="127"/>
      <c r="J17" s="42"/>
      <c r="K17" s="45"/>
    </row>
    <row r="18" spans="2:11" s="1" customFormat="1" ht="14.45" customHeight="1">
      <c r="B18" s="41"/>
      <c r="C18" s="42"/>
      <c r="D18" s="38" t="s">
        <v>26</v>
      </c>
      <c r="E18" s="42"/>
      <c r="F18" s="42"/>
      <c r="G18" s="42"/>
      <c r="H18" s="42"/>
      <c r="I18" s="128" t="s">
        <v>27</v>
      </c>
      <c r="J18" s="36" t="str">
        <f>IF('Rekapitulace stavby'!AN10="","",'Rekapitulace stavby'!AN10)</f>
        <v/>
      </c>
      <c r="K18" s="45"/>
    </row>
    <row r="19" spans="2:11" s="1" customFormat="1" ht="18" customHeight="1">
      <c r="B19" s="41"/>
      <c r="C19" s="42"/>
      <c r="D19" s="42"/>
      <c r="E19" s="36" t="str">
        <f>IF('Rekapitulace stavby'!E11="","",'Rekapitulace stavby'!E11)</f>
        <v>Sbor JB v Chrastavě, Bezručova 503, 46331 Chrastav</v>
      </c>
      <c r="F19" s="42"/>
      <c r="G19" s="42"/>
      <c r="H19" s="42"/>
      <c r="I19" s="128" t="s">
        <v>30</v>
      </c>
      <c r="J19" s="36" t="str">
        <f>IF('Rekapitulace stavby'!AN11="","",'Rekapitulace stavby'!AN11)</f>
        <v/>
      </c>
      <c r="K19" s="45"/>
    </row>
    <row r="20" spans="2:11" s="1" customFormat="1" ht="6.95" customHeight="1">
      <c r="B20" s="41"/>
      <c r="C20" s="42"/>
      <c r="D20" s="42"/>
      <c r="E20" s="42"/>
      <c r="F20" s="42"/>
      <c r="G20" s="42"/>
      <c r="H20" s="42"/>
      <c r="I20" s="127"/>
      <c r="J20" s="42"/>
      <c r="K20" s="45"/>
    </row>
    <row r="21" spans="2:11" s="1" customFormat="1" ht="14.45" customHeight="1">
      <c r="B21" s="41"/>
      <c r="C21" s="42"/>
      <c r="D21" s="38" t="s">
        <v>31</v>
      </c>
      <c r="E21" s="42"/>
      <c r="F21" s="42"/>
      <c r="G21" s="42"/>
      <c r="H21" s="42"/>
      <c r="I21" s="128" t="s">
        <v>27</v>
      </c>
      <c r="J21" s="36" t="str">
        <f>IF('Rekapitulace stavby'!AN13="Vyplň údaj","",IF('Rekapitulace stavby'!AN13="","",'Rekapitulace stavby'!AN13))</f>
        <v/>
      </c>
      <c r="K21" s="45"/>
    </row>
    <row r="22" spans="2:11" s="1" customFormat="1" ht="18" customHeight="1">
      <c r="B22" s="41"/>
      <c r="C22" s="42"/>
      <c r="D22" s="42"/>
      <c r="E22" s="36" t="str">
        <f>IF('Rekapitulace stavby'!E14="Vyplň údaj","",IF('Rekapitulace stavby'!E14="","",'Rekapitulace stavby'!E14))</f>
        <v/>
      </c>
      <c r="F22" s="42"/>
      <c r="G22" s="42"/>
      <c r="H22" s="42"/>
      <c r="I22" s="128" t="s">
        <v>30</v>
      </c>
      <c r="J22" s="36" t="str">
        <f>IF('Rekapitulace stavby'!AN14="Vyplň údaj","",IF('Rekapitulace stavby'!AN14="","",'Rekapitulace stavby'!AN14))</f>
        <v/>
      </c>
      <c r="K22" s="45"/>
    </row>
    <row r="23" spans="2:11" s="1" customFormat="1" ht="6.95" customHeight="1">
      <c r="B23" s="41"/>
      <c r="C23" s="42"/>
      <c r="D23" s="42"/>
      <c r="E23" s="42"/>
      <c r="F23" s="42"/>
      <c r="G23" s="42"/>
      <c r="H23" s="42"/>
      <c r="I23" s="127"/>
      <c r="J23" s="42"/>
      <c r="K23" s="45"/>
    </row>
    <row r="24" spans="2:11" s="1" customFormat="1" ht="14.45" customHeight="1">
      <c r="B24" s="41"/>
      <c r="C24" s="42"/>
      <c r="D24" s="38" t="s">
        <v>33</v>
      </c>
      <c r="E24" s="42"/>
      <c r="F24" s="42"/>
      <c r="G24" s="42"/>
      <c r="H24" s="42"/>
      <c r="I24" s="128" t="s">
        <v>27</v>
      </c>
      <c r="J24" s="36" t="str">
        <f>IF('Rekapitulace stavby'!AN16="","",'Rekapitulace stavby'!AN16)</f>
        <v/>
      </c>
      <c r="K24" s="45"/>
    </row>
    <row r="25" spans="2:11" s="1" customFormat="1" ht="18" customHeight="1">
      <c r="B25" s="41"/>
      <c r="C25" s="42"/>
      <c r="D25" s="42"/>
      <c r="E25" s="36" t="str">
        <f>IF('Rekapitulace stavby'!E17="","",'Rekapitulace stavby'!E17)</f>
        <v>FS Vision, s.r.o. IČ: 22792902</v>
      </c>
      <c r="F25" s="42"/>
      <c r="G25" s="42"/>
      <c r="H25" s="42"/>
      <c r="I25" s="128" t="s">
        <v>30</v>
      </c>
      <c r="J25" s="36" t="str">
        <f>IF('Rekapitulace stavby'!AN17="","",'Rekapitulace stavby'!AN17)</f>
        <v/>
      </c>
      <c r="K25" s="45"/>
    </row>
    <row r="26" spans="2:11" s="1" customFormat="1" ht="6.95" customHeight="1">
      <c r="B26" s="41"/>
      <c r="C26" s="42"/>
      <c r="D26" s="42"/>
      <c r="E26" s="42"/>
      <c r="F26" s="42"/>
      <c r="G26" s="42"/>
      <c r="H26" s="42"/>
      <c r="I26" s="127"/>
      <c r="J26" s="42"/>
      <c r="K26" s="45"/>
    </row>
    <row r="27" spans="2:11" s="1" customFormat="1" ht="14.45" customHeight="1">
      <c r="B27" s="41"/>
      <c r="C27" s="42"/>
      <c r="D27" s="38" t="s">
        <v>36</v>
      </c>
      <c r="E27" s="42"/>
      <c r="F27" s="42"/>
      <c r="G27" s="42"/>
      <c r="H27" s="42"/>
      <c r="I27" s="127"/>
      <c r="J27" s="42"/>
      <c r="K27" s="45"/>
    </row>
    <row r="28" spans="2:11" s="7" customFormat="1" ht="16.5" customHeight="1">
      <c r="B28" s="130"/>
      <c r="C28" s="131"/>
      <c r="D28" s="131"/>
      <c r="E28" s="396" t="s">
        <v>21</v>
      </c>
      <c r="F28" s="396"/>
      <c r="G28" s="396"/>
      <c r="H28" s="396"/>
      <c r="I28" s="132"/>
      <c r="J28" s="131"/>
      <c r="K28" s="133"/>
    </row>
    <row r="29" spans="2:11" s="1" customFormat="1" ht="6.95" customHeight="1">
      <c r="B29" s="41"/>
      <c r="C29" s="42"/>
      <c r="D29" s="42"/>
      <c r="E29" s="42"/>
      <c r="F29" s="42"/>
      <c r="G29" s="42"/>
      <c r="H29" s="42"/>
      <c r="I29" s="127"/>
      <c r="J29" s="42"/>
      <c r="K29" s="45"/>
    </row>
    <row r="30" spans="2:11" s="1" customFormat="1" ht="6.95" customHeight="1">
      <c r="B30" s="41"/>
      <c r="C30" s="42"/>
      <c r="D30" s="85"/>
      <c r="E30" s="85"/>
      <c r="F30" s="85"/>
      <c r="G30" s="85"/>
      <c r="H30" s="85"/>
      <c r="I30" s="134"/>
      <c r="J30" s="85"/>
      <c r="K30" s="135"/>
    </row>
    <row r="31" spans="2:11" s="1" customFormat="1" ht="25.35" customHeight="1">
      <c r="B31" s="41"/>
      <c r="C31" s="42"/>
      <c r="D31" s="136" t="s">
        <v>37</v>
      </c>
      <c r="E31" s="42"/>
      <c r="F31" s="42"/>
      <c r="G31" s="42"/>
      <c r="H31" s="42"/>
      <c r="I31" s="127"/>
      <c r="J31" s="137">
        <f>ROUND(J94,2)</f>
        <v>0</v>
      </c>
      <c r="K31" s="45"/>
    </row>
    <row r="32" spans="2:11" s="1" customFormat="1" ht="6.95" customHeight="1">
      <c r="B32" s="41"/>
      <c r="C32" s="42"/>
      <c r="D32" s="85"/>
      <c r="E32" s="85"/>
      <c r="F32" s="85"/>
      <c r="G32" s="85"/>
      <c r="H32" s="85"/>
      <c r="I32" s="134"/>
      <c r="J32" s="85"/>
      <c r="K32" s="135"/>
    </row>
    <row r="33" spans="2:11" s="1" customFormat="1" ht="14.45" customHeight="1">
      <c r="B33" s="41"/>
      <c r="C33" s="42"/>
      <c r="D33" s="42"/>
      <c r="E33" s="42"/>
      <c r="F33" s="46" t="s">
        <v>39</v>
      </c>
      <c r="G33" s="42"/>
      <c r="H33" s="42"/>
      <c r="I33" s="138" t="s">
        <v>38</v>
      </c>
      <c r="J33" s="46" t="s">
        <v>40</v>
      </c>
      <c r="K33" s="45"/>
    </row>
    <row r="34" spans="2:11" s="1" customFormat="1" ht="14.45" customHeight="1">
      <c r="B34" s="41"/>
      <c r="C34" s="42"/>
      <c r="D34" s="49" t="s">
        <v>41</v>
      </c>
      <c r="E34" s="49" t="s">
        <v>42</v>
      </c>
      <c r="F34" s="139">
        <f>ROUND(SUM(BE94:BE197),2)</f>
        <v>0</v>
      </c>
      <c r="G34" s="42"/>
      <c r="H34" s="42"/>
      <c r="I34" s="140">
        <v>0.21</v>
      </c>
      <c r="J34" s="139">
        <f>ROUND(ROUND((SUM(BE94:BE197)),2)*I34,2)</f>
        <v>0</v>
      </c>
      <c r="K34" s="45"/>
    </row>
    <row r="35" spans="2:11" s="1" customFormat="1" ht="14.45" customHeight="1">
      <c r="B35" s="41"/>
      <c r="C35" s="42"/>
      <c r="D35" s="42"/>
      <c r="E35" s="49" t="s">
        <v>43</v>
      </c>
      <c r="F35" s="139">
        <f>ROUND(SUM(BF94:BF197),2)</f>
        <v>0</v>
      </c>
      <c r="G35" s="42"/>
      <c r="H35" s="42"/>
      <c r="I35" s="140">
        <v>0.15</v>
      </c>
      <c r="J35" s="139">
        <f>ROUND(ROUND((SUM(BF94:BF197)),2)*I35,2)</f>
        <v>0</v>
      </c>
      <c r="K35" s="45"/>
    </row>
    <row r="36" spans="2:11" s="1" customFormat="1" ht="14.45" customHeight="1" hidden="1">
      <c r="B36" s="41"/>
      <c r="C36" s="42"/>
      <c r="D36" s="42"/>
      <c r="E36" s="49" t="s">
        <v>44</v>
      </c>
      <c r="F36" s="139">
        <f>ROUND(SUM(BG94:BG197),2)</f>
        <v>0</v>
      </c>
      <c r="G36" s="42"/>
      <c r="H36" s="42"/>
      <c r="I36" s="140">
        <v>0.21</v>
      </c>
      <c r="J36" s="139">
        <v>0</v>
      </c>
      <c r="K36" s="45"/>
    </row>
    <row r="37" spans="2:11" s="1" customFormat="1" ht="14.45" customHeight="1" hidden="1">
      <c r="B37" s="41"/>
      <c r="C37" s="42"/>
      <c r="D37" s="42"/>
      <c r="E37" s="49" t="s">
        <v>45</v>
      </c>
      <c r="F37" s="139">
        <f>ROUND(SUM(BH94:BH197),2)</f>
        <v>0</v>
      </c>
      <c r="G37" s="42"/>
      <c r="H37" s="42"/>
      <c r="I37" s="140">
        <v>0.15</v>
      </c>
      <c r="J37" s="139">
        <v>0</v>
      </c>
      <c r="K37" s="45"/>
    </row>
    <row r="38" spans="2:11" s="1" customFormat="1" ht="14.45" customHeight="1" hidden="1">
      <c r="B38" s="41"/>
      <c r="C38" s="42"/>
      <c r="D38" s="42"/>
      <c r="E38" s="49" t="s">
        <v>46</v>
      </c>
      <c r="F38" s="139">
        <f>ROUND(SUM(BI94:BI197),2)</f>
        <v>0</v>
      </c>
      <c r="G38" s="42"/>
      <c r="H38" s="42"/>
      <c r="I38" s="140">
        <v>0</v>
      </c>
      <c r="J38" s="139">
        <v>0</v>
      </c>
      <c r="K38" s="45"/>
    </row>
    <row r="39" spans="2:11" s="1" customFormat="1" ht="6.95" customHeight="1">
      <c r="B39" s="41"/>
      <c r="C39" s="42"/>
      <c r="D39" s="42"/>
      <c r="E39" s="42"/>
      <c r="F39" s="42"/>
      <c r="G39" s="42"/>
      <c r="H39" s="42"/>
      <c r="I39" s="127"/>
      <c r="J39" s="42"/>
      <c r="K39" s="45"/>
    </row>
    <row r="40" spans="2:11" s="1" customFormat="1" ht="25.35" customHeight="1">
      <c r="B40" s="41"/>
      <c r="C40" s="141"/>
      <c r="D40" s="142" t="s">
        <v>47</v>
      </c>
      <c r="E40" s="79"/>
      <c r="F40" s="79"/>
      <c r="G40" s="143" t="s">
        <v>48</v>
      </c>
      <c r="H40" s="144" t="s">
        <v>49</v>
      </c>
      <c r="I40" s="145"/>
      <c r="J40" s="146">
        <f>SUM(J31:J38)</f>
        <v>0</v>
      </c>
      <c r="K40" s="147"/>
    </row>
    <row r="41" spans="2:11" s="1" customFormat="1" ht="14.45" customHeight="1">
      <c r="B41" s="56"/>
      <c r="C41" s="57"/>
      <c r="D41" s="57"/>
      <c r="E41" s="57"/>
      <c r="F41" s="57"/>
      <c r="G41" s="57"/>
      <c r="H41" s="57"/>
      <c r="I41" s="148"/>
      <c r="J41" s="57"/>
      <c r="K41" s="58"/>
    </row>
    <row r="45" spans="2:11" s="1" customFormat="1" ht="6.95" customHeight="1">
      <c r="B45" s="149"/>
      <c r="C45" s="150"/>
      <c r="D45" s="150"/>
      <c r="E45" s="150"/>
      <c r="F45" s="150"/>
      <c r="G45" s="150"/>
      <c r="H45" s="150"/>
      <c r="I45" s="151"/>
      <c r="J45" s="150"/>
      <c r="K45" s="152"/>
    </row>
    <row r="46" spans="2:11" s="1" customFormat="1" ht="36.95" customHeight="1">
      <c r="B46" s="41"/>
      <c r="C46" s="31" t="s">
        <v>142</v>
      </c>
      <c r="D46" s="42"/>
      <c r="E46" s="42"/>
      <c r="F46" s="42"/>
      <c r="G46" s="42"/>
      <c r="H46" s="42"/>
      <c r="I46" s="127"/>
      <c r="J46" s="42"/>
      <c r="K46" s="45"/>
    </row>
    <row r="47" spans="2:11" s="1" customFormat="1" ht="6.95" customHeight="1">
      <c r="B47" s="41"/>
      <c r="C47" s="42"/>
      <c r="D47" s="42"/>
      <c r="E47" s="42"/>
      <c r="F47" s="42"/>
      <c r="G47" s="42"/>
      <c r="H47" s="42"/>
      <c r="I47" s="127"/>
      <c r="J47" s="42"/>
      <c r="K47" s="45"/>
    </row>
    <row r="48" spans="2:11" s="1" customFormat="1" ht="14.45" customHeight="1">
      <c r="B48" s="41"/>
      <c r="C48" s="38" t="s">
        <v>18</v>
      </c>
      <c r="D48" s="42"/>
      <c r="E48" s="42"/>
      <c r="F48" s="42"/>
      <c r="G48" s="42"/>
      <c r="H48" s="42"/>
      <c r="I48" s="127"/>
      <c r="J48" s="42"/>
      <c r="K48" s="45"/>
    </row>
    <row r="49" spans="2:11" s="1" customFormat="1" ht="16.5" customHeight="1">
      <c r="B49" s="41"/>
      <c r="C49" s="42"/>
      <c r="D49" s="42"/>
      <c r="E49" s="406" t="str">
        <f>E7</f>
        <v>Stavební úpravy a přístavba komunitního centra BÉTEL</v>
      </c>
      <c r="F49" s="407"/>
      <c r="G49" s="407"/>
      <c r="H49" s="407"/>
      <c r="I49" s="127"/>
      <c r="J49" s="42"/>
      <c r="K49" s="45"/>
    </row>
    <row r="50" spans="2:11" ht="15">
      <c r="B50" s="29"/>
      <c r="C50" s="38" t="s">
        <v>136</v>
      </c>
      <c r="D50" s="30"/>
      <c r="E50" s="30"/>
      <c r="F50" s="30"/>
      <c r="G50" s="30"/>
      <c r="H50" s="30"/>
      <c r="I50" s="126"/>
      <c r="J50" s="30"/>
      <c r="K50" s="32"/>
    </row>
    <row r="51" spans="2:11" ht="16.5" customHeight="1">
      <c r="B51" s="29"/>
      <c r="C51" s="30"/>
      <c r="D51" s="30"/>
      <c r="E51" s="406" t="s">
        <v>137</v>
      </c>
      <c r="F51" s="385"/>
      <c r="G51" s="385"/>
      <c r="H51" s="385"/>
      <c r="I51" s="126"/>
      <c r="J51" s="30"/>
      <c r="K51" s="32"/>
    </row>
    <row r="52" spans="2:11" ht="15">
      <c r="B52" s="29"/>
      <c r="C52" s="38" t="s">
        <v>138</v>
      </c>
      <c r="D52" s="30"/>
      <c r="E52" s="30"/>
      <c r="F52" s="30"/>
      <c r="G52" s="30"/>
      <c r="H52" s="30"/>
      <c r="I52" s="126"/>
      <c r="J52" s="30"/>
      <c r="K52" s="32"/>
    </row>
    <row r="53" spans="2:11" s="1" customFormat="1" ht="16.5" customHeight="1">
      <c r="B53" s="41"/>
      <c r="C53" s="42"/>
      <c r="D53" s="42"/>
      <c r="E53" s="378" t="s">
        <v>5385</v>
      </c>
      <c r="F53" s="408"/>
      <c r="G53" s="408"/>
      <c r="H53" s="408"/>
      <c r="I53" s="127"/>
      <c r="J53" s="42"/>
      <c r="K53" s="45"/>
    </row>
    <row r="54" spans="2:11" s="1" customFormat="1" ht="14.45" customHeight="1">
      <c r="B54" s="41"/>
      <c r="C54" s="38" t="s">
        <v>140</v>
      </c>
      <c r="D54" s="42"/>
      <c r="E54" s="42"/>
      <c r="F54" s="42"/>
      <c r="G54" s="42"/>
      <c r="H54" s="42"/>
      <c r="I54" s="127"/>
      <c r="J54" s="42"/>
      <c r="K54" s="45"/>
    </row>
    <row r="55" spans="2:11" s="1" customFormat="1" ht="17.25" customHeight="1">
      <c r="B55" s="41"/>
      <c r="C55" s="42"/>
      <c r="D55" s="42"/>
      <c r="E55" s="409" t="str">
        <f>E13</f>
        <v>část 2.5 EI - Elektroinstalace</v>
      </c>
      <c r="F55" s="408"/>
      <c r="G55" s="408"/>
      <c r="H55" s="408"/>
      <c r="I55" s="127"/>
      <c r="J55" s="42"/>
      <c r="K55" s="45"/>
    </row>
    <row r="56" spans="2:11" s="1" customFormat="1" ht="6.95" customHeight="1">
      <c r="B56" s="41"/>
      <c r="C56" s="42"/>
      <c r="D56" s="42"/>
      <c r="E56" s="42"/>
      <c r="F56" s="42"/>
      <c r="G56" s="42"/>
      <c r="H56" s="42"/>
      <c r="I56" s="127"/>
      <c r="J56" s="42"/>
      <c r="K56" s="45"/>
    </row>
    <row r="57" spans="2:11" s="1" customFormat="1" ht="18" customHeight="1">
      <c r="B57" s="41"/>
      <c r="C57" s="38" t="s">
        <v>23</v>
      </c>
      <c r="D57" s="42"/>
      <c r="E57" s="42"/>
      <c r="F57" s="36" t="str">
        <f>F16</f>
        <v xml:space="preserve"> </v>
      </c>
      <c r="G57" s="42"/>
      <c r="H57" s="42"/>
      <c r="I57" s="128" t="s">
        <v>25</v>
      </c>
      <c r="J57" s="129">
        <f>IF(J16="","",J16)</f>
        <v>43389</v>
      </c>
      <c r="K57" s="45"/>
    </row>
    <row r="58" spans="2:11" s="1" customFormat="1" ht="6.95" customHeight="1">
      <c r="B58" s="41"/>
      <c r="C58" s="42"/>
      <c r="D58" s="42"/>
      <c r="E58" s="42"/>
      <c r="F58" s="42"/>
      <c r="G58" s="42"/>
      <c r="H58" s="42"/>
      <c r="I58" s="127"/>
      <c r="J58" s="42"/>
      <c r="K58" s="45"/>
    </row>
    <row r="59" spans="2:11" s="1" customFormat="1" ht="15">
      <c r="B59" s="41"/>
      <c r="C59" s="38" t="s">
        <v>26</v>
      </c>
      <c r="D59" s="42"/>
      <c r="E59" s="42"/>
      <c r="F59" s="36" t="str">
        <f>E19</f>
        <v>Sbor JB v Chrastavě, Bezručova 503, 46331 Chrastav</v>
      </c>
      <c r="G59" s="42"/>
      <c r="H59" s="42"/>
      <c r="I59" s="128" t="s">
        <v>33</v>
      </c>
      <c r="J59" s="396" t="str">
        <f>E25</f>
        <v>FS Vision, s.r.o. IČ: 22792902</v>
      </c>
      <c r="K59" s="45"/>
    </row>
    <row r="60" spans="2:11" s="1" customFormat="1" ht="14.45" customHeight="1">
      <c r="B60" s="41"/>
      <c r="C60" s="38" t="s">
        <v>31</v>
      </c>
      <c r="D60" s="42"/>
      <c r="E60" s="42"/>
      <c r="F60" s="36" t="str">
        <f>IF(E22="","",E22)</f>
        <v/>
      </c>
      <c r="G60" s="42"/>
      <c r="H60" s="42"/>
      <c r="I60" s="127"/>
      <c r="J60" s="410"/>
      <c r="K60" s="45"/>
    </row>
    <row r="61" spans="2:11" s="1" customFormat="1" ht="10.35" customHeight="1">
      <c r="B61" s="41"/>
      <c r="C61" s="42"/>
      <c r="D61" s="42"/>
      <c r="E61" s="42"/>
      <c r="F61" s="42"/>
      <c r="G61" s="42"/>
      <c r="H61" s="42"/>
      <c r="I61" s="127"/>
      <c r="J61" s="42"/>
      <c r="K61" s="45"/>
    </row>
    <row r="62" spans="2:11" s="1" customFormat="1" ht="29.25" customHeight="1">
      <c r="B62" s="41"/>
      <c r="C62" s="153" t="s">
        <v>143</v>
      </c>
      <c r="D62" s="141"/>
      <c r="E62" s="141"/>
      <c r="F62" s="141"/>
      <c r="G62" s="141"/>
      <c r="H62" s="141"/>
      <c r="I62" s="154"/>
      <c r="J62" s="155" t="s">
        <v>144</v>
      </c>
      <c r="K62" s="156"/>
    </row>
    <row r="63" spans="2:11" s="1" customFormat="1" ht="10.35" customHeight="1">
      <c r="B63" s="41"/>
      <c r="C63" s="42"/>
      <c r="D63" s="42"/>
      <c r="E63" s="42"/>
      <c r="F63" s="42"/>
      <c r="G63" s="42"/>
      <c r="H63" s="42"/>
      <c r="I63" s="127"/>
      <c r="J63" s="42"/>
      <c r="K63" s="45"/>
    </row>
    <row r="64" spans="2:47" s="1" customFormat="1" ht="29.25" customHeight="1">
      <c r="B64" s="41"/>
      <c r="C64" s="157" t="s">
        <v>145</v>
      </c>
      <c r="D64" s="42"/>
      <c r="E64" s="42"/>
      <c r="F64" s="42"/>
      <c r="G64" s="42"/>
      <c r="H64" s="42"/>
      <c r="I64" s="127"/>
      <c r="J64" s="137">
        <f>J94</f>
        <v>0</v>
      </c>
      <c r="K64" s="45"/>
      <c r="AU64" s="25" t="s">
        <v>146</v>
      </c>
    </row>
    <row r="65" spans="2:11" s="8" customFormat="1" ht="24.95" customHeight="1">
      <c r="B65" s="158"/>
      <c r="C65" s="159"/>
      <c r="D65" s="160" t="s">
        <v>5162</v>
      </c>
      <c r="E65" s="161"/>
      <c r="F65" s="161"/>
      <c r="G65" s="161"/>
      <c r="H65" s="161"/>
      <c r="I65" s="162"/>
      <c r="J65" s="163">
        <f>J95</f>
        <v>0</v>
      </c>
      <c r="K65" s="164"/>
    </row>
    <row r="66" spans="2:11" s="8" customFormat="1" ht="24.95" customHeight="1">
      <c r="B66" s="158"/>
      <c r="C66" s="159"/>
      <c r="D66" s="160" t="s">
        <v>5163</v>
      </c>
      <c r="E66" s="161"/>
      <c r="F66" s="161"/>
      <c r="G66" s="161"/>
      <c r="H66" s="161"/>
      <c r="I66" s="162"/>
      <c r="J66" s="163">
        <f>J101</f>
        <v>0</v>
      </c>
      <c r="K66" s="164"/>
    </row>
    <row r="67" spans="2:11" s="8" customFormat="1" ht="24.95" customHeight="1">
      <c r="B67" s="158"/>
      <c r="C67" s="159"/>
      <c r="D67" s="160" t="s">
        <v>5164</v>
      </c>
      <c r="E67" s="161"/>
      <c r="F67" s="161"/>
      <c r="G67" s="161"/>
      <c r="H67" s="161"/>
      <c r="I67" s="162"/>
      <c r="J67" s="163">
        <f>J144</f>
        <v>0</v>
      </c>
      <c r="K67" s="164"/>
    </row>
    <row r="68" spans="2:11" s="8" customFormat="1" ht="24.95" customHeight="1">
      <c r="B68" s="158"/>
      <c r="C68" s="159"/>
      <c r="D68" s="160" t="s">
        <v>5165</v>
      </c>
      <c r="E68" s="161"/>
      <c r="F68" s="161"/>
      <c r="G68" s="161"/>
      <c r="H68" s="161"/>
      <c r="I68" s="162"/>
      <c r="J68" s="163">
        <f>J147</f>
        <v>0</v>
      </c>
      <c r="K68" s="164"/>
    </row>
    <row r="69" spans="2:11" s="8" customFormat="1" ht="24.95" customHeight="1">
      <c r="B69" s="158"/>
      <c r="C69" s="159"/>
      <c r="D69" s="160" t="s">
        <v>5166</v>
      </c>
      <c r="E69" s="161"/>
      <c r="F69" s="161"/>
      <c r="G69" s="161"/>
      <c r="H69" s="161"/>
      <c r="I69" s="162"/>
      <c r="J69" s="163">
        <f>J187</f>
        <v>0</v>
      </c>
      <c r="K69" s="164"/>
    </row>
    <row r="70" spans="2:11" s="8" customFormat="1" ht="24.95" customHeight="1">
      <c r="B70" s="158"/>
      <c r="C70" s="159"/>
      <c r="D70" s="160" t="s">
        <v>5167</v>
      </c>
      <c r="E70" s="161"/>
      <c r="F70" s="161"/>
      <c r="G70" s="161"/>
      <c r="H70" s="161"/>
      <c r="I70" s="162"/>
      <c r="J70" s="163">
        <f>J193</f>
        <v>0</v>
      </c>
      <c r="K70" s="164"/>
    </row>
    <row r="71" spans="2:11" s="1" customFormat="1" ht="21.75" customHeight="1">
      <c r="B71" s="41"/>
      <c r="C71" s="42"/>
      <c r="D71" s="42"/>
      <c r="E71" s="42"/>
      <c r="F71" s="42"/>
      <c r="G71" s="42"/>
      <c r="H71" s="42"/>
      <c r="I71" s="127"/>
      <c r="J71" s="42"/>
      <c r="K71" s="45"/>
    </row>
    <row r="72" spans="2:11" s="1" customFormat="1" ht="6.95" customHeight="1">
      <c r="B72" s="56"/>
      <c r="C72" s="57"/>
      <c r="D72" s="57"/>
      <c r="E72" s="57"/>
      <c r="F72" s="57"/>
      <c r="G72" s="57"/>
      <c r="H72" s="57"/>
      <c r="I72" s="148"/>
      <c r="J72" s="57"/>
      <c r="K72" s="58"/>
    </row>
    <row r="76" spans="2:12" s="1" customFormat="1" ht="6.95" customHeight="1">
      <c r="B76" s="59"/>
      <c r="C76" s="60"/>
      <c r="D76" s="60"/>
      <c r="E76" s="60"/>
      <c r="F76" s="60"/>
      <c r="G76" s="60"/>
      <c r="H76" s="60"/>
      <c r="I76" s="151"/>
      <c r="J76" s="60"/>
      <c r="K76" s="60"/>
      <c r="L76" s="61"/>
    </row>
    <row r="77" spans="2:12" s="1" customFormat="1" ht="36.95" customHeight="1">
      <c r="B77" s="41"/>
      <c r="C77" s="62" t="s">
        <v>194</v>
      </c>
      <c r="D77" s="63"/>
      <c r="E77" s="63"/>
      <c r="F77" s="63"/>
      <c r="G77" s="63"/>
      <c r="H77" s="63"/>
      <c r="I77" s="172"/>
      <c r="J77" s="63"/>
      <c r="K77" s="63"/>
      <c r="L77" s="61"/>
    </row>
    <row r="78" spans="2:12" s="1" customFormat="1" ht="6.95" customHeight="1">
      <c r="B78" s="41"/>
      <c r="C78" s="63"/>
      <c r="D78" s="63"/>
      <c r="E78" s="63"/>
      <c r="F78" s="63"/>
      <c r="G78" s="63"/>
      <c r="H78" s="63"/>
      <c r="I78" s="172"/>
      <c r="J78" s="63"/>
      <c r="K78" s="63"/>
      <c r="L78" s="61"/>
    </row>
    <row r="79" spans="2:12" s="1" customFormat="1" ht="14.45" customHeight="1">
      <c r="B79" s="41"/>
      <c r="C79" s="65" t="s">
        <v>18</v>
      </c>
      <c r="D79" s="63"/>
      <c r="E79" s="63"/>
      <c r="F79" s="63"/>
      <c r="G79" s="63"/>
      <c r="H79" s="63"/>
      <c r="I79" s="172"/>
      <c r="J79" s="63"/>
      <c r="K79" s="63"/>
      <c r="L79" s="61"/>
    </row>
    <row r="80" spans="2:12" s="1" customFormat="1" ht="16.5" customHeight="1">
      <c r="B80" s="41"/>
      <c r="C80" s="63"/>
      <c r="D80" s="63"/>
      <c r="E80" s="400" t="str">
        <f>E7</f>
        <v>Stavební úpravy a přístavba komunitního centra BÉTEL</v>
      </c>
      <c r="F80" s="401"/>
      <c r="G80" s="401"/>
      <c r="H80" s="401"/>
      <c r="I80" s="172"/>
      <c r="J80" s="63"/>
      <c r="K80" s="63"/>
      <c r="L80" s="61"/>
    </row>
    <row r="81" spans="2:12" ht="15">
      <c r="B81" s="29"/>
      <c r="C81" s="65" t="s">
        <v>136</v>
      </c>
      <c r="D81" s="173"/>
      <c r="E81" s="173"/>
      <c r="F81" s="173"/>
      <c r="G81" s="173"/>
      <c r="H81" s="173"/>
      <c r="J81" s="173"/>
      <c r="K81" s="173"/>
      <c r="L81" s="174"/>
    </row>
    <row r="82" spans="2:12" ht="16.5" customHeight="1">
      <c r="B82" s="29"/>
      <c r="C82" s="173"/>
      <c r="D82" s="173"/>
      <c r="E82" s="400" t="s">
        <v>137</v>
      </c>
      <c r="F82" s="404"/>
      <c r="G82" s="404"/>
      <c r="H82" s="404"/>
      <c r="J82" s="173"/>
      <c r="K82" s="173"/>
      <c r="L82" s="174"/>
    </row>
    <row r="83" spans="2:12" ht="15">
      <c r="B83" s="29"/>
      <c r="C83" s="65" t="s">
        <v>138</v>
      </c>
      <c r="D83" s="173"/>
      <c r="E83" s="173"/>
      <c r="F83" s="173"/>
      <c r="G83" s="173"/>
      <c r="H83" s="173"/>
      <c r="J83" s="173"/>
      <c r="K83" s="173"/>
      <c r="L83" s="174"/>
    </row>
    <row r="84" spans="2:12" s="1" customFormat="1" ht="16.5" customHeight="1">
      <c r="B84" s="41"/>
      <c r="C84" s="63"/>
      <c r="D84" s="63"/>
      <c r="E84" s="402" t="s">
        <v>5385</v>
      </c>
      <c r="F84" s="403"/>
      <c r="G84" s="403"/>
      <c r="H84" s="403"/>
      <c r="I84" s="172"/>
      <c r="J84" s="63"/>
      <c r="K84" s="63"/>
      <c r="L84" s="61"/>
    </row>
    <row r="85" spans="2:12" s="1" customFormat="1" ht="14.45" customHeight="1">
      <c r="B85" s="41"/>
      <c r="C85" s="65" t="s">
        <v>140</v>
      </c>
      <c r="D85" s="63"/>
      <c r="E85" s="63"/>
      <c r="F85" s="63"/>
      <c r="G85" s="63"/>
      <c r="H85" s="63"/>
      <c r="I85" s="172"/>
      <c r="J85" s="63"/>
      <c r="K85" s="63"/>
      <c r="L85" s="61"/>
    </row>
    <row r="86" spans="2:12" s="1" customFormat="1" ht="17.25" customHeight="1">
      <c r="B86" s="41"/>
      <c r="C86" s="63"/>
      <c r="D86" s="63"/>
      <c r="E86" s="366" t="str">
        <f>E13</f>
        <v>část 2.5 EI - Elektroinstalace</v>
      </c>
      <c r="F86" s="403"/>
      <c r="G86" s="403"/>
      <c r="H86" s="403"/>
      <c r="I86" s="172"/>
      <c r="J86" s="63"/>
      <c r="K86" s="63"/>
      <c r="L86" s="61"/>
    </row>
    <row r="87" spans="2:12" s="1" customFormat="1" ht="6.95" customHeight="1">
      <c r="B87" s="41"/>
      <c r="C87" s="63"/>
      <c r="D87" s="63"/>
      <c r="E87" s="63"/>
      <c r="F87" s="63"/>
      <c r="G87" s="63"/>
      <c r="H87" s="63"/>
      <c r="I87" s="172"/>
      <c r="J87" s="63"/>
      <c r="K87" s="63"/>
      <c r="L87" s="61"/>
    </row>
    <row r="88" spans="2:12" s="1" customFormat="1" ht="18" customHeight="1">
      <c r="B88" s="41"/>
      <c r="C88" s="65" t="s">
        <v>23</v>
      </c>
      <c r="D88" s="63"/>
      <c r="E88" s="63"/>
      <c r="F88" s="175" t="str">
        <f>F16</f>
        <v xml:space="preserve"> </v>
      </c>
      <c r="G88" s="63"/>
      <c r="H88" s="63"/>
      <c r="I88" s="176" t="s">
        <v>25</v>
      </c>
      <c r="J88" s="73">
        <f>IF(J16="","",J16)</f>
        <v>43389</v>
      </c>
      <c r="K88" s="63"/>
      <c r="L88" s="61"/>
    </row>
    <row r="89" spans="2:12" s="1" customFormat="1" ht="6.95" customHeight="1">
      <c r="B89" s="41"/>
      <c r="C89" s="63"/>
      <c r="D89" s="63"/>
      <c r="E89" s="63"/>
      <c r="F89" s="63"/>
      <c r="G89" s="63"/>
      <c r="H89" s="63"/>
      <c r="I89" s="172"/>
      <c r="J89" s="63"/>
      <c r="K89" s="63"/>
      <c r="L89" s="61"/>
    </row>
    <row r="90" spans="2:12" s="1" customFormat="1" ht="15">
      <c r="B90" s="41"/>
      <c r="C90" s="65" t="s">
        <v>26</v>
      </c>
      <c r="D90" s="63"/>
      <c r="E90" s="63"/>
      <c r="F90" s="175" t="str">
        <f>E19</f>
        <v>Sbor JB v Chrastavě, Bezručova 503, 46331 Chrastav</v>
      </c>
      <c r="G90" s="63"/>
      <c r="H90" s="63"/>
      <c r="I90" s="176" t="s">
        <v>33</v>
      </c>
      <c r="J90" s="175" t="str">
        <f>E25</f>
        <v>FS Vision, s.r.o. IČ: 22792902</v>
      </c>
      <c r="K90" s="63"/>
      <c r="L90" s="61"/>
    </row>
    <row r="91" spans="2:12" s="1" customFormat="1" ht="14.45" customHeight="1">
      <c r="B91" s="41"/>
      <c r="C91" s="65" t="s">
        <v>31</v>
      </c>
      <c r="D91" s="63"/>
      <c r="E91" s="63"/>
      <c r="F91" s="175" t="str">
        <f>IF(E22="","",E22)</f>
        <v/>
      </c>
      <c r="G91" s="63"/>
      <c r="H91" s="63"/>
      <c r="I91" s="172"/>
      <c r="J91" s="63"/>
      <c r="K91" s="63"/>
      <c r="L91" s="61"/>
    </row>
    <row r="92" spans="2:12" s="1" customFormat="1" ht="10.35" customHeight="1">
      <c r="B92" s="41"/>
      <c r="C92" s="63"/>
      <c r="D92" s="63"/>
      <c r="E92" s="63"/>
      <c r="F92" s="63"/>
      <c r="G92" s="63"/>
      <c r="H92" s="63"/>
      <c r="I92" s="172"/>
      <c r="J92" s="63"/>
      <c r="K92" s="63"/>
      <c r="L92" s="61"/>
    </row>
    <row r="93" spans="2:20" s="10" customFormat="1" ht="29.25" customHeight="1">
      <c r="B93" s="177"/>
      <c r="C93" s="178" t="s">
        <v>195</v>
      </c>
      <c r="D93" s="179" t="s">
        <v>56</v>
      </c>
      <c r="E93" s="179" t="s">
        <v>52</v>
      </c>
      <c r="F93" s="179" t="s">
        <v>196</v>
      </c>
      <c r="G93" s="179" t="s">
        <v>197</v>
      </c>
      <c r="H93" s="179" t="s">
        <v>198</v>
      </c>
      <c r="I93" s="180" t="s">
        <v>199</v>
      </c>
      <c r="J93" s="179" t="s">
        <v>144</v>
      </c>
      <c r="K93" s="181" t="s">
        <v>200</v>
      </c>
      <c r="L93" s="182"/>
      <c r="M93" s="81" t="s">
        <v>201</v>
      </c>
      <c r="N93" s="82" t="s">
        <v>41</v>
      </c>
      <c r="O93" s="82" t="s">
        <v>202</v>
      </c>
      <c r="P93" s="82" t="s">
        <v>203</v>
      </c>
      <c r="Q93" s="82" t="s">
        <v>204</v>
      </c>
      <c r="R93" s="82" t="s">
        <v>205</v>
      </c>
      <c r="S93" s="82" t="s">
        <v>206</v>
      </c>
      <c r="T93" s="83" t="s">
        <v>207</v>
      </c>
    </row>
    <row r="94" spans="2:63" s="1" customFormat="1" ht="29.25" customHeight="1">
      <c r="B94" s="41"/>
      <c r="C94" s="87" t="s">
        <v>145</v>
      </c>
      <c r="D94" s="63"/>
      <c r="E94" s="63"/>
      <c r="F94" s="63"/>
      <c r="G94" s="63"/>
      <c r="H94" s="63"/>
      <c r="I94" s="172"/>
      <c r="J94" s="183">
        <f>BK94</f>
        <v>0</v>
      </c>
      <c r="K94" s="63"/>
      <c r="L94" s="61"/>
      <c r="M94" s="84"/>
      <c r="N94" s="85"/>
      <c r="O94" s="85"/>
      <c r="P94" s="184">
        <f>P95+P101+P144+P147+P187+P193</f>
        <v>0</v>
      </c>
      <c r="Q94" s="85"/>
      <c r="R94" s="184">
        <f>R95+R101+R144+R147+R187+R193</f>
        <v>0</v>
      </c>
      <c r="S94" s="85"/>
      <c r="T94" s="185">
        <f>T95+T101+T144+T147+T187+T193</f>
        <v>0</v>
      </c>
      <c r="AT94" s="25" t="s">
        <v>70</v>
      </c>
      <c r="AU94" s="25" t="s">
        <v>146</v>
      </c>
      <c r="BK94" s="186">
        <f>BK95+BK101+BK144+BK147+BK187+BK193</f>
        <v>0</v>
      </c>
    </row>
    <row r="95" spans="2:63" s="11" customFormat="1" ht="37.35" customHeight="1">
      <c r="B95" s="187"/>
      <c r="C95" s="188"/>
      <c r="D95" s="189" t="s">
        <v>70</v>
      </c>
      <c r="E95" s="190" t="s">
        <v>4234</v>
      </c>
      <c r="F95" s="190" t="s">
        <v>5168</v>
      </c>
      <c r="G95" s="188"/>
      <c r="H95" s="188"/>
      <c r="I95" s="191"/>
      <c r="J95" s="192">
        <f>BK95</f>
        <v>0</v>
      </c>
      <c r="K95" s="188"/>
      <c r="L95" s="193"/>
      <c r="M95" s="194"/>
      <c r="N95" s="195"/>
      <c r="O95" s="195"/>
      <c r="P95" s="196">
        <f>SUM(P96:P100)</f>
        <v>0</v>
      </c>
      <c r="Q95" s="195"/>
      <c r="R95" s="196">
        <f>SUM(R96:R100)</f>
        <v>0</v>
      </c>
      <c r="S95" s="195"/>
      <c r="T95" s="197">
        <f>SUM(T96:T100)</f>
        <v>0</v>
      </c>
      <c r="AR95" s="198" t="s">
        <v>78</v>
      </c>
      <c r="AT95" s="199" t="s">
        <v>70</v>
      </c>
      <c r="AU95" s="199" t="s">
        <v>71</v>
      </c>
      <c r="AY95" s="198" t="s">
        <v>210</v>
      </c>
      <c r="BK95" s="200">
        <f>SUM(BK96:BK100)</f>
        <v>0</v>
      </c>
    </row>
    <row r="96" spans="2:65" s="1" customFormat="1" ht="16.5" customHeight="1">
      <c r="B96" s="41"/>
      <c r="C96" s="203" t="s">
        <v>78</v>
      </c>
      <c r="D96" s="203" t="s">
        <v>212</v>
      </c>
      <c r="E96" s="204" t="s">
        <v>5169</v>
      </c>
      <c r="F96" s="205" t="s">
        <v>5170</v>
      </c>
      <c r="G96" s="206" t="s">
        <v>1472</v>
      </c>
      <c r="H96" s="207">
        <v>0.05</v>
      </c>
      <c r="I96" s="208"/>
      <c r="J96" s="209">
        <f>ROUND(I96*H96,2)</f>
        <v>0</v>
      </c>
      <c r="K96" s="205" t="s">
        <v>21</v>
      </c>
      <c r="L96" s="61"/>
      <c r="M96" s="210" t="s">
        <v>21</v>
      </c>
      <c r="N96" s="211" t="s">
        <v>42</v>
      </c>
      <c r="O96" s="42"/>
      <c r="P96" s="212">
        <f>O96*H96</f>
        <v>0</v>
      </c>
      <c r="Q96" s="212">
        <v>0</v>
      </c>
      <c r="R96" s="212">
        <f>Q96*H96</f>
        <v>0</v>
      </c>
      <c r="S96" s="212">
        <v>0</v>
      </c>
      <c r="T96" s="213">
        <f>S96*H96</f>
        <v>0</v>
      </c>
      <c r="AR96" s="25" t="s">
        <v>217</v>
      </c>
      <c r="AT96" s="25" t="s">
        <v>212</v>
      </c>
      <c r="AU96" s="25" t="s">
        <v>78</v>
      </c>
      <c r="AY96" s="25" t="s">
        <v>210</v>
      </c>
      <c r="BE96" s="214">
        <f>IF(N96="základní",J96,0)</f>
        <v>0</v>
      </c>
      <c r="BF96" s="214">
        <f>IF(N96="snížená",J96,0)</f>
        <v>0</v>
      </c>
      <c r="BG96" s="214">
        <f>IF(N96="zákl. přenesená",J96,0)</f>
        <v>0</v>
      </c>
      <c r="BH96" s="214">
        <f>IF(N96="sníž. přenesená",J96,0)</f>
        <v>0</v>
      </c>
      <c r="BI96" s="214">
        <f>IF(N96="nulová",J96,0)</f>
        <v>0</v>
      </c>
      <c r="BJ96" s="25" t="s">
        <v>78</v>
      </c>
      <c r="BK96" s="214">
        <f>ROUND(I96*H96,2)</f>
        <v>0</v>
      </c>
      <c r="BL96" s="25" t="s">
        <v>217</v>
      </c>
      <c r="BM96" s="25" t="s">
        <v>80</v>
      </c>
    </row>
    <row r="97" spans="2:65" s="1" customFormat="1" ht="16.5" customHeight="1">
      <c r="B97" s="41"/>
      <c r="C97" s="203" t="s">
        <v>80</v>
      </c>
      <c r="D97" s="203" t="s">
        <v>212</v>
      </c>
      <c r="E97" s="204" t="s">
        <v>5171</v>
      </c>
      <c r="F97" s="205" t="s">
        <v>5172</v>
      </c>
      <c r="G97" s="206" t="s">
        <v>1472</v>
      </c>
      <c r="H97" s="207">
        <v>0.05</v>
      </c>
      <c r="I97" s="208"/>
      <c r="J97" s="209">
        <f>ROUND(I97*H97,2)</f>
        <v>0</v>
      </c>
      <c r="K97" s="205" t="s">
        <v>21</v>
      </c>
      <c r="L97" s="61"/>
      <c r="M97" s="210" t="s">
        <v>21</v>
      </c>
      <c r="N97" s="211" t="s">
        <v>42</v>
      </c>
      <c r="O97" s="42"/>
      <c r="P97" s="212">
        <f>O97*H97</f>
        <v>0</v>
      </c>
      <c r="Q97" s="212">
        <v>0</v>
      </c>
      <c r="R97" s="212">
        <f>Q97*H97</f>
        <v>0</v>
      </c>
      <c r="S97" s="212">
        <v>0</v>
      </c>
      <c r="T97" s="213">
        <f>S97*H97</f>
        <v>0</v>
      </c>
      <c r="AR97" s="25" t="s">
        <v>217</v>
      </c>
      <c r="AT97" s="25" t="s">
        <v>212</v>
      </c>
      <c r="AU97" s="25" t="s">
        <v>78</v>
      </c>
      <c r="AY97" s="25" t="s">
        <v>210</v>
      </c>
      <c r="BE97" s="214">
        <f>IF(N97="základní",J97,0)</f>
        <v>0</v>
      </c>
      <c r="BF97" s="214">
        <f>IF(N97="snížená",J97,0)</f>
        <v>0</v>
      </c>
      <c r="BG97" s="214">
        <f>IF(N97="zákl. přenesená",J97,0)</f>
        <v>0</v>
      </c>
      <c r="BH97" s="214">
        <f>IF(N97="sníž. přenesená",J97,0)</f>
        <v>0</v>
      </c>
      <c r="BI97" s="214">
        <f>IF(N97="nulová",J97,0)</f>
        <v>0</v>
      </c>
      <c r="BJ97" s="25" t="s">
        <v>78</v>
      </c>
      <c r="BK97" s="214">
        <f>ROUND(I97*H97,2)</f>
        <v>0</v>
      </c>
      <c r="BL97" s="25" t="s">
        <v>217</v>
      </c>
      <c r="BM97" s="25" t="s">
        <v>217</v>
      </c>
    </row>
    <row r="98" spans="2:65" s="1" customFormat="1" ht="16.5" customHeight="1">
      <c r="B98" s="41"/>
      <c r="C98" s="203" t="s">
        <v>88</v>
      </c>
      <c r="D98" s="203" t="s">
        <v>212</v>
      </c>
      <c r="E98" s="204" t="s">
        <v>5173</v>
      </c>
      <c r="F98" s="205" t="s">
        <v>5174</v>
      </c>
      <c r="G98" s="206" t="s">
        <v>1472</v>
      </c>
      <c r="H98" s="207">
        <v>0.05</v>
      </c>
      <c r="I98" s="208"/>
      <c r="J98" s="209">
        <f>ROUND(I98*H98,2)</f>
        <v>0</v>
      </c>
      <c r="K98" s="205" t="s">
        <v>21</v>
      </c>
      <c r="L98" s="61"/>
      <c r="M98" s="210" t="s">
        <v>21</v>
      </c>
      <c r="N98" s="211" t="s">
        <v>42</v>
      </c>
      <c r="O98" s="42"/>
      <c r="P98" s="212">
        <f>O98*H98</f>
        <v>0</v>
      </c>
      <c r="Q98" s="212">
        <v>0</v>
      </c>
      <c r="R98" s="212">
        <f>Q98*H98</f>
        <v>0</v>
      </c>
      <c r="S98" s="212">
        <v>0</v>
      </c>
      <c r="T98" s="213">
        <f>S98*H98</f>
        <v>0</v>
      </c>
      <c r="AR98" s="25" t="s">
        <v>217</v>
      </c>
      <c r="AT98" s="25" t="s">
        <v>212</v>
      </c>
      <c r="AU98" s="25" t="s">
        <v>78</v>
      </c>
      <c r="AY98" s="25" t="s">
        <v>210</v>
      </c>
      <c r="BE98" s="214">
        <f>IF(N98="základní",J98,0)</f>
        <v>0</v>
      </c>
      <c r="BF98" s="214">
        <f>IF(N98="snížená",J98,0)</f>
        <v>0</v>
      </c>
      <c r="BG98" s="214">
        <f>IF(N98="zákl. přenesená",J98,0)</f>
        <v>0</v>
      </c>
      <c r="BH98" s="214">
        <f>IF(N98="sníž. přenesená",J98,0)</f>
        <v>0</v>
      </c>
      <c r="BI98" s="214">
        <f>IF(N98="nulová",J98,0)</f>
        <v>0</v>
      </c>
      <c r="BJ98" s="25" t="s">
        <v>78</v>
      </c>
      <c r="BK98" s="214">
        <f>ROUND(I98*H98,2)</f>
        <v>0</v>
      </c>
      <c r="BL98" s="25" t="s">
        <v>217</v>
      </c>
      <c r="BM98" s="25" t="s">
        <v>241</v>
      </c>
    </row>
    <row r="99" spans="2:65" s="1" customFormat="1" ht="16.5" customHeight="1">
      <c r="B99" s="41"/>
      <c r="C99" s="203" t="s">
        <v>217</v>
      </c>
      <c r="D99" s="203" t="s">
        <v>212</v>
      </c>
      <c r="E99" s="204" t="s">
        <v>5175</v>
      </c>
      <c r="F99" s="205" t="s">
        <v>5176</v>
      </c>
      <c r="G99" s="206" t="s">
        <v>1472</v>
      </c>
      <c r="H99" s="207">
        <v>0.05</v>
      </c>
      <c r="I99" s="208"/>
      <c r="J99" s="209">
        <f>ROUND(I99*H99,2)</f>
        <v>0</v>
      </c>
      <c r="K99" s="205" t="s">
        <v>21</v>
      </c>
      <c r="L99" s="61"/>
      <c r="M99" s="210" t="s">
        <v>21</v>
      </c>
      <c r="N99" s="211" t="s">
        <v>42</v>
      </c>
      <c r="O99" s="42"/>
      <c r="P99" s="212">
        <f>O99*H99</f>
        <v>0</v>
      </c>
      <c r="Q99" s="212">
        <v>0</v>
      </c>
      <c r="R99" s="212">
        <f>Q99*H99</f>
        <v>0</v>
      </c>
      <c r="S99" s="212">
        <v>0</v>
      </c>
      <c r="T99" s="213">
        <f>S99*H99</f>
        <v>0</v>
      </c>
      <c r="AR99" s="25" t="s">
        <v>217</v>
      </c>
      <c r="AT99" s="25" t="s">
        <v>212</v>
      </c>
      <c r="AU99" s="25" t="s">
        <v>78</v>
      </c>
      <c r="AY99" s="25" t="s">
        <v>210</v>
      </c>
      <c r="BE99" s="214">
        <f>IF(N99="základní",J99,0)</f>
        <v>0</v>
      </c>
      <c r="BF99" s="214">
        <f>IF(N99="snížená",J99,0)</f>
        <v>0</v>
      </c>
      <c r="BG99" s="214">
        <f>IF(N99="zákl. přenesená",J99,0)</f>
        <v>0</v>
      </c>
      <c r="BH99" s="214">
        <f>IF(N99="sníž. přenesená",J99,0)</f>
        <v>0</v>
      </c>
      <c r="BI99" s="214">
        <f>IF(N99="nulová",J99,0)</f>
        <v>0</v>
      </c>
      <c r="BJ99" s="25" t="s">
        <v>78</v>
      </c>
      <c r="BK99" s="214">
        <f>ROUND(I99*H99,2)</f>
        <v>0</v>
      </c>
      <c r="BL99" s="25" t="s">
        <v>217</v>
      </c>
      <c r="BM99" s="25" t="s">
        <v>252</v>
      </c>
    </row>
    <row r="100" spans="2:65" s="1" customFormat="1" ht="16.5" customHeight="1">
      <c r="B100" s="41"/>
      <c r="C100" s="203" t="s">
        <v>234</v>
      </c>
      <c r="D100" s="203" t="s">
        <v>212</v>
      </c>
      <c r="E100" s="204" t="s">
        <v>5177</v>
      </c>
      <c r="F100" s="205" t="s">
        <v>5178</v>
      </c>
      <c r="G100" s="206" t="s">
        <v>1472</v>
      </c>
      <c r="H100" s="207">
        <v>0.05</v>
      </c>
      <c r="I100" s="208"/>
      <c r="J100" s="209">
        <f>ROUND(I100*H100,2)</f>
        <v>0</v>
      </c>
      <c r="K100" s="205" t="s">
        <v>21</v>
      </c>
      <c r="L100" s="61"/>
      <c r="M100" s="210" t="s">
        <v>21</v>
      </c>
      <c r="N100" s="211" t="s">
        <v>42</v>
      </c>
      <c r="O100" s="42"/>
      <c r="P100" s="212">
        <f>O100*H100</f>
        <v>0</v>
      </c>
      <c r="Q100" s="212">
        <v>0</v>
      </c>
      <c r="R100" s="212">
        <f>Q100*H100</f>
        <v>0</v>
      </c>
      <c r="S100" s="212">
        <v>0</v>
      </c>
      <c r="T100" s="213">
        <f>S100*H100</f>
        <v>0</v>
      </c>
      <c r="AR100" s="25" t="s">
        <v>217</v>
      </c>
      <c r="AT100" s="25" t="s">
        <v>212</v>
      </c>
      <c r="AU100" s="25" t="s">
        <v>78</v>
      </c>
      <c r="AY100" s="25" t="s">
        <v>210</v>
      </c>
      <c r="BE100" s="214">
        <f>IF(N100="základní",J100,0)</f>
        <v>0</v>
      </c>
      <c r="BF100" s="214">
        <f>IF(N100="snížená",J100,0)</f>
        <v>0</v>
      </c>
      <c r="BG100" s="214">
        <f>IF(N100="zákl. přenesená",J100,0)</f>
        <v>0</v>
      </c>
      <c r="BH100" s="214">
        <f>IF(N100="sníž. přenesená",J100,0)</f>
        <v>0</v>
      </c>
      <c r="BI100" s="214">
        <f>IF(N100="nulová",J100,0)</f>
        <v>0</v>
      </c>
      <c r="BJ100" s="25" t="s">
        <v>78</v>
      </c>
      <c r="BK100" s="214">
        <f>ROUND(I100*H100,2)</f>
        <v>0</v>
      </c>
      <c r="BL100" s="25" t="s">
        <v>217</v>
      </c>
      <c r="BM100" s="25" t="s">
        <v>261</v>
      </c>
    </row>
    <row r="101" spans="2:63" s="11" customFormat="1" ht="37.35" customHeight="1">
      <c r="B101" s="187"/>
      <c r="C101" s="188"/>
      <c r="D101" s="189" t="s">
        <v>70</v>
      </c>
      <c r="E101" s="190" t="s">
        <v>4236</v>
      </c>
      <c r="F101" s="190" t="s">
        <v>5179</v>
      </c>
      <c r="G101" s="188"/>
      <c r="H101" s="188"/>
      <c r="I101" s="191"/>
      <c r="J101" s="192">
        <f>BK101</f>
        <v>0</v>
      </c>
      <c r="K101" s="188"/>
      <c r="L101" s="193"/>
      <c r="M101" s="194"/>
      <c r="N101" s="195"/>
      <c r="O101" s="195"/>
      <c r="P101" s="196">
        <f>SUM(P102:P143)</f>
        <v>0</v>
      </c>
      <c r="Q101" s="195"/>
      <c r="R101" s="196">
        <f>SUM(R102:R143)</f>
        <v>0</v>
      </c>
      <c r="S101" s="195"/>
      <c r="T101" s="197">
        <f>SUM(T102:T143)</f>
        <v>0</v>
      </c>
      <c r="AR101" s="198" t="s">
        <v>78</v>
      </c>
      <c r="AT101" s="199" t="s">
        <v>70</v>
      </c>
      <c r="AU101" s="199" t="s">
        <v>71</v>
      </c>
      <c r="AY101" s="198" t="s">
        <v>210</v>
      </c>
      <c r="BK101" s="200">
        <f>SUM(BK102:BK143)</f>
        <v>0</v>
      </c>
    </row>
    <row r="102" spans="2:65" s="1" customFormat="1" ht="16.5" customHeight="1">
      <c r="B102" s="41"/>
      <c r="C102" s="203" t="s">
        <v>241</v>
      </c>
      <c r="D102" s="203" t="s">
        <v>212</v>
      </c>
      <c r="E102" s="204" t="s">
        <v>5180</v>
      </c>
      <c r="F102" s="205" t="s">
        <v>5181</v>
      </c>
      <c r="G102" s="206" t="s">
        <v>345</v>
      </c>
      <c r="H102" s="207">
        <v>15</v>
      </c>
      <c r="I102" s="208"/>
      <c r="J102" s="209">
        <f aca="true" t="shared" si="0" ref="J102:J143">ROUND(I102*H102,2)</f>
        <v>0</v>
      </c>
      <c r="K102" s="205" t="s">
        <v>21</v>
      </c>
      <c r="L102" s="61"/>
      <c r="M102" s="210" t="s">
        <v>21</v>
      </c>
      <c r="N102" s="211" t="s">
        <v>42</v>
      </c>
      <c r="O102" s="42"/>
      <c r="P102" s="212">
        <f aca="true" t="shared" si="1" ref="P102:P143">O102*H102</f>
        <v>0</v>
      </c>
      <c r="Q102" s="212">
        <v>0</v>
      </c>
      <c r="R102" s="212">
        <f aca="true" t="shared" si="2" ref="R102:R143">Q102*H102</f>
        <v>0</v>
      </c>
      <c r="S102" s="212">
        <v>0</v>
      </c>
      <c r="T102" s="213">
        <f aca="true" t="shared" si="3" ref="T102:T143">S102*H102</f>
        <v>0</v>
      </c>
      <c r="AR102" s="25" t="s">
        <v>217</v>
      </c>
      <c r="AT102" s="25" t="s">
        <v>212</v>
      </c>
      <c r="AU102" s="25" t="s">
        <v>78</v>
      </c>
      <c r="AY102" s="25" t="s">
        <v>210</v>
      </c>
      <c r="BE102" s="214">
        <f aca="true" t="shared" si="4" ref="BE102:BE143">IF(N102="základní",J102,0)</f>
        <v>0</v>
      </c>
      <c r="BF102" s="214">
        <f aca="true" t="shared" si="5" ref="BF102:BF143">IF(N102="snížená",J102,0)</f>
        <v>0</v>
      </c>
      <c r="BG102" s="214">
        <f aca="true" t="shared" si="6" ref="BG102:BG143">IF(N102="zákl. přenesená",J102,0)</f>
        <v>0</v>
      </c>
      <c r="BH102" s="214">
        <f aca="true" t="shared" si="7" ref="BH102:BH143">IF(N102="sníž. přenesená",J102,0)</f>
        <v>0</v>
      </c>
      <c r="BI102" s="214">
        <f aca="true" t="shared" si="8" ref="BI102:BI143">IF(N102="nulová",J102,0)</f>
        <v>0</v>
      </c>
      <c r="BJ102" s="25" t="s">
        <v>78</v>
      </c>
      <c r="BK102" s="214">
        <f aca="true" t="shared" si="9" ref="BK102:BK143">ROUND(I102*H102,2)</f>
        <v>0</v>
      </c>
      <c r="BL102" s="25" t="s">
        <v>217</v>
      </c>
      <c r="BM102" s="25" t="s">
        <v>271</v>
      </c>
    </row>
    <row r="103" spans="2:65" s="1" customFormat="1" ht="16.5" customHeight="1">
      <c r="B103" s="41"/>
      <c r="C103" s="203" t="s">
        <v>247</v>
      </c>
      <c r="D103" s="203" t="s">
        <v>212</v>
      </c>
      <c r="E103" s="204" t="s">
        <v>5182</v>
      </c>
      <c r="F103" s="205" t="s">
        <v>5183</v>
      </c>
      <c r="G103" s="206" t="s">
        <v>345</v>
      </c>
      <c r="H103" s="207">
        <v>1.5</v>
      </c>
      <c r="I103" s="208"/>
      <c r="J103" s="209">
        <f t="shared" si="0"/>
        <v>0</v>
      </c>
      <c r="K103" s="205" t="s">
        <v>21</v>
      </c>
      <c r="L103" s="61"/>
      <c r="M103" s="210" t="s">
        <v>21</v>
      </c>
      <c r="N103" s="211" t="s">
        <v>42</v>
      </c>
      <c r="O103" s="42"/>
      <c r="P103" s="212">
        <f t="shared" si="1"/>
        <v>0</v>
      </c>
      <c r="Q103" s="212">
        <v>0</v>
      </c>
      <c r="R103" s="212">
        <f t="shared" si="2"/>
        <v>0</v>
      </c>
      <c r="S103" s="212">
        <v>0</v>
      </c>
      <c r="T103" s="213">
        <f t="shared" si="3"/>
        <v>0</v>
      </c>
      <c r="AR103" s="25" t="s">
        <v>217</v>
      </c>
      <c r="AT103" s="25" t="s">
        <v>212</v>
      </c>
      <c r="AU103" s="25" t="s">
        <v>78</v>
      </c>
      <c r="AY103" s="25" t="s">
        <v>210</v>
      </c>
      <c r="BE103" s="214">
        <f t="shared" si="4"/>
        <v>0</v>
      </c>
      <c r="BF103" s="214">
        <f t="shared" si="5"/>
        <v>0</v>
      </c>
      <c r="BG103" s="214">
        <f t="shared" si="6"/>
        <v>0</v>
      </c>
      <c r="BH103" s="214">
        <f t="shared" si="7"/>
        <v>0</v>
      </c>
      <c r="BI103" s="214">
        <f t="shared" si="8"/>
        <v>0</v>
      </c>
      <c r="BJ103" s="25" t="s">
        <v>78</v>
      </c>
      <c r="BK103" s="214">
        <f t="shared" si="9"/>
        <v>0</v>
      </c>
      <c r="BL103" s="25" t="s">
        <v>217</v>
      </c>
      <c r="BM103" s="25" t="s">
        <v>283</v>
      </c>
    </row>
    <row r="104" spans="2:65" s="1" customFormat="1" ht="16.5" customHeight="1">
      <c r="B104" s="41"/>
      <c r="C104" s="203" t="s">
        <v>252</v>
      </c>
      <c r="D104" s="203" t="s">
        <v>212</v>
      </c>
      <c r="E104" s="204" t="s">
        <v>5184</v>
      </c>
      <c r="F104" s="205" t="s">
        <v>5185</v>
      </c>
      <c r="G104" s="206" t="s">
        <v>345</v>
      </c>
      <c r="H104" s="207">
        <v>1</v>
      </c>
      <c r="I104" s="208"/>
      <c r="J104" s="209">
        <f t="shared" si="0"/>
        <v>0</v>
      </c>
      <c r="K104" s="205" t="s">
        <v>21</v>
      </c>
      <c r="L104" s="61"/>
      <c r="M104" s="210" t="s">
        <v>21</v>
      </c>
      <c r="N104" s="211" t="s">
        <v>42</v>
      </c>
      <c r="O104" s="42"/>
      <c r="P104" s="212">
        <f t="shared" si="1"/>
        <v>0</v>
      </c>
      <c r="Q104" s="212">
        <v>0</v>
      </c>
      <c r="R104" s="212">
        <f t="shared" si="2"/>
        <v>0</v>
      </c>
      <c r="S104" s="212">
        <v>0</v>
      </c>
      <c r="T104" s="213">
        <f t="shared" si="3"/>
        <v>0</v>
      </c>
      <c r="AR104" s="25" t="s">
        <v>217</v>
      </c>
      <c r="AT104" s="25" t="s">
        <v>212</v>
      </c>
      <c r="AU104" s="25" t="s">
        <v>78</v>
      </c>
      <c r="AY104" s="25" t="s">
        <v>210</v>
      </c>
      <c r="BE104" s="214">
        <f t="shared" si="4"/>
        <v>0</v>
      </c>
      <c r="BF104" s="214">
        <f t="shared" si="5"/>
        <v>0</v>
      </c>
      <c r="BG104" s="214">
        <f t="shared" si="6"/>
        <v>0</v>
      </c>
      <c r="BH104" s="214">
        <f t="shared" si="7"/>
        <v>0</v>
      </c>
      <c r="BI104" s="214">
        <f t="shared" si="8"/>
        <v>0</v>
      </c>
      <c r="BJ104" s="25" t="s">
        <v>78</v>
      </c>
      <c r="BK104" s="214">
        <f t="shared" si="9"/>
        <v>0</v>
      </c>
      <c r="BL104" s="25" t="s">
        <v>217</v>
      </c>
      <c r="BM104" s="25" t="s">
        <v>291</v>
      </c>
    </row>
    <row r="105" spans="2:65" s="1" customFormat="1" ht="16.5" customHeight="1">
      <c r="B105" s="41"/>
      <c r="C105" s="203" t="s">
        <v>257</v>
      </c>
      <c r="D105" s="203" t="s">
        <v>212</v>
      </c>
      <c r="E105" s="204" t="s">
        <v>5186</v>
      </c>
      <c r="F105" s="205" t="s">
        <v>5187</v>
      </c>
      <c r="G105" s="206" t="s">
        <v>345</v>
      </c>
      <c r="H105" s="207">
        <v>1.25</v>
      </c>
      <c r="I105" s="208"/>
      <c r="J105" s="209">
        <f t="shared" si="0"/>
        <v>0</v>
      </c>
      <c r="K105" s="205" t="s">
        <v>21</v>
      </c>
      <c r="L105" s="61"/>
      <c r="M105" s="210" t="s">
        <v>21</v>
      </c>
      <c r="N105" s="211" t="s">
        <v>42</v>
      </c>
      <c r="O105" s="42"/>
      <c r="P105" s="212">
        <f t="shared" si="1"/>
        <v>0</v>
      </c>
      <c r="Q105" s="212">
        <v>0</v>
      </c>
      <c r="R105" s="212">
        <f t="shared" si="2"/>
        <v>0</v>
      </c>
      <c r="S105" s="212">
        <v>0</v>
      </c>
      <c r="T105" s="213">
        <f t="shared" si="3"/>
        <v>0</v>
      </c>
      <c r="AR105" s="25" t="s">
        <v>217</v>
      </c>
      <c r="AT105" s="25" t="s">
        <v>212</v>
      </c>
      <c r="AU105" s="25" t="s">
        <v>78</v>
      </c>
      <c r="AY105" s="25" t="s">
        <v>210</v>
      </c>
      <c r="BE105" s="214">
        <f t="shared" si="4"/>
        <v>0</v>
      </c>
      <c r="BF105" s="214">
        <f t="shared" si="5"/>
        <v>0</v>
      </c>
      <c r="BG105" s="214">
        <f t="shared" si="6"/>
        <v>0</v>
      </c>
      <c r="BH105" s="214">
        <f t="shared" si="7"/>
        <v>0</v>
      </c>
      <c r="BI105" s="214">
        <f t="shared" si="8"/>
        <v>0</v>
      </c>
      <c r="BJ105" s="25" t="s">
        <v>78</v>
      </c>
      <c r="BK105" s="214">
        <f t="shared" si="9"/>
        <v>0</v>
      </c>
      <c r="BL105" s="25" t="s">
        <v>217</v>
      </c>
      <c r="BM105" s="25" t="s">
        <v>301</v>
      </c>
    </row>
    <row r="106" spans="2:65" s="1" customFormat="1" ht="16.5" customHeight="1">
      <c r="B106" s="41"/>
      <c r="C106" s="203" t="s">
        <v>261</v>
      </c>
      <c r="D106" s="203" t="s">
        <v>212</v>
      </c>
      <c r="E106" s="204" t="s">
        <v>5188</v>
      </c>
      <c r="F106" s="205" t="s">
        <v>5189</v>
      </c>
      <c r="G106" s="206" t="s">
        <v>345</v>
      </c>
      <c r="H106" s="207">
        <v>1.15</v>
      </c>
      <c r="I106" s="208"/>
      <c r="J106" s="209">
        <f t="shared" si="0"/>
        <v>0</v>
      </c>
      <c r="K106" s="205" t="s">
        <v>21</v>
      </c>
      <c r="L106" s="61"/>
      <c r="M106" s="210" t="s">
        <v>21</v>
      </c>
      <c r="N106" s="211" t="s">
        <v>42</v>
      </c>
      <c r="O106" s="42"/>
      <c r="P106" s="212">
        <f t="shared" si="1"/>
        <v>0</v>
      </c>
      <c r="Q106" s="212">
        <v>0</v>
      </c>
      <c r="R106" s="212">
        <f t="shared" si="2"/>
        <v>0</v>
      </c>
      <c r="S106" s="212">
        <v>0</v>
      </c>
      <c r="T106" s="213">
        <f t="shared" si="3"/>
        <v>0</v>
      </c>
      <c r="AR106" s="25" t="s">
        <v>217</v>
      </c>
      <c r="AT106" s="25" t="s">
        <v>212</v>
      </c>
      <c r="AU106" s="25" t="s">
        <v>78</v>
      </c>
      <c r="AY106" s="25" t="s">
        <v>210</v>
      </c>
      <c r="BE106" s="214">
        <f t="shared" si="4"/>
        <v>0</v>
      </c>
      <c r="BF106" s="214">
        <f t="shared" si="5"/>
        <v>0</v>
      </c>
      <c r="BG106" s="214">
        <f t="shared" si="6"/>
        <v>0</v>
      </c>
      <c r="BH106" s="214">
        <f t="shared" si="7"/>
        <v>0</v>
      </c>
      <c r="BI106" s="214">
        <f t="shared" si="8"/>
        <v>0</v>
      </c>
      <c r="BJ106" s="25" t="s">
        <v>78</v>
      </c>
      <c r="BK106" s="214">
        <f t="shared" si="9"/>
        <v>0</v>
      </c>
      <c r="BL106" s="25" t="s">
        <v>217</v>
      </c>
      <c r="BM106" s="25" t="s">
        <v>312</v>
      </c>
    </row>
    <row r="107" spans="2:65" s="1" customFormat="1" ht="16.5" customHeight="1">
      <c r="B107" s="41"/>
      <c r="C107" s="203" t="s">
        <v>266</v>
      </c>
      <c r="D107" s="203" t="s">
        <v>212</v>
      </c>
      <c r="E107" s="204" t="s">
        <v>5190</v>
      </c>
      <c r="F107" s="205" t="s">
        <v>5191</v>
      </c>
      <c r="G107" s="206" t="s">
        <v>345</v>
      </c>
      <c r="H107" s="207">
        <v>51.75</v>
      </c>
      <c r="I107" s="208"/>
      <c r="J107" s="209">
        <f t="shared" si="0"/>
        <v>0</v>
      </c>
      <c r="K107" s="205" t="s">
        <v>21</v>
      </c>
      <c r="L107" s="61"/>
      <c r="M107" s="210" t="s">
        <v>21</v>
      </c>
      <c r="N107" s="211" t="s">
        <v>42</v>
      </c>
      <c r="O107" s="42"/>
      <c r="P107" s="212">
        <f t="shared" si="1"/>
        <v>0</v>
      </c>
      <c r="Q107" s="212">
        <v>0</v>
      </c>
      <c r="R107" s="212">
        <f t="shared" si="2"/>
        <v>0</v>
      </c>
      <c r="S107" s="212">
        <v>0</v>
      </c>
      <c r="T107" s="213">
        <f t="shared" si="3"/>
        <v>0</v>
      </c>
      <c r="AR107" s="25" t="s">
        <v>217</v>
      </c>
      <c r="AT107" s="25" t="s">
        <v>212</v>
      </c>
      <c r="AU107" s="25" t="s">
        <v>78</v>
      </c>
      <c r="AY107" s="25" t="s">
        <v>210</v>
      </c>
      <c r="BE107" s="214">
        <f t="shared" si="4"/>
        <v>0</v>
      </c>
      <c r="BF107" s="214">
        <f t="shared" si="5"/>
        <v>0</v>
      </c>
      <c r="BG107" s="214">
        <f t="shared" si="6"/>
        <v>0</v>
      </c>
      <c r="BH107" s="214">
        <f t="shared" si="7"/>
        <v>0</v>
      </c>
      <c r="BI107" s="214">
        <f t="shared" si="8"/>
        <v>0</v>
      </c>
      <c r="BJ107" s="25" t="s">
        <v>78</v>
      </c>
      <c r="BK107" s="214">
        <f t="shared" si="9"/>
        <v>0</v>
      </c>
      <c r="BL107" s="25" t="s">
        <v>217</v>
      </c>
      <c r="BM107" s="25" t="s">
        <v>319</v>
      </c>
    </row>
    <row r="108" spans="2:65" s="1" customFormat="1" ht="16.5" customHeight="1">
      <c r="B108" s="41"/>
      <c r="C108" s="203" t="s">
        <v>271</v>
      </c>
      <c r="D108" s="203" t="s">
        <v>212</v>
      </c>
      <c r="E108" s="204" t="s">
        <v>5192</v>
      </c>
      <c r="F108" s="205" t="s">
        <v>5193</v>
      </c>
      <c r="G108" s="206" t="s">
        <v>345</v>
      </c>
      <c r="H108" s="207">
        <v>94</v>
      </c>
      <c r="I108" s="208"/>
      <c r="J108" s="209">
        <f t="shared" si="0"/>
        <v>0</v>
      </c>
      <c r="K108" s="205" t="s">
        <v>21</v>
      </c>
      <c r="L108" s="61"/>
      <c r="M108" s="210" t="s">
        <v>21</v>
      </c>
      <c r="N108" s="211" t="s">
        <v>42</v>
      </c>
      <c r="O108" s="42"/>
      <c r="P108" s="212">
        <f t="shared" si="1"/>
        <v>0</v>
      </c>
      <c r="Q108" s="212">
        <v>0</v>
      </c>
      <c r="R108" s="212">
        <f t="shared" si="2"/>
        <v>0</v>
      </c>
      <c r="S108" s="212">
        <v>0</v>
      </c>
      <c r="T108" s="213">
        <f t="shared" si="3"/>
        <v>0</v>
      </c>
      <c r="AR108" s="25" t="s">
        <v>217</v>
      </c>
      <c r="AT108" s="25" t="s">
        <v>212</v>
      </c>
      <c r="AU108" s="25" t="s">
        <v>78</v>
      </c>
      <c r="AY108" s="25" t="s">
        <v>210</v>
      </c>
      <c r="BE108" s="214">
        <f t="shared" si="4"/>
        <v>0</v>
      </c>
      <c r="BF108" s="214">
        <f t="shared" si="5"/>
        <v>0</v>
      </c>
      <c r="BG108" s="214">
        <f t="shared" si="6"/>
        <v>0</v>
      </c>
      <c r="BH108" s="214">
        <f t="shared" si="7"/>
        <v>0</v>
      </c>
      <c r="BI108" s="214">
        <f t="shared" si="8"/>
        <v>0</v>
      </c>
      <c r="BJ108" s="25" t="s">
        <v>78</v>
      </c>
      <c r="BK108" s="214">
        <f t="shared" si="9"/>
        <v>0</v>
      </c>
      <c r="BL108" s="25" t="s">
        <v>217</v>
      </c>
      <c r="BM108" s="25" t="s">
        <v>332</v>
      </c>
    </row>
    <row r="109" spans="2:65" s="1" customFormat="1" ht="16.5" customHeight="1">
      <c r="B109" s="41"/>
      <c r="C109" s="203" t="s">
        <v>277</v>
      </c>
      <c r="D109" s="203" t="s">
        <v>212</v>
      </c>
      <c r="E109" s="204" t="s">
        <v>5194</v>
      </c>
      <c r="F109" s="205" t="s">
        <v>5195</v>
      </c>
      <c r="G109" s="206" t="s">
        <v>345</v>
      </c>
      <c r="H109" s="207">
        <v>77.75</v>
      </c>
      <c r="I109" s="208"/>
      <c r="J109" s="209">
        <f t="shared" si="0"/>
        <v>0</v>
      </c>
      <c r="K109" s="205" t="s">
        <v>21</v>
      </c>
      <c r="L109" s="61"/>
      <c r="M109" s="210" t="s">
        <v>21</v>
      </c>
      <c r="N109" s="211" t="s">
        <v>42</v>
      </c>
      <c r="O109" s="42"/>
      <c r="P109" s="212">
        <f t="shared" si="1"/>
        <v>0</v>
      </c>
      <c r="Q109" s="212">
        <v>0</v>
      </c>
      <c r="R109" s="212">
        <f t="shared" si="2"/>
        <v>0</v>
      </c>
      <c r="S109" s="212">
        <v>0</v>
      </c>
      <c r="T109" s="213">
        <f t="shared" si="3"/>
        <v>0</v>
      </c>
      <c r="AR109" s="25" t="s">
        <v>217</v>
      </c>
      <c r="AT109" s="25" t="s">
        <v>212</v>
      </c>
      <c r="AU109" s="25" t="s">
        <v>78</v>
      </c>
      <c r="AY109" s="25" t="s">
        <v>210</v>
      </c>
      <c r="BE109" s="214">
        <f t="shared" si="4"/>
        <v>0</v>
      </c>
      <c r="BF109" s="214">
        <f t="shared" si="5"/>
        <v>0</v>
      </c>
      <c r="BG109" s="214">
        <f t="shared" si="6"/>
        <v>0</v>
      </c>
      <c r="BH109" s="214">
        <f t="shared" si="7"/>
        <v>0</v>
      </c>
      <c r="BI109" s="214">
        <f t="shared" si="8"/>
        <v>0</v>
      </c>
      <c r="BJ109" s="25" t="s">
        <v>78</v>
      </c>
      <c r="BK109" s="214">
        <f t="shared" si="9"/>
        <v>0</v>
      </c>
      <c r="BL109" s="25" t="s">
        <v>217</v>
      </c>
      <c r="BM109" s="25" t="s">
        <v>342</v>
      </c>
    </row>
    <row r="110" spans="2:65" s="1" customFormat="1" ht="16.5" customHeight="1">
      <c r="B110" s="41"/>
      <c r="C110" s="203" t="s">
        <v>283</v>
      </c>
      <c r="D110" s="203" t="s">
        <v>212</v>
      </c>
      <c r="E110" s="204" t="s">
        <v>5196</v>
      </c>
      <c r="F110" s="205" t="s">
        <v>5197</v>
      </c>
      <c r="G110" s="206" t="s">
        <v>345</v>
      </c>
      <c r="H110" s="207">
        <v>1.45</v>
      </c>
      <c r="I110" s="208"/>
      <c r="J110" s="209">
        <f t="shared" si="0"/>
        <v>0</v>
      </c>
      <c r="K110" s="205" t="s">
        <v>21</v>
      </c>
      <c r="L110" s="61"/>
      <c r="M110" s="210" t="s">
        <v>21</v>
      </c>
      <c r="N110" s="211" t="s">
        <v>42</v>
      </c>
      <c r="O110" s="42"/>
      <c r="P110" s="212">
        <f t="shared" si="1"/>
        <v>0</v>
      </c>
      <c r="Q110" s="212">
        <v>0</v>
      </c>
      <c r="R110" s="212">
        <f t="shared" si="2"/>
        <v>0</v>
      </c>
      <c r="S110" s="212">
        <v>0</v>
      </c>
      <c r="T110" s="213">
        <f t="shared" si="3"/>
        <v>0</v>
      </c>
      <c r="AR110" s="25" t="s">
        <v>217</v>
      </c>
      <c r="AT110" s="25" t="s">
        <v>212</v>
      </c>
      <c r="AU110" s="25" t="s">
        <v>78</v>
      </c>
      <c r="AY110" s="25" t="s">
        <v>210</v>
      </c>
      <c r="BE110" s="214">
        <f t="shared" si="4"/>
        <v>0</v>
      </c>
      <c r="BF110" s="214">
        <f t="shared" si="5"/>
        <v>0</v>
      </c>
      <c r="BG110" s="214">
        <f t="shared" si="6"/>
        <v>0</v>
      </c>
      <c r="BH110" s="214">
        <f t="shared" si="7"/>
        <v>0</v>
      </c>
      <c r="BI110" s="214">
        <f t="shared" si="8"/>
        <v>0</v>
      </c>
      <c r="BJ110" s="25" t="s">
        <v>78</v>
      </c>
      <c r="BK110" s="214">
        <f t="shared" si="9"/>
        <v>0</v>
      </c>
      <c r="BL110" s="25" t="s">
        <v>217</v>
      </c>
      <c r="BM110" s="25" t="s">
        <v>352</v>
      </c>
    </row>
    <row r="111" spans="2:65" s="1" customFormat="1" ht="16.5" customHeight="1">
      <c r="B111" s="41"/>
      <c r="C111" s="203" t="s">
        <v>10</v>
      </c>
      <c r="D111" s="203" t="s">
        <v>212</v>
      </c>
      <c r="E111" s="204" t="s">
        <v>5198</v>
      </c>
      <c r="F111" s="205" t="s">
        <v>5199</v>
      </c>
      <c r="G111" s="206" t="s">
        <v>345</v>
      </c>
      <c r="H111" s="207">
        <v>1.25</v>
      </c>
      <c r="I111" s="208"/>
      <c r="J111" s="209">
        <f t="shared" si="0"/>
        <v>0</v>
      </c>
      <c r="K111" s="205" t="s">
        <v>21</v>
      </c>
      <c r="L111" s="61"/>
      <c r="M111" s="210" t="s">
        <v>21</v>
      </c>
      <c r="N111" s="211" t="s">
        <v>42</v>
      </c>
      <c r="O111" s="42"/>
      <c r="P111" s="212">
        <f t="shared" si="1"/>
        <v>0</v>
      </c>
      <c r="Q111" s="212">
        <v>0</v>
      </c>
      <c r="R111" s="212">
        <f t="shared" si="2"/>
        <v>0</v>
      </c>
      <c r="S111" s="212">
        <v>0</v>
      </c>
      <c r="T111" s="213">
        <f t="shared" si="3"/>
        <v>0</v>
      </c>
      <c r="AR111" s="25" t="s">
        <v>217</v>
      </c>
      <c r="AT111" s="25" t="s">
        <v>212</v>
      </c>
      <c r="AU111" s="25" t="s">
        <v>78</v>
      </c>
      <c r="AY111" s="25" t="s">
        <v>210</v>
      </c>
      <c r="BE111" s="214">
        <f t="shared" si="4"/>
        <v>0</v>
      </c>
      <c r="BF111" s="214">
        <f t="shared" si="5"/>
        <v>0</v>
      </c>
      <c r="BG111" s="214">
        <f t="shared" si="6"/>
        <v>0</v>
      </c>
      <c r="BH111" s="214">
        <f t="shared" si="7"/>
        <v>0</v>
      </c>
      <c r="BI111" s="214">
        <f t="shared" si="8"/>
        <v>0</v>
      </c>
      <c r="BJ111" s="25" t="s">
        <v>78</v>
      </c>
      <c r="BK111" s="214">
        <f t="shared" si="9"/>
        <v>0</v>
      </c>
      <c r="BL111" s="25" t="s">
        <v>217</v>
      </c>
      <c r="BM111" s="25" t="s">
        <v>363</v>
      </c>
    </row>
    <row r="112" spans="2:65" s="1" customFormat="1" ht="16.5" customHeight="1">
      <c r="B112" s="41"/>
      <c r="C112" s="203" t="s">
        <v>291</v>
      </c>
      <c r="D112" s="203" t="s">
        <v>212</v>
      </c>
      <c r="E112" s="204" t="s">
        <v>5200</v>
      </c>
      <c r="F112" s="205" t="s">
        <v>5201</v>
      </c>
      <c r="G112" s="206" t="s">
        <v>345</v>
      </c>
      <c r="H112" s="207">
        <v>2.5</v>
      </c>
      <c r="I112" s="208"/>
      <c r="J112" s="209">
        <f t="shared" si="0"/>
        <v>0</v>
      </c>
      <c r="K112" s="205" t="s">
        <v>21</v>
      </c>
      <c r="L112" s="61"/>
      <c r="M112" s="210" t="s">
        <v>21</v>
      </c>
      <c r="N112" s="211" t="s">
        <v>42</v>
      </c>
      <c r="O112" s="42"/>
      <c r="P112" s="212">
        <f t="shared" si="1"/>
        <v>0</v>
      </c>
      <c r="Q112" s="212">
        <v>0</v>
      </c>
      <c r="R112" s="212">
        <f t="shared" si="2"/>
        <v>0</v>
      </c>
      <c r="S112" s="212">
        <v>0</v>
      </c>
      <c r="T112" s="213">
        <f t="shared" si="3"/>
        <v>0</v>
      </c>
      <c r="AR112" s="25" t="s">
        <v>217</v>
      </c>
      <c r="AT112" s="25" t="s">
        <v>212</v>
      </c>
      <c r="AU112" s="25" t="s">
        <v>78</v>
      </c>
      <c r="AY112" s="25" t="s">
        <v>210</v>
      </c>
      <c r="BE112" s="214">
        <f t="shared" si="4"/>
        <v>0</v>
      </c>
      <c r="BF112" s="214">
        <f t="shared" si="5"/>
        <v>0</v>
      </c>
      <c r="BG112" s="214">
        <f t="shared" si="6"/>
        <v>0</v>
      </c>
      <c r="BH112" s="214">
        <f t="shared" si="7"/>
        <v>0</v>
      </c>
      <c r="BI112" s="214">
        <f t="shared" si="8"/>
        <v>0</v>
      </c>
      <c r="BJ112" s="25" t="s">
        <v>78</v>
      </c>
      <c r="BK112" s="214">
        <f t="shared" si="9"/>
        <v>0</v>
      </c>
      <c r="BL112" s="25" t="s">
        <v>217</v>
      </c>
      <c r="BM112" s="25" t="s">
        <v>372</v>
      </c>
    </row>
    <row r="113" spans="2:65" s="1" customFormat="1" ht="16.5" customHeight="1">
      <c r="B113" s="41"/>
      <c r="C113" s="203" t="s">
        <v>295</v>
      </c>
      <c r="D113" s="203" t="s">
        <v>212</v>
      </c>
      <c r="E113" s="204" t="s">
        <v>5202</v>
      </c>
      <c r="F113" s="205" t="s">
        <v>5203</v>
      </c>
      <c r="G113" s="206" t="s">
        <v>345</v>
      </c>
      <c r="H113" s="207">
        <v>0.15</v>
      </c>
      <c r="I113" s="208"/>
      <c r="J113" s="209">
        <f t="shared" si="0"/>
        <v>0</v>
      </c>
      <c r="K113" s="205" t="s">
        <v>21</v>
      </c>
      <c r="L113" s="61"/>
      <c r="M113" s="210" t="s">
        <v>21</v>
      </c>
      <c r="N113" s="211" t="s">
        <v>42</v>
      </c>
      <c r="O113" s="42"/>
      <c r="P113" s="212">
        <f t="shared" si="1"/>
        <v>0</v>
      </c>
      <c r="Q113" s="212">
        <v>0</v>
      </c>
      <c r="R113" s="212">
        <f t="shared" si="2"/>
        <v>0</v>
      </c>
      <c r="S113" s="212">
        <v>0</v>
      </c>
      <c r="T113" s="213">
        <f t="shared" si="3"/>
        <v>0</v>
      </c>
      <c r="AR113" s="25" t="s">
        <v>217</v>
      </c>
      <c r="AT113" s="25" t="s">
        <v>212</v>
      </c>
      <c r="AU113" s="25" t="s">
        <v>78</v>
      </c>
      <c r="AY113" s="25" t="s">
        <v>210</v>
      </c>
      <c r="BE113" s="214">
        <f t="shared" si="4"/>
        <v>0</v>
      </c>
      <c r="BF113" s="214">
        <f t="shared" si="5"/>
        <v>0</v>
      </c>
      <c r="BG113" s="214">
        <f t="shared" si="6"/>
        <v>0</v>
      </c>
      <c r="BH113" s="214">
        <f t="shared" si="7"/>
        <v>0</v>
      </c>
      <c r="BI113" s="214">
        <f t="shared" si="8"/>
        <v>0</v>
      </c>
      <c r="BJ113" s="25" t="s">
        <v>78</v>
      </c>
      <c r="BK113" s="214">
        <f t="shared" si="9"/>
        <v>0</v>
      </c>
      <c r="BL113" s="25" t="s">
        <v>217</v>
      </c>
      <c r="BM113" s="25" t="s">
        <v>383</v>
      </c>
    </row>
    <row r="114" spans="2:65" s="1" customFormat="1" ht="16.5" customHeight="1">
      <c r="B114" s="41"/>
      <c r="C114" s="203" t="s">
        <v>301</v>
      </c>
      <c r="D114" s="203" t="s">
        <v>212</v>
      </c>
      <c r="E114" s="204" t="s">
        <v>5204</v>
      </c>
      <c r="F114" s="205" t="s">
        <v>5205</v>
      </c>
      <c r="G114" s="206" t="s">
        <v>345</v>
      </c>
      <c r="H114" s="207">
        <v>0.1</v>
      </c>
      <c r="I114" s="208"/>
      <c r="J114" s="209">
        <f t="shared" si="0"/>
        <v>0</v>
      </c>
      <c r="K114" s="205" t="s">
        <v>21</v>
      </c>
      <c r="L114" s="61"/>
      <c r="M114" s="210" t="s">
        <v>21</v>
      </c>
      <c r="N114" s="211" t="s">
        <v>42</v>
      </c>
      <c r="O114" s="42"/>
      <c r="P114" s="212">
        <f t="shared" si="1"/>
        <v>0</v>
      </c>
      <c r="Q114" s="212">
        <v>0</v>
      </c>
      <c r="R114" s="212">
        <f t="shared" si="2"/>
        <v>0</v>
      </c>
      <c r="S114" s="212">
        <v>0</v>
      </c>
      <c r="T114" s="213">
        <f t="shared" si="3"/>
        <v>0</v>
      </c>
      <c r="AR114" s="25" t="s">
        <v>217</v>
      </c>
      <c r="AT114" s="25" t="s">
        <v>212</v>
      </c>
      <c r="AU114" s="25" t="s">
        <v>78</v>
      </c>
      <c r="AY114" s="25" t="s">
        <v>210</v>
      </c>
      <c r="BE114" s="214">
        <f t="shared" si="4"/>
        <v>0</v>
      </c>
      <c r="BF114" s="214">
        <f t="shared" si="5"/>
        <v>0</v>
      </c>
      <c r="BG114" s="214">
        <f t="shared" si="6"/>
        <v>0</v>
      </c>
      <c r="BH114" s="214">
        <f t="shared" si="7"/>
        <v>0</v>
      </c>
      <c r="BI114" s="214">
        <f t="shared" si="8"/>
        <v>0</v>
      </c>
      <c r="BJ114" s="25" t="s">
        <v>78</v>
      </c>
      <c r="BK114" s="214">
        <f t="shared" si="9"/>
        <v>0</v>
      </c>
      <c r="BL114" s="25" t="s">
        <v>217</v>
      </c>
      <c r="BM114" s="25" t="s">
        <v>393</v>
      </c>
    </row>
    <row r="115" spans="2:65" s="1" customFormat="1" ht="16.5" customHeight="1">
      <c r="B115" s="41"/>
      <c r="C115" s="203" t="s">
        <v>307</v>
      </c>
      <c r="D115" s="203" t="s">
        <v>212</v>
      </c>
      <c r="E115" s="204" t="s">
        <v>5206</v>
      </c>
      <c r="F115" s="205" t="s">
        <v>5207</v>
      </c>
      <c r="G115" s="206" t="s">
        <v>1472</v>
      </c>
      <c r="H115" s="207">
        <v>1.25</v>
      </c>
      <c r="I115" s="208"/>
      <c r="J115" s="209">
        <f t="shared" si="0"/>
        <v>0</v>
      </c>
      <c r="K115" s="205" t="s">
        <v>21</v>
      </c>
      <c r="L115" s="61"/>
      <c r="M115" s="210" t="s">
        <v>21</v>
      </c>
      <c r="N115" s="211" t="s">
        <v>42</v>
      </c>
      <c r="O115" s="42"/>
      <c r="P115" s="212">
        <f t="shared" si="1"/>
        <v>0</v>
      </c>
      <c r="Q115" s="212">
        <v>0</v>
      </c>
      <c r="R115" s="212">
        <f t="shared" si="2"/>
        <v>0</v>
      </c>
      <c r="S115" s="212">
        <v>0</v>
      </c>
      <c r="T115" s="213">
        <f t="shared" si="3"/>
        <v>0</v>
      </c>
      <c r="AR115" s="25" t="s">
        <v>217</v>
      </c>
      <c r="AT115" s="25" t="s">
        <v>212</v>
      </c>
      <c r="AU115" s="25" t="s">
        <v>78</v>
      </c>
      <c r="AY115" s="25" t="s">
        <v>210</v>
      </c>
      <c r="BE115" s="214">
        <f t="shared" si="4"/>
        <v>0</v>
      </c>
      <c r="BF115" s="214">
        <f t="shared" si="5"/>
        <v>0</v>
      </c>
      <c r="BG115" s="214">
        <f t="shared" si="6"/>
        <v>0</v>
      </c>
      <c r="BH115" s="214">
        <f t="shared" si="7"/>
        <v>0</v>
      </c>
      <c r="BI115" s="214">
        <f t="shared" si="8"/>
        <v>0</v>
      </c>
      <c r="BJ115" s="25" t="s">
        <v>78</v>
      </c>
      <c r="BK115" s="214">
        <f t="shared" si="9"/>
        <v>0</v>
      </c>
      <c r="BL115" s="25" t="s">
        <v>217</v>
      </c>
      <c r="BM115" s="25" t="s">
        <v>404</v>
      </c>
    </row>
    <row r="116" spans="2:65" s="1" customFormat="1" ht="16.5" customHeight="1">
      <c r="B116" s="41"/>
      <c r="C116" s="203" t="s">
        <v>312</v>
      </c>
      <c r="D116" s="203" t="s">
        <v>212</v>
      </c>
      <c r="E116" s="204" t="s">
        <v>5208</v>
      </c>
      <c r="F116" s="205" t="s">
        <v>5209</v>
      </c>
      <c r="G116" s="206" t="s">
        <v>1472</v>
      </c>
      <c r="H116" s="207">
        <v>0.4</v>
      </c>
      <c r="I116" s="208"/>
      <c r="J116" s="209">
        <f t="shared" si="0"/>
        <v>0</v>
      </c>
      <c r="K116" s="205" t="s">
        <v>21</v>
      </c>
      <c r="L116" s="61"/>
      <c r="M116" s="210" t="s">
        <v>21</v>
      </c>
      <c r="N116" s="211" t="s">
        <v>42</v>
      </c>
      <c r="O116" s="42"/>
      <c r="P116" s="212">
        <f t="shared" si="1"/>
        <v>0</v>
      </c>
      <c r="Q116" s="212">
        <v>0</v>
      </c>
      <c r="R116" s="212">
        <f t="shared" si="2"/>
        <v>0</v>
      </c>
      <c r="S116" s="212">
        <v>0</v>
      </c>
      <c r="T116" s="213">
        <f t="shared" si="3"/>
        <v>0</v>
      </c>
      <c r="AR116" s="25" t="s">
        <v>217</v>
      </c>
      <c r="AT116" s="25" t="s">
        <v>212</v>
      </c>
      <c r="AU116" s="25" t="s">
        <v>78</v>
      </c>
      <c r="AY116" s="25" t="s">
        <v>210</v>
      </c>
      <c r="BE116" s="214">
        <f t="shared" si="4"/>
        <v>0</v>
      </c>
      <c r="BF116" s="214">
        <f t="shared" si="5"/>
        <v>0</v>
      </c>
      <c r="BG116" s="214">
        <f t="shared" si="6"/>
        <v>0</v>
      </c>
      <c r="BH116" s="214">
        <f t="shared" si="7"/>
        <v>0</v>
      </c>
      <c r="BI116" s="214">
        <f t="shared" si="8"/>
        <v>0</v>
      </c>
      <c r="BJ116" s="25" t="s">
        <v>78</v>
      </c>
      <c r="BK116" s="214">
        <f t="shared" si="9"/>
        <v>0</v>
      </c>
      <c r="BL116" s="25" t="s">
        <v>217</v>
      </c>
      <c r="BM116" s="25" t="s">
        <v>414</v>
      </c>
    </row>
    <row r="117" spans="2:65" s="1" customFormat="1" ht="16.5" customHeight="1">
      <c r="B117" s="41"/>
      <c r="C117" s="203" t="s">
        <v>9</v>
      </c>
      <c r="D117" s="203" t="s">
        <v>212</v>
      </c>
      <c r="E117" s="204" t="s">
        <v>5210</v>
      </c>
      <c r="F117" s="205" t="s">
        <v>5211</v>
      </c>
      <c r="G117" s="206" t="s">
        <v>1472</v>
      </c>
      <c r="H117" s="207">
        <v>0.1</v>
      </c>
      <c r="I117" s="208"/>
      <c r="J117" s="209">
        <f t="shared" si="0"/>
        <v>0</v>
      </c>
      <c r="K117" s="205" t="s">
        <v>21</v>
      </c>
      <c r="L117" s="61"/>
      <c r="M117" s="210" t="s">
        <v>21</v>
      </c>
      <c r="N117" s="211" t="s">
        <v>42</v>
      </c>
      <c r="O117" s="42"/>
      <c r="P117" s="212">
        <f t="shared" si="1"/>
        <v>0</v>
      </c>
      <c r="Q117" s="212">
        <v>0</v>
      </c>
      <c r="R117" s="212">
        <f t="shared" si="2"/>
        <v>0</v>
      </c>
      <c r="S117" s="212">
        <v>0</v>
      </c>
      <c r="T117" s="213">
        <f t="shared" si="3"/>
        <v>0</v>
      </c>
      <c r="AR117" s="25" t="s">
        <v>217</v>
      </c>
      <c r="AT117" s="25" t="s">
        <v>212</v>
      </c>
      <c r="AU117" s="25" t="s">
        <v>78</v>
      </c>
      <c r="AY117" s="25" t="s">
        <v>210</v>
      </c>
      <c r="BE117" s="214">
        <f t="shared" si="4"/>
        <v>0</v>
      </c>
      <c r="BF117" s="214">
        <f t="shared" si="5"/>
        <v>0</v>
      </c>
      <c r="BG117" s="214">
        <f t="shared" si="6"/>
        <v>0</v>
      </c>
      <c r="BH117" s="214">
        <f t="shared" si="7"/>
        <v>0</v>
      </c>
      <c r="BI117" s="214">
        <f t="shared" si="8"/>
        <v>0</v>
      </c>
      <c r="BJ117" s="25" t="s">
        <v>78</v>
      </c>
      <c r="BK117" s="214">
        <f t="shared" si="9"/>
        <v>0</v>
      </c>
      <c r="BL117" s="25" t="s">
        <v>217</v>
      </c>
      <c r="BM117" s="25" t="s">
        <v>426</v>
      </c>
    </row>
    <row r="118" spans="2:65" s="1" customFormat="1" ht="16.5" customHeight="1">
      <c r="B118" s="41"/>
      <c r="C118" s="203" t="s">
        <v>319</v>
      </c>
      <c r="D118" s="203" t="s">
        <v>212</v>
      </c>
      <c r="E118" s="204" t="s">
        <v>5208</v>
      </c>
      <c r="F118" s="205" t="s">
        <v>5209</v>
      </c>
      <c r="G118" s="206" t="s">
        <v>1472</v>
      </c>
      <c r="H118" s="207">
        <v>0.4</v>
      </c>
      <c r="I118" s="208"/>
      <c r="J118" s="209">
        <f t="shared" si="0"/>
        <v>0</v>
      </c>
      <c r="K118" s="205" t="s">
        <v>21</v>
      </c>
      <c r="L118" s="61"/>
      <c r="M118" s="210" t="s">
        <v>21</v>
      </c>
      <c r="N118" s="211" t="s">
        <v>42</v>
      </c>
      <c r="O118" s="42"/>
      <c r="P118" s="212">
        <f t="shared" si="1"/>
        <v>0</v>
      </c>
      <c r="Q118" s="212">
        <v>0</v>
      </c>
      <c r="R118" s="212">
        <f t="shared" si="2"/>
        <v>0</v>
      </c>
      <c r="S118" s="212">
        <v>0</v>
      </c>
      <c r="T118" s="213">
        <f t="shared" si="3"/>
        <v>0</v>
      </c>
      <c r="AR118" s="25" t="s">
        <v>217</v>
      </c>
      <c r="AT118" s="25" t="s">
        <v>212</v>
      </c>
      <c r="AU118" s="25" t="s">
        <v>78</v>
      </c>
      <c r="AY118" s="25" t="s">
        <v>210</v>
      </c>
      <c r="BE118" s="214">
        <f t="shared" si="4"/>
        <v>0</v>
      </c>
      <c r="BF118" s="214">
        <f t="shared" si="5"/>
        <v>0</v>
      </c>
      <c r="BG118" s="214">
        <f t="shared" si="6"/>
        <v>0</v>
      </c>
      <c r="BH118" s="214">
        <f t="shared" si="7"/>
        <v>0</v>
      </c>
      <c r="BI118" s="214">
        <f t="shared" si="8"/>
        <v>0</v>
      </c>
      <c r="BJ118" s="25" t="s">
        <v>78</v>
      </c>
      <c r="BK118" s="214">
        <f t="shared" si="9"/>
        <v>0</v>
      </c>
      <c r="BL118" s="25" t="s">
        <v>217</v>
      </c>
      <c r="BM118" s="25" t="s">
        <v>437</v>
      </c>
    </row>
    <row r="119" spans="2:65" s="1" customFormat="1" ht="16.5" customHeight="1">
      <c r="B119" s="41"/>
      <c r="C119" s="203" t="s">
        <v>325</v>
      </c>
      <c r="D119" s="203" t="s">
        <v>212</v>
      </c>
      <c r="E119" s="204" t="s">
        <v>5212</v>
      </c>
      <c r="F119" s="205" t="s">
        <v>5213</v>
      </c>
      <c r="G119" s="206" t="s">
        <v>1472</v>
      </c>
      <c r="H119" s="207">
        <v>0.25</v>
      </c>
      <c r="I119" s="208"/>
      <c r="J119" s="209">
        <f t="shared" si="0"/>
        <v>0</v>
      </c>
      <c r="K119" s="205" t="s">
        <v>21</v>
      </c>
      <c r="L119" s="61"/>
      <c r="M119" s="210" t="s">
        <v>21</v>
      </c>
      <c r="N119" s="211" t="s">
        <v>42</v>
      </c>
      <c r="O119" s="42"/>
      <c r="P119" s="212">
        <f t="shared" si="1"/>
        <v>0</v>
      </c>
      <c r="Q119" s="212">
        <v>0</v>
      </c>
      <c r="R119" s="212">
        <f t="shared" si="2"/>
        <v>0</v>
      </c>
      <c r="S119" s="212">
        <v>0</v>
      </c>
      <c r="T119" s="213">
        <f t="shared" si="3"/>
        <v>0</v>
      </c>
      <c r="AR119" s="25" t="s">
        <v>217</v>
      </c>
      <c r="AT119" s="25" t="s">
        <v>212</v>
      </c>
      <c r="AU119" s="25" t="s">
        <v>78</v>
      </c>
      <c r="AY119" s="25" t="s">
        <v>210</v>
      </c>
      <c r="BE119" s="214">
        <f t="shared" si="4"/>
        <v>0</v>
      </c>
      <c r="BF119" s="214">
        <f t="shared" si="5"/>
        <v>0</v>
      </c>
      <c r="BG119" s="214">
        <f t="shared" si="6"/>
        <v>0</v>
      </c>
      <c r="BH119" s="214">
        <f t="shared" si="7"/>
        <v>0</v>
      </c>
      <c r="BI119" s="214">
        <f t="shared" si="8"/>
        <v>0</v>
      </c>
      <c r="BJ119" s="25" t="s">
        <v>78</v>
      </c>
      <c r="BK119" s="214">
        <f t="shared" si="9"/>
        <v>0</v>
      </c>
      <c r="BL119" s="25" t="s">
        <v>217</v>
      </c>
      <c r="BM119" s="25" t="s">
        <v>452</v>
      </c>
    </row>
    <row r="120" spans="2:65" s="1" customFormat="1" ht="16.5" customHeight="1">
      <c r="B120" s="41"/>
      <c r="C120" s="203" t="s">
        <v>332</v>
      </c>
      <c r="D120" s="203" t="s">
        <v>212</v>
      </c>
      <c r="E120" s="204" t="s">
        <v>5214</v>
      </c>
      <c r="F120" s="205" t="s">
        <v>5215</v>
      </c>
      <c r="G120" s="206" t="s">
        <v>1472</v>
      </c>
      <c r="H120" s="207">
        <v>0.05</v>
      </c>
      <c r="I120" s="208"/>
      <c r="J120" s="209">
        <f t="shared" si="0"/>
        <v>0</v>
      </c>
      <c r="K120" s="205" t="s">
        <v>21</v>
      </c>
      <c r="L120" s="61"/>
      <c r="M120" s="210" t="s">
        <v>21</v>
      </c>
      <c r="N120" s="211" t="s">
        <v>42</v>
      </c>
      <c r="O120" s="42"/>
      <c r="P120" s="212">
        <f t="shared" si="1"/>
        <v>0</v>
      </c>
      <c r="Q120" s="212">
        <v>0</v>
      </c>
      <c r="R120" s="212">
        <f t="shared" si="2"/>
        <v>0</v>
      </c>
      <c r="S120" s="212">
        <v>0</v>
      </c>
      <c r="T120" s="213">
        <f t="shared" si="3"/>
        <v>0</v>
      </c>
      <c r="AR120" s="25" t="s">
        <v>217</v>
      </c>
      <c r="AT120" s="25" t="s">
        <v>212</v>
      </c>
      <c r="AU120" s="25" t="s">
        <v>78</v>
      </c>
      <c r="AY120" s="25" t="s">
        <v>210</v>
      </c>
      <c r="BE120" s="214">
        <f t="shared" si="4"/>
        <v>0</v>
      </c>
      <c r="BF120" s="214">
        <f t="shared" si="5"/>
        <v>0</v>
      </c>
      <c r="BG120" s="214">
        <f t="shared" si="6"/>
        <v>0</v>
      </c>
      <c r="BH120" s="214">
        <f t="shared" si="7"/>
        <v>0</v>
      </c>
      <c r="BI120" s="214">
        <f t="shared" si="8"/>
        <v>0</v>
      </c>
      <c r="BJ120" s="25" t="s">
        <v>78</v>
      </c>
      <c r="BK120" s="214">
        <f t="shared" si="9"/>
        <v>0</v>
      </c>
      <c r="BL120" s="25" t="s">
        <v>217</v>
      </c>
      <c r="BM120" s="25" t="s">
        <v>462</v>
      </c>
    </row>
    <row r="121" spans="2:65" s="1" customFormat="1" ht="16.5" customHeight="1">
      <c r="B121" s="41"/>
      <c r="C121" s="203" t="s">
        <v>337</v>
      </c>
      <c r="D121" s="203" t="s">
        <v>212</v>
      </c>
      <c r="E121" s="204" t="s">
        <v>5216</v>
      </c>
      <c r="F121" s="205" t="s">
        <v>5217</v>
      </c>
      <c r="G121" s="206" t="s">
        <v>345</v>
      </c>
      <c r="H121" s="207">
        <v>0.5</v>
      </c>
      <c r="I121" s="208"/>
      <c r="J121" s="209">
        <f t="shared" si="0"/>
        <v>0</v>
      </c>
      <c r="K121" s="205" t="s">
        <v>21</v>
      </c>
      <c r="L121" s="61"/>
      <c r="M121" s="210" t="s">
        <v>21</v>
      </c>
      <c r="N121" s="211" t="s">
        <v>42</v>
      </c>
      <c r="O121" s="42"/>
      <c r="P121" s="212">
        <f t="shared" si="1"/>
        <v>0</v>
      </c>
      <c r="Q121" s="212">
        <v>0</v>
      </c>
      <c r="R121" s="212">
        <f t="shared" si="2"/>
        <v>0</v>
      </c>
      <c r="S121" s="212">
        <v>0</v>
      </c>
      <c r="T121" s="213">
        <f t="shared" si="3"/>
        <v>0</v>
      </c>
      <c r="AR121" s="25" t="s">
        <v>217</v>
      </c>
      <c r="AT121" s="25" t="s">
        <v>212</v>
      </c>
      <c r="AU121" s="25" t="s">
        <v>78</v>
      </c>
      <c r="AY121" s="25" t="s">
        <v>210</v>
      </c>
      <c r="BE121" s="214">
        <f t="shared" si="4"/>
        <v>0</v>
      </c>
      <c r="BF121" s="214">
        <f t="shared" si="5"/>
        <v>0</v>
      </c>
      <c r="BG121" s="214">
        <f t="shared" si="6"/>
        <v>0</v>
      </c>
      <c r="BH121" s="214">
        <f t="shared" si="7"/>
        <v>0</v>
      </c>
      <c r="BI121" s="214">
        <f t="shared" si="8"/>
        <v>0</v>
      </c>
      <c r="BJ121" s="25" t="s">
        <v>78</v>
      </c>
      <c r="BK121" s="214">
        <f t="shared" si="9"/>
        <v>0</v>
      </c>
      <c r="BL121" s="25" t="s">
        <v>217</v>
      </c>
      <c r="BM121" s="25" t="s">
        <v>471</v>
      </c>
    </row>
    <row r="122" spans="2:65" s="1" customFormat="1" ht="16.5" customHeight="1">
      <c r="B122" s="41"/>
      <c r="C122" s="203" t="s">
        <v>342</v>
      </c>
      <c r="D122" s="203" t="s">
        <v>212</v>
      </c>
      <c r="E122" s="204" t="s">
        <v>5218</v>
      </c>
      <c r="F122" s="205" t="s">
        <v>5219</v>
      </c>
      <c r="G122" s="206" t="s">
        <v>1472</v>
      </c>
      <c r="H122" s="207">
        <v>0.05</v>
      </c>
      <c r="I122" s="208"/>
      <c r="J122" s="209">
        <f t="shared" si="0"/>
        <v>0</v>
      </c>
      <c r="K122" s="205" t="s">
        <v>21</v>
      </c>
      <c r="L122" s="61"/>
      <c r="M122" s="210" t="s">
        <v>21</v>
      </c>
      <c r="N122" s="211" t="s">
        <v>42</v>
      </c>
      <c r="O122" s="42"/>
      <c r="P122" s="212">
        <f t="shared" si="1"/>
        <v>0</v>
      </c>
      <c r="Q122" s="212">
        <v>0</v>
      </c>
      <c r="R122" s="212">
        <f t="shared" si="2"/>
        <v>0</v>
      </c>
      <c r="S122" s="212">
        <v>0</v>
      </c>
      <c r="T122" s="213">
        <f t="shared" si="3"/>
        <v>0</v>
      </c>
      <c r="AR122" s="25" t="s">
        <v>217</v>
      </c>
      <c r="AT122" s="25" t="s">
        <v>212</v>
      </c>
      <c r="AU122" s="25" t="s">
        <v>78</v>
      </c>
      <c r="AY122" s="25" t="s">
        <v>210</v>
      </c>
      <c r="BE122" s="214">
        <f t="shared" si="4"/>
        <v>0</v>
      </c>
      <c r="BF122" s="214">
        <f t="shared" si="5"/>
        <v>0</v>
      </c>
      <c r="BG122" s="214">
        <f t="shared" si="6"/>
        <v>0</v>
      </c>
      <c r="BH122" s="214">
        <f t="shared" si="7"/>
        <v>0</v>
      </c>
      <c r="BI122" s="214">
        <f t="shared" si="8"/>
        <v>0</v>
      </c>
      <c r="BJ122" s="25" t="s">
        <v>78</v>
      </c>
      <c r="BK122" s="214">
        <f t="shared" si="9"/>
        <v>0</v>
      </c>
      <c r="BL122" s="25" t="s">
        <v>217</v>
      </c>
      <c r="BM122" s="25" t="s">
        <v>480</v>
      </c>
    </row>
    <row r="123" spans="2:65" s="1" customFormat="1" ht="16.5" customHeight="1">
      <c r="B123" s="41"/>
      <c r="C123" s="203" t="s">
        <v>347</v>
      </c>
      <c r="D123" s="203" t="s">
        <v>212</v>
      </c>
      <c r="E123" s="204" t="s">
        <v>5220</v>
      </c>
      <c r="F123" s="205" t="s">
        <v>5221</v>
      </c>
      <c r="G123" s="206" t="s">
        <v>1472</v>
      </c>
      <c r="H123" s="207">
        <v>2</v>
      </c>
      <c r="I123" s="208"/>
      <c r="J123" s="209">
        <f t="shared" si="0"/>
        <v>0</v>
      </c>
      <c r="K123" s="205" t="s">
        <v>21</v>
      </c>
      <c r="L123" s="61"/>
      <c r="M123" s="210" t="s">
        <v>21</v>
      </c>
      <c r="N123" s="211" t="s">
        <v>42</v>
      </c>
      <c r="O123" s="42"/>
      <c r="P123" s="212">
        <f t="shared" si="1"/>
        <v>0</v>
      </c>
      <c r="Q123" s="212">
        <v>0</v>
      </c>
      <c r="R123" s="212">
        <f t="shared" si="2"/>
        <v>0</v>
      </c>
      <c r="S123" s="212">
        <v>0</v>
      </c>
      <c r="T123" s="213">
        <f t="shared" si="3"/>
        <v>0</v>
      </c>
      <c r="AR123" s="25" t="s">
        <v>217</v>
      </c>
      <c r="AT123" s="25" t="s">
        <v>212</v>
      </c>
      <c r="AU123" s="25" t="s">
        <v>78</v>
      </c>
      <c r="AY123" s="25" t="s">
        <v>210</v>
      </c>
      <c r="BE123" s="214">
        <f t="shared" si="4"/>
        <v>0</v>
      </c>
      <c r="BF123" s="214">
        <f t="shared" si="5"/>
        <v>0</v>
      </c>
      <c r="BG123" s="214">
        <f t="shared" si="6"/>
        <v>0</v>
      </c>
      <c r="BH123" s="214">
        <f t="shared" si="7"/>
        <v>0</v>
      </c>
      <c r="BI123" s="214">
        <f t="shared" si="8"/>
        <v>0</v>
      </c>
      <c r="BJ123" s="25" t="s">
        <v>78</v>
      </c>
      <c r="BK123" s="214">
        <f t="shared" si="9"/>
        <v>0</v>
      </c>
      <c r="BL123" s="25" t="s">
        <v>217</v>
      </c>
      <c r="BM123" s="25" t="s">
        <v>489</v>
      </c>
    </row>
    <row r="124" spans="2:65" s="1" customFormat="1" ht="16.5" customHeight="1">
      <c r="B124" s="41"/>
      <c r="C124" s="203" t="s">
        <v>352</v>
      </c>
      <c r="D124" s="203" t="s">
        <v>212</v>
      </c>
      <c r="E124" s="204" t="s">
        <v>5222</v>
      </c>
      <c r="F124" s="205" t="s">
        <v>5223</v>
      </c>
      <c r="G124" s="206" t="s">
        <v>1472</v>
      </c>
      <c r="H124" s="207">
        <v>2</v>
      </c>
      <c r="I124" s="208"/>
      <c r="J124" s="209">
        <f t="shared" si="0"/>
        <v>0</v>
      </c>
      <c r="K124" s="205" t="s">
        <v>21</v>
      </c>
      <c r="L124" s="61"/>
      <c r="M124" s="210" t="s">
        <v>21</v>
      </c>
      <c r="N124" s="211" t="s">
        <v>42</v>
      </c>
      <c r="O124" s="42"/>
      <c r="P124" s="212">
        <f t="shared" si="1"/>
        <v>0</v>
      </c>
      <c r="Q124" s="212">
        <v>0</v>
      </c>
      <c r="R124" s="212">
        <f t="shared" si="2"/>
        <v>0</v>
      </c>
      <c r="S124" s="212">
        <v>0</v>
      </c>
      <c r="T124" s="213">
        <f t="shared" si="3"/>
        <v>0</v>
      </c>
      <c r="AR124" s="25" t="s">
        <v>217</v>
      </c>
      <c r="AT124" s="25" t="s">
        <v>212</v>
      </c>
      <c r="AU124" s="25" t="s">
        <v>78</v>
      </c>
      <c r="AY124" s="25" t="s">
        <v>210</v>
      </c>
      <c r="BE124" s="214">
        <f t="shared" si="4"/>
        <v>0</v>
      </c>
      <c r="BF124" s="214">
        <f t="shared" si="5"/>
        <v>0</v>
      </c>
      <c r="BG124" s="214">
        <f t="shared" si="6"/>
        <v>0</v>
      </c>
      <c r="BH124" s="214">
        <f t="shared" si="7"/>
        <v>0</v>
      </c>
      <c r="BI124" s="214">
        <f t="shared" si="8"/>
        <v>0</v>
      </c>
      <c r="BJ124" s="25" t="s">
        <v>78</v>
      </c>
      <c r="BK124" s="214">
        <f t="shared" si="9"/>
        <v>0</v>
      </c>
      <c r="BL124" s="25" t="s">
        <v>217</v>
      </c>
      <c r="BM124" s="25" t="s">
        <v>503</v>
      </c>
    </row>
    <row r="125" spans="2:65" s="1" customFormat="1" ht="16.5" customHeight="1">
      <c r="B125" s="41"/>
      <c r="C125" s="203" t="s">
        <v>357</v>
      </c>
      <c r="D125" s="203" t="s">
        <v>212</v>
      </c>
      <c r="E125" s="204" t="s">
        <v>5224</v>
      </c>
      <c r="F125" s="205" t="s">
        <v>5225</v>
      </c>
      <c r="G125" s="206" t="s">
        <v>345</v>
      </c>
      <c r="H125" s="207">
        <v>0.75</v>
      </c>
      <c r="I125" s="208"/>
      <c r="J125" s="209">
        <f t="shared" si="0"/>
        <v>0</v>
      </c>
      <c r="K125" s="205" t="s">
        <v>21</v>
      </c>
      <c r="L125" s="61"/>
      <c r="M125" s="210" t="s">
        <v>21</v>
      </c>
      <c r="N125" s="211" t="s">
        <v>42</v>
      </c>
      <c r="O125" s="42"/>
      <c r="P125" s="212">
        <f t="shared" si="1"/>
        <v>0</v>
      </c>
      <c r="Q125" s="212">
        <v>0</v>
      </c>
      <c r="R125" s="212">
        <f t="shared" si="2"/>
        <v>0</v>
      </c>
      <c r="S125" s="212">
        <v>0</v>
      </c>
      <c r="T125" s="213">
        <f t="shared" si="3"/>
        <v>0</v>
      </c>
      <c r="AR125" s="25" t="s">
        <v>217</v>
      </c>
      <c r="AT125" s="25" t="s">
        <v>212</v>
      </c>
      <c r="AU125" s="25" t="s">
        <v>78</v>
      </c>
      <c r="AY125" s="25" t="s">
        <v>210</v>
      </c>
      <c r="BE125" s="214">
        <f t="shared" si="4"/>
        <v>0</v>
      </c>
      <c r="BF125" s="214">
        <f t="shared" si="5"/>
        <v>0</v>
      </c>
      <c r="BG125" s="214">
        <f t="shared" si="6"/>
        <v>0</v>
      </c>
      <c r="BH125" s="214">
        <f t="shared" si="7"/>
        <v>0</v>
      </c>
      <c r="BI125" s="214">
        <f t="shared" si="8"/>
        <v>0</v>
      </c>
      <c r="BJ125" s="25" t="s">
        <v>78</v>
      </c>
      <c r="BK125" s="214">
        <f t="shared" si="9"/>
        <v>0</v>
      </c>
      <c r="BL125" s="25" t="s">
        <v>217</v>
      </c>
      <c r="BM125" s="25" t="s">
        <v>513</v>
      </c>
    </row>
    <row r="126" spans="2:65" s="1" customFormat="1" ht="16.5" customHeight="1">
      <c r="B126" s="41"/>
      <c r="C126" s="203" t="s">
        <v>363</v>
      </c>
      <c r="D126" s="203" t="s">
        <v>212</v>
      </c>
      <c r="E126" s="204" t="s">
        <v>5226</v>
      </c>
      <c r="F126" s="205" t="s">
        <v>5227</v>
      </c>
      <c r="G126" s="206" t="s">
        <v>1472</v>
      </c>
      <c r="H126" s="207">
        <v>0.05</v>
      </c>
      <c r="I126" s="208"/>
      <c r="J126" s="209">
        <f t="shared" si="0"/>
        <v>0</v>
      </c>
      <c r="K126" s="205" t="s">
        <v>21</v>
      </c>
      <c r="L126" s="61"/>
      <c r="M126" s="210" t="s">
        <v>21</v>
      </c>
      <c r="N126" s="211" t="s">
        <v>42</v>
      </c>
      <c r="O126" s="42"/>
      <c r="P126" s="212">
        <f t="shared" si="1"/>
        <v>0</v>
      </c>
      <c r="Q126" s="212">
        <v>0</v>
      </c>
      <c r="R126" s="212">
        <f t="shared" si="2"/>
        <v>0</v>
      </c>
      <c r="S126" s="212">
        <v>0</v>
      </c>
      <c r="T126" s="213">
        <f t="shared" si="3"/>
        <v>0</v>
      </c>
      <c r="AR126" s="25" t="s">
        <v>217</v>
      </c>
      <c r="AT126" s="25" t="s">
        <v>212</v>
      </c>
      <c r="AU126" s="25" t="s">
        <v>78</v>
      </c>
      <c r="AY126" s="25" t="s">
        <v>210</v>
      </c>
      <c r="BE126" s="214">
        <f t="shared" si="4"/>
        <v>0</v>
      </c>
      <c r="BF126" s="214">
        <f t="shared" si="5"/>
        <v>0</v>
      </c>
      <c r="BG126" s="214">
        <f t="shared" si="6"/>
        <v>0</v>
      </c>
      <c r="BH126" s="214">
        <f t="shared" si="7"/>
        <v>0</v>
      </c>
      <c r="BI126" s="214">
        <f t="shared" si="8"/>
        <v>0</v>
      </c>
      <c r="BJ126" s="25" t="s">
        <v>78</v>
      </c>
      <c r="BK126" s="214">
        <f t="shared" si="9"/>
        <v>0</v>
      </c>
      <c r="BL126" s="25" t="s">
        <v>217</v>
      </c>
      <c r="BM126" s="25" t="s">
        <v>523</v>
      </c>
    </row>
    <row r="127" spans="2:65" s="1" customFormat="1" ht="16.5" customHeight="1">
      <c r="B127" s="41"/>
      <c r="C127" s="203" t="s">
        <v>366</v>
      </c>
      <c r="D127" s="203" t="s">
        <v>212</v>
      </c>
      <c r="E127" s="204" t="s">
        <v>5228</v>
      </c>
      <c r="F127" s="205" t="s">
        <v>5229</v>
      </c>
      <c r="G127" s="206" t="s">
        <v>1472</v>
      </c>
      <c r="H127" s="207">
        <v>0.05</v>
      </c>
      <c r="I127" s="208"/>
      <c r="J127" s="209">
        <f t="shared" si="0"/>
        <v>0</v>
      </c>
      <c r="K127" s="205" t="s">
        <v>21</v>
      </c>
      <c r="L127" s="61"/>
      <c r="M127" s="210" t="s">
        <v>21</v>
      </c>
      <c r="N127" s="211" t="s">
        <v>42</v>
      </c>
      <c r="O127" s="42"/>
      <c r="P127" s="212">
        <f t="shared" si="1"/>
        <v>0</v>
      </c>
      <c r="Q127" s="212">
        <v>0</v>
      </c>
      <c r="R127" s="212">
        <f t="shared" si="2"/>
        <v>0</v>
      </c>
      <c r="S127" s="212">
        <v>0</v>
      </c>
      <c r="T127" s="213">
        <f t="shared" si="3"/>
        <v>0</v>
      </c>
      <c r="AR127" s="25" t="s">
        <v>217</v>
      </c>
      <c r="AT127" s="25" t="s">
        <v>212</v>
      </c>
      <c r="AU127" s="25" t="s">
        <v>78</v>
      </c>
      <c r="AY127" s="25" t="s">
        <v>210</v>
      </c>
      <c r="BE127" s="214">
        <f t="shared" si="4"/>
        <v>0</v>
      </c>
      <c r="BF127" s="214">
        <f t="shared" si="5"/>
        <v>0</v>
      </c>
      <c r="BG127" s="214">
        <f t="shared" si="6"/>
        <v>0</v>
      </c>
      <c r="BH127" s="214">
        <f t="shared" si="7"/>
        <v>0</v>
      </c>
      <c r="BI127" s="214">
        <f t="shared" si="8"/>
        <v>0</v>
      </c>
      <c r="BJ127" s="25" t="s">
        <v>78</v>
      </c>
      <c r="BK127" s="214">
        <f t="shared" si="9"/>
        <v>0</v>
      </c>
      <c r="BL127" s="25" t="s">
        <v>217</v>
      </c>
      <c r="BM127" s="25" t="s">
        <v>535</v>
      </c>
    </row>
    <row r="128" spans="2:65" s="1" customFormat="1" ht="16.5" customHeight="1">
      <c r="B128" s="41"/>
      <c r="C128" s="203" t="s">
        <v>372</v>
      </c>
      <c r="D128" s="203" t="s">
        <v>212</v>
      </c>
      <c r="E128" s="204" t="s">
        <v>5230</v>
      </c>
      <c r="F128" s="205" t="s">
        <v>5231</v>
      </c>
      <c r="G128" s="206" t="s">
        <v>1472</v>
      </c>
      <c r="H128" s="207">
        <v>9.6</v>
      </c>
      <c r="I128" s="208"/>
      <c r="J128" s="209">
        <f t="shared" si="0"/>
        <v>0</v>
      </c>
      <c r="K128" s="205" t="s">
        <v>21</v>
      </c>
      <c r="L128" s="61"/>
      <c r="M128" s="210" t="s">
        <v>21</v>
      </c>
      <c r="N128" s="211" t="s">
        <v>42</v>
      </c>
      <c r="O128" s="42"/>
      <c r="P128" s="212">
        <f t="shared" si="1"/>
        <v>0</v>
      </c>
      <c r="Q128" s="212">
        <v>0</v>
      </c>
      <c r="R128" s="212">
        <f t="shared" si="2"/>
        <v>0</v>
      </c>
      <c r="S128" s="212">
        <v>0</v>
      </c>
      <c r="T128" s="213">
        <f t="shared" si="3"/>
        <v>0</v>
      </c>
      <c r="AR128" s="25" t="s">
        <v>217</v>
      </c>
      <c r="AT128" s="25" t="s">
        <v>212</v>
      </c>
      <c r="AU128" s="25" t="s">
        <v>78</v>
      </c>
      <c r="AY128" s="25" t="s">
        <v>210</v>
      </c>
      <c r="BE128" s="214">
        <f t="shared" si="4"/>
        <v>0</v>
      </c>
      <c r="BF128" s="214">
        <f t="shared" si="5"/>
        <v>0</v>
      </c>
      <c r="BG128" s="214">
        <f t="shared" si="6"/>
        <v>0</v>
      </c>
      <c r="BH128" s="214">
        <f t="shared" si="7"/>
        <v>0</v>
      </c>
      <c r="BI128" s="214">
        <f t="shared" si="8"/>
        <v>0</v>
      </c>
      <c r="BJ128" s="25" t="s">
        <v>78</v>
      </c>
      <c r="BK128" s="214">
        <f t="shared" si="9"/>
        <v>0</v>
      </c>
      <c r="BL128" s="25" t="s">
        <v>217</v>
      </c>
      <c r="BM128" s="25" t="s">
        <v>553</v>
      </c>
    </row>
    <row r="129" spans="2:65" s="1" customFormat="1" ht="16.5" customHeight="1">
      <c r="B129" s="41"/>
      <c r="C129" s="203" t="s">
        <v>377</v>
      </c>
      <c r="D129" s="203" t="s">
        <v>212</v>
      </c>
      <c r="E129" s="204" t="s">
        <v>1653</v>
      </c>
      <c r="F129" s="205" t="s">
        <v>5232</v>
      </c>
      <c r="G129" s="206" t="s">
        <v>1472</v>
      </c>
      <c r="H129" s="207">
        <v>0.1</v>
      </c>
      <c r="I129" s="208"/>
      <c r="J129" s="209">
        <f t="shared" si="0"/>
        <v>0</v>
      </c>
      <c r="K129" s="205" t="s">
        <v>21</v>
      </c>
      <c r="L129" s="61"/>
      <c r="M129" s="210" t="s">
        <v>21</v>
      </c>
      <c r="N129" s="211" t="s">
        <v>42</v>
      </c>
      <c r="O129" s="42"/>
      <c r="P129" s="212">
        <f t="shared" si="1"/>
        <v>0</v>
      </c>
      <c r="Q129" s="212">
        <v>0</v>
      </c>
      <c r="R129" s="212">
        <f t="shared" si="2"/>
        <v>0</v>
      </c>
      <c r="S129" s="212">
        <v>0</v>
      </c>
      <c r="T129" s="213">
        <f t="shared" si="3"/>
        <v>0</v>
      </c>
      <c r="AR129" s="25" t="s">
        <v>217</v>
      </c>
      <c r="AT129" s="25" t="s">
        <v>212</v>
      </c>
      <c r="AU129" s="25" t="s">
        <v>78</v>
      </c>
      <c r="AY129" s="25" t="s">
        <v>210</v>
      </c>
      <c r="BE129" s="214">
        <f t="shared" si="4"/>
        <v>0</v>
      </c>
      <c r="BF129" s="214">
        <f t="shared" si="5"/>
        <v>0</v>
      </c>
      <c r="BG129" s="214">
        <f t="shared" si="6"/>
        <v>0</v>
      </c>
      <c r="BH129" s="214">
        <f t="shared" si="7"/>
        <v>0</v>
      </c>
      <c r="BI129" s="214">
        <f t="shared" si="8"/>
        <v>0</v>
      </c>
      <c r="BJ129" s="25" t="s">
        <v>78</v>
      </c>
      <c r="BK129" s="214">
        <f t="shared" si="9"/>
        <v>0</v>
      </c>
      <c r="BL129" s="25" t="s">
        <v>217</v>
      </c>
      <c r="BM129" s="25" t="s">
        <v>563</v>
      </c>
    </row>
    <row r="130" spans="2:65" s="1" customFormat="1" ht="16.5" customHeight="1">
      <c r="B130" s="41"/>
      <c r="C130" s="203" t="s">
        <v>383</v>
      </c>
      <c r="D130" s="203" t="s">
        <v>212</v>
      </c>
      <c r="E130" s="204" t="s">
        <v>1394</v>
      </c>
      <c r="F130" s="205" t="s">
        <v>5233</v>
      </c>
      <c r="G130" s="206" t="s">
        <v>322</v>
      </c>
      <c r="H130" s="207">
        <v>1.5</v>
      </c>
      <c r="I130" s="208"/>
      <c r="J130" s="209">
        <f t="shared" si="0"/>
        <v>0</v>
      </c>
      <c r="K130" s="205" t="s">
        <v>21</v>
      </c>
      <c r="L130" s="61"/>
      <c r="M130" s="210" t="s">
        <v>21</v>
      </c>
      <c r="N130" s="211" t="s">
        <v>42</v>
      </c>
      <c r="O130" s="42"/>
      <c r="P130" s="212">
        <f t="shared" si="1"/>
        <v>0</v>
      </c>
      <c r="Q130" s="212">
        <v>0</v>
      </c>
      <c r="R130" s="212">
        <f t="shared" si="2"/>
        <v>0</v>
      </c>
      <c r="S130" s="212">
        <v>0</v>
      </c>
      <c r="T130" s="213">
        <f t="shared" si="3"/>
        <v>0</v>
      </c>
      <c r="AR130" s="25" t="s">
        <v>217</v>
      </c>
      <c r="AT130" s="25" t="s">
        <v>212</v>
      </c>
      <c r="AU130" s="25" t="s">
        <v>78</v>
      </c>
      <c r="AY130" s="25" t="s">
        <v>210</v>
      </c>
      <c r="BE130" s="214">
        <f t="shared" si="4"/>
        <v>0</v>
      </c>
      <c r="BF130" s="214">
        <f t="shared" si="5"/>
        <v>0</v>
      </c>
      <c r="BG130" s="214">
        <f t="shared" si="6"/>
        <v>0</v>
      </c>
      <c r="BH130" s="214">
        <f t="shared" si="7"/>
        <v>0</v>
      </c>
      <c r="BI130" s="214">
        <f t="shared" si="8"/>
        <v>0</v>
      </c>
      <c r="BJ130" s="25" t="s">
        <v>78</v>
      </c>
      <c r="BK130" s="214">
        <f t="shared" si="9"/>
        <v>0</v>
      </c>
      <c r="BL130" s="25" t="s">
        <v>217</v>
      </c>
      <c r="BM130" s="25" t="s">
        <v>575</v>
      </c>
    </row>
    <row r="131" spans="2:65" s="1" customFormat="1" ht="16.5" customHeight="1">
      <c r="B131" s="41"/>
      <c r="C131" s="203" t="s">
        <v>387</v>
      </c>
      <c r="D131" s="203" t="s">
        <v>212</v>
      </c>
      <c r="E131" s="204" t="s">
        <v>5234</v>
      </c>
      <c r="F131" s="205" t="s">
        <v>5235</v>
      </c>
      <c r="G131" s="206" t="s">
        <v>1472</v>
      </c>
      <c r="H131" s="207">
        <v>0.05</v>
      </c>
      <c r="I131" s="208"/>
      <c r="J131" s="209">
        <f t="shared" si="0"/>
        <v>0</v>
      </c>
      <c r="K131" s="205" t="s">
        <v>21</v>
      </c>
      <c r="L131" s="61"/>
      <c r="M131" s="210" t="s">
        <v>21</v>
      </c>
      <c r="N131" s="211" t="s">
        <v>42</v>
      </c>
      <c r="O131" s="42"/>
      <c r="P131" s="212">
        <f t="shared" si="1"/>
        <v>0</v>
      </c>
      <c r="Q131" s="212">
        <v>0</v>
      </c>
      <c r="R131" s="212">
        <f t="shared" si="2"/>
        <v>0</v>
      </c>
      <c r="S131" s="212">
        <v>0</v>
      </c>
      <c r="T131" s="213">
        <f t="shared" si="3"/>
        <v>0</v>
      </c>
      <c r="AR131" s="25" t="s">
        <v>217</v>
      </c>
      <c r="AT131" s="25" t="s">
        <v>212</v>
      </c>
      <c r="AU131" s="25" t="s">
        <v>78</v>
      </c>
      <c r="AY131" s="25" t="s">
        <v>210</v>
      </c>
      <c r="BE131" s="214">
        <f t="shared" si="4"/>
        <v>0</v>
      </c>
      <c r="BF131" s="214">
        <f t="shared" si="5"/>
        <v>0</v>
      </c>
      <c r="BG131" s="214">
        <f t="shared" si="6"/>
        <v>0</v>
      </c>
      <c r="BH131" s="214">
        <f t="shared" si="7"/>
        <v>0</v>
      </c>
      <c r="BI131" s="214">
        <f t="shared" si="8"/>
        <v>0</v>
      </c>
      <c r="BJ131" s="25" t="s">
        <v>78</v>
      </c>
      <c r="BK131" s="214">
        <f t="shared" si="9"/>
        <v>0</v>
      </c>
      <c r="BL131" s="25" t="s">
        <v>217</v>
      </c>
      <c r="BM131" s="25" t="s">
        <v>587</v>
      </c>
    </row>
    <row r="132" spans="2:65" s="1" customFormat="1" ht="16.5" customHeight="1">
      <c r="B132" s="41"/>
      <c r="C132" s="203" t="s">
        <v>393</v>
      </c>
      <c r="D132" s="203" t="s">
        <v>212</v>
      </c>
      <c r="E132" s="204" t="s">
        <v>5236</v>
      </c>
      <c r="F132" s="205" t="s">
        <v>5237</v>
      </c>
      <c r="G132" s="206" t="s">
        <v>1472</v>
      </c>
      <c r="H132" s="207">
        <v>0.1</v>
      </c>
      <c r="I132" s="208"/>
      <c r="J132" s="209">
        <f t="shared" si="0"/>
        <v>0</v>
      </c>
      <c r="K132" s="205" t="s">
        <v>21</v>
      </c>
      <c r="L132" s="61"/>
      <c r="M132" s="210" t="s">
        <v>21</v>
      </c>
      <c r="N132" s="211" t="s">
        <v>42</v>
      </c>
      <c r="O132" s="42"/>
      <c r="P132" s="212">
        <f t="shared" si="1"/>
        <v>0</v>
      </c>
      <c r="Q132" s="212">
        <v>0</v>
      </c>
      <c r="R132" s="212">
        <f t="shared" si="2"/>
        <v>0</v>
      </c>
      <c r="S132" s="212">
        <v>0</v>
      </c>
      <c r="T132" s="213">
        <f t="shared" si="3"/>
        <v>0</v>
      </c>
      <c r="AR132" s="25" t="s">
        <v>217</v>
      </c>
      <c r="AT132" s="25" t="s">
        <v>212</v>
      </c>
      <c r="AU132" s="25" t="s">
        <v>78</v>
      </c>
      <c r="AY132" s="25" t="s">
        <v>210</v>
      </c>
      <c r="BE132" s="214">
        <f t="shared" si="4"/>
        <v>0</v>
      </c>
      <c r="BF132" s="214">
        <f t="shared" si="5"/>
        <v>0</v>
      </c>
      <c r="BG132" s="214">
        <f t="shared" si="6"/>
        <v>0</v>
      </c>
      <c r="BH132" s="214">
        <f t="shared" si="7"/>
        <v>0</v>
      </c>
      <c r="BI132" s="214">
        <f t="shared" si="8"/>
        <v>0</v>
      </c>
      <c r="BJ132" s="25" t="s">
        <v>78</v>
      </c>
      <c r="BK132" s="214">
        <f t="shared" si="9"/>
        <v>0</v>
      </c>
      <c r="BL132" s="25" t="s">
        <v>217</v>
      </c>
      <c r="BM132" s="25" t="s">
        <v>605</v>
      </c>
    </row>
    <row r="133" spans="2:65" s="1" customFormat="1" ht="16.5" customHeight="1">
      <c r="B133" s="41"/>
      <c r="C133" s="203" t="s">
        <v>399</v>
      </c>
      <c r="D133" s="203" t="s">
        <v>212</v>
      </c>
      <c r="E133" s="204" t="s">
        <v>5238</v>
      </c>
      <c r="F133" s="205" t="s">
        <v>5239</v>
      </c>
      <c r="G133" s="206" t="s">
        <v>1472</v>
      </c>
      <c r="H133" s="207">
        <v>0.05</v>
      </c>
      <c r="I133" s="208"/>
      <c r="J133" s="209">
        <f t="shared" si="0"/>
        <v>0</v>
      </c>
      <c r="K133" s="205" t="s">
        <v>21</v>
      </c>
      <c r="L133" s="61"/>
      <c r="M133" s="210" t="s">
        <v>21</v>
      </c>
      <c r="N133" s="211" t="s">
        <v>42</v>
      </c>
      <c r="O133" s="42"/>
      <c r="P133" s="212">
        <f t="shared" si="1"/>
        <v>0</v>
      </c>
      <c r="Q133" s="212">
        <v>0</v>
      </c>
      <c r="R133" s="212">
        <f t="shared" si="2"/>
        <v>0</v>
      </c>
      <c r="S133" s="212">
        <v>0</v>
      </c>
      <c r="T133" s="213">
        <f t="shared" si="3"/>
        <v>0</v>
      </c>
      <c r="AR133" s="25" t="s">
        <v>217</v>
      </c>
      <c r="AT133" s="25" t="s">
        <v>212</v>
      </c>
      <c r="AU133" s="25" t="s">
        <v>78</v>
      </c>
      <c r="AY133" s="25" t="s">
        <v>210</v>
      </c>
      <c r="BE133" s="214">
        <f t="shared" si="4"/>
        <v>0</v>
      </c>
      <c r="BF133" s="214">
        <f t="shared" si="5"/>
        <v>0</v>
      </c>
      <c r="BG133" s="214">
        <f t="shared" si="6"/>
        <v>0</v>
      </c>
      <c r="BH133" s="214">
        <f t="shared" si="7"/>
        <v>0</v>
      </c>
      <c r="BI133" s="214">
        <f t="shared" si="8"/>
        <v>0</v>
      </c>
      <c r="BJ133" s="25" t="s">
        <v>78</v>
      </c>
      <c r="BK133" s="214">
        <f t="shared" si="9"/>
        <v>0</v>
      </c>
      <c r="BL133" s="25" t="s">
        <v>217</v>
      </c>
      <c r="BM133" s="25" t="s">
        <v>617</v>
      </c>
    </row>
    <row r="134" spans="2:65" s="1" customFormat="1" ht="16.5" customHeight="1">
      <c r="B134" s="41"/>
      <c r="C134" s="203" t="s">
        <v>404</v>
      </c>
      <c r="D134" s="203" t="s">
        <v>212</v>
      </c>
      <c r="E134" s="204" t="s">
        <v>5240</v>
      </c>
      <c r="F134" s="205" t="s">
        <v>5241</v>
      </c>
      <c r="G134" s="206" t="s">
        <v>1472</v>
      </c>
      <c r="H134" s="207">
        <v>6.35</v>
      </c>
      <c r="I134" s="208"/>
      <c r="J134" s="209">
        <f t="shared" si="0"/>
        <v>0</v>
      </c>
      <c r="K134" s="205" t="s">
        <v>21</v>
      </c>
      <c r="L134" s="61"/>
      <c r="M134" s="210" t="s">
        <v>21</v>
      </c>
      <c r="N134" s="211" t="s">
        <v>42</v>
      </c>
      <c r="O134" s="42"/>
      <c r="P134" s="212">
        <f t="shared" si="1"/>
        <v>0</v>
      </c>
      <c r="Q134" s="212">
        <v>0</v>
      </c>
      <c r="R134" s="212">
        <f t="shared" si="2"/>
        <v>0</v>
      </c>
      <c r="S134" s="212">
        <v>0</v>
      </c>
      <c r="T134" s="213">
        <f t="shared" si="3"/>
        <v>0</v>
      </c>
      <c r="AR134" s="25" t="s">
        <v>217</v>
      </c>
      <c r="AT134" s="25" t="s">
        <v>212</v>
      </c>
      <c r="AU134" s="25" t="s">
        <v>78</v>
      </c>
      <c r="AY134" s="25" t="s">
        <v>210</v>
      </c>
      <c r="BE134" s="214">
        <f t="shared" si="4"/>
        <v>0</v>
      </c>
      <c r="BF134" s="214">
        <f t="shared" si="5"/>
        <v>0</v>
      </c>
      <c r="BG134" s="214">
        <f t="shared" si="6"/>
        <v>0</v>
      </c>
      <c r="BH134" s="214">
        <f t="shared" si="7"/>
        <v>0</v>
      </c>
      <c r="BI134" s="214">
        <f t="shared" si="8"/>
        <v>0</v>
      </c>
      <c r="BJ134" s="25" t="s">
        <v>78</v>
      </c>
      <c r="BK134" s="214">
        <f t="shared" si="9"/>
        <v>0</v>
      </c>
      <c r="BL134" s="25" t="s">
        <v>217</v>
      </c>
      <c r="BM134" s="25" t="s">
        <v>628</v>
      </c>
    </row>
    <row r="135" spans="2:65" s="1" customFormat="1" ht="16.5" customHeight="1">
      <c r="B135" s="41"/>
      <c r="C135" s="203" t="s">
        <v>409</v>
      </c>
      <c r="D135" s="203" t="s">
        <v>212</v>
      </c>
      <c r="E135" s="204" t="s">
        <v>5242</v>
      </c>
      <c r="F135" s="205" t="s">
        <v>5243</v>
      </c>
      <c r="G135" s="206" t="s">
        <v>1472</v>
      </c>
      <c r="H135" s="207">
        <v>0.05</v>
      </c>
      <c r="I135" s="208"/>
      <c r="J135" s="209">
        <f t="shared" si="0"/>
        <v>0</v>
      </c>
      <c r="K135" s="205" t="s">
        <v>21</v>
      </c>
      <c r="L135" s="61"/>
      <c r="M135" s="210" t="s">
        <v>21</v>
      </c>
      <c r="N135" s="211" t="s">
        <v>42</v>
      </c>
      <c r="O135" s="42"/>
      <c r="P135" s="212">
        <f t="shared" si="1"/>
        <v>0</v>
      </c>
      <c r="Q135" s="212">
        <v>0</v>
      </c>
      <c r="R135" s="212">
        <f t="shared" si="2"/>
        <v>0</v>
      </c>
      <c r="S135" s="212">
        <v>0</v>
      </c>
      <c r="T135" s="213">
        <f t="shared" si="3"/>
        <v>0</v>
      </c>
      <c r="AR135" s="25" t="s">
        <v>217</v>
      </c>
      <c r="AT135" s="25" t="s">
        <v>212</v>
      </c>
      <c r="AU135" s="25" t="s">
        <v>78</v>
      </c>
      <c r="AY135" s="25" t="s">
        <v>210</v>
      </c>
      <c r="BE135" s="214">
        <f t="shared" si="4"/>
        <v>0</v>
      </c>
      <c r="BF135" s="214">
        <f t="shared" si="5"/>
        <v>0</v>
      </c>
      <c r="BG135" s="214">
        <f t="shared" si="6"/>
        <v>0</v>
      </c>
      <c r="BH135" s="214">
        <f t="shared" si="7"/>
        <v>0</v>
      </c>
      <c r="BI135" s="214">
        <f t="shared" si="8"/>
        <v>0</v>
      </c>
      <c r="BJ135" s="25" t="s">
        <v>78</v>
      </c>
      <c r="BK135" s="214">
        <f t="shared" si="9"/>
        <v>0</v>
      </c>
      <c r="BL135" s="25" t="s">
        <v>217</v>
      </c>
      <c r="BM135" s="25" t="s">
        <v>639</v>
      </c>
    </row>
    <row r="136" spans="2:65" s="1" customFormat="1" ht="16.5" customHeight="1">
      <c r="B136" s="41"/>
      <c r="C136" s="203" t="s">
        <v>414</v>
      </c>
      <c r="D136" s="203" t="s">
        <v>212</v>
      </c>
      <c r="E136" s="204" t="s">
        <v>5244</v>
      </c>
      <c r="F136" s="205" t="s">
        <v>5245</v>
      </c>
      <c r="G136" s="206" t="s">
        <v>1472</v>
      </c>
      <c r="H136" s="207">
        <v>3.05</v>
      </c>
      <c r="I136" s="208"/>
      <c r="J136" s="209">
        <f t="shared" si="0"/>
        <v>0</v>
      </c>
      <c r="K136" s="205" t="s">
        <v>21</v>
      </c>
      <c r="L136" s="61"/>
      <c r="M136" s="210" t="s">
        <v>21</v>
      </c>
      <c r="N136" s="211" t="s">
        <v>42</v>
      </c>
      <c r="O136" s="42"/>
      <c r="P136" s="212">
        <f t="shared" si="1"/>
        <v>0</v>
      </c>
      <c r="Q136" s="212">
        <v>0</v>
      </c>
      <c r="R136" s="212">
        <f t="shared" si="2"/>
        <v>0</v>
      </c>
      <c r="S136" s="212">
        <v>0</v>
      </c>
      <c r="T136" s="213">
        <f t="shared" si="3"/>
        <v>0</v>
      </c>
      <c r="AR136" s="25" t="s">
        <v>217</v>
      </c>
      <c r="AT136" s="25" t="s">
        <v>212</v>
      </c>
      <c r="AU136" s="25" t="s">
        <v>78</v>
      </c>
      <c r="AY136" s="25" t="s">
        <v>210</v>
      </c>
      <c r="BE136" s="214">
        <f t="shared" si="4"/>
        <v>0</v>
      </c>
      <c r="BF136" s="214">
        <f t="shared" si="5"/>
        <v>0</v>
      </c>
      <c r="BG136" s="214">
        <f t="shared" si="6"/>
        <v>0</v>
      </c>
      <c r="BH136" s="214">
        <f t="shared" si="7"/>
        <v>0</v>
      </c>
      <c r="BI136" s="214">
        <f t="shared" si="8"/>
        <v>0</v>
      </c>
      <c r="BJ136" s="25" t="s">
        <v>78</v>
      </c>
      <c r="BK136" s="214">
        <f t="shared" si="9"/>
        <v>0</v>
      </c>
      <c r="BL136" s="25" t="s">
        <v>217</v>
      </c>
      <c r="BM136" s="25" t="s">
        <v>653</v>
      </c>
    </row>
    <row r="137" spans="2:65" s="1" customFormat="1" ht="16.5" customHeight="1">
      <c r="B137" s="41"/>
      <c r="C137" s="203" t="s">
        <v>421</v>
      </c>
      <c r="D137" s="203" t="s">
        <v>212</v>
      </c>
      <c r="E137" s="204" t="s">
        <v>5246</v>
      </c>
      <c r="F137" s="205" t="s">
        <v>5247</v>
      </c>
      <c r="G137" s="206" t="s">
        <v>1472</v>
      </c>
      <c r="H137" s="207">
        <v>6.85</v>
      </c>
      <c r="I137" s="208"/>
      <c r="J137" s="209">
        <f t="shared" si="0"/>
        <v>0</v>
      </c>
      <c r="K137" s="205" t="s">
        <v>21</v>
      </c>
      <c r="L137" s="61"/>
      <c r="M137" s="210" t="s">
        <v>21</v>
      </c>
      <c r="N137" s="211" t="s">
        <v>42</v>
      </c>
      <c r="O137" s="42"/>
      <c r="P137" s="212">
        <f t="shared" si="1"/>
        <v>0</v>
      </c>
      <c r="Q137" s="212">
        <v>0</v>
      </c>
      <c r="R137" s="212">
        <f t="shared" si="2"/>
        <v>0</v>
      </c>
      <c r="S137" s="212">
        <v>0</v>
      </c>
      <c r="T137" s="213">
        <f t="shared" si="3"/>
        <v>0</v>
      </c>
      <c r="AR137" s="25" t="s">
        <v>217</v>
      </c>
      <c r="AT137" s="25" t="s">
        <v>212</v>
      </c>
      <c r="AU137" s="25" t="s">
        <v>78</v>
      </c>
      <c r="AY137" s="25" t="s">
        <v>210</v>
      </c>
      <c r="BE137" s="214">
        <f t="shared" si="4"/>
        <v>0</v>
      </c>
      <c r="BF137" s="214">
        <f t="shared" si="5"/>
        <v>0</v>
      </c>
      <c r="BG137" s="214">
        <f t="shared" si="6"/>
        <v>0</v>
      </c>
      <c r="BH137" s="214">
        <f t="shared" si="7"/>
        <v>0</v>
      </c>
      <c r="BI137" s="214">
        <f t="shared" si="8"/>
        <v>0</v>
      </c>
      <c r="BJ137" s="25" t="s">
        <v>78</v>
      </c>
      <c r="BK137" s="214">
        <f t="shared" si="9"/>
        <v>0</v>
      </c>
      <c r="BL137" s="25" t="s">
        <v>217</v>
      </c>
      <c r="BM137" s="25" t="s">
        <v>666</v>
      </c>
    </row>
    <row r="138" spans="2:65" s="1" customFormat="1" ht="16.5" customHeight="1">
      <c r="B138" s="41"/>
      <c r="C138" s="203" t="s">
        <v>426</v>
      </c>
      <c r="D138" s="203" t="s">
        <v>212</v>
      </c>
      <c r="E138" s="204" t="s">
        <v>5248</v>
      </c>
      <c r="F138" s="205" t="s">
        <v>5249</v>
      </c>
      <c r="G138" s="206" t="s">
        <v>1472</v>
      </c>
      <c r="H138" s="207">
        <v>6.85</v>
      </c>
      <c r="I138" s="208"/>
      <c r="J138" s="209">
        <f t="shared" si="0"/>
        <v>0</v>
      </c>
      <c r="K138" s="205" t="s">
        <v>21</v>
      </c>
      <c r="L138" s="61"/>
      <c r="M138" s="210" t="s">
        <v>21</v>
      </c>
      <c r="N138" s="211" t="s">
        <v>42</v>
      </c>
      <c r="O138" s="42"/>
      <c r="P138" s="212">
        <f t="shared" si="1"/>
        <v>0</v>
      </c>
      <c r="Q138" s="212">
        <v>0</v>
      </c>
      <c r="R138" s="212">
        <f t="shared" si="2"/>
        <v>0</v>
      </c>
      <c r="S138" s="212">
        <v>0</v>
      </c>
      <c r="T138" s="213">
        <f t="shared" si="3"/>
        <v>0</v>
      </c>
      <c r="AR138" s="25" t="s">
        <v>217</v>
      </c>
      <c r="AT138" s="25" t="s">
        <v>212</v>
      </c>
      <c r="AU138" s="25" t="s">
        <v>78</v>
      </c>
      <c r="AY138" s="25" t="s">
        <v>210</v>
      </c>
      <c r="BE138" s="214">
        <f t="shared" si="4"/>
        <v>0</v>
      </c>
      <c r="BF138" s="214">
        <f t="shared" si="5"/>
        <v>0</v>
      </c>
      <c r="BG138" s="214">
        <f t="shared" si="6"/>
        <v>0</v>
      </c>
      <c r="BH138" s="214">
        <f t="shared" si="7"/>
        <v>0</v>
      </c>
      <c r="BI138" s="214">
        <f t="shared" si="8"/>
        <v>0</v>
      </c>
      <c r="BJ138" s="25" t="s">
        <v>78</v>
      </c>
      <c r="BK138" s="214">
        <f t="shared" si="9"/>
        <v>0</v>
      </c>
      <c r="BL138" s="25" t="s">
        <v>217</v>
      </c>
      <c r="BM138" s="25" t="s">
        <v>674</v>
      </c>
    </row>
    <row r="139" spans="2:65" s="1" customFormat="1" ht="16.5" customHeight="1">
      <c r="B139" s="41"/>
      <c r="C139" s="203" t="s">
        <v>432</v>
      </c>
      <c r="D139" s="203" t="s">
        <v>212</v>
      </c>
      <c r="E139" s="204" t="s">
        <v>5250</v>
      </c>
      <c r="F139" s="205" t="s">
        <v>5251</v>
      </c>
      <c r="G139" s="206" t="s">
        <v>1472</v>
      </c>
      <c r="H139" s="207">
        <v>0.35</v>
      </c>
      <c r="I139" s="208"/>
      <c r="J139" s="209">
        <f t="shared" si="0"/>
        <v>0</v>
      </c>
      <c r="K139" s="205" t="s">
        <v>21</v>
      </c>
      <c r="L139" s="61"/>
      <c r="M139" s="210" t="s">
        <v>21</v>
      </c>
      <c r="N139" s="211" t="s">
        <v>42</v>
      </c>
      <c r="O139" s="42"/>
      <c r="P139" s="212">
        <f t="shared" si="1"/>
        <v>0</v>
      </c>
      <c r="Q139" s="212">
        <v>0</v>
      </c>
      <c r="R139" s="212">
        <f t="shared" si="2"/>
        <v>0</v>
      </c>
      <c r="S139" s="212">
        <v>0</v>
      </c>
      <c r="T139" s="213">
        <f t="shared" si="3"/>
        <v>0</v>
      </c>
      <c r="AR139" s="25" t="s">
        <v>217</v>
      </c>
      <c r="AT139" s="25" t="s">
        <v>212</v>
      </c>
      <c r="AU139" s="25" t="s">
        <v>78</v>
      </c>
      <c r="AY139" s="25" t="s">
        <v>210</v>
      </c>
      <c r="BE139" s="214">
        <f t="shared" si="4"/>
        <v>0</v>
      </c>
      <c r="BF139" s="214">
        <f t="shared" si="5"/>
        <v>0</v>
      </c>
      <c r="BG139" s="214">
        <f t="shared" si="6"/>
        <v>0</v>
      </c>
      <c r="BH139" s="214">
        <f t="shared" si="7"/>
        <v>0</v>
      </c>
      <c r="BI139" s="214">
        <f t="shared" si="8"/>
        <v>0</v>
      </c>
      <c r="BJ139" s="25" t="s">
        <v>78</v>
      </c>
      <c r="BK139" s="214">
        <f t="shared" si="9"/>
        <v>0</v>
      </c>
      <c r="BL139" s="25" t="s">
        <v>217</v>
      </c>
      <c r="BM139" s="25" t="s">
        <v>683</v>
      </c>
    </row>
    <row r="140" spans="2:65" s="1" customFormat="1" ht="16.5" customHeight="1">
      <c r="B140" s="41"/>
      <c r="C140" s="203" t="s">
        <v>437</v>
      </c>
      <c r="D140" s="203" t="s">
        <v>212</v>
      </c>
      <c r="E140" s="204" t="s">
        <v>5252</v>
      </c>
      <c r="F140" s="205" t="s">
        <v>5253</v>
      </c>
      <c r="G140" s="206" t="s">
        <v>1472</v>
      </c>
      <c r="H140" s="207">
        <v>3.2</v>
      </c>
      <c r="I140" s="208"/>
      <c r="J140" s="209">
        <f t="shared" si="0"/>
        <v>0</v>
      </c>
      <c r="K140" s="205" t="s">
        <v>21</v>
      </c>
      <c r="L140" s="61"/>
      <c r="M140" s="210" t="s">
        <v>21</v>
      </c>
      <c r="N140" s="211" t="s">
        <v>42</v>
      </c>
      <c r="O140" s="42"/>
      <c r="P140" s="212">
        <f t="shared" si="1"/>
        <v>0</v>
      </c>
      <c r="Q140" s="212">
        <v>0</v>
      </c>
      <c r="R140" s="212">
        <f t="shared" si="2"/>
        <v>0</v>
      </c>
      <c r="S140" s="212">
        <v>0</v>
      </c>
      <c r="T140" s="213">
        <f t="shared" si="3"/>
        <v>0</v>
      </c>
      <c r="AR140" s="25" t="s">
        <v>217</v>
      </c>
      <c r="AT140" s="25" t="s">
        <v>212</v>
      </c>
      <c r="AU140" s="25" t="s">
        <v>78</v>
      </c>
      <c r="AY140" s="25" t="s">
        <v>210</v>
      </c>
      <c r="BE140" s="214">
        <f t="shared" si="4"/>
        <v>0</v>
      </c>
      <c r="BF140" s="214">
        <f t="shared" si="5"/>
        <v>0</v>
      </c>
      <c r="BG140" s="214">
        <f t="shared" si="6"/>
        <v>0</v>
      </c>
      <c r="BH140" s="214">
        <f t="shared" si="7"/>
        <v>0</v>
      </c>
      <c r="BI140" s="214">
        <f t="shared" si="8"/>
        <v>0</v>
      </c>
      <c r="BJ140" s="25" t="s">
        <v>78</v>
      </c>
      <c r="BK140" s="214">
        <f t="shared" si="9"/>
        <v>0</v>
      </c>
      <c r="BL140" s="25" t="s">
        <v>217</v>
      </c>
      <c r="BM140" s="25" t="s">
        <v>696</v>
      </c>
    </row>
    <row r="141" spans="2:65" s="1" customFormat="1" ht="16.5" customHeight="1">
      <c r="B141" s="41"/>
      <c r="C141" s="203" t="s">
        <v>444</v>
      </c>
      <c r="D141" s="203" t="s">
        <v>212</v>
      </c>
      <c r="E141" s="204" t="s">
        <v>5254</v>
      </c>
      <c r="F141" s="205" t="s">
        <v>5255</v>
      </c>
      <c r="G141" s="206" t="s">
        <v>1472</v>
      </c>
      <c r="H141" s="207">
        <v>0.3</v>
      </c>
      <c r="I141" s="208"/>
      <c r="J141" s="209">
        <f t="shared" si="0"/>
        <v>0</v>
      </c>
      <c r="K141" s="205" t="s">
        <v>21</v>
      </c>
      <c r="L141" s="61"/>
      <c r="M141" s="210" t="s">
        <v>21</v>
      </c>
      <c r="N141" s="211" t="s">
        <v>42</v>
      </c>
      <c r="O141" s="42"/>
      <c r="P141" s="212">
        <f t="shared" si="1"/>
        <v>0</v>
      </c>
      <c r="Q141" s="212">
        <v>0</v>
      </c>
      <c r="R141" s="212">
        <f t="shared" si="2"/>
        <v>0</v>
      </c>
      <c r="S141" s="212">
        <v>0</v>
      </c>
      <c r="T141" s="213">
        <f t="shared" si="3"/>
        <v>0</v>
      </c>
      <c r="AR141" s="25" t="s">
        <v>217</v>
      </c>
      <c r="AT141" s="25" t="s">
        <v>212</v>
      </c>
      <c r="AU141" s="25" t="s">
        <v>78</v>
      </c>
      <c r="AY141" s="25" t="s">
        <v>210</v>
      </c>
      <c r="BE141" s="214">
        <f t="shared" si="4"/>
        <v>0</v>
      </c>
      <c r="BF141" s="214">
        <f t="shared" si="5"/>
        <v>0</v>
      </c>
      <c r="BG141" s="214">
        <f t="shared" si="6"/>
        <v>0</v>
      </c>
      <c r="BH141" s="214">
        <f t="shared" si="7"/>
        <v>0</v>
      </c>
      <c r="BI141" s="214">
        <f t="shared" si="8"/>
        <v>0</v>
      </c>
      <c r="BJ141" s="25" t="s">
        <v>78</v>
      </c>
      <c r="BK141" s="214">
        <f t="shared" si="9"/>
        <v>0</v>
      </c>
      <c r="BL141" s="25" t="s">
        <v>217</v>
      </c>
      <c r="BM141" s="25" t="s">
        <v>706</v>
      </c>
    </row>
    <row r="142" spans="2:65" s="1" customFormat="1" ht="16.5" customHeight="1">
      <c r="B142" s="41"/>
      <c r="C142" s="203" t="s">
        <v>452</v>
      </c>
      <c r="D142" s="203" t="s">
        <v>212</v>
      </c>
      <c r="E142" s="204" t="s">
        <v>5256</v>
      </c>
      <c r="F142" s="205" t="s">
        <v>5257</v>
      </c>
      <c r="G142" s="206" t="s">
        <v>1472</v>
      </c>
      <c r="H142" s="207">
        <v>2.35</v>
      </c>
      <c r="I142" s="208"/>
      <c r="J142" s="209">
        <f t="shared" si="0"/>
        <v>0</v>
      </c>
      <c r="K142" s="205" t="s">
        <v>21</v>
      </c>
      <c r="L142" s="61"/>
      <c r="M142" s="210" t="s">
        <v>21</v>
      </c>
      <c r="N142" s="211" t="s">
        <v>42</v>
      </c>
      <c r="O142" s="42"/>
      <c r="P142" s="212">
        <f t="shared" si="1"/>
        <v>0</v>
      </c>
      <c r="Q142" s="212">
        <v>0</v>
      </c>
      <c r="R142" s="212">
        <f t="shared" si="2"/>
        <v>0</v>
      </c>
      <c r="S142" s="212">
        <v>0</v>
      </c>
      <c r="T142" s="213">
        <f t="shared" si="3"/>
        <v>0</v>
      </c>
      <c r="AR142" s="25" t="s">
        <v>217</v>
      </c>
      <c r="AT142" s="25" t="s">
        <v>212</v>
      </c>
      <c r="AU142" s="25" t="s">
        <v>78</v>
      </c>
      <c r="AY142" s="25" t="s">
        <v>210</v>
      </c>
      <c r="BE142" s="214">
        <f t="shared" si="4"/>
        <v>0</v>
      </c>
      <c r="BF142" s="214">
        <f t="shared" si="5"/>
        <v>0</v>
      </c>
      <c r="BG142" s="214">
        <f t="shared" si="6"/>
        <v>0</v>
      </c>
      <c r="BH142" s="214">
        <f t="shared" si="7"/>
        <v>0</v>
      </c>
      <c r="BI142" s="214">
        <f t="shared" si="8"/>
        <v>0</v>
      </c>
      <c r="BJ142" s="25" t="s">
        <v>78</v>
      </c>
      <c r="BK142" s="214">
        <f t="shared" si="9"/>
        <v>0</v>
      </c>
      <c r="BL142" s="25" t="s">
        <v>217</v>
      </c>
      <c r="BM142" s="25" t="s">
        <v>718</v>
      </c>
    </row>
    <row r="143" spans="2:65" s="1" customFormat="1" ht="16.5" customHeight="1">
      <c r="B143" s="41"/>
      <c r="C143" s="203" t="s">
        <v>457</v>
      </c>
      <c r="D143" s="203" t="s">
        <v>212</v>
      </c>
      <c r="E143" s="204" t="s">
        <v>5258</v>
      </c>
      <c r="F143" s="205" t="s">
        <v>5259</v>
      </c>
      <c r="G143" s="206" t="s">
        <v>1472</v>
      </c>
      <c r="H143" s="207">
        <v>2.35</v>
      </c>
      <c r="I143" s="208"/>
      <c r="J143" s="209">
        <f t="shared" si="0"/>
        <v>0</v>
      </c>
      <c r="K143" s="205" t="s">
        <v>21</v>
      </c>
      <c r="L143" s="61"/>
      <c r="M143" s="210" t="s">
        <v>21</v>
      </c>
      <c r="N143" s="211" t="s">
        <v>42</v>
      </c>
      <c r="O143" s="42"/>
      <c r="P143" s="212">
        <f t="shared" si="1"/>
        <v>0</v>
      </c>
      <c r="Q143" s="212">
        <v>0</v>
      </c>
      <c r="R143" s="212">
        <f t="shared" si="2"/>
        <v>0</v>
      </c>
      <c r="S143" s="212">
        <v>0</v>
      </c>
      <c r="T143" s="213">
        <f t="shared" si="3"/>
        <v>0</v>
      </c>
      <c r="AR143" s="25" t="s">
        <v>217</v>
      </c>
      <c r="AT143" s="25" t="s">
        <v>212</v>
      </c>
      <c r="AU143" s="25" t="s">
        <v>78</v>
      </c>
      <c r="AY143" s="25" t="s">
        <v>210</v>
      </c>
      <c r="BE143" s="214">
        <f t="shared" si="4"/>
        <v>0</v>
      </c>
      <c r="BF143" s="214">
        <f t="shared" si="5"/>
        <v>0</v>
      </c>
      <c r="BG143" s="214">
        <f t="shared" si="6"/>
        <v>0</v>
      </c>
      <c r="BH143" s="214">
        <f t="shared" si="7"/>
        <v>0</v>
      </c>
      <c r="BI143" s="214">
        <f t="shared" si="8"/>
        <v>0</v>
      </c>
      <c r="BJ143" s="25" t="s">
        <v>78</v>
      </c>
      <c r="BK143" s="214">
        <f t="shared" si="9"/>
        <v>0</v>
      </c>
      <c r="BL143" s="25" t="s">
        <v>217</v>
      </c>
      <c r="BM143" s="25" t="s">
        <v>729</v>
      </c>
    </row>
    <row r="144" spans="2:63" s="11" customFormat="1" ht="37.35" customHeight="1">
      <c r="B144" s="187"/>
      <c r="C144" s="188"/>
      <c r="D144" s="189" t="s">
        <v>70</v>
      </c>
      <c r="E144" s="190" t="s">
        <v>4251</v>
      </c>
      <c r="F144" s="190" t="s">
        <v>5260</v>
      </c>
      <c r="G144" s="188"/>
      <c r="H144" s="188"/>
      <c r="I144" s="191"/>
      <c r="J144" s="192">
        <f>BK144</f>
        <v>0</v>
      </c>
      <c r="K144" s="188"/>
      <c r="L144" s="193"/>
      <c r="M144" s="194"/>
      <c r="N144" s="195"/>
      <c r="O144" s="195"/>
      <c r="P144" s="196">
        <f>SUM(P145:P146)</f>
        <v>0</v>
      </c>
      <c r="Q144" s="195"/>
      <c r="R144" s="196">
        <f>SUM(R145:R146)</f>
        <v>0</v>
      </c>
      <c r="S144" s="195"/>
      <c r="T144" s="197">
        <f>SUM(T145:T146)</f>
        <v>0</v>
      </c>
      <c r="AR144" s="198" t="s">
        <v>78</v>
      </c>
      <c r="AT144" s="199" t="s">
        <v>70</v>
      </c>
      <c r="AU144" s="199" t="s">
        <v>71</v>
      </c>
      <c r="AY144" s="198" t="s">
        <v>210</v>
      </c>
      <c r="BK144" s="200">
        <f>SUM(BK145:BK146)</f>
        <v>0</v>
      </c>
    </row>
    <row r="145" spans="2:65" s="1" customFormat="1" ht="16.5" customHeight="1">
      <c r="B145" s="41"/>
      <c r="C145" s="203" t="s">
        <v>462</v>
      </c>
      <c r="D145" s="203" t="s">
        <v>212</v>
      </c>
      <c r="E145" s="204" t="s">
        <v>5261</v>
      </c>
      <c r="F145" s="205" t="s">
        <v>5262</v>
      </c>
      <c r="G145" s="206" t="s">
        <v>231</v>
      </c>
      <c r="H145" s="207">
        <v>0.035</v>
      </c>
      <c r="I145" s="208"/>
      <c r="J145" s="209">
        <f>ROUND(I145*H145,2)</f>
        <v>0</v>
      </c>
      <c r="K145" s="205" t="s">
        <v>21</v>
      </c>
      <c r="L145" s="61"/>
      <c r="M145" s="210" t="s">
        <v>21</v>
      </c>
      <c r="N145" s="211" t="s">
        <v>42</v>
      </c>
      <c r="O145" s="42"/>
      <c r="P145" s="212">
        <f>O145*H145</f>
        <v>0</v>
      </c>
      <c r="Q145" s="212">
        <v>0</v>
      </c>
      <c r="R145" s="212">
        <f>Q145*H145</f>
        <v>0</v>
      </c>
      <c r="S145" s="212">
        <v>0</v>
      </c>
      <c r="T145" s="213">
        <f>S145*H145</f>
        <v>0</v>
      </c>
      <c r="AR145" s="25" t="s">
        <v>217</v>
      </c>
      <c r="AT145" s="25" t="s">
        <v>212</v>
      </c>
      <c r="AU145" s="25" t="s">
        <v>78</v>
      </c>
      <c r="AY145" s="25" t="s">
        <v>210</v>
      </c>
      <c r="BE145" s="214">
        <f>IF(N145="základní",J145,0)</f>
        <v>0</v>
      </c>
      <c r="BF145" s="214">
        <f>IF(N145="snížená",J145,0)</f>
        <v>0</v>
      </c>
      <c r="BG145" s="214">
        <f>IF(N145="zákl. přenesená",J145,0)</f>
        <v>0</v>
      </c>
      <c r="BH145" s="214">
        <f>IF(N145="sníž. přenesená",J145,0)</f>
        <v>0</v>
      </c>
      <c r="BI145" s="214">
        <f>IF(N145="nulová",J145,0)</f>
        <v>0</v>
      </c>
      <c r="BJ145" s="25" t="s">
        <v>78</v>
      </c>
      <c r="BK145" s="214">
        <f>ROUND(I145*H145,2)</f>
        <v>0</v>
      </c>
      <c r="BL145" s="25" t="s">
        <v>217</v>
      </c>
      <c r="BM145" s="25" t="s">
        <v>744</v>
      </c>
    </row>
    <row r="146" spans="2:65" s="1" customFormat="1" ht="16.5" customHeight="1">
      <c r="B146" s="41"/>
      <c r="C146" s="203" t="s">
        <v>466</v>
      </c>
      <c r="D146" s="203" t="s">
        <v>212</v>
      </c>
      <c r="E146" s="204" t="s">
        <v>5263</v>
      </c>
      <c r="F146" s="205" t="s">
        <v>5264</v>
      </c>
      <c r="G146" s="206" t="s">
        <v>1472</v>
      </c>
      <c r="H146" s="207">
        <v>1.5</v>
      </c>
      <c r="I146" s="208"/>
      <c r="J146" s="209">
        <f>ROUND(I146*H146,2)</f>
        <v>0</v>
      </c>
      <c r="K146" s="205" t="s">
        <v>21</v>
      </c>
      <c r="L146" s="61"/>
      <c r="M146" s="210" t="s">
        <v>21</v>
      </c>
      <c r="N146" s="211" t="s">
        <v>42</v>
      </c>
      <c r="O146" s="42"/>
      <c r="P146" s="212">
        <f>O146*H146</f>
        <v>0</v>
      </c>
      <c r="Q146" s="212">
        <v>0</v>
      </c>
      <c r="R146" s="212">
        <f>Q146*H146</f>
        <v>0</v>
      </c>
      <c r="S146" s="212">
        <v>0</v>
      </c>
      <c r="T146" s="213">
        <f>S146*H146</f>
        <v>0</v>
      </c>
      <c r="AR146" s="25" t="s">
        <v>217</v>
      </c>
      <c r="AT146" s="25" t="s">
        <v>212</v>
      </c>
      <c r="AU146" s="25" t="s">
        <v>78</v>
      </c>
      <c r="AY146" s="25" t="s">
        <v>210</v>
      </c>
      <c r="BE146" s="214">
        <f>IF(N146="základní",J146,0)</f>
        <v>0</v>
      </c>
      <c r="BF146" s="214">
        <f>IF(N146="snížená",J146,0)</f>
        <v>0</v>
      </c>
      <c r="BG146" s="214">
        <f>IF(N146="zákl. přenesená",J146,0)</f>
        <v>0</v>
      </c>
      <c r="BH146" s="214">
        <f>IF(N146="sníž. přenesená",J146,0)</f>
        <v>0</v>
      </c>
      <c r="BI146" s="214">
        <f>IF(N146="nulová",J146,0)</f>
        <v>0</v>
      </c>
      <c r="BJ146" s="25" t="s">
        <v>78</v>
      </c>
      <c r="BK146" s="214">
        <f>ROUND(I146*H146,2)</f>
        <v>0</v>
      </c>
      <c r="BL146" s="25" t="s">
        <v>217</v>
      </c>
      <c r="BM146" s="25" t="s">
        <v>755</v>
      </c>
    </row>
    <row r="147" spans="2:63" s="11" customFormat="1" ht="37.35" customHeight="1">
      <c r="B147" s="187"/>
      <c r="C147" s="188"/>
      <c r="D147" s="189" t="s">
        <v>70</v>
      </c>
      <c r="E147" s="190" t="s">
        <v>4265</v>
      </c>
      <c r="F147" s="190" t="s">
        <v>5265</v>
      </c>
      <c r="G147" s="188"/>
      <c r="H147" s="188"/>
      <c r="I147" s="191"/>
      <c r="J147" s="192">
        <f>BK147</f>
        <v>0</v>
      </c>
      <c r="K147" s="188"/>
      <c r="L147" s="193"/>
      <c r="M147" s="194"/>
      <c r="N147" s="195"/>
      <c r="O147" s="195"/>
      <c r="P147" s="196">
        <f>SUM(P148:P186)</f>
        <v>0</v>
      </c>
      <c r="Q147" s="195"/>
      <c r="R147" s="196">
        <f>SUM(R148:R186)</f>
        <v>0</v>
      </c>
      <c r="S147" s="195"/>
      <c r="T147" s="197">
        <f>SUM(T148:T186)</f>
        <v>0</v>
      </c>
      <c r="AR147" s="198" t="s">
        <v>78</v>
      </c>
      <c r="AT147" s="199" t="s">
        <v>70</v>
      </c>
      <c r="AU147" s="199" t="s">
        <v>71</v>
      </c>
      <c r="AY147" s="198" t="s">
        <v>210</v>
      </c>
      <c r="BK147" s="200">
        <f>SUM(BK148:BK186)</f>
        <v>0</v>
      </c>
    </row>
    <row r="148" spans="2:65" s="1" customFormat="1" ht="16.5" customHeight="1">
      <c r="B148" s="41"/>
      <c r="C148" s="203" t="s">
        <v>471</v>
      </c>
      <c r="D148" s="203" t="s">
        <v>212</v>
      </c>
      <c r="E148" s="204" t="s">
        <v>5266</v>
      </c>
      <c r="F148" s="205" t="s">
        <v>5267</v>
      </c>
      <c r="G148" s="206" t="s">
        <v>345</v>
      </c>
      <c r="H148" s="207">
        <v>15</v>
      </c>
      <c r="I148" s="208"/>
      <c r="J148" s="209">
        <f aca="true" t="shared" si="10" ref="J148:J186">ROUND(I148*H148,2)</f>
        <v>0</v>
      </c>
      <c r="K148" s="205" t="s">
        <v>21</v>
      </c>
      <c r="L148" s="61"/>
      <c r="M148" s="210" t="s">
        <v>21</v>
      </c>
      <c r="N148" s="211" t="s">
        <v>42</v>
      </c>
      <c r="O148" s="42"/>
      <c r="P148" s="212">
        <f aca="true" t="shared" si="11" ref="P148:P186">O148*H148</f>
        <v>0</v>
      </c>
      <c r="Q148" s="212">
        <v>0</v>
      </c>
      <c r="R148" s="212">
        <f aca="true" t="shared" si="12" ref="R148:R186">Q148*H148</f>
        <v>0</v>
      </c>
      <c r="S148" s="212">
        <v>0</v>
      </c>
      <c r="T148" s="213">
        <f aca="true" t="shared" si="13" ref="T148:T186">S148*H148</f>
        <v>0</v>
      </c>
      <c r="AR148" s="25" t="s">
        <v>217</v>
      </c>
      <c r="AT148" s="25" t="s">
        <v>212</v>
      </c>
      <c r="AU148" s="25" t="s">
        <v>78</v>
      </c>
      <c r="AY148" s="25" t="s">
        <v>210</v>
      </c>
      <c r="BE148" s="214">
        <f aca="true" t="shared" si="14" ref="BE148:BE186">IF(N148="základní",J148,0)</f>
        <v>0</v>
      </c>
      <c r="BF148" s="214">
        <f aca="true" t="shared" si="15" ref="BF148:BF186">IF(N148="snížená",J148,0)</f>
        <v>0</v>
      </c>
      <c r="BG148" s="214">
        <f aca="true" t="shared" si="16" ref="BG148:BG186">IF(N148="zákl. přenesená",J148,0)</f>
        <v>0</v>
      </c>
      <c r="BH148" s="214">
        <f aca="true" t="shared" si="17" ref="BH148:BH186">IF(N148="sníž. přenesená",J148,0)</f>
        <v>0</v>
      </c>
      <c r="BI148" s="214">
        <f aca="true" t="shared" si="18" ref="BI148:BI186">IF(N148="nulová",J148,0)</f>
        <v>0</v>
      </c>
      <c r="BJ148" s="25" t="s">
        <v>78</v>
      </c>
      <c r="BK148" s="214">
        <f aca="true" t="shared" si="19" ref="BK148:BK186">ROUND(I148*H148,2)</f>
        <v>0</v>
      </c>
      <c r="BL148" s="25" t="s">
        <v>217</v>
      </c>
      <c r="BM148" s="25" t="s">
        <v>765</v>
      </c>
    </row>
    <row r="149" spans="2:65" s="1" customFormat="1" ht="16.5" customHeight="1">
      <c r="B149" s="41"/>
      <c r="C149" s="203" t="s">
        <v>475</v>
      </c>
      <c r="D149" s="203" t="s">
        <v>212</v>
      </c>
      <c r="E149" s="204" t="s">
        <v>5266</v>
      </c>
      <c r="F149" s="205" t="s">
        <v>5267</v>
      </c>
      <c r="G149" s="206" t="s">
        <v>345</v>
      </c>
      <c r="H149" s="207">
        <v>1.5</v>
      </c>
      <c r="I149" s="208"/>
      <c r="J149" s="209">
        <f t="shared" si="10"/>
        <v>0</v>
      </c>
      <c r="K149" s="205" t="s">
        <v>21</v>
      </c>
      <c r="L149" s="61"/>
      <c r="M149" s="210" t="s">
        <v>21</v>
      </c>
      <c r="N149" s="211" t="s">
        <v>42</v>
      </c>
      <c r="O149" s="42"/>
      <c r="P149" s="212">
        <f t="shared" si="11"/>
        <v>0</v>
      </c>
      <c r="Q149" s="212">
        <v>0</v>
      </c>
      <c r="R149" s="212">
        <f t="shared" si="12"/>
        <v>0</v>
      </c>
      <c r="S149" s="212">
        <v>0</v>
      </c>
      <c r="T149" s="213">
        <f t="shared" si="13"/>
        <v>0</v>
      </c>
      <c r="AR149" s="25" t="s">
        <v>217</v>
      </c>
      <c r="AT149" s="25" t="s">
        <v>212</v>
      </c>
      <c r="AU149" s="25" t="s">
        <v>78</v>
      </c>
      <c r="AY149" s="25" t="s">
        <v>210</v>
      </c>
      <c r="BE149" s="214">
        <f t="shared" si="14"/>
        <v>0</v>
      </c>
      <c r="BF149" s="214">
        <f t="shared" si="15"/>
        <v>0</v>
      </c>
      <c r="BG149" s="214">
        <f t="shared" si="16"/>
        <v>0</v>
      </c>
      <c r="BH149" s="214">
        <f t="shared" si="17"/>
        <v>0</v>
      </c>
      <c r="BI149" s="214">
        <f t="shared" si="18"/>
        <v>0</v>
      </c>
      <c r="BJ149" s="25" t="s">
        <v>78</v>
      </c>
      <c r="BK149" s="214">
        <f t="shared" si="19"/>
        <v>0</v>
      </c>
      <c r="BL149" s="25" t="s">
        <v>217</v>
      </c>
      <c r="BM149" s="25" t="s">
        <v>775</v>
      </c>
    </row>
    <row r="150" spans="2:65" s="1" customFormat="1" ht="16.5" customHeight="1">
      <c r="B150" s="41"/>
      <c r="C150" s="203" t="s">
        <v>480</v>
      </c>
      <c r="D150" s="203" t="s">
        <v>212</v>
      </c>
      <c r="E150" s="204" t="s">
        <v>5266</v>
      </c>
      <c r="F150" s="205" t="s">
        <v>5267</v>
      </c>
      <c r="G150" s="206" t="s">
        <v>345</v>
      </c>
      <c r="H150" s="207">
        <v>1</v>
      </c>
      <c r="I150" s="208"/>
      <c r="J150" s="209">
        <f t="shared" si="10"/>
        <v>0</v>
      </c>
      <c r="K150" s="205" t="s">
        <v>21</v>
      </c>
      <c r="L150" s="61"/>
      <c r="M150" s="210" t="s">
        <v>21</v>
      </c>
      <c r="N150" s="211" t="s">
        <v>42</v>
      </c>
      <c r="O150" s="42"/>
      <c r="P150" s="212">
        <f t="shared" si="11"/>
        <v>0</v>
      </c>
      <c r="Q150" s="212">
        <v>0</v>
      </c>
      <c r="R150" s="212">
        <f t="shared" si="12"/>
        <v>0</v>
      </c>
      <c r="S150" s="212">
        <v>0</v>
      </c>
      <c r="T150" s="213">
        <f t="shared" si="13"/>
        <v>0</v>
      </c>
      <c r="AR150" s="25" t="s">
        <v>217</v>
      </c>
      <c r="AT150" s="25" t="s">
        <v>212</v>
      </c>
      <c r="AU150" s="25" t="s">
        <v>78</v>
      </c>
      <c r="AY150" s="25" t="s">
        <v>210</v>
      </c>
      <c r="BE150" s="214">
        <f t="shared" si="14"/>
        <v>0</v>
      </c>
      <c r="BF150" s="214">
        <f t="shared" si="15"/>
        <v>0</v>
      </c>
      <c r="BG150" s="214">
        <f t="shared" si="16"/>
        <v>0</v>
      </c>
      <c r="BH150" s="214">
        <f t="shared" si="17"/>
        <v>0</v>
      </c>
      <c r="BI150" s="214">
        <f t="shared" si="18"/>
        <v>0</v>
      </c>
      <c r="BJ150" s="25" t="s">
        <v>78</v>
      </c>
      <c r="BK150" s="214">
        <f t="shared" si="19"/>
        <v>0</v>
      </c>
      <c r="BL150" s="25" t="s">
        <v>217</v>
      </c>
      <c r="BM150" s="25" t="s">
        <v>786</v>
      </c>
    </row>
    <row r="151" spans="2:65" s="1" customFormat="1" ht="16.5" customHeight="1">
      <c r="B151" s="41"/>
      <c r="C151" s="203" t="s">
        <v>485</v>
      </c>
      <c r="D151" s="203" t="s">
        <v>212</v>
      </c>
      <c r="E151" s="204" t="s">
        <v>5268</v>
      </c>
      <c r="F151" s="205" t="s">
        <v>5269</v>
      </c>
      <c r="G151" s="206" t="s">
        <v>345</v>
      </c>
      <c r="H151" s="207">
        <v>1.25</v>
      </c>
      <c r="I151" s="208"/>
      <c r="J151" s="209">
        <f t="shared" si="10"/>
        <v>0</v>
      </c>
      <c r="K151" s="205" t="s">
        <v>21</v>
      </c>
      <c r="L151" s="61"/>
      <c r="M151" s="210" t="s">
        <v>21</v>
      </c>
      <c r="N151" s="211" t="s">
        <v>42</v>
      </c>
      <c r="O151" s="42"/>
      <c r="P151" s="212">
        <f t="shared" si="11"/>
        <v>0</v>
      </c>
      <c r="Q151" s="212">
        <v>0</v>
      </c>
      <c r="R151" s="212">
        <f t="shared" si="12"/>
        <v>0</v>
      </c>
      <c r="S151" s="212">
        <v>0</v>
      </c>
      <c r="T151" s="213">
        <f t="shared" si="13"/>
        <v>0</v>
      </c>
      <c r="AR151" s="25" t="s">
        <v>217</v>
      </c>
      <c r="AT151" s="25" t="s">
        <v>212</v>
      </c>
      <c r="AU151" s="25" t="s">
        <v>78</v>
      </c>
      <c r="AY151" s="25" t="s">
        <v>210</v>
      </c>
      <c r="BE151" s="214">
        <f t="shared" si="14"/>
        <v>0</v>
      </c>
      <c r="BF151" s="214">
        <f t="shared" si="15"/>
        <v>0</v>
      </c>
      <c r="BG151" s="214">
        <f t="shared" si="16"/>
        <v>0</v>
      </c>
      <c r="BH151" s="214">
        <f t="shared" si="17"/>
        <v>0</v>
      </c>
      <c r="BI151" s="214">
        <f t="shared" si="18"/>
        <v>0</v>
      </c>
      <c r="BJ151" s="25" t="s">
        <v>78</v>
      </c>
      <c r="BK151" s="214">
        <f t="shared" si="19"/>
        <v>0</v>
      </c>
      <c r="BL151" s="25" t="s">
        <v>217</v>
      </c>
      <c r="BM151" s="25" t="s">
        <v>797</v>
      </c>
    </row>
    <row r="152" spans="2:65" s="1" customFormat="1" ht="16.5" customHeight="1">
      <c r="B152" s="41"/>
      <c r="C152" s="203" t="s">
        <v>489</v>
      </c>
      <c r="D152" s="203" t="s">
        <v>212</v>
      </c>
      <c r="E152" s="204" t="s">
        <v>5270</v>
      </c>
      <c r="F152" s="205" t="s">
        <v>5271</v>
      </c>
      <c r="G152" s="206" t="s">
        <v>345</v>
      </c>
      <c r="H152" s="207">
        <v>1.15</v>
      </c>
      <c r="I152" s="208"/>
      <c r="J152" s="209">
        <f t="shared" si="10"/>
        <v>0</v>
      </c>
      <c r="K152" s="205" t="s">
        <v>21</v>
      </c>
      <c r="L152" s="61"/>
      <c r="M152" s="210" t="s">
        <v>21</v>
      </c>
      <c r="N152" s="211" t="s">
        <v>42</v>
      </c>
      <c r="O152" s="42"/>
      <c r="P152" s="212">
        <f t="shared" si="11"/>
        <v>0</v>
      </c>
      <c r="Q152" s="212">
        <v>0</v>
      </c>
      <c r="R152" s="212">
        <f t="shared" si="12"/>
        <v>0</v>
      </c>
      <c r="S152" s="212">
        <v>0</v>
      </c>
      <c r="T152" s="213">
        <f t="shared" si="13"/>
        <v>0</v>
      </c>
      <c r="AR152" s="25" t="s">
        <v>217</v>
      </c>
      <c r="AT152" s="25" t="s">
        <v>212</v>
      </c>
      <c r="AU152" s="25" t="s">
        <v>78</v>
      </c>
      <c r="AY152" s="25" t="s">
        <v>210</v>
      </c>
      <c r="BE152" s="214">
        <f t="shared" si="14"/>
        <v>0</v>
      </c>
      <c r="BF152" s="214">
        <f t="shared" si="15"/>
        <v>0</v>
      </c>
      <c r="BG152" s="214">
        <f t="shared" si="16"/>
        <v>0</v>
      </c>
      <c r="BH152" s="214">
        <f t="shared" si="17"/>
        <v>0</v>
      </c>
      <c r="BI152" s="214">
        <f t="shared" si="18"/>
        <v>0</v>
      </c>
      <c r="BJ152" s="25" t="s">
        <v>78</v>
      </c>
      <c r="BK152" s="214">
        <f t="shared" si="19"/>
        <v>0</v>
      </c>
      <c r="BL152" s="25" t="s">
        <v>217</v>
      </c>
      <c r="BM152" s="25" t="s">
        <v>805</v>
      </c>
    </row>
    <row r="153" spans="2:65" s="1" customFormat="1" ht="16.5" customHeight="1">
      <c r="B153" s="41"/>
      <c r="C153" s="203" t="s">
        <v>493</v>
      </c>
      <c r="D153" s="203" t="s">
        <v>212</v>
      </c>
      <c r="E153" s="204" t="s">
        <v>5272</v>
      </c>
      <c r="F153" s="205" t="s">
        <v>5273</v>
      </c>
      <c r="G153" s="206" t="s">
        <v>345</v>
      </c>
      <c r="H153" s="207">
        <v>51.75</v>
      </c>
      <c r="I153" s="208"/>
      <c r="J153" s="209">
        <f t="shared" si="10"/>
        <v>0</v>
      </c>
      <c r="K153" s="205" t="s">
        <v>21</v>
      </c>
      <c r="L153" s="61"/>
      <c r="M153" s="210" t="s">
        <v>21</v>
      </c>
      <c r="N153" s="211" t="s">
        <v>42</v>
      </c>
      <c r="O153" s="42"/>
      <c r="P153" s="212">
        <f t="shared" si="11"/>
        <v>0</v>
      </c>
      <c r="Q153" s="212">
        <v>0</v>
      </c>
      <c r="R153" s="212">
        <f t="shared" si="12"/>
        <v>0</v>
      </c>
      <c r="S153" s="212">
        <v>0</v>
      </c>
      <c r="T153" s="213">
        <f t="shared" si="13"/>
        <v>0</v>
      </c>
      <c r="AR153" s="25" t="s">
        <v>217</v>
      </c>
      <c r="AT153" s="25" t="s">
        <v>212</v>
      </c>
      <c r="AU153" s="25" t="s">
        <v>78</v>
      </c>
      <c r="AY153" s="25" t="s">
        <v>210</v>
      </c>
      <c r="BE153" s="214">
        <f t="shared" si="14"/>
        <v>0</v>
      </c>
      <c r="BF153" s="214">
        <f t="shared" si="15"/>
        <v>0</v>
      </c>
      <c r="BG153" s="214">
        <f t="shared" si="16"/>
        <v>0</v>
      </c>
      <c r="BH153" s="214">
        <f t="shared" si="17"/>
        <v>0</v>
      </c>
      <c r="BI153" s="214">
        <f t="shared" si="18"/>
        <v>0</v>
      </c>
      <c r="BJ153" s="25" t="s">
        <v>78</v>
      </c>
      <c r="BK153" s="214">
        <f t="shared" si="19"/>
        <v>0</v>
      </c>
      <c r="BL153" s="25" t="s">
        <v>217</v>
      </c>
      <c r="BM153" s="25" t="s">
        <v>813</v>
      </c>
    </row>
    <row r="154" spans="2:65" s="1" customFormat="1" ht="16.5" customHeight="1">
      <c r="B154" s="41"/>
      <c r="C154" s="203" t="s">
        <v>503</v>
      </c>
      <c r="D154" s="203" t="s">
        <v>212</v>
      </c>
      <c r="E154" s="204" t="s">
        <v>5272</v>
      </c>
      <c r="F154" s="205" t="s">
        <v>5273</v>
      </c>
      <c r="G154" s="206" t="s">
        <v>345</v>
      </c>
      <c r="H154" s="207">
        <v>94</v>
      </c>
      <c r="I154" s="208"/>
      <c r="J154" s="209">
        <f t="shared" si="10"/>
        <v>0</v>
      </c>
      <c r="K154" s="205" t="s">
        <v>21</v>
      </c>
      <c r="L154" s="61"/>
      <c r="M154" s="210" t="s">
        <v>21</v>
      </c>
      <c r="N154" s="211" t="s">
        <v>42</v>
      </c>
      <c r="O154" s="42"/>
      <c r="P154" s="212">
        <f t="shared" si="11"/>
        <v>0</v>
      </c>
      <c r="Q154" s="212">
        <v>0</v>
      </c>
      <c r="R154" s="212">
        <f t="shared" si="12"/>
        <v>0</v>
      </c>
      <c r="S154" s="212">
        <v>0</v>
      </c>
      <c r="T154" s="213">
        <f t="shared" si="13"/>
        <v>0</v>
      </c>
      <c r="AR154" s="25" t="s">
        <v>217</v>
      </c>
      <c r="AT154" s="25" t="s">
        <v>212</v>
      </c>
      <c r="AU154" s="25" t="s">
        <v>78</v>
      </c>
      <c r="AY154" s="25" t="s">
        <v>210</v>
      </c>
      <c r="BE154" s="214">
        <f t="shared" si="14"/>
        <v>0</v>
      </c>
      <c r="BF154" s="214">
        <f t="shared" si="15"/>
        <v>0</v>
      </c>
      <c r="BG154" s="214">
        <f t="shared" si="16"/>
        <v>0</v>
      </c>
      <c r="BH154" s="214">
        <f t="shared" si="17"/>
        <v>0</v>
      </c>
      <c r="BI154" s="214">
        <f t="shared" si="18"/>
        <v>0</v>
      </c>
      <c r="BJ154" s="25" t="s">
        <v>78</v>
      </c>
      <c r="BK154" s="214">
        <f t="shared" si="19"/>
        <v>0</v>
      </c>
      <c r="BL154" s="25" t="s">
        <v>217</v>
      </c>
      <c r="BM154" s="25" t="s">
        <v>829</v>
      </c>
    </row>
    <row r="155" spans="2:65" s="1" customFormat="1" ht="16.5" customHeight="1">
      <c r="B155" s="41"/>
      <c r="C155" s="203" t="s">
        <v>508</v>
      </c>
      <c r="D155" s="203" t="s">
        <v>212</v>
      </c>
      <c r="E155" s="204" t="s">
        <v>5272</v>
      </c>
      <c r="F155" s="205" t="s">
        <v>5273</v>
      </c>
      <c r="G155" s="206" t="s">
        <v>345</v>
      </c>
      <c r="H155" s="207">
        <v>77.75</v>
      </c>
      <c r="I155" s="208"/>
      <c r="J155" s="209">
        <f t="shared" si="10"/>
        <v>0</v>
      </c>
      <c r="K155" s="205" t="s">
        <v>21</v>
      </c>
      <c r="L155" s="61"/>
      <c r="M155" s="210" t="s">
        <v>21</v>
      </c>
      <c r="N155" s="211" t="s">
        <v>42</v>
      </c>
      <c r="O155" s="42"/>
      <c r="P155" s="212">
        <f t="shared" si="11"/>
        <v>0</v>
      </c>
      <c r="Q155" s="212">
        <v>0</v>
      </c>
      <c r="R155" s="212">
        <f t="shared" si="12"/>
        <v>0</v>
      </c>
      <c r="S155" s="212">
        <v>0</v>
      </c>
      <c r="T155" s="213">
        <f t="shared" si="13"/>
        <v>0</v>
      </c>
      <c r="AR155" s="25" t="s">
        <v>217</v>
      </c>
      <c r="AT155" s="25" t="s">
        <v>212</v>
      </c>
      <c r="AU155" s="25" t="s">
        <v>78</v>
      </c>
      <c r="AY155" s="25" t="s">
        <v>210</v>
      </c>
      <c r="BE155" s="214">
        <f t="shared" si="14"/>
        <v>0</v>
      </c>
      <c r="BF155" s="214">
        <f t="shared" si="15"/>
        <v>0</v>
      </c>
      <c r="BG155" s="214">
        <f t="shared" si="16"/>
        <v>0</v>
      </c>
      <c r="BH155" s="214">
        <f t="shared" si="17"/>
        <v>0</v>
      </c>
      <c r="BI155" s="214">
        <f t="shared" si="18"/>
        <v>0</v>
      </c>
      <c r="BJ155" s="25" t="s">
        <v>78</v>
      </c>
      <c r="BK155" s="214">
        <f t="shared" si="19"/>
        <v>0</v>
      </c>
      <c r="BL155" s="25" t="s">
        <v>217</v>
      </c>
      <c r="BM155" s="25" t="s">
        <v>860</v>
      </c>
    </row>
    <row r="156" spans="2:65" s="1" customFormat="1" ht="16.5" customHeight="1">
      <c r="B156" s="41"/>
      <c r="C156" s="203" t="s">
        <v>513</v>
      </c>
      <c r="D156" s="203" t="s">
        <v>212</v>
      </c>
      <c r="E156" s="204" t="s">
        <v>5274</v>
      </c>
      <c r="F156" s="205" t="s">
        <v>5275</v>
      </c>
      <c r="G156" s="206" t="s">
        <v>345</v>
      </c>
      <c r="H156" s="207">
        <v>1.45</v>
      </c>
      <c r="I156" s="208"/>
      <c r="J156" s="209">
        <f t="shared" si="10"/>
        <v>0</v>
      </c>
      <c r="K156" s="205" t="s">
        <v>21</v>
      </c>
      <c r="L156" s="61"/>
      <c r="M156" s="210" t="s">
        <v>21</v>
      </c>
      <c r="N156" s="211" t="s">
        <v>42</v>
      </c>
      <c r="O156" s="42"/>
      <c r="P156" s="212">
        <f t="shared" si="11"/>
        <v>0</v>
      </c>
      <c r="Q156" s="212">
        <v>0</v>
      </c>
      <c r="R156" s="212">
        <f t="shared" si="12"/>
        <v>0</v>
      </c>
      <c r="S156" s="212">
        <v>0</v>
      </c>
      <c r="T156" s="213">
        <f t="shared" si="13"/>
        <v>0</v>
      </c>
      <c r="AR156" s="25" t="s">
        <v>217</v>
      </c>
      <c r="AT156" s="25" t="s">
        <v>212</v>
      </c>
      <c r="AU156" s="25" t="s">
        <v>78</v>
      </c>
      <c r="AY156" s="25" t="s">
        <v>210</v>
      </c>
      <c r="BE156" s="214">
        <f t="shared" si="14"/>
        <v>0</v>
      </c>
      <c r="BF156" s="214">
        <f t="shared" si="15"/>
        <v>0</v>
      </c>
      <c r="BG156" s="214">
        <f t="shared" si="16"/>
        <v>0</v>
      </c>
      <c r="BH156" s="214">
        <f t="shared" si="17"/>
        <v>0</v>
      </c>
      <c r="BI156" s="214">
        <f t="shared" si="18"/>
        <v>0</v>
      </c>
      <c r="BJ156" s="25" t="s">
        <v>78</v>
      </c>
      <c r="BK156" s="214">
        <f t="shared" si="19"/>
        <v>0</v>
      </c>
      <c r="BL156" s="25" t="s">
        <v>217</v>
      </c>
      <c r="BM156" s="25" t="s">
        <v>872</v>
      </c>
    </row>
    <row r="157" spans="2:65" s="1" customFormat="1" ht="16.5" customHeight="1">
      <c r="B157" s="41"/>
      <c r="C157" s="203" t="s">
        <v>518</v>
      </c>
      <c r="D157" s="203" t="s">
        <v>212</v>
      </c>
      <c r="E157" s="204" t="s">
        <v>5274</v>
      </c>
      <c r="F157" s="205" t="s">
        <v>5275</v>
      </c>
      <c r="G157" s="206" t="s">
        <v>345</v>
      </c>
      <c r="H157" s="207">
        <v>1.25</v>
      </c>
      <c r="I157" s="208"/>
      <c r="J157" s="209">
        <f t="shared" si="10"/>
        <v>0</v>
      </c>
      <c r="K157" s="205" t="s">
        <v>21</v>
      </c>
      <c r="L157" s="61"/>
      <c r="M157" s="210" t="s">
        <v>21</v>
      </c>
      <c r="N157" s="211" t="s">
        <v>42</v>
      </c>
      <c r="O157" s="42"/>
      <c r="P157" s="212">
        <f t="shared" si="11"/>
        <v>0</v>
      </c>
      <c r="Q157" s="212">
        <v>0</v>
      </c>
      <c r="R157" s="212">
        <f t="shared" si="12"/>
        <v>0</v>
      </c>
      <c r="S157" s="212">
        <v>0</v>
      </c>
      <c r="T157" s="213">
        <f t="shared" si="13"/>
        <v>0</v>
      </c>
      <c r="AR157" s="25" t="s">
        <v>217</v>
      </c>
      <c r="AT157" s="25" t="s">
        <v>212</v>
      </c>
      <c r="AU157" s="25" t="s">
        <v>78</v>
      </c>
      <c r="AY157" s="25" t="s">
        <v>210</v>
      </c>
      <c r="BE157" s="214">
        <f t="shared" si="14"/>
        <v>0</v>
      </c>
      <c r="BF157" s="214">
        <f t="shared" si="15"/>
        <v>0</v>
      </c>
      <c r="BG157" s="214">
        <f t="shared" si="16"/>
        <v>0</v>
      </c>
      <c r="BH157" s="214">
        <f t="shared" si="17"/>
        <v>0</v>
      </c>
      <c r="BI157" s="214">
        <f t="shared" si="18"/>
        <v>0</v>
      </c>
      <c r="BJ157" s="25" t="s">
        <v>78</v>
      </c>
      <c r="BK157" s="214">
        <f t="shared" si="19"/>
        <v>0</v>
      </c>
      <c r="BL157" s="25" t="s">
        <v>217</v>
      </c>
      <c r="BM157" s="25" t="s">
        <v>886</v>
      </c>
    </row>
    <row r="158" spans="2:65" s="1" customFormat="1" ht="16.5" customHeight="1">
      <c r="B158" s="41"/>
      <c r="C158" s="203" t="s">
        <v>523</v>
      </c>
      <c r="D158" s="203" t="s">
        <v>212</v>
      </c>
      <c r="E158" s="204" t="s">
        <v>5274</v>
      </c>
      <c r="F158" s="205" t="s">
        <v>5275</v>
      </c>
      <c r="G158" s="206" t="s">
        <v>345</v>
      </c>
      <c r="H158" s="207">
        <v>2.5</v>
      </c>
      <c r="I158" s="208"/>
      <c r="J158" s="209">
        <f t="shared" si="10"/>
        <v>0</v>
      </c>
      <c r="K158" s="205" t="s">
        <v>21</v>
      </c>
      <c r="L158" s="61"/>
      <c r="M158" s="210" t="s">
        <v>21</v>
      </c>
      <c r="N158" s="211" t="s">
        <v>42</v>
      </c>
      <c r="O158" s="42"/>
      <c r="P158" s="212">
        <f t="shared" si="11"/>
        <v>0</v>
      </c>
      <c r="Q158" s="212">
        <v>0</v>
      </c>
      <c r="R158" s="212">
        <f t="shared" si="12"/>
        <v>0</v>
      </c>
      <c r="S158" s="212">
        <v>0</v>
      </c>
      <c r="T158" s="213">
        <f t="shared" si="13"/>
        <v>0</v>
      </c>
      <c r="AR158" s="25" t="s">
        <v>217</v>
      </c>
      <c r="AT158" s="25" t="s">
        <v>212</v>
      </c>
      <c r="AU158" s="25" t="s">
        <v>78</v>
      </c>
      <c r="AY158" s="25" t="s">
        <v>210</v>
      </c>
      <c r="BE158" s="214">
        <f t="shared" si="14"/>
        <v>0</v>
      </c>
      <c r="BF158" s="214">
        <f t="shared" si="15"/>
        <v>0</v>
      </c>
      <c r="BG158" s="214">
        <f t="shared" si="16"/>
        <v>0</v>
      </c>
      <c r="BH158" s="214">
        <f t="shared" si="17"/>
        <v>0</v>
      </c>
      <c r="BI158" s="214">
        <f t="shared" si="18"/>
        <v>0</v>
      </c>
      <c r="BJ158" s="25" t="s">
        <v>78</v>
      </c>
      <c r="BK158" s="214">
        <f t="shared" si="19"/>
        <v>0</v>
      </c>
      <c r="BL158" s="25" t="s">
        <v>217</v>
      </c>
      <c r="BM158" s="25" t="s">
        <v>894</v>
      </c>
    </row>
    <row r="159" spans="2:65" s="1" customFormat="1" ht="16.5" customHeight="1">
      <c r="B159" s="41"/>
      <c r="C159" s="203" t="s">
        <v>529</v>
      </c>
      <c r="D159" s="203" t="s">
        <v>212</v>
      </c>
      <c r="E159" s="204" t="s">
        <v>5276</v>
      </c>
      <c r="F159" s="205" t="s">
        <v>5277</v>
      </c>
      <c r="G159" s="206" t="s">
        <v>345</v>
      </c>
      <c r="H159" s="207">
        <v>0.15</v>
      </c>
      <c r="I159" s="208"/>
      <c r="J159" s="209">
        <f t="shared" si="10"/>
        <v>0</v>
      </c>
      <c r="K159" s="205" t="s">
        <v>21</v>
      </c>
      <c r="L159" s="61"/>
      <c r="M159" s="210" t="s">
        <v>21</v>
      </c>
      <c r="N159" s="211" t="s">
        <v>42</v>
      </c>
      <c r="O159" s="42"/>
      <c r="P159" s="212">
        <f t="shared" si="11"/>
        <v>0</v>
      </c>
      <c r="Q159" s="212">
        <v>0</v>
      </c>
      <c r="R159" s="212">
        <f t="shared" si="12"/>
        <v>0</v>
      </c>
      <c r="S159" s="212">
        <v>0</v>
      </c>
      <c r="T159" s="213">
        <f t="shared" si="13"/>
        <v>0</v>
      </c>
      <c r="AR159" s="25" t="s">
        <v>217</v>
      </c>
      <c r="AT159" s="25" t="s">
        <v>212</v>
      </c>
      <c r="AU159" s="25" t="s">
        <v>78</v>
      </c>
      <c r="AY159" s="25" t="s">
        <v>210</v>
      </c>
      <c r="BE159" s="214">
        <f t="shared" si="14"/>
        <v>0</v>
      </c>
      <c r="BF159" s="214">
        <f t="shared" si="15"/>
        <v>0</v>
      </c>
      <c r="BG159" s="214">
        <f t="shared" si="16"/>
        <v>0</v>
      </c>
      <c r="BH159" s="214">
        <f t="shared" si="17"/>
        <v>0</v>
      </c>
      <c r="BI159" s="214">
        <f t="shared" si="18"/>
        <v>0</v>
      </c>
      <c r="BJ159" s="25" t="s">
        <v>78</v>
      </c>
      <c r="BK159" s="214">
        <f t="shared" si="19"/>
        <v>0</v>
      </c>
      <c r="BL159" s="25" t="s">
        <v>217</v>
      </c>
      <c r="BM159" s="25" t="s">
        <v>906</v>
      </c>
    </row>
    <row r="160" spans="2:65" s="1" customFormat="1" ht="16.5" customHeight="1">
      <c r="B160" s="41"/>
      <c r="C160" s="203" t="s">
        <v>535</v>
      </c>
      <c r="D160" s="203" t="s">
        <v>212</v>
      </c>
      <c r="E160" s="204" t="s">
        <v>5276</v>
      </c>
      <c r="F160" s="205" t="s">
        <v>5277</v>
      </c>
      <c r="G160" s="206" t="s">
        <v>345</v>
      </c>
      <c r="H160" s="207">
        <v>0.1</v>
      </c>
      <c r="I160" s="208"/>
      <c r="J160" s="209">
        <f t="shared" si="10"/>
        <v>0</v>
      </c>
      <c r="K160" s="205" t="s">
        <v>21</v>
      </c>
      <c r="L160" s="61"/>
      <c r="M160" s="210" t="s">
        <v>21</v>
      </c>
      <c r="N160" s="211" t="s">
        <v>42</v>
      </c>
      <c r="O160" s="42"/>
      <c r="P160" s="212">
        <f t="shared" si="11"/>
        <v>0</v>
      </c>
      <c r="Q160" s="212">
        <v>0</v>
      </c>
      <c r="R160" s="212">
        <f t="shared" si="12"/>
        <v>0</v>
      </c>
      <c r="S160" s="212">
        <v>0</v>
      </c>
      <c r="T160" s="213">
        <f t="shared" si="13"/>
        <v>0</v>
      </c>
      <c r="AR160" s="25" t="s">
        <v>217</v>
      </c>
      <c r="AT160" s="25" t="s">
        <v>212</v>
      </c>
      <c r="AU160" s="25" t="s">
        <v>78</v>
      </c>
      <c r="AY160" s="25" t="s">
        <v>210</v>
      </c>
      <c r="BE160" s="214">
        <f t="shared" si="14"/>
        <v>0</v>
      </c>
      <c r="BF160" s="214">
        <f t="shared" si="15"/>
        <v>0</v>
      </c>
      <c r="BG160" s="214">
        <f t="shared" si="16"/>
        <v>0</v>
      </c>
      <c r="BH160" s="214">
        <f t="shared" si="17"/>
        <v>0</v>
      </c>
      <c r="BI160" s="214">
        <f t="shared" si="18"/>
        <v>0</v>
      </c>
      <c r="BJ160" s="25" t="s">
        <v>78</v>
      </c>
      <c r="BK160" s="214">
        <f t="shared" si="19"/>
        <v>0</v>
      </c>
      <c r="BL160" s="25" t="s">
        <v>217</v>
      </c>
      <c r="BM160" s="25" t="s">
        <v>920</v>
      </c>
    </row>
    <row r="161" spans="2:65" s="1" customFormat="1" ht="16.5" customHeight="1">
      <c r="B161" s="41"/>
      <c r="C161" s="203" t="s">
        <v>541</v>
      </c>
      <c r="D161" s="203" t="s">
        <v>212</v>
      </c>
      <c r="E161" s="204" t="s">
        <v>5278</v>
      </c>
      <c r="F161" s="205" t="s">
        <v>5279</v>
      </c>
      <c r="G161" s="206" t="s">
        <v>1472</v>
      </c>
      <c r="H161" s="207">
        <v>59.75</v>
      </c>
      <c r="I161" s="208"/>
      <c r="J161" s="209">
        <f t="shared" si="10"/>
        <v>0</v>
      </c>
      <c r="K161" s="205" t="s">
        <v>21</v>
      </c>
      <c r="L161" s="61"/>
      <c r="M161" s="210" t="s">
        <v>21</v>
      </c>
      <c r="N161" s="211" t="s">
        <v>42</v>
      </c>
      <c r="O161" s="42"/>
      <c r="P161" s="212">
        <f t="shared" si="11"/>
        <v>0</v>
      </c>
      <c r="Q161" s="212">
        <v>0</v>
      </c>
      <c r="R161" s="212">
        <f t="shared" si="12"/>
        <v>0</v>
      </c>
      <c r="S161" s="212">
        <v>0</v>
      </c>
      <c r="T161" s="213">
        <f t="shared" si="13"/>
        <v>0</v>
      </c>
      <c r="AR161" s="25" t="s">
        <v>217</v>
      </c>
      <c r="AT161" s="25" t="s">
        <v>212</v>
      </c>
      <c r="AU161" s="25" t="s">
        <v>78</v>
      </c>
      <c r="AY161" s="25" t="s">
        <v>210</v>
      </c>
      <c r="BE161" s="214">
        <f t="shared" si="14"/>
        <v>0</v>
      </c>
      <c r="BF161" s="214">
        <f t="shared" si="15"/>
        <v>0</v>
      </c>
      <c r="BG161" s="214">
        <f t="shared" si="16"/>
        <v>0</v>
      </c>
      <c r="BH161" s="214">
        <f t="shared" si="17"/>
        <v>0</v>
      </c>
      <c r="BI161" s="214">
        <f t="shared" si="18"/>
        <v>0</v>
      </c>
      <c r="BJ161" s="25" t="s">
        <v>78</v>
      </c>
      <c r="BK161" s="214">
        <f t="shared" si="19"/>
        <v>0</v>
      </c>
      <c r="BL161" s="25" t="s">
        <v>217</v>
      </c>
      <c r="BM161" s="25" t="s">
        <v>929</v>
      </c>
    </row>
    <row r="162" spans="2:65" s="1" customFormat="1" ht="16.5" customHeight="1">
      <c r="B162" s="41"/>
      <c r="C162" s="203" t="s">
        <v>553</v>
      </c>
      <c r="D162" s="203" t="s">
        <v>212</v>
      </c>
      <c r="E162" s="204" t="s">
        <v>5280</v>
      </c>
      <c r="F162" s="205" t="s">
        <v>5281</v>
      </c>
      <c r="G162" s="206" t="s">
        <v>1472</v>
      </c>
      <c r="H162" s="207">
        <v>2.75</v>
      </c>
      <c r="I162" s="208"/>
      <c r="J162" s="209">
        <f t="shared" si="10"/>
        <v>0</v>
      </c>
      <c r="K162" s="205" t="s">
        <v>21</v>
      </c>
      <c r="L162" s="61"/>
      <c r="M162" s="210" t="s">
        <v>21</v>
      </c>
      <c r="N162" s="211" t="s">
        <v>42</v>
      </c>
      <c r="O162" s="42"/>
      <c r="P162" s="212">
        <f t="shared" si="11"/>
        <v>0</v>
      </c>
      <c r="Q162" s="212">
        <v>0</v>
      </c>
      <c r="R162" s="212">
        <f t="shared" si="12"/>
        <v>0</v>
      </c>
      <c r="S162" s="212">
        <v>0</v>
      </c>
      <c r="T162" s="213">
        <f t="shared" si="13"/>
        <v>0</v>
      </c>
      <c r="AR162" s="25" t="s">
        <v>217</v>
      </c>
      <c r="AT162" s="25" t="s">
        <v>212</v>
      </c>
      <c r="AU162" s="25" t="s">
        <v>78</v>
      </c>
      <c r="AY162" s="25" t="s">
        <v>210</v>
      </c>
      <c r="BE162" s="214">
        <f t="shared" si="14"/>
        <v>0</v>
      </c>
      <c r="BF162" s="214">
        <f t="shared" si="15"/>
        <v>0</v>
      </c>
      <c r="BG162" s="214">
        <f t="shared" si="16"/>
        <v>0</v>
      </c>
      <c r="BH162" s="214">
        <f t="shared" si="17"/>
        <v>0</v>
      </c>
      <c r="BI162" s="214">
        <f t="shared" si="18"/>
        <v>0</v>
      </c>
      <c r="BJ162" s="25" t="s">
        <v>78</v>
      </c>
      <c r="BK162" s="214">
        <f t="shared" si="19"/>
        <v>0</v>
      </c>
      <c r="BL162" s="25" t="s">
        <v>217</v>
      </c>
      <c r="BM162" s="25" t="s">
        <v>938</v>
      </c>
    </row>
    <row r="163" spans="2:65" s="1" customFormat="1" ht="16.5" customHeight="1">
      <c r="B163" s="41"/>
      <c r="C163" s="203" t="s">
        <v>558</v>
      </c>
      <c r="D163" s="203" t="s">
        <v>212</v>
      </c>
      <c r="E163" s="204" t="s">
        <v>5282</v>
      </c>
      <c r="F163" s="205" t="s">
        <v>5283</v>
      </c>
      <c r="G163" s="206" t="s">
        <v>1472</v>
      </c>
      <c r="H163" s="207">
        <v>1.25</v>
      </c>
      <c r="I163" s="208"/>
      <c r="J163" s="209">
        <f t="shared" si="10"/>
        <v>0</v>
      </c>
      <c r="K163" s="205" t="s">
        <v>21</v>
      </c>
      <c r="L163" s="61"/>
      <c r="M163" s="210" t="s">
        <v>21</v>
      </c>
      <c r="N163" s="211" t="s">
        <v>42</v>
      </c>
      <c r="O163" s="42"/>
      <c r="P163" s="212">
        <f t="shared" si="11"/>
        <v>0</v>
      </c>
      <c r="Q163" s="212">
        <v>0</v>
      </c>
      <c r="R163" s="212">
        <f t="shared" si="12"/>
        <v>0</v>
      </c>
      <c r="S163" s="212">
        <v>0</v>
      </c>
      <c r="T163" s="213">
        <f t="shared" si="13"/>
        <v>0</v>
      </c>
      <c r="AR163" s="25" t="s">
        <v>217</v>
      </c>
      <c r="AT163" s="25" t="s">
        <v>212</v>
      </c>
      <c r="AU163" s="25" t="s">
        <v>78</v>
      </c>
      <c r="AY163" s="25" t="s">
        <v>210</v>
      </c>
      <c r="BE163" s="214">
        <f t="shared" si="14"/>
        <v>0</v>
      </c>
      <c r="BF163" s="214">
        <f t="shared" si="15"/>
        <v>0</v>
      </c>
      <c r="BG163" s="214">
        <f t="shared" si="16"/>
        <v>0</v>
      </c>
      <c r="BH163" s="214">
        <f t="shared" si="17"/>
        <v>0</v>
      </c>
      <c r="BI163" s="214">
        <f t="shared" si="18"/>
        <v>0</v>
      </c>
      <c r="BJ163" s="25" t="s">
        <v>78</v>
      </c>
      <c r="BK163" s="214">
        <f t="shared" si="19"/>
        <v>0</v>
      </c>
      <c r="BL163" s="25" t="s">
        <v>217</v>
      </c>
      <c r="BM163" s="25" t="s">
        <v>952</v>
      </c>
    </row>
    <row r="164" spans="2:65" s="1" customFormat="1" ht="16.5" customHeight="1">
      <c r="B164" s="41"/>
      <c r="C164" s="203" t="s">
        <v>563</v>
      </c>
      <c r="D164" s="203" t="s">
        <v>212</v>
      </c>
      <c r="E164" s="204" t="s">
        <v>5284</v>
      </c>
      <c r="F164" s="205" t="s">
        <v>5285</v>
      </c>
      <c r="G164" s="206" t="s">
        <v>1472</v>
      </c>
      <c r="H164" s="207">
        <v>0.4</v>
      </c>
      <c r="I164" s="208"/>
      <c r="J164" s="209">
        <f t="shared" si="10"/>
        <v>0</v>
      </c>
      <c r="K164" s="205" t="s">
        <v>21</v>
      </c>
      <c r="L164" s="61"/>
      <c r="M164" s="210" t="s">
        <v>21</v>
      </c>
      <c r="N164" s="211" t="s">
        <v>42</v>
      </c>
      <c r="O164" s="42"/>
      <c r="P164" s="212">
        <f t="shared" si="11"/>
        <v>0</v>
      </c>
      <c r="Q164" s="212">
        <v>0</v>
      </c>
      <c r="R164" s="212">
        <f t="shared" si="12"/>
        <v>0</v>
      </c>
      <c r="S164" s="212">
        <v>0</v>
      </c>
      <c r="T164" s="213">
        <f t="shared" si="13"/>
        <v>0</v>
      </c>
      <c r="AR164" s="25" t="s">
        <v>217</v>
      </c>
      <c r="AT164" s="25" t="s">
        <v>212</v>
      </c>
      <c r="AU164" s="25" t="s">
        <v>78</v>
      </c>
      <c r="AY164" s="25" t="s">
        <v>210</v>
      </c>
      <c r="BE164" s="214">
        <f t="shared" si="14"/>
        <v>0</v>
      </c>
      <c r="BF164" s="214">
        <f t="shared" si="15"/>
        <v>0</v>
      </c>
      <c r="BG164" s="214">
        <f t="shared" si="16"/>
        <v>0</v>
      </c>
      <c r="BH164" s="214">
        <f t="shared" si="17"/>
        <v>0</v>
      </c>
      <c r="BI164" s="214">
        <f t="shared" si="18"/>
        <v>0</v>
      </c>
      <c r="BJ164" s="25" t="s">
        <v>78</v>
      </c>
      <c r="BK164" s="214">
        <f t="shared" si="19"/>
        <v>0</v>
      </c>
      <c r="BL164" s="25" t="s">
        <v>217</v>
      </c>
      <c r="BM164" s="25" t="s">
        <v>962</v>
      </c>
    </row>
    <row r="165" spans="2:65" s="1" customFormat="1" ht="16.5" customHeight="1">
      <c r="B165" s="41"/>
      <c r="C165" s="203" t="s">
        <v>570</v>
      </c>
      <c r="D165" s="203" t="s">
        <v>212</v>
      </c>
      <c r="E165" s="204" t="s">
        <v>5286</v>
      </c>
      <c r="F165" s="205" t="s">
        <v>5287</v>
      </c>
      <c r="G165" s="206" t="s">
        <v>1472</v>
      </c>
      <c r="H165" s="207">
        <v>0.1</v>
      </c>
      <c r="I165" s="208"/>
      <c r="J165" s="209">
        <f t="shared" si="10"/>
        <v>0</v>
      </c>
      <c r="K165" s="205" t="s">
        <v>21</v>
      </c>
      <c r="L165" s="61"/>
      <c r="M165" s="210" t="s">
        <v>21</v>
      </c>
      <c r="N165" s="211" t="s">
        <v>42</v>
      </c>
      <c r="O165" s="42"/>
      <c r="P165" s="212">
        <f t="shared" si="11"/>
        <v>0</v>
      </c>
      <c r="Q165" s="212">
        <v>0</v>
      </c>
      <c r="R165" s="212">
        <f t="shared" si="12"/>
        <v>0</v>
      </c>
      <c r="S165" s="212">
        <v>0</v>
      </c>
      <c r="T165" s="213">
        <f t="shared" si="13"/>
        <v>0</v>
      </c>
      <c r="AR165" s="25" t="s">
        <v>217</v>
      </c>
      <c r="AT165" s="25" t="s">
        <v>212</v>
      </c>
      <c r="AU165" s="25" t="s">
        <v>78</v>
      </c>
      <c r="AY165" s="25" t="s">
        <v>210</v>
      </c>
      <c r="BE165" s="214">
        <f t="shared" si="14"/>
        <v>0</v>
      </c>
      <c r="BF165" s="214">
        <f t="shared" si="15"/>
        <v>0</v>
      </c>
      <c r="BG165" s="214">
        <f t="shared" si="16"/>
        <v>0</v>
      </c>
      <c r="BH165" s="214">
        <f t="shared" si="17"/>
        <v>0</v>
      </c>
      <c r="BI165" s="214">
        <f t="shared" si="18"/>
        <v>0</v>
      </c>
      <c r="BJ165" s="25" t="s">
        <v>78</v>
      </c>
      <c r="BK165" s="214">
        <f t="shared" si="19"/>
        <v>0</v>
      </c>
      <c r="BL165" s="25" t="s">
        <v>217</v>
      </c>
      <c r="BM165" s="25" t="s">
        <v>972</v>
      </c>
    </row>
    <row r="166" spans="2:65" s="1" customFormat="1" ht="16.5" customHeight="1">
      <c r="B166" s="41"/>
      <c r="C166" s="203" t="s">
        <v>575</v>
      </c>
      <c r="D166" s="203" t="s">
        <v>212</v>
      </c>
      <c r="E166" s="204" t="s">
        <v>5288</v>
      </c>
      <c r="F166" s="205" t="s">
        <v>5289</v>
      </c>
      <c r="G166" s="206" t="s">
        <v>1472</v>
      </c>
      <c r="H166" s="207">
        <v>0.15</v>
      </c>
      <c r="I166" s="208"/>
      <c r="J166" s="209">
        <f t="shared" si="10"/>
        <v>0</v>
      </c>
      <c r="K166" s="205" t="s">
        <v>21</v>
      </c>
      <c r="L166" s="61"/>
      <c r="M166" s="210" t="s">
        <v>21</v>
      </c>
      <c r="N166" s="211" t="s">
        <v>42</v>
      </c>
      <c r="O166" s="42"/>
      <c r="P166" s="212">
        <f t="shared" si="11"/>
        <v>0</v>
      </c>
      <c r="Q166" s="212">
        <v>0</v>
      </c>
      <c r="R166" s="212">
        <f t="shared" si="12"/>
        <v>0</v>
      </c>
      <c r="S166" s="212">
        <v>0</v>
      </c>
      <c r="T166" s="213">
        <f t="shared" si="13"/>
        <v>0</v>
      </c>
      <c r="AR166" s="25" t="s">
        <v>217</v>
      </c>
      <c r="AT166" s="25" t="s">
        <v>212</v>
      </c>
      <c r="AU166" s="25" t="s">
        <v>78</v>
      </c>
      <c r="AY166" s="25" t="s">
        <v>210</v>
      </c>
      <c r="BE166" s="214">
        <f t="shared" si="14"/>
        <v>0</v>
      </c>
      <c r="BF166" s="214">
        <f t="shared" si="15"/>
        <v>0</v>
      </c>
      <c r="BG166" s="214">
        <f t="shared" si="16"/>
        <v>0</v>
      </c>
      <c r="BH166" s="214">
        <f t="shared" si="17"/>
        <v>0</v>
      </c>
      <c r="BI166" s="214">
        <f t="shared" si="18"/>
        <v>0</v>
      </c>
      <c r="BJ166" s="25" t="s">
        <v>78</v>
      </c>
      <c r="BK166" s="214">
        <f t="shared" si="19"/>
        <v>0</v>
      </c>
      <c r="BL166" s="25" t="s">
        <v>217</v>
      </c>
      <c r="BM166" s="25" t="s">
        <v>984</v>
      </c>
    </row>
    <row r="167" spans="2:65" s="1" customFormat="1" ht="16.5" customHeight="1">
      <c r="B167" s="41"/>
      <c r="C167" s="203" t="s">
        <v>581</v>
      </c>
      <c r="D167" s="203" t="s">
        <v>212</v>
      </c>
      <c r="E167" s="204" t="s">
        <v>5290</v>
      </c>
      <c r="F167" s="205" t="s">
        <v>5291</v>
      </c>
      <c r="G167" s="206" t="s">
        <v>1472</v>
      </c>
      <c r="H167" s="207">
        <v>0.05</v>
      </c>
      <c r="I167" s="208"/>
      <c r="J167" s="209">
        <f t="shared" si="10"/>
        <v>0</v>
      </c>
      <c r="K167" s="205" t="s">
        <v>21</v>
      </c>
      <c r="L167" s="61"/>
      <c r="M167" s="210" t="s">
        <v>21</v>
      </c>
      <c r="N167" s="211" t="s">
        <v>42</v>
      </c>
      <c r="O167" s="42"/>
      <c r="P167" s="212">
        <f t="shared" si="11"/>
        <v>0</v>
      </c>
      <c r="Q167" s="212">
        <v>0</v>
      </c>
      <c r="R167" s="212">
        <f t="shared" si="12"/>
        <v>0</v>
      </c>
      <c r="S167" s="212">
        <v>0</v>
      </c>
      <c r="T167" s="213">
        <f t="shared" si="13"/>
        <v>0</v>
      </c>
      <c r="AR167" s="25" t="s">
        <v>217</v>
      </c>
      <c r="AT167" s="25" t="s">
        <v>212</v>
      </c>
      <c r="AU167" s="25" t="s">
        <v>78</v>
      </c>
      <c r="AY167" s="25" t="s">
        <v>210</v>
      </c>
      <c r="BE167" s="214">
        <f t="shared" si="14"/>
        <v>0</v>
      </c>
      <c r="BF167" s="214">
        <f t="shared" si="15"/>
        <v>0</v>
      </c>
      <c r="BG167" s="214">
        <f t="shared" si="16"/>
        <v>0</v>
      </c>
      <c r="BH167" s="214">
        <f t="shared" si="17"/>
        <v>0</v>
      </c>
      <c r="BI167" s="214">
        <f t="shared" si="18"/>
        <v>0</v>
      </c>
      <c r="BJ167" s="25" t="s">
        <v>78</v>
      </c>
      <c r="BK167" s="214">
        <f t="shared" si="19"/>
        <v>0</v>
      </c>
      <c r="BL167" s="25" t="s">
        <v>217</v>
      </c>
      <c r="BM167" s="25" t="s">
        <v>996</v>
      </c>
    </row>
    <row r="168" spans="2:65" s="1" customFormat="1" ht="16.5" customHeight="1">
      <c r="B168" s="41"/>
      <c r="C168" s="203" t="s">
        <v>587</v>
      </c>
      <c r="D168" s="203" t="s">
        <v>212</v>
      </c>
      <c r="E168" s="204" t="s">
        <v>5292</v>
      </c>
      <c r="F168" s="205" t="s">
        <v>5293</v>
      </c>
      <c r="G168" s="206" t="s">
        <v>345</v>
      </c>
      <c r="H168" s="207">
        <v>0.5</v>
      </c>
      <c r="I168" s="208"/>
      <c r="J168" s="209">
        <f t="shared" si="10"/>
        <v>0</v>
      </c>
      <c r="K168" s="205" t="s">
        <v>21</v>
      </c>
      <c r="L168" s="61"/>
      <c r="M168" s="210" t="s">
        <v>21</v>
      </c>
      <c r="N168" s="211" t="s">
        <v>42</v>
      </c>
      <c r="O168" s="42"/>
      <c r="P168" s="212">
        <f t="shared" si="11"/>
        <v>0</v>
      </c>
      <c r="Q168" s="212">
        <v>0</v>
      </c>
      <c r="R168" s="212">
        <f t="shared" si="12"/>
        <v>0</v>
      </c>
      <c r="S168" s="212">
        <v>0</v>
      </c>
      <c r="T168" s="213">
        <f t="shared" si="13"/>
        <v>0</v>
      </c>
      <c r="AR168" s="25" t="s">
        <v>217</v>
      </c>
      <c r="AT168" s="25" t="s">
        <v>212</v>
      </c>
      <c r="AU168" s="25" t="s">
        <v>78</v>
      </c>
      <c r="AY168" s="25" t="s">
        <v>210</v>
      </c>
      <c r="BE168" s="214">
        <f t="shared" si="14"/>
        <v>0</v>
      </c>
      <c r="BF168" s="214">
        <f t="shared" si="15"/>
        <v>0</v>
      </c>
      <c r="BG168" s="214">
        <f t="shared" si="16"/>
        <v>0</v>
      </c>
      <c r="BH168" s="214">
        <f t="shared" si="17"/>
        <v>0</v>
      </c>
      <c r="BI168" s="214">
        <f t="shared" si="18"/>
        <v>0</v>
      </c>
      <c r="BJ168" s="25" t="s">
        <v>78</v>
      </c>
      <c r="BK168" s="214">
        <f t="shared" si="19"/>
        <v>0</v>
      </c>
      <c r="BL168" s="25" t="s">
        <v>217</v>
      </c>
      <c r="BM168" s="25" t="s">
        <v>1011</v>
      </c>
    </row>
    <row r="169" spans="2:65" s="1" customFormat="1" ht="16.5" customHeight="1">
      <c r="B169" s="41"/>
      <c r="C169" s="203" t="s">
        <v>597</v>
      </c>
      <c r="D169" s="203" t="s">
        <v>212</v>
      </c>
      <c r="E169" s="204" t="s">
        <v>5294</v>
      </c>
      <c r="F169" s="205" t="s">
        <v>5295</v>
      </c>
      <c r="G169" s="206" t="s">
        <v>1472</v>
      </c>
      <c r="H169" s="207">
        <v>2</v>
      </c>
      <c r="I169" s="208"/>
      <c r="J169" s="209">
        <f t="shared" si="10"/>
        <v>0</v>
      </c>
      <c r="K169" s="205" t="s">
        <v>21</v>
      </c>
      <c r="L169" s="61"/>
      <c r="M169" s="210" t="s">
        <v>21</v>
      </c>
      <c r="N169" s="211" t="s">
        <v>42</v>
      </c>
      <c r="O169" s="42"/>
      <c r="P169" s="212">
        <f t="shared" si="11"/>
        <v>0</v>
      </c>
      <c r="Q169" s="212">
        <v>0</v>
      </c>
      <c r="R169" s="212">
        <f t="shared" si="12"/>
        <v>0</v>
      </c>
      <c r="S169" s="212">
        <v>0</v>
      </c>
      <c r="T169" s="213">
        <f t="shared" si="13"/>
        <v>0</v>
      </c>
      <c r="AR169" s="25" t="s">
        <v>217</v>
      </c>
      <c r="AT169" s="25" t="s">
        <v>212</v>
      </c>
      <c r="AU169" s="25" t="s">
        <v>78</v>
      </c>
      <c r="AY169" s="25" t="s">
        <v>210</v>
      </c>
      <c r="BE169" s="214">
        <f t="shared" si="14"/>
        <v>0</v>
      </c>
      <c r="BF169" s="214">
        <f t="shared" si="15"/>
        <v>0</v>
      </c>
      <c r="BG169" s="214">
        <f t="shared" si="16"/>
        <v>0</v>
      </c>
      <c r="BH169" s="214">
        <f t="shared" si="17"/>
        <v>0</v>
      </c>
      <c r="BI169" s="214">
        <f t="shared" si="18"/>
        <v>0</v>
      </c>
      <c r="BJ169" s="25" t="s">
        <v>78</v>
      </c>
      <c r="BK169" s="214">
        <f t="shared" si="19"/>
        <v>0</v>
      </c>
      <c r="BL169" s="25" t="s">
        <v>217</v>
      </c>
      <c r="BM169" s="25" t="s">
        <v>1026</v>
      </c>
    </row>
    <row r="170" spans="2:65" s="1" customFormat="1" ht="16.5" customHeight="1">
      <c r="B170" s="41"/>
      <c r="C170" s="203" t="s">
        <v>605</v>
      </c>
      <c r="D170" s="203" t="s">
        <v>212</v>
      </c>
      <c r="E170" s="204" t="s">
        <v>5296</v>
      </c>
      <c r="F170" s="205" t="s">
        <v>5297</v>
      </c>
      <c r="G170" s="206" t="s">
        <v>345</v>
      </c>
      <c r="H170" s="207">
        <v>0.75</v>
      </c>
      <c r="I170" s="208"/>
      <c r="J170" s="209">
        <f t="shared" si="10"/>
        <v>0</v>
      </c>
      <c r="K170" s="205" t="s">
        <v>21</v>
      </c>
      <c r="L170" s="61"/>
      <c r="M170" s="210" t="s">
        <v>21</v>
      </c>
      <c r="N170" s="211" t="s">
        <v>42</v>
      </c>
      <c r="O170" s="42"/>
      <c r="P170" s="212">
        <f t="shared" si="11"/>
        <v>0</v>
      </c>
      <c r="Q170" s="212">
        <v>0</v>
      </c>
      <c r="R170" s="212">
        <f t="shared" si="12"/>
        <v>0</v>
      </c>
      <c r="S170" s="212">
        <v>0</v>
      </c>
      <c r="T170" s="213">
        <f t="shared" si="13"/>
        <v>0</v>
      </c>
      <c r="AR170" s="25" t="s">
        <v>217</v>
      </c>
      <c r="AT170" s="25" t="s">
        <v>212</v>
      </c>
      <c r="AU170" s="25" t="s">
        <v>78</v>
      </c>
      <c r="AY170" s="25" t="s">
        <v>210</v>
      </c>
      <c r="BE170" s="214">
        <f t="shared" si="14"/>
        <v>0</v>
      </c>
      <c r="BF170" s="214">
        <f t="shared" si="15"/>
        <v>0</v>
      </c>
      <c r="BG170" s="214">
        <f t="shared" si="16"/>
        <v>0</v>
      </c>
      <c r="BH170" s="214">
        <f t="shared" si="17"/>
        <v>0</v>
      </c>
      <c r="BI170" s="214">
        <f t="shared" si="18"/>
        <v>0</v>
      </c>
      <c r="BJ170" s="25" t="s">
        <v>78</v>
      </c>
      <c r="BK170" s="214">
        <f t="shared" si="19"/>
        <v>0</v>
      </c>
      <c r="BL170" s="25" t="s">
        <v>217</v>
      </c>
      <c r="BM170" s="25" t="s">
        <v>1037</v>
      </c>
    </row>
    <row r="171" spans="2:65" s="1" customFormat="1" ht="16.5" customHeight="1">
      <c r="B171" s="41"/>
      <c r="C171" s="203" t="s">
        <v>610</v>
      </c>
      <c r="D171" s="203" t="s">
        <v>212</v>
      </c>
      <c r="E171" s="204" t="s">
        <v>5298</v>
      </c>
      <c r="F171" s="205" t="s">
        <v>5299</v>
      </c>
      <c r="G171" s="206" t="s">
        <v>1472</v>
      </c>
      <c r="H171" s="207">
        <v>0.05</v>
      </c>
      <c r="I171" s="208"/>
      <c r="J171" s="209">
        <f t="shared" si="10"/>
        <v>0</v>
      </c>
      <c r="K171" s="205" t="s">
        <v>21</v>
      </c>
      <c r="L171" s="61"/>
      <c r="M171" s="210" t="s">
        <v>21</v>
      </c>
      <c r="N171" s="211" t="s">
        <v>42</v>
      </c>
      <c r="O171" s="42"/>
      <c r="P171" s="212">
        <f t="shared" si="11"/>
        <v>0</v>
      </c>
      <c r="Q171" s="212">
        <v>0</v>
      </c>
      <c r="R171" s="212">
        <f t="shared" si="12"/>
        <v>0</v>
      </c>
      <c r="S171" s="212">
        <v>0</v>
      </c>
      <c r="T171" s="213">
        <f t="shared" si="13"/>
        <v>0</v>
      </c>
      <c r="AR171" s="25" t="s">
        <v>217</v>
      </c>
      <c r="AT171" s="25" t="s">
        <v>212</v>
      </c>
      <c r="AU171" s="25" t="s">
        <v>78</v>
      </c>
      <c r="AY171" s="25" t="s">
        <v>210</v>
      </c>
      <c r="BE171" s="214">
        <f t="shared" si="14"/>
        <v>0</v>
      </c>
      <c r="BF171" s="214">
        <f t="shared" si="15"/>
        <v>0</v>
      </c>
      <c r="BG171" s="214">
        <f t="shared" si="16"/>
        <v>0</v>
      </c>
      <c r="BH171" s="214">
        <f t="shared" si="17"/>
        <v>0</v>
      </c>
      <c r="BI171" s="214">
        <f t="shared" si="18"/>
        <v>0</v>
      </c>
      <c r="BJ171" s="25" t="s">
        <v>78</v>
      </c>
      <c r="BK171" s="214">
        <f t="shared" si="19"/>
        <v>0</v>
      </c>
      <c r="BL171" s="25" t="s">
        <v>217</v>
      </c>
      <c r="BM171" s="25" t="s">
        <v>1052</v>
      </c>
    </row>
    <row r="172" spans="2:65" s="1" customFormat="1" ht="16.5" customHeight="1">
      <c r="B172" s="41"/>
      <c r="C172" s="203" t="s">
        <v>617</v>
      </c>
      <c r="D172" s="203" t="s">
        <v>212</v>
      </c>
      <c r="E172" s="204" t="s">
        <v>5300</v>
      </c>
      <c r="F172" s="205" t="s">
        <v>5301</v>
      </c>
      <c r="G172" s="206" t="s">
        <v>1472</v>
      </c>
      <c r="H172" s="207">
        <v>0.05</v>
      </c>
      <c r="I172" s="208"/>
      <c r="J172" s="209">
        <f t="shared" si="10"/>
        <v>0</v>
      </c>
      <c r="K172" s="205" t="s">
        <v>21</v>
      </c>
      <c r="L172" s="61"/>
      <c r="M172" s="210" t="s">
        <v>21</v>
      </c>
      <c r="N172" s="211" t="s">
        <v>42</v>
      </c>
      <c r="O172" s="42"/>
      <c r="P172" s="212">
        <f t="shared" si="11"/>
        <v>0</v>
      </c>
      <c r="Q172" s="212">
        <v>0</v>
      </c>
      <c r="R172" s="212">
        <f t="shared" si="12"/>
        <v>0</v>
      </c>
      <c r="S172" s="212">
        <v>0</v>
      </c>
      <c r="T172" s="213">
        <f t="shared" si="13"/>
        <v>0</v>
      </c>
      <c r="AR172" s="25" t="s">
        <v>217</v>
      </c>
      <c r="AT172" s="25" t="s">
        <v>212</v>
      </c>
      <c r="AU172" s="25" t="s">
        <v>78</v>
      </c>
      <c r="AY172" s="25" t="s">
        <v>210</v>
      </c>
      <c r="BE172" s="214">
        <f t="shared" si="14"/>
        <v>0</v>
      </c>
      <c r="BF172" s="214">
        <f t="shared" si="15"/>
        <v>0</v>
      </c>
      <c r="BG172" s="214">
        <f t="shared" si="16"/>
        <v>0</v>
      </c>
      <c r="BH172" s="214">
        <f t="shared" si="17"/>
        <v>0</v>
      </c>
      <c r="BI172" s="214">
        <f t="shared" si="18"/>
        <v>0</v>
      </c>
      <c r="BJ172" s="25" t="s">
        <v>78</v>
      </c>
      <c r="BK172" s="214">
        <f t="shared" si="19"/>
        <v>0</v>
      </c>
      <c r="BL172" s="25" t="s">
        <v>217</v>
      </c>
      <c r="BM172" s="25" t="s">
        <v>1063</v>
      </c>
    </row>
    <row r="173" spans="2:65" s="1" customFormat="1" ht="16.5" customHeight="1">
      <c r="B173" s="41"/>
      <c r="C173" s="203" t="s">
        <v>624</v>
      </c>
      <c r="D173" s="203" t="s">
        <v>212</v>
      </c>
      <c r="E173" s="204" t="s">
        <v>5302</v>
      </c>
      <c r="F173" s="205" t="s">
        <v>5303</v>
      </c>
      <c r="G173" s="206" t="s">
        <v>1472</v>
      </c>
      <c r="H173" s="207">
        <v>9.6</v>
      </c>
      <c r="I173" s="208"/>
      <c r="J173" s="209">
        <f t="shared" si="10"/>
        <v>0</v>
      </c>
      <c r="K173" s="205" t="s">
        <v>21</v>
      </c>
      <c r="L173" s="61"/>
      <c r="M173" s="210" t="s">
        <v>21</v>
      </c>
      <c r="N173" s="211" t="s">
        <v>42</v>
      </c>
      <c r="O173" s="42"/>
      <c r="P173" s="212">
        <f t="shared" si="11"/>
        <v>0</v>
      </c>
      <c r="Q173" s="212">
        <v>0</v>
      </c>
      <c r="R173" s="212">
        <f t="shared" si="12"/>
        <v>0</v>
      </c>
      <c r="S173" s="212">
        <v>0</v>
      </c>
      <c r="T173" s="213">
        <f t="shared" si="13"/>
        <v>0</v>
      </c>
      <c r="AR173" s="25" t="s">
        <v>217</v>
      </c>
      <c r="AT173" s="25" t="s">
        <v>212</v>
      </c>
      <c r="AU173" s="25" t="s">
        <v>78</v>
      </c>
      <c r="AY173" s="25" t="s">
        <v>210</v>
      </c>
      <c r="BE173" s="214">
        <f t="shared" si="14"/>
        <v>0</v>
      </c>
      <c r="BF173" s="214">
        <f t="shared" si="15"/>
        <v>0</v>
      </c>
      <c r="BG173" s="214">
        <f t="shared" si="16"/>
        <v>0</v>
      </c>
      <c r="BH173" s="214">
        <f t="shared" si="17"/>
        <v>0</v>
      </c>
      <c r="BI173" s="214">
        <f t="shared" si="18"/>
        <v>0</v>
      </c>
      <c r="BJ173" s="25" t="s">
        <v>78</v>
      </c>
      <c r="BK173" s="214">
        <f t="shared" si="19"/>
        <v>0</v>
      </c>
      <c r="BL173" s="25" t="s">
        <v>217</v>
      </c>
      <c r="BM173" s="25" t="s">
        <v>1073</v>
      </c>
    </row>
    <row r="174" spans="2:65" s="1" customFormat="1" ht="16.5" customHeight="1">
      <c r="B174" s="41"/>
      <c r="C174" s="203" t="s">
        <v>628</v>
      </c>
      <c r="D174" s="203" t="s">
        <v>212</v>
      </c>
      <c r="E174" s="204" t="s">
        <v>5304</v>
      </c>
      <c r="F174" s="205" t="s">
        <v>5305</v>
      </c>
      <c r="G174" s="206" t="s">
        <v>1472</v>
      </c>
      <c r="H174" s="207">
        <v>0.1</v>
      </c>
      <c r="I174" s="208"/>
      <c r="J174" s="209">
        <f t="shared" si="10"/>
        <v>0</v>
      </c>
      <c r="K174" s="205" t="s">
        <v>21</v>
      </c>
      <c r="L174" s="61"/>
      <c r="M174" s="210" t="s">
        <v>21</v>
      </c>
      <c r="N174" s="211" t="s">
        <v>42</v>
      </c>
      <c r="O174" s="42"/>
      <c r="P174" s="212">
        <f t="shared" si="11"/>
        <v>0</v>
      </c>
      <c r="Q174" s="212">
        <v>0</v>
      </c>
      <c r="R174" s="212">
        <f t="shared" si="12"/>
        <v>0</v>
      </c>
      <c r="S174" s="212">
        <v>0</v>
      </c>
      <c r="T174" s="213">
        <f t="shared" si="13"/>
        <v>0</v>
      </c>
      <c r="AR174" s="25" t="s">
        <v>217</v>
      </c>
      <c r="AT174" s="25" t="s">
        <v>212</v>
      </c>
      <c r="AU174" s="25" t="s">
        <v>78</v>
      </c>
      <c r="AY174" s="25" t="s">
        <v>210</v>
      </c>
      <c r="BE174" s="214">
        <f t="shared" si="14"/>
        <v>0</v>
      </c>
      <c r="BF174" s="214">
        <f t="shared" si="15"/>
        <v>0</v>
      </c>
      <c r="BG174" s="214">
        <f t="shared" si="16"/>
        <v>0</v>
      </c>
      <c r="BH174" s="214">
        <f t="shared" si="17"/>
        <v>0</v>
      </c>
      <c r="BI174" s="214">
        <f t="shared" si="18"/>
        <v>0</v>
      </c>
      <c r="BJ174" s="25" t="s">
        <v>78</v>
      </c>
      <c r="BK174" s="214">
        <f t="shared" si="19"/>
        <v>0</v>
      </c>
      <c r="BL174" s="25" t="s">
        <v>217</v>
      </c>
      <c r="BM174" s="25" t="s">
        <v>1098</v>
      </c>
    </row>
    <row r="175" spans="2:65" s="1" customFormat="1" ht="16.5" customHeight="1">
      <c r="B175" s="41"/>
      <c r="C175" s="203" t="s">
        <v>635</v>
      </c>
      <c r="D175" s="203" t="s">
        <v>212</v>
      </c>
      <c r="E175" s="204" t="s">
        <v>5306</v>
      </c>
      <c r="F175" s="205" t="s">
        <v>5307</v>
      </c>
      <c r="G175" s="206" t="s">
        <v>322</v>
      </c>
      <c r="H175" s="207">
        <v>1.5</v>
      </c>
      <c r="I175" s="208"/>
      <c r="J175" s="209">
        <f t="shared" si="10"/>
        <v>0</v>
      </c>
      <c r="K175" s="205" t="s">
        <v>21</v>
      </c>
      <c r="L175" s="61"/>
      <c r="M175" s="210" t="s">
        <v>21</v>
      </c>
      <c r="N175" s="211" t="s">
        <v>42</v>
      </c>
      <c r="O175" s="42"/>
      <c r="P175" s="212">
        <f t="shared" si="11"/>
        <v>0</v>
      </c>
      <c r="Q175" s="212">
        <v>0</v>
      </c>
      <c r="R175" s="212">
        <f t="shared" si="12"/>
        <v>0</v>
      </c>
      <c r="S175" s="212">
        <v>0</v>
      </c>
      <c r="T175" s="213">
        <f t="shared" si="13"/>
        <v>0</v>
      </c>
      <c r="AR175" s="25" t="s">
        <v>217</v>
      </c>
      <c r="AT175" s="25" t="s">
        <v>212</v>
      </c>
      <c r="AU175" s="25" t="s">
        <v>78</v>
      </c>
      <c r="AY175" s="25" t="s">
        <v>210</v>
      </c>
      <c r="BE175" s="214">
        <f t="shared" si="14"/>
        <v>0</v>
      </c>
      <c r="BF175" s="214">
        <f t="shared" si="15"/>
        <v>0</v>
      </c>
      <c r="BG175" s="214">
        <f t="shared" si="16"/>
        <v>0</v>
      </c>
      <c r="BH175" s="214">
        <f t="shared" si="17"/>
        <v>0</v>
      </c>
      <c r="BI175" s="214">
        <f t="shared" si="18"/>
        <v>0</v>
      </c>
      <c r="BJ175" s="25" t="s">
        <v>78</v>
      </c>
      <c r="BK175" s="214">
        <f t="shared" si="19"/>
        <v>0</v>
      </c>
      <c r="BL175" s="25" t="s">
        <v>217</v>
      </c>
      <c r="BM175" s="25" t="s">
        <v>1108</v>
      </c>
    </row>
    <row r="176" spans="2:65" s="1" customFormat="1" ht="16.5" customHeight="1">
      <c r="B176" s="41"/>
      <c r="C176" s="203" t="s">
        <v>639</v>
      </c>
      <c r="D176" s="203" t="s">
        <v>212</v>
      </c>
      <c r="E176" s="204" t="s">
        <v>5308</v>
      </c>
      <c r="F176" s="205" t="s">
        <v>5309</v>
      </c>
      <c r="G176" s="206" t="s">
        <v>1472</v>
      </c>
      <c r="H176" s="207">
        <v>0.05</v>
      </c>
      <c r="I176" s="208"/>
      <c r="J176" s="209">
        <f t="shared" si="10"/>
        <v>0</v>
      </c>
      <c r="K176" s="205" t="s">
        <v>21</v>
      </c>
      <c r="L176" s="61"/>
      <c r="M176" s="210" t="s">
        <v>21</v>
      </c>
      <c r="N176" s="211" t="s">
        <v>42</v>
      </c>
      <c r="O176" s="42"/>
      <c r="P176" s="212">
        <f t="shared" si="11"/>
        <v>0</v>
      </c>
      <c r="Q176" s="212">
        <v>0</v>
      </c>
      <c r="R176" s="212">
        <f t="shared" si="12"/>
        <v>0</v>
      </c>
      <c r="S176" s="212">
        <v>0</v>
      </c>
      <c r="T176" s="213">
        <f t="shared" si="13"/>
        <v>0</v>
      </c>
      <c r="AR176" s="25" t="s">
        <v>217</v>
      </c>
      <c r="AT176" s="25" t="s">
        <v>212</v>
      </c>
      <c r="AU176" s="25" t="s">
        <v>78</v>
      </c>
      <c r="AY176" s="25" t="s">
        <v>210</v>
      </c>
      <c r="BE176" s="214">
        <f t="shared" si="14"/>
        <v>0</v>
      </c>
      <c r="BF176" s="214">
        <f t="shared" si="15"/>
        <v>0</v>
      </c>
      <c r="BG176" s="214">
        <f t="shared" si="16"/>
        <v>0</v>
      </c>
      <c r="BH176" s="214">
        <f t="shared" si="17"/>
        <v>0</v>
      </c>
      <c r="BI176" s="214">
        <f t="shared" si="18"/>
        <v>0</v>
      </c>
      <c r="BJ176" s="25" t="s">
        <v>78</v>
      </c>
      <c r="BK176" s="214">
        <f t="shared" si="19"/>
        <v>0</v>
      </c>
      <c r="BL176" s="25" t="s">
        <v>217</v>
      </c>
      <c r="BM176" s="25" t="s">
        <v>1118</v>
      </c>
    </row>
    <row r="177" spans="2:65" s="1" customFormat="1" ht="16.5" customHeight="1">
      <c r="B177" s="41"/>
      <c r="C177" s="203" t="s">
        <v>646</v>
      </c>
      <c r="D177" s="203" t="s">
        <v>212</v>
      </c>
      <c r="E177" s="204" t="s">
        <v>5310</v>
      </c>
      <c r="F177" s="205" t="s">
        <v>5311</v>
      </c>
      <c r="G177" s="206" t="s">
        <v>1472</v>
      </c>
      <c r="H177" s="207">
        <v>0.1</v>
      </c>
      <c r="I177" s="208"/>
      <c r="J177" s="209">
        <f t="shared" si="10"/>
        <v>0</v>
      </c>
      <c r="K177" s="205" t="s">
        <v>21</v>
      </c>
      <c r="L177" s="61"/>
      <c r="M177" s="210" t="s">
        <v>21</v>
      </c>
      <c r="N177" s="211" t="s">
        <v>42</v>
      </c>
      <c r="O177" s="42"/>
      <c r="P177" s="212">
        <f t="shared" si="11"/>
        <v>0</v>
      </c>
      <c r="Q177" s="212">
        <v>0</v>
      </c>
      <c r="R177" s="212">
        <f t="shared" si="12"/>
        <v>0</v>
      </c>
      <c r="S177" s="212">
        <v>0</v>
      </c>
      <c r="T177" s="213">
        <f t="shared" si="13"/>
        <v>0</v>
      </c>
      <c r="AR177" s="25" t="s">
        <v>217</v>
      </c>
      <c r="AT177" s="25" t="s">
        <v>212</v>
      </c>
      <c r="AU177" s="25" t="s">
        <v>78</v>
      </c>
      <c r="AY177" s="25" t="s">
        <v>210</v>
      </c>
      <c r="BE177" s="214">
        <f t="shared" si="14"/>
        <v>0</v>
      </c>
      <c r="BF177" s="214">
        <f t="shared" si="15"/>
        <v>0</v>
      </c>
      <c r="BG177" s="214">
        <f t="shared" si="16"/>
        <v>0</v>
      </c>
      <c r="BH177" s="214">
        <f t="shared" si="17"/>
        <v>0</v>
      </c>
      <c r="BI177" s="214">
        <f t="shared" si="18"/>
        <v>0</v>
      </c>
      <c r="BJ177" s="25" t="s">
        <v>78</v>
      </c>
      <c r="BK177" s="214">
        <f t="shared" si="19"/>
        <v>0</v>
      </c>
      <c r="BL177" s="25" t="s">
        <v>217</v>
      </c>
      <c r="BM177" s="25" t="s">
        <v>1127</v>
      </c>
    </row>
    <row r="178" spans="2:65" s="1" customFormat="1" ht="16.5" customHeight="1">
      <c r="B178" s="41"/>
      <c r="C178" s="203" t="s">
        <v>653</v>
      </c>
      <c r="D178" s="203" t="s">
        <v>212</v>
      </c>
      <c r="E178" s="204" t="s">
        <v>5312</v>
      </c>
      <c r="F178" s="205" t="s">
        <v>5313</v>
      </c>
      <c r="G178" s="206" t="s">
        <v>1472</v>
      </c>
      <c r="H178" s="207">
        <v>0.05</v>
      </c>
      <c r="I178" s="208"/>
      <c r="J178" s="209">
        <f t="shared" si="10"/>
        <v>0</v>
      </c>
      <c r="K178" s="205" t="s">
        <v>21</v>
      </c>
      <c r="L178" s="61"/>
      <c r="M178" s="210" t="s">
        <v>21</v>
      </c>
      <c r="N178" s="211" t="s">
        <v>42</v>
      </c>
      <c r="O178" s="42"/>
      <c r="P178" s="212">
        <f t="shared" si="11"/>
        <v>0</v>
      </c>
      <c r="Q178" s="212">
        <v>0</v>
      </c>
      <c r="R178" s="212">
        <f t="shared" si="12"/>
        <v>0</v>
      </c>
      <c r="S178" s="212">
        <v>0</v>
      </c>
      <c r="T178" s="213">
        <f t="shared" si="13"/>
        <v>0</v>
      </c>
      <c r="AR178" s="25" t="s">
        <v>217</v>
      </c>
      <c r="AT178" s="25" t="s">
        <v>212</v>
      </c>
      <c r="AU178" s="25" t="s">
        <v>78</v>
      </c>
      <c r="AY178" s="25" t="s">
        <v>210</v>
      </c>
      <c r="BE178" s="214">
        <f t="shared" si="14"/>
        <v>0</v>
      </c>
      <c r="BF178" s="214">
        <f t="shared" si="15"/>
        <v>0</v>
      </c>
      <c r="BG178" s="214">
        <f t="shared" si="16"/>
        <v>0</v>
      </c>
      <c r="BH178" s="214">
        <f t="shared" si="17"/>
        <v>0</v>
      </c>
      <c r="BI178" s="214">
        <f t="shared" si="18"/>
        <v>0</v>
      </c>
      <c r="BJ178" s="25" t="s">
        <v>78</v>
      </c>
      <c r="BK178" s="214">
        <f t="shared" si="19"/>
        <v>0</v>
      </c>
      <c r="BL178" s="25" t="s">
        <v>217</v>
      </c>
      <c r="BM178" s="25" t="s">
        <v>1139</v>
      </c>
    </row>
    <row r="179" spans="2:65" s="1" customFormat="1" ht="16.5" customHeight="1">
      <c r="B179" s="41"/>
      <c r="C179" s="203" t="s">
        <v>661</v>
      </c>
      <c r="D179" s="203" t="s">
        <v>212</v>
      </c>
      <c r="E179" s="204" t="s">
        <v>5314</v>
      </c>
      <c r="F179" s="205" t="s">
        <v>5315</v>
      </c>
      <c r="G179" s="206" t="s">
        <v>1472</v>
      </c>
      <c r="H179" s="207">
        <v>6.35</v>
      </c>
      <c r="I179" s="208"/>
      <c r="J179" s="209">
        <f t="shared" si="10"/>
        <v>0</v>
      </c>
      <c r="K179" s="205" t="s">
        <v>21</v>
      </c>
      <c r="L179" s="61"/>
      <c r="M179" s="210" t="s">
        <v>21</v>
      </c>
      <c r="N179" s="211" t="s">
        <v>42</v>
      </c>
      <c r="O179" s="42"/>
      <c r="P179" s="212">
        <f t="shared" si="11"/>
        <v>0</v>
      </c>
      <c r="Q179" s="212">
        <v>0</v>
      </c>
      <c r="R179" s="212">
        <f t="shared" si="12"/>
        <v>0</v>
      </c>
      <c r="S179" s="212">
        <v>0</v>
      </c>
      <c r="T179" s="213">
        <f t="shared" si="13"/>
        <v>0</v>
      </c>
      <c r="AR179" s="25" t="s">
        <v>217</v>
      </c>
      <c r="AT179" s="25" t="s">
        <v>212</v>
      </c>
      <c r="AU179" s="25" t="s">
        <v>78</v>
      </c>
      <c r="AY179" s="25" t="s">
        <v>210</v>
      </c>
      <c r="BE179" s="214">
        <f t="shared" si="14"/>
        <v>0</v>
      </c>
      <c r="BF179" s="214">
        <f t="shared" si="15"/>
        <v>0</v>
      </c>
      <c r="BG179" s="214">
        <f t="shared" si="16"/>
        <v>0</v>
      </c>
      <c r="BH179" s="214">
        <f t="shared" si="17"/>
        <v>0</v>
      </c>
      <c r="BI179" s="214">
        <f t="shared" si="18"/>
        <v>0</v>
      </c>
      <c r="BJ179" s="25" t="s">
        <v>78</v>
      </c>
      <c r="BK179" s="214">
        <f t="shared" si="19"/>
        <v>0</v>
      </c>
      <c r="BL179" s="25" t="s">
        <v>217</v>
      </c>
      <c r="BM179" s="25" t="s">
        <v>1155</v>
      </c>
    </row>
    <row r="180" spans="2:65" s="1" customFormat="1" ht="16.5" customHeight="1">
      <c r="B180" s="41"/>
      <c r="C180" s="203" t="s">
        <v>666</v>
      </c>
      <c r="D180" s="203" t="s">
        <v>212</v>
      </c>
      <c r="E180" s="204" t="s">
        <v>5316</v>
      </c>
      <c r="F180" s="205" t="s">
        <v>5317</v>
      </c>
      <c r="G180" s="206" t="s">
        <v>1472</v>
      </c>
      <c r="H180" s="207">
        <v>0.05</v>
      </c>
      <c r="I180" s="208"/>
      <c r="J180" s="209">
        <f t="shared" si="10"/>
        <v>0</v>
      </c>
      <c r="K180" s="205" t="s">
        <v>21</v>
      </c>
      <c r="L180" s="61"/>
      <c r="M180" s="210" t="s">
        <v>21</v>
      </c>
      <c r="N180" s="211" t="s">
        <v>42</v>
      </c>
      <c r="O180" s="42"/>
      <c r="P180" s="212">
        <f t="shared" si="11"/>
        <v>0</v>
      </c>
      <c r="Q180" s="212">
        <v>0</v>
      </c>
      <c r="R180" s="212">
        <f t="shared" si="12"/>
        <v>0</v>
      </c>
      <c r="S180" s="212">
        <v>0</v>
      </c>
      <c r="T180" s="213">
        <f t="shared" si="13"/>
        <v>0</v>
      </c>
      <c r="AR180" s="25" t="s">
        <v>217</v>
      </c>
      <c r="AT180" s="25" t="s">
        <v>212</v>
      </c>
      <c r="AU180" s="25" t="s">
        <v>78</v>
      </c>
      <c r="AY180" s="25" t="s">
        <v>210</v>
      </c>
      <c r="BE180" s="214">
        <f t="shared" si="14"/>
        <v>0</v>
      </c>
      <c r="BF180" s="214">
        <f t="shared" si="15"/>
        <v>0</v>
      </c>
      <c r="BG180" s="214">
        <f t="shared" si="16"/>
        <v>0</v>
      </c>
      <c r="BH180" s="214">
        <f t="shared" si="17"/>
        <v>0</v>
      </c>
      <c r="BI180" s="214">
        <f t="shared" si="18"/>
        <v>0</v>
      </c>
      <c r="BJ180" s="25" t="s">
        <v>78</v>
      </c>
      <c r="BK180" s="214">
        <f t="shared" si="19"/>
        <v>0</v>
      </c>
      <c r="BL180" s="25" t="s">
        <v>217</v>
      </c>
      <c r="BM180" s="25" t="s">
        <v>1175</v>
      </c>
    </row>
    <row r="181" spans="2:65" s="1" customFormat="1" ht="16.5" customHeight="1">
      <c r="B181" s="41"/>
      <c r="C181" s="203" t="s">
        <v>670</v>
      </c>
      <c r="D181" s="203" t="s">
        <v>212</v>
      </c>
      <c r="E181" s="204" t="s">
        <v>5318</v>
      </c>
      <c r="F181" s="205" t="s">
        <v>5319</v>
      </c>
      <c r="G181" s="206" t="s">
        <v>1472</v>
      </c>
      <c r="H181" s="207">
        <v>6.85</v>
      </c>
      <c r="I181" s="208"/>
      <c r="J181" s="209">
        <f t="shared" si="10"/>
        <v>0</v>
      </c>
      <c r="K181" s="205" t="s">
        <v>21</v>
      </c>
      <c r="L181" s="61"/>
      <c r="M181" s="210" t="s">
        <v>21</v>
      </c>
      <c r="N181" s="211" t="s">
        <v>42</v>
      </c>
      <c r="O181" s="42"/>
      <c r="P181" s="212">
        <f t="shared" si="11"/>
        <v>0</v>
      </c>
      <c r="Q181" s="212">
        <v>0</v>
      </c>
      <c r="R181" s="212">
        <f t="shared" si="12"/>
        <v>0</v>
      </c>
      <c r="S181" s="212">
        <v>0</v>
      </c>
      <c r="T181" s="213">
        <f t="shared" si="13"/>
        <v>0</v>
      </c>
      <c r="AR181" s="25" t="s">
        <v>217</v>
      </c>
      <c r="AT181" s="25" t="s">
        <v>212</v>
      </c>
      <c r="AU181" s="25" t="s">
        <v>78</v>
      </c>
      <c r="AY181" s="25" t="s">
        <v>210</v>
      </c>
      <c r="BE181" s="214">
        <f t="shared" si="14"/>
        <v>0</v>
      </c>
      <c r="BF181" s="214">
        <f t="shared" si="15"/>
        <v>0</v>
      </c>
      <c r="BG181" s="214">
        <f t="shared" si="16"/>
        <v>0</v>
      </c>
      <c r="BH181" s="214">
        <f t="shared" si="17"/>
        <v>0</v>
      </c>
      <c r="BI181" s="214">
        <f t="shared" si="18"/>
        <v>0</v>
      </c>
      <c r="BJ181" s="25" t="s">
        <v>78</v>
      </c>
      <c r="BK181" s="214">
        <f t="shared" si="19"/>
        <v>0</v>
      </c>
      <c r="BL181" s="25" t="s">
        <v>217</v>
      </c>
      <c r="BM181" s="25" t="s">
        <v>1189</v>
      </c>
    </row>
    <row r="182" spans="2:65" s="1" customFormat="1" ht="16.5" customHeight="1">
      <c r="B182" s="41"/>
      <c r="C182" s="203" t="s">
        <v>674</v>
      </c>
      <c r="D182" s="203" t="s">
        <v>212</v>
      </c>
      <c r="E182" s="204" t="s">
        <v>5318</v>
      </c>
      <c r="F182" s="205" t="s">
        <v>5319</v>
      </c>
      <c r="G182" s="206" t="s">
        <v>1472</v>
      </c>
      <c r="H182" s="207">
        <v>0.35</v>
      </c>
      <c r="I182" s="208"/>
      <c r="J182" s="209">
        <f t="shared" si="10"/>
        <v>0</v>
      </c>
      <c r="K182" s="205" t="s">
        <v>21</v>
      </c>
      <c r="L182" s="61"/>
      <c r="M182" s="210" t="s">
        <v>21</v>
      </c>
      <c r="N182" s="211" t="s">
        <v>42</v>
      </c>
      <c r="O182" s="42"/>
      <c r="P182" s="212">
        <f t="shared" si="11"/>
        <v>0</v>
      </c>
      <c r="Q182" s="212">
        <v>0</v>
      </c>
      <c r="R182" s="212">
        <f t="shared" si="12"/>
        <v>0</v>
      </c>
      <c r="S182" s="212">
        <v>0</v>
      </c>
      <c r="T182" s="213">
        <f t="shared" si="13"/>
        <v>0</v>
      </c>
      <c r="AR182" s="25" t="s">
        <v>217</v>
      </c>
      <c r="AT182" s="25" t="s">
        <v>212</v>
      </c>
      <c r="AU182" s="25" t="s">
        <v>78</v>
      </c>
      <c r="AY182" s="25" t="s">
        <v>210</v>
      </c>
      <c r="BE182" s="214">
        <f t="shared" si="14"/>
        <v>0</v>
      </c>
      <c r="BF182" s="214">
        <f t="shared" si="15"/>
        <v>0</v>
      </c>
      <c r="BG182" s="214">
        <f t="shared" si="16"/>
        <v>0</v>
      </c>
      <c r="BH182" s="214">
        <f t="shared" si="17"/>
        <v>0</v>
      </c>
      <c r="BI182" s="214">
        <f t="shared" si="18"/>
        <v>0</v>
      </c>
      <c r="BJ182" s="25" t="s">
        <v>78</v>
      </c>
      <c r="BK182" s="214">
        <f t="shared" si="19"/>
        <v>0</v>
      </c>
      <c r="BL182" s="25" t="s">
        <v>217</v>
      </c>
      <c r="BM182" s="25" t="s">
        <v>1199</v>
      </c>
    </row>
    <row r="183" spans="2:65" s="1" customFormat="1" ht="16.5" customHeight="1">
      <c r="B183" s="41"/>
      <c r="C183" s="203" t="s">
        <v>678</v>
      </c>
      <c r="D183" s="203" t="s">
        <v>212</v>
      </c>
      <c r="E183" s="204" t="s">
        <v>5320</v>
      </c>
      <c r="F183" s="205" t="s">
        <v>5321</v>
      </c>
      <c r="G183" s="206" t="s">
        <v>1472</v>
      </c>
      <c r="H183" s="207">
        <v>3.2</v>
      </c>
      <c r="I183" s="208"/>
      <c r="J183" s="209">
        <f t="shared" si="10"/>
        <v>0</v>
      </c>
      <c r="K183" s="205" t="s">
        <v>21</v>
      </c>
      <c r="L183" s="61"/>
      <c r="M183" s="210" t="s">
        <v>21</v>
      </c>
      <c r="N183" s="211" t="s">
        <v>42</v>
      </c>
      <c r="O183" s="42"/>
      <c r="P183" s="212">
        <f t="shared" si="11"/>
        <v>0</v>
      </c>
      <c r="Q183" s="212">
        <v>0</v>
      </c>
      <c r="R183" s="212">
        <f t="shared" si="12"/>
        <v>0</v>
      </c>
      <c r="S183" s="212">
        <v>0</v>
      </c>
      <c r="T183" s="213">
        <f t="shared" si="13"/>
        <v>0</v>
      </c>
      <c r="AR183" s="25" t="s">
        <v>217</v>
      </c>
      <c r="AT183" s="25" t="s">
        <v>212</v>
      </c>
      <c r="AU183" s="25" t="s">
        <v>78</v>
      </c>
      <c r="AY183" s="25" t="s">
        <v>210</v>
      </c>
      <c r="BE183" s="214">
        <f t="shared" si="14"/>
        <v>0</v>
      </c>
      <c r="BF183" s="214">
        <f t="shared" si="15"/>
        <v>0</v>
      </c>
      <c r="BG183" s="214">
        <f t="shared" si="16"/>
        <v>0</v>
      </c>
      <c r="BH183" s="214">
        <f t="shared" si="17"/>
        <v>0</v>
      </c>
      <c r="BI183" s="214">
        <f t="shared" si="18"/>
        <v>0</v>
      </c>
      <c r="BJ183" s="25" t="s">
        <v>78</v>
      </c>
      <c r="BK183" s="214">
        <f t="shared" si="19"/>
        <v>0</v>
      </c>
      <c r="BL183" s="25" t="s">
        <v>217</v>
      </c>
      <c r="BM183" s="25" t="s">
        <v>1212</v>
      </c>
    </row>
    <row r="184" spans="2:65" s="1" customFormat="1" ht="16.5" customHeight="1">
      <c r="B184" s="41"/>
      <c r="C184" s="203" t="s">
        <v>683</v>
      </c>
      <c r="D184" s="203" t="s">
        <v>212</v>
      </c>
      <c r="E184" s="204" t="s">
        <v>5322</v>
      </c>
      <c r="F184" s="205" t="s">
        <v>5323</v>
      </c>
      <c r="G184" s="206" t="s">
        <v>1472</v>
      </c>
      <c r="H184" s="207">
        <v>0.3</v>
      </c>
      <c r="I184" s="208"/>
      <c r="J184" s="209">
        <f t="shared" si="10"/>
        <v>0</v>
      </c>
      <c r="K184" s="205" t="s">
        <v>21</v>
      </c>
      <c r="L184" s="61"/>
      <c r="M184" s="210" t="s">
        <v>21</v>
      </c>
      <c r="N184" s="211" t="s">
        <v>42</v>
      </c>
      <c r="O184" s="42"/>
      <c r="P184" s="212">
        <f t="shared" si="11"/>
        <v>0</v>
      </c>
      <c r="Q184" s="212">
        <v>0</v>
      </c>
      <c r="R184" s="212">
        <f t="shared" si="12"/>
        <v>0</v>
      </c>
      <c r="S184" s="212">
        <v>0</v>
      </c>
      <c r="T184" s="213">
        <f t="shared" si="13"/>
        <v>0</v>
      </c>
      <c r="AR184" s="25" t="s">
        <v>217</v>
      </c>
      <c r="AT184" s="25" t="s">
        <v>212</v>
      </c>
      <c r="AU184" s="25" t="s">
        <v>78</v>
      </c>
      <c r="AY184" s="25" t="s">
        <v>210</v>
      </c>
      <c r="BE184" s="214">
        <f t="shared" si="14"/>
        <v>0</v>
      </c>
      <c r="BF184" s="214">
        <f t="shared" si="15"/>
        <v>0</v>
      </c>
      <c r="BG184" s="214">
        <f t="shared" si="16"/>
        <v>0</v>
      </c>
      <c r="BH184" s="214">
        <f t="shared" si="17"/>
        <v>0</v>
      </c>
      <c r="BI184" s="214">
        <f t="shared" si="18"/>
        <v>0</v>
      </c>
      <c r="BJ184" s="25" t="s">
        <v>78</v>
      </c>
      <c r="BK184" s="214">
        <f t="shared" si="19"/>
        <v>0</v>
      </c>
      <c r="BL184" s="25" t="s">
        <v>217</v>
      </c>
      <c r="BM184" s="25" t="s">
        <v>1224</v>
      </c>
    </row>
    <row r="185" spans="2:65" s="1" customFormat="1" ht="16.5" customHeight="1">
      <c r="B185" s="41"/>
      <c r="C185" s="203" t="s">
        <v>688</v>
      </c>
      <c r="D185" s="203" t="s">
        <v>212</v>
      </c>
      <c r="E185" s="204" t="s">
        <v>5324</v>
      </c>
      <c r="F185" s="205" t="s">
        <v>5325</v>
      </c>
      <c r="G185" s="206" t="s">
        <v>1472</v>
      </c>
      <c r="H185" s="207">
        <v>2.35</v>
      </c>
      <c r="I185" s="208"/>
      <c r="J185" s="209">
        <f t="shared" si="10"/>
        <v>0</v>
      </c>
      <c r="K185" s="205" t="s">
        <v>21</v>
      </c>
      <c r="L185" s="61"/>
      <c r="M185" s="210" t="s">
        <v>21</v>
      </c>
      <c r="N185" s="211" t="s">
        <v>42</v>
      </c>
      <c r="O185" s="42"/>
      <c r="P185" s="212">
        <f t="shared" si="11"/>
        <v>0</v>
      </c>
      <c r="Q185" s="212">
        <v>0</v>
      </c>
      <c r="R185" s="212">
        <f t="shared" si="12"/>
        <v>0</v>
      </c>
      <c r="S185" s="212">
        <v>0</v>
      </c>
      <c r="T185" s="213">
        <f t="shared" si="13"/>
        <v>0</v>
      </c>
      <c r="AR185" s="25" t="s">
        <v>217</v>
      </c>
      <c r="AT185" s="25" t="s">
        <v>212</v>
      </c>
      <c r="AU185" s="25" t="s">
        <v>78</v>
      </c>
      <c r="AY185" s="25" t="s">
        <v>210</v>
      </c>
      <c r="BE185" s="214">
        <f t="shared" si="14"/>
        <v>0</v>
      </c>
      <c r="BF185" s="214">
        <f t="shared" si="15"/>
        <v>0</v>
      </c>
      <c r="BG185" s="214">
        <f t="shared" si="16"/>
        <v>0</v>
      </c>
      <c r="BH185" s="214">
        <f t="shared" si="17"/>
        <v>0</v>
      </c>
      <c r="BI185" s="214">
        <f t="shared" si="18"/>
        <v>0</v>
      </c>
      <c r="BJ185" s="25" t="s">
        <v>78</v>
      </c>
      <c r="BK185" s="214">
        <f t="shared" si="19"/>
        <v>0</v>
      </c>
      <c r="BL185" s="25" t="s">
        <v>217</v>
      </c>
      <c r="BM185" s="25" t="s">
        <v>1232</v>
      </c>
    </row>
    <row r="186" spans="2:65" s="1" customFormat="1" ht="16.5" customHeight="1">
      <c r="B186" s="41"/>
      <c r="C186" s="203" t="s">
        <v>696</v>
      </c>
      <c r="D186" s="203" t="s">
        <v>212</v>
      </c>
      <c r="E186" s="204" t="s">
        <v>5326</v>
      </c>
      <c r="F186" s="205" t="s">
        <v>5327</v>
      </c>
      <c r="G186" s="206" t="s">
        <v>1472</v>
      </c>
      <c r="H186" s="207">
        <v>0.25</v>
      </c>
      <c r="I186" s="208"/>
      <c r="J186" s="209">
        <f t="shared" si="10"/>
        <v>0</v>
      </c>
      <c r="K186" s="205" t="s">
        <v>21</v>
      </c>
      <c r="L186" s="61"/>
      <c r="M186" s="210" t="s">
        <v>21</v>
      </c>
      <c r="N186" s="211" t="s">
        <v>42</v>
      </c>
      <c r="O186" s="42"/>
      <c r="P186" s="212">
        <f t="shared" si="11"/>
        <v>0</v>
      </c>
      <c r="Q186" s="212">
        <v>0</v>
      </c>
      <c r="R186" s="212">
        <f t="shared" si="12"/>
        <v>0</v>
      </c>
      <c r="S186" s="212">
        <v>0</v>
      </c>
      <c r="T186" s="213">
        <f t="shared" si="13"/>
        <v>0</v>
      </c>
      <c r="AR186" s="25" t="s">
        <v>217</v>
      </c>
      <c r="AT186" s="25" t="s">
        <v>212</v>
      </c>
      <c r="AU186" s="25" t="s">
        <v>78</v>
      </c>
      <c r="AY186" s="25" t="s">
        <v>210</v>
      </c>
      <c r="BE186" s="214">
        <f t="shared" si="14"/>
        <v>0</v>
      </c>
      <c r="BF186" s="214">
        <f t="shared" si="15"/>
        <v>0</v>
      </c>
      <c r="BG186" s="214">
        <f t="shared" si="16"/>
        <v>0</v>
      </c>
      <c r="BH186" s="214">
        <f t="shared" si="17"/>
        <v>0</v>
      </c>
      <c r="BI186" s="214">
        <f t="shared" si="18"/>
        <v>0</v>
      </c>
      <c r="BJ186" s="25" t="s">
        <v>78</v>
      </c>
      <c r="BK186" s="214">
        <f t="shared" si="19"/>
        <v>0</v>
      </c>
      <c r="BL186" s="25" t="s">
        <v>217</v>
      </c>
      <c r="BM186" s="25" t="s">
        <v>1240</v>
      </c>
    </row>
    <row r="187" spans="2:63" s="11" customFormat="1" ht="37.35" customHeight="1">
      <c r="B187" s="187"/>
      <c r="C187" s="188"/>
      <c r="D187" s="189" t="s">
        <v>70</v>
      </c>
      <c r="E187" s="190" t="s">
        <v>4275</v>
      </c>
      <c r="F187" s="190" t="s">
        <v>5328</v>
      </c>
      <c r="G187" s="188"/>
      <c r="H187" s="188"/>
      <c r="I187" s="191"/>
      <c r="J187" s="192">
        <f>BK187</f>
        <v>0</v>
      </c>
      <c r="K187" s="188"/>
      <c r="L187" s="193"/>
      <c r="M187" s="194"/>
      <c r="N187" s="195"/>
      <c r="O187" s="195"/>
      <c r="P187" s="196">
        <f>SUM(P188:P192)</f>
        <v>0</v>
      </c>
      <c r="Q187" s="195"/>
      <c r="R187" s="196">
        <f>SUM(R188:R192)</f>
        <v>0</v>
      </c>
      <c r="S187" s="195"/>
      <c r="T187" s="197">
        <f>SUM(T188:T192)</f>
        <v>0</v>
      </c>
      <c r="AR187" s="198" t="s">
        <v>78</v>
      </c>
      <c r="AT187" s="199" t="s">
        <v>70</v>
      </c>
      <c r="AU187" s="199" t="s">
        <v>71</v>
      </c>
      <c r="AY187" s="198" t="s">
        <v>210</v>
      </c>
      <c r="BK187" s="200">
        <f>SUM(BK188:BK192)</f>
        <v>0</v>
      </c>
    </row>
    <row r="188" spans="2:65" s="1" customFormat="1" ht="16.5" customHeight="1">
      <c r="B188" s="41"/>
      <c r="C188" s="203" t="s">
        <v>701</v>
      </c>
      <c r="D188" s="203" t="s">
        <v>212</v>
      </c>
      <c r="E188" s="204" t="s">
        <v>5329</v>
      </c>
      <c r="F188" s="205" t="s">
        <v>5330</v>
      </c>
      <c r="G188" s="206" t="s">
        <v>345</v>
      </c>
      <c r="H188" s="207">
        <v>0.5</v>
      </c>
      <c r="I188" s="208"/>
      <c r="J188" s="209">
        <f>ROUND(I188*H188,2)</f>
        <v>0</v>
      </c>
      <c r="K188" s="205" t="s">
        <v>21</v>
      </c>
      <c r="L188" s="61"/>
      <c r="M188" s="210" t="s">
        <v>21</v>
      </c>
      <c r="N188" s="211" t="s">
        <v>42</v>
      </c>
      <c r="O188" s="42"/>
      <c r="P188" s="212">
        <f>O188*H188</f>
        <v>0</v>
      </c>
      <c r="Q188" s="212">
        <v>0</v>
      </c>
      <c r="R188" s="212">
        <f>Q188*H188</f>
        <v>0</v>
      </c>
      <c r="S188" s="212">
        <v>0</v>
      </c>
      <c r="T188" s="213">
        <f>S188*H188</f>
        <v>0</v>
      </c>
      <c r="AR188" s="25" t="s">
        <v>217</v>
      </c>
      <c r="AT188" s="25" t="s">
        <v>212</v>
      </c>
      <c r="AU188" s="25" t="s">
        <v>78</v>
      </c>
      <c r="AY188" s="25" t="s">
        <v>210</v>
      </c>
      <c r="BE188" s="214">
        <f>IF(N188="základní",J188,0)</f>
        <v>0</v>
      </c>
      <c r="BF188" s="214">
        <f>IF(N188="snížená",J188,0)</f>
        <v>0</v>
      </c>
      <c r="BG188" s="214">
        <f>IF(N188="zákl. přenesená",J188,0)</f>
        <v>0</v>
      </c>
      <c r="BH188" s="214">
        <f>IF(N188="sníž. přenesená",J188,0)</f>
        <v>0</v>
      </c>
      <c r="BI188" s="214">
        <f>IF(N188="nulová",J188,0)</f>
        <v>0</v>
      </c>
      <c r="BJ188" s="25" t="s">
        <v>78</v>
      </c>
      <c r="BK188" s="214">
        <f>ROUND(I188*H188,2)</f>
        <v>0</v>
      </c>
      <c r="BL188" s="25" t="s">
        <v>217</v>
      </c>
      <c r="BM188" s="25" t="s">
        <v>1261</v>
      </c>
    </row>
    <row r="189" spans="2:65" s="1" customFormat="1" ht="16.5" customHeight="1">
      <c r="B189" s="41"/>
      <c r="C189" s="203" t="s">
        <v>706</v>
      </c>
      <c r="D189" s="203" t="s">
        <v>212</v>
      </c>
      <c r="E189" s="204" t="s">
        <v>5331</v>
      </c>
      <c r="F189" s="205" t="s">
        <v>5332</v>
      </c>
      <c r="G189" s="206" t="s">
        <v>345</v>
      </c>
      <c r="H189" s="207">
        <v>0.5</v>
      </c>
      <c r="I189" s="208"/>
      <c r="J189" s="209">
        <f>ROUND(I189*H189,2)</f>
        <v>0</v>
      </c>
      <c r="K189" s="205" t="s">
        <v>21</v>
      </c>
      <c r="L189" s="61"/>
      <c r="M189" s="210" t="s">
        <v>21</v>
      </c>
      <c r="N189" s="211" t="s">
        <v>42</v>
      </c>
      <c r="O189" s="42"/>
      <c r="P189" s="212">
        <f>O189*H189</f>
        <v>0</v>
      </c>
      <c r="Q189" s="212">
        <v>0</v>
      </c>
      <c r="R189" s="212">
        <f>Q189*H189</f>
        <v>0</v>
      </c>
      <c r="S189" s="212">
        <v>0</v>
      </c>
      <c r="T189" s="213">
        <f>S189*H189</f>
        <v>0</v>
      </c>
      <c r="AR189" s="25" t="s">
        <v>217</v>
      </c>
      <c r="AT189" s="25" t="s">
        <v>212</v>
      </c>
      <c r="AU189" s="25" t="s">
        <v>78</v>
      </c>
      <c r="AY189" s="25" t="s">
        <v>210</v>
      </c>
      <c r="BE189" s="214">
        <f>IF(N189="základní",J189,0)</f>
        <v>0</v>
      </c>
      <c r="BF189" s="214">
        <f>IF(N189="snížená",J189,0)</f>
        <v>0</v>
      </c>
      <c r="BG189" s="214">
        <f>IF(N189="zákl. přenesená",J189,0)</f>
        <v>0</v>
      </c>
      <c r="BH189" s="214">
        <f>IF(N189="sníž. přenesená",J189,0)</f>
        <v>0</v>
      </c>
      <c r="BI189" s="214">
        <f>IF(N189="nulová",J189,0)</f>
        <v>0</v>
      </c>
      <c r="BJ189" s="25" t="s">
        <v>78</v>
      </c>
      <c r="BK189" s="214">
        <f>ROUND(I189*H189,2)</f>
        <v>0</v>
      </c>
      <c r="BL189" s="25" t="s">
        <v>217</v>
      </c>
      <c r="BM189" s="25" t="s">
        <v>1274</v>
      </c>
    </row>
    <row r="190" spans="2:65" s="1" customFormat="1" ht="16.5" customHeight="1">
      <c r="B190" s="41"/>
      <c r="C190" s="203" t="s">
        <v>711</v>
      </c>
      <c r="D190" s="203" t="s">
        <v>212</v>
      </c>
      <c r="E190" s="204" t="s">
        <v>5333</v>
      </c>
      <c r="F190" s="205" t="s">
        <v>5334</v>
      </c>
      <c r="G190" s="206" t="s">
        <v>345</v>
      </c>
      <c r="H190" s="207">
        <v>0.5</v>
      </c>
      <c r="I190" s="208"/>
      <c r="J190" s="209">
        <f>ROUND(I190*H190,2)</f>
        <v>0</v>
      </c>
      <c r="K190" s="205" t="s">
        <v>21</v>
      </c>
      <c r="L190" s="61"/>
      <c r="M190" s="210" t="s">
        <v>21</v>
      </c>
      <c r="N190" s="211" t="s">
        <v>42</v>
      </c>
      <c r="O190" s="42"/>
      <c r="P190" s="212">
        <f>O190*H190</f>
        <v>0</v>
      </c>
      <c r="Q190" s="212">
        <v>0</v>
      </c>
      <c r="R190" s="212">
        <f>Q190*H190</f>
        <v>0</v>
      </c>
      <c r="S190" s="212">
        <v>0</v>
      </c>
      <c r="T190" s="213">
        <f>S190*H190</f>
        <v>0</v>
      </c>
      <c r="AR190" s="25" t="s">
        <v>217</v>
      </c>
      <c r="AT190" s="25" t="s">
        <v>212</v>
      </c>
      <c r="AU190" s="25" t="s">
        <v>78</v>
      </c>
      <c r="AY190" s="25" t="s">
        <v>210</v>
      </c>
      <c r="BE190" s="214">
        <f>IF(N190="základní",J190,0)</f>
        <v>0</v>
      </c>
      <c r="BF190" s="214">
        <f>IF(N190="snížená",J190,0)</f>
        <v>0</v>
      </c>
      <c r="BG190" s="214">
        <f>IF(N190="zákl. přenesená",J190,0)</f>
        <v>0</v>
      </c>
      <c r="BH190" s="214">
        <f>IF(N190="sníž. přenesená",J190,0)</f>
        <v>0</v>
      </c>
      <c r="BI190" s="214">
        <f>IF(N190="nulová",J190,0)</f>
        <v>0</v>
      </c>
      <c r="BJ190" s="25" t="s">
        <v>78</v>
      </c>
      <c r="BK190" s="214">
        <f>ROUND(I190*H190,2)</f>
        <v>0</v>
      </c>
      <c r="BL190" s="25" t="s">
        <v>217</v>
      </c>
      <c r="BM190" s="25" t="s">
        <v>1296</v>
      </c>
    </row>
    <row r="191" spans="2:65" s="1" customFormat="1" ht="16.5" customHeight="1">
      <c r="B191" s="41"/>
      <c r="C191" s="203" t="s">
        <v>718</v>
      </c>
      <c r="D191" s="203" t="s">
        <v>212</v>
      </c>
      <c r="E191" s="204" t="s">
        <v>5335</v>
      </c>
      <c r="F191" s="205" t="s">
        <v>5336</v>
      </c>
      <c r="G191" s="206" t="s">
        <v>231</v>
      </c>
      <c r="H191" s="207">
        <v>0.04</v>
      </c>
      <c r="I191" s="208"/>
      <c r="J191" s="209">
        <f>ROUND(I191*H191,2)</f>
        <v>0</v>
      </c>
      <c r="K191" s="205" t="s">
        <v>21</v>
      </c>
      <c r="L191" s="61"/>
      <c r="M191" s="210" t="s">
        <v>21</v>
      </c>
      <c r="N191" s="211" t="s">
        <v>42</v>
      </c>
      <c r="O191" s="42"/>
      <c r="P191" s="212">
        <f>O191*H191</f>
        <v>0</v>
      </c>
      <c r="Q191" s="212">
        <v>0</v>
      </c>
      <c r="R191" s="212">
        <f>Q191*H191</f>
        <v>0</v>
      </c>
      <c r="S191" s="212">
        <v>0</v>
      </c>
      <c r="T191" s="213">
        <f>S191*H191</f>
        <v>0</v>
      </c>
      <c r="AR191" s="25" t="s">
        <v>217</v>
      </c>
      <c r="AT191" s="25" t="s">
        <v>212</v>
      </c>
      <c r="AU191" s="25" t="s">
        <v>78</v>
      </c>
      <c r="AY191" s="25" t="s">
        <v>210</v>
      </c>
      <c r="BE191" s="214">
        <f>IF(N191="základní",J191,0)</f>
        <v>0</v>
      </c>
      <c r="BF191" s="214">
        <f>IF(N191="snížená",J191,0)</f>
        <v>0</v>
      </c>
      <c r="BG191" s="214">
        <f>IF(N191="zákl. přenesená",J191,0)</f>
        <v>0</v>
      </c>
      <c r="BH191" s="214">
        <f>IF(N191="sníž. přenesená",J191,0)</f>
        <v>0</v>
      </c>
      <c r="BI191" s="214">
        <f>IF(N191="nulová",J191,0)</f>
        <v>0</v>
      </c>
      <c r="BJ191" s="25" t="s">
        <v>78</v>
      </c>
      <c r="BK191" s="214">
        <f>ROUND(I191*H191,2)</f>
        <v>0</v>
      </c>
      <c r="BL191" s="25" t="s">
        <v>217</v>
      </c>
      <c r="BM191" s="25" t="s">
        <v>1308</v>
      </c>
    </row>
    <row r="192" spans="2:65" s="1" customFormat="1" ht="16.5" customHeight="1">
      <c r="B192" s="41"/>
      <c r="C192" s="203" t="s">
        <v>725</v>
      </c>
      <c r="D192" s="203" t="s">
        <v>212</v>
      </c>
      <c r="E192" s="204" t="s">
        <v>5337</v>
      </c>
      <c r="F192" s="205" t="s">
        <v>5338</v>
      </c>
      <c r="G192" s="206" t="s">
        <v>226</v>
      </c>
      <c r="H192" s="207">
        <v>0.175</v>
      </c>
      <c r="I192" s="208"/>
      <c r="J192" s="209">
        <f>ROUND(I192*H192,2)</f>
        <v>0</v>
      </c>
      <c r="K192" s="205" t="s">
        <v>21</v>
      </c>
      <c r="L192" s="61"/>
      <c r="M192" s="210" t="s">
        <v>21</v>
      </c>
      <c r="N192" s="211" t="s">
        <v>42</v>
      </c>
      <c r="O192" s="42"/>
      <c r="P192" s="212">
        <f>O192*H192</f>
        <v>0</v>
      </c>
      <c r="Q192" s="212">
        <v>0</v>
      </c>
      <c r="R192" s="212">
        <f>Q192*H192</f>
        <v>0</v>
      </c>
      <c r="S192" s="212">
        <v>0</v>
      </c>
      <c r="T192" s="213">
        <f>S192*H192</f>
        <v>0</v>
      </c>
      <c r="AR192" s="25" t="s">
        <v>217</v>
      </c>
      <c r="AT192" s="25" t="s">
        <v>212</v>
      </c>
      <c r="AU192" s="25" t="s">
        <v>78</v>
      </c>
      <c r="AY192" s="25" t="s">
        <v>210</v>
      </c>
      <c r="BE192" s="214">
        <f>IF(N192="základní",J192,0)</f>
        <v>0</v>
      </c>
      <c r="BF192" s="214">
        <f>IF(N192="snížená",J192,0)</f>
        <v>0</v>
      </c>
      <c r="BG192" s="214">
        <f>IF(N192="zákl. přenesená",J192,0)</f>
        <v>0</v>
      </c>
      <c r="BH192" s="214">
        <f>IF(N192="sníž. přenesená",J192,0)</f>
        <v>0</v>
      </c>
      <c r="BI192" s="214">
        <f>IF(N192="nulová",J192,0)</f>
        <v>0</v>
      </c>
      <c r="BJ192" s="25" t="s">
        <v>78</v>
      </c>
      <c r="BK192" s="214">
        <f>ROUND(I192*H192,2)</f>
        <v>0</v>
      </c>
      <c r="BL192" s="25" t="s">
        <v>217</v>
      </c>
      <c r="BM192" s="25" t="s">
        <v>1318</v>
      </c>
    </row>
    <row r="193" spans="2:63" s="11" customFormat="1" ht="37.35" customHeight="1">
      <c r="B193" s="187"/>
      <c r="C193" s="188"/>
      <c r="D193" s="189" t="s">
        <v>70</v>
      </c>
      <c r="E193" s="190" t="s">
        <v>4306</v>
      </c>
      <c r="F193" s="190" t="s">
        <v>5339</v>
      </c>
      <c r="G193" s="188"/>
      <c r="H193" s="188"/>
      <c r="I193" s="191"/>
      <c r="J193" s="192">
        <f>BK193</f>
        <v>0</v>
      </c>
      <c r="K193" s="188"/>
      <c r="L193" s="193"/>
      <c r="M193" s="194"/>
      <c r="N193" s="195"/>
      <c r="O193" s="195"/>
      <c r="P193" s="196">
        <f>SUM(P194:P197)</f>
        <v>0</v>
      </c>
      <c r="Q193" s="195"/>
      <c r="R193" s="196">
        <f>SUM(R194:R197)</f>
        <v>0</v>
      </c>
      <c r="S193" s="195"/>
      <c r="T193" s="197">
        <f>SUM(T194:T197)</f>
        <v>0</v>
      </c>
      <c r="AR193" s="198" t="s">
        <v>78</v>
      </c>
      <c r="AT193" s="199" t="s">
        <v>70</v>
      </c>
      <c r="AU193" s="199" t="s">
        <v>71</v>
      </c>
      <c r="AY193" s="198" t="s">
        <v>210</v>
      </c>
      <c r="BK193" s="200">
        <f>SUM(BK194:BK197)</f>
        <v>0</v>
      </c>
    </row>
    <row r="194" spans="2:65" s="1" customFormat="1" ht="16.5" customHeight="1">
      <c r="B194" s="41"/>
      <c r="C194" s="203" t="s">
        <v>729</v>
      </c>
      <c r="D194" s="203" t="s">
        <v>212</v>
      </c>
      <c r="E194" s="204" t="s">
        <v>5340</v>
      </c>
      <c r="F194" s="205" t="s">
        <v>5341</v>
      </c>
      <c r="G194" s="206" t="s">
        <v>231</v>
      </c>
      <c r="H194" s="207">
        <v>0.25</v>
      </c>
      <c r="I194" s="208"/>
      <c r="J194" s="209">
        <f>ROUND(I194*H194,2)</f>
        <v>0</v>
      </c>
      <c r="K194" s="205" t="s">
        <v>21</v>
      </c>
      <c r="L194" s="61"/>
      <c r="M194" s="210" t="s">
        <v>21</v>
      </c>
      <c r="N194" s="211" t="s">
        <v>42</v>
      </c>
      <c r="O194" s="42"/>
      <c r="P194" s="212">
        <f>O194*H194</f>
        <v>0</v>
      </c>
      <c r="Q194" s="212">
        <v>0</v>
      </c>
      <c r="R194" s="212">
        <f>Q194*H194</f>
        <v>0</v>
      </c>
      <c r="S194" s="212">
        <v>0</v>
      </c>
      <c r="T194" s="213">
        <f>S194*H194</f>
        <v>0</v>
      </c>
      <c r="AR194" s="25" t="s">
        <v>217</v>
      </c>
      <c r="AT194" s="25" t="s">
        <v>212</v>
      </c>
      <c r="AU194" s="25" t="s">
        <v>78</v>
      </c>
      <c r="AY194" s="25" t="s">
        <v>210</v>
      </c>
      <c r="BE194" s="214">
        <f>IF(N194="základní",J194,0)</f>
        <v>0</v>
      </c>
      <c r="BF194" s="214">
        <f>IF(N194="snížená",J194,0)</f>
        <v>0</v>
      </c>
      <c r="BG194" s="214">
        <f>IF(N194="zákl. přenesená",J194,0)</f>
        <v>0</v>
      </c>
      <c r="BH194" s="214">
        <f>IF(N194="sníž. přenesená",J194,0)</f>
        <v>0</v>
      </c>
      <c r="BI194" s="214">
        <f>IF(N194="nulová",J194,0)</f>
        <v>0</v>
      </c>
      <c r="BJ194" s="25" t="s">
        <v>78</v>
      </c>
      <c r="BK194" s="214">
        <f>ROUND(I194*H194,2)</f>
        <v>0</v>
      </c>
      <c r="BL194" s="25" t="s">
        <v>217</v>
      </c>
      <c r="BM194" s="25" t="s">
        <v>1329</v>
      </c>
    </row>
    <row r="195" spans="2:65" s="1" customFormat="1" ht="16.5" customHeight="1">
      <c r="B195" s="41"/>
      <c r="C195" s="203" t="s">
        <v>739</v>
      </c>
      <c r="D195" s="203" t="s">
        <v>212</v>
      </c>
      <c r="E195" s="204" t="s">
        <v>5342</v>
      </c>
      <c r="F195" s="205" t="s">
        <v>5343</v>
      </c>
      <c r="G195" s="206" t="s">
        <v>345</v>
      </c>
      <c r="H195" s="207">
        <v>50</v>
      </c>
      <c r="I195" s="208"/>
      <c r="J195" s="209">
        <f>ROUND(I195*H195,2)</f>
        <v>0</v>
      </c>
      <c r="K195" s="205" t="s">
        <v>21</v>
      </c>
      <c r="L195" s="61"/>
      <c r="M195" s="210" t="s">
        <v>21</v>
      </c>
      <c r="N195" s="211" t="s">
        <v>42</v>
      </c>
      <c r="O195" s="42"/>
      <c r="P195" s="212">
        <f>O195*H195</f>
        <v>0</v>
      </c>
      <c r="Q195" s="212">
        <v>0</v>
      </c>
      <c r="R195" s="212">
        <f>Q195*H195</f>
        <v>0</v>
      </c>
      <c r="S195" s="212">
        <v>0</v>
      </c>
      <c r="T195" s="213">
        <f>S195*H195</f>
        <v>0</v>
      </c>
      <c r="AR195" s="25" t="s">
        <v>217</v>
      </c>
      <c r="AT195" s="25" t="s">
        <v>212</v>
      </c>
      <c r="AU195" s="25" t="s">
        <v>78</v>
      </c>
      <c r="AY195" s="25" t="s">
        <v>210</v>
      </c>
      <c r="BE195" s="214">
        <f>IF(N195="základní",J195,0)</f>
        <v>0</v>
      </c>
      <c r="BF195" s="214">
        <f>IF(N195="snížená",J195,0)</f>
        <v>0</v>
      </c>
      <c r="BG195" s="214">
        <f>IF(N195="zákl. přenesená",J195,0)</f>
        <v>0</v>
      </c>
      <c r="BH195" s="214">
        <f>IF(N195="sníž. přenesená",J195,0)</f>
        <v>0</v>
      </c>
      <c r="BI195" s="214">
        <f>IF(N195="nulová",J195,0)</f>
        <v>0</v>
      </c>
      <c r="BJ195" s="25" t="s">
        <v>78</v>
      </c>
      <c r="BK195" s="214">
        <f>ROUND(I195*H195,2)</f>
        <v>0</v>
      </c>
      <c r="BL195" s="25" t="s">
        <v>217</v>
      </c>
      <c r="BM195" s="25" t="s">
        <v>1339</v>
      </c>
    </row>
    <row r="196" spans="2:65" s="1" customFormat="1" ht="16.5" customHeight="1">
      <c r="B196" s="41"/>
      <c r="C196" s="203" t="s">
        <v>744</v>
      </c>
      <c r="D196" s="203" t="s">
        <v>212</v>
      </c>
      <c r="E196" s="204" t="s">
        <v>5344</v>
      </c>
      <c r="F196" s="205" t="s">
        <v>5345</v>
      </c>
      <c r="G196" s="206" t="s">
        <v>1472</v>
      </c>
      <c r="H196" s="207">
        <v>50</v>
      </c>
      <c r="I196" s="208"/>
      <c r="J196" s="209">
        <f>ROUND(I196*H196,2)</f>
        <v>0</v>
      </c>
      <c r="K196" s="205" t="s">
        <v>21</v>
      </c>
      <c r="L196" s="61"/>
      <c r="M196" s="210" t="s">
        <v>21</v>
      </c>
      <c r="N196" s="211" t="s">
        <v>42</v>
      </c>
      <c r="O196" s="42"/>
      <c r="P196" s="212">
        <f>O196*H196</f>
        <v>0</v>
      </c>
      <c r="Q196" s="212">
        <v>0</v>
      </c>
      <c r="R196" s="212">
        <f>Q196*H196</f>
        <v>0</v>
      </c>
      <c r="S196" s="212">
        <v>0</v>
      </c>
      <c r="T196" s="213">
        <f>S196*H196</f>
        <v>0</v>
      </c>
      <c r="AR196" s="25" t="s">
        <v>217</v>
      </c>
      <c r="AT196" s="25" t="s">
        <v>212</v>
      </c>
      <c r="AU196" s="25" t="s">
        <v>78</v>
      </c>
      <c r="AY196" s="25" t="s">
        <v>210</v>
      </c>
      <c r="BE196" s="214">
        <f>IF(N196="základní",J196,0)</f>
        <v>0</v>
      </c>
      <c r="BF196" s="214">
        <f>IF(N196="snížená",J196,0)</f>
        <v>0</v>
      </c>
      <c r="BG196" s="214">
        <f>IF(N196="zákl. přenesená",J196,0)</f>
        <v>0</v>
      </c>
      <c r="BH196" s="214">
        <f>IF(N196="sníž. přenesená",J196,0)</f>
        <v>0</v>
      </c>
      <c r="BI196" s="214">
        <f>IF(N196="nulová",J196,0)</f>
        <v>0</v>
      </c>
      <c r="BJ196" s="25" t="s">
        <v>78</v>
      </c>
      <c r="BK196" s="214">
        <f>ROUND(I196*H196,2)</f>
        <v>0</v>
      </c>
      <c r="BL196" s="25" t="s">
        <v>217</v>
      </c>
      <c r="BM196" s="25" t="s">
        <v>1350</v>
      </c>
    </row>
    <row r="197" spans="2:65" s="1" customFormat="1" ht="16.5" customHeight="1">
      <c r="B197" s="41"/>
      <c r="C197" s="203" t="s">
        <v>748</v>
      </c>
      <c r="D197" s="203" t="s">
        <v>212</v>
      </c>
      <c r="E197" s="204" t="s">
        <v>5346</v>
      </c>
      <c r="F197" s="205" t="s">
        <v>5347</v>
      </c>
      <c r="G197" s="206" t="s">
        <v>1472</v>
      </c>
      <c r="H197" s="207">
        <v>25</v>
      </c>
      <c r="I197" s="208"/>
      <c r="J197" s="209">
        <f>ROUND(I197*H197,2)</f>
        <v>0</v>
      </c>
      <c r="K197" s="205" t="s">
        <v>21</v>
      </c>
      <c r="L197" s="61"/>
      <c r="M197" s="210" t="s">
        <v>21</v>
      </c>
      <c r="N197" s="259" t="s">
        <v>42</v>
      </c>
      <c r="O197" s="260"/>
      <c r="P197" s="261">
        <f>O197*H197</f>
        <v>0</v>
      </c>
      <c r="Q197" s="261">
        <v>0</v>
      </c>
      <c r="R197" s="261">
        <f>Q197*H197</f>
        <v>0</v>
      </c>
      <c r="S197" s="261">
        <v>0</v>
      </c>
      <c r="T197" s="262">
        <f>S197*H197</f>
        <v>0</v>
      </c>
      <c r="AR197" s="25" t="s">
        <v>217</v>
      </c>
      <c r="AT197" s="25" t="s">
        <v>212</v>
      </c>
      <c r="AU197" s="25" t="s">
        <v>78</v>
      </c>
      <c r="AY197" s="25" t="s">
        <v>210</v>
      </c>
      <c r="BE197" s="214">
        <f>IF(N197="základní",J197,0)</f>
        <v>0</v>
      </c>
      <c r="BF197" s="214">
        <f>IF(N197="snížená",J197,0)</f>
        <v>0</v>
      </c>
      <c r="BG197" s="214">
        <f>IF(N197="zákl. přenesená",J197,0)</f>
        <v>0</v>
      </c>
      <c r="BH197" s="214">
        <f>IF(N197="sníž. přenesená",J197,0)</f>
        <v>0</v>
      </c>
      <c r="BI197" s="214">
        <f>IF(N197="nulová",J197,0)</f>
        <v>0</v>
      </c>
      <c r="BJ197" s="25" t="s">
        <v>78</v>
      </c>
      <c r="BK197" s="214">
        <f>ROUND(I197*H197,2)</f>
        <v>0</v>
      </c>
      <c r="BL197" s="25" t="s">
        <v>217</v>
      </c>
      <c r="BM197" s="25" t="s">
        <v>1359</v>
      </c>
    </row>
    <row r="198" spans="2:12" s="1" customFormat="1" ht="6.95" customHeight="1">
      <c r="B198" s="56"/>
      <c r="C198" s="57"/>
      <c r="D198" s="57"/>
      <c r="E198" s="57"/>
      <c r="F198" s="57"/>
      <c r="G198" s="57"/>
      <c r="H198" s="57"/>
      <c r="I198" s="148"/>
      <c r="J198" s="57"/>
      <c r="K198" s="57"/>
      <c r="L198" s="61"/>
    </row>
  </sheetData>
  <sheetProtection password="CC35" sheet="1" objects="1" scenarios="1" formatColumns="0" formatRows="0" autoFilter="0"/>
  <autoFilter ref="C93:K197"/>
  <mergeCells count="16">
    <mergeCell ref="G1:H1"/>
    <mergeCell ref="E49:H49"/>
    <mergeCell ref="E53:H53"/>
    <mergeCell ref="E51:H51"/>
    <mergeCell ref="E55:H55"/>
    <mergeCell ref="E7:H7"/>
    <mergeCell ref="E11:H11"/>
    <mergeCell ref="E9:H9"/>
    <mergeCell ref="E13:H13"/>
    <mergeCell ref="E28:H28"/>
    <mergeCell ref="L2:V2"/>
    <mergeCell ref="E80:H80"/>
    <mergeCell ref="E84:H84"/>
    <mergeCell ref="E82:H82"/>
    <mergeCell ref="E86:H86"/>
    <mergeCell ref="J59:J60"/>
  </mergeCells>
  <hyperlinks>
    <hyperlink ref="F1:G1" location="C2" display="1) Krycí list soupisu"/>
    <hyperlink ref="G1:H1" location="C62"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8"/>
  <sheetViews>
    <sheetView showGridLines="0" workbookViewId="0" topLeftCell="A1">
      <pane ySplit="1" topLeftCell="A194"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1"/>
      <c r="C1" s="121"/>
      <c r="D1" s="122" t="s">
        <v>1</v>
      </c>
      <c r="E1" s="121"/>
      <c r="F1" s="123" t="s">
        <v>130</v>
      </c>
      <c r="G1" s="405" t="s">
        <v>131</v>
      </c>
      <c r="H1" s="405"/>
      <c r="I1" s="124"/>
      <c r="J1" s="123" t="s">
        <v>132</v>
      </c>
      <c r="K1" s="122" t="s">
        <v>133</v>
      </c>
      <c r="L1" s="123" t="s">
        <v>134</v>
      </c>
      <c r="M1" s="123"/>
      <c r="N1" s="123"/>
      <c r="O1" s="123"/>
      <c r="P1" s="123"/>
      <c r="Q1" s="123"/>
      <c r="R1" s="123"/>
      <c r="S1" s="123"/>
      <c r="T1" s="12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92"/>
      <c r="M2" s="392"/>
      <c r="N2" s="392"/>
      <c r="O2" s="392"/>
      <c r="P2" s="392"/>
      <c r="Q2" s="392"/>
      <c r="R2" s="392"/>
      <c r="S2" s="392"/>
      <c r="T2" s="392"/>
      <c r="U2" s="392"/>
      <c r="V2" s="392"/>
      <c r="AT2" s="25" t="s">
        <v>124</v>
      </c>
    </row>
    <row r="3" spans="2:46" ht="6.95" customHeight="1">
      <c r="B3" s="26"/>
      <c r="C3" s="27"/>
      <c r="D3" s="27"/>
      <c r="E3" s="27"/>
      <c r="F3" s="27"/>
      <c r="G3" s="27"/>
      <c r="H3" s="27"/>
      <c r="I3" s="125"/>
      <c r="J3" s="27"/>
      <c r="K3" s="28"/>
      <c r="AT3" s="25" t="s">
        <v>80</v>
      </c>
    </row>
    <row r="4" spans="2:46" ht="36.95" customHeight="1">
      <c r="B4" s="29"/>
      <c r="C4" s="30"/>
      <c r="D4" s="31" t="s">
        <v>135</v>
      </c>
      <c r="E4" s="30"/>
      <c r="F4" s="30"/>
      <c r="G4" s="30"/>
      <c r="H4" s="30"/>
      <c r="I4" s="126"/>
      <c r="J4" s="30"/>
      <c r="K4" s="32"/>
      <c r="M4" s="33" t="s">
        <v>12</v>
      </c>
      <c r="AT4" s="25" t="s">
        <v>6</v>
      </c>
    </row>
    <row r="5" spans="2:11" ht="6.95" customHeight="1">
      <c r="B5" s="29"/>
      <c r="C5" s="30"/>
      <c r="D5" s="30"/>
      <c r="E5" s="30"/>
      <c r="F5" s="30"/>
      <c r="G5" s="30"/>
      <c r="H5" s="30"/>
      <c r="I5" s="126"/>
      <c r="J5" s="30"/>
      <c r="K5" s="32"/>
    </row>
    <row r="6" spans="2:11" ht="15">
      <c r="B6" s="29"/>
      <c r="C6" s="30"/>
      <c r="D6" s="38" t="s">
        <v>18</v>
      </c>
      <c r="E6" s="30"/>
      <c r="F6" s="30"/>
      <c r="G6" s="30"/>
      <c r="H6" s="30"/>
      <c r="I6" s="126"/>
      <c r="J6" s="30"/>
      <c r="K6" s="32"/>
    </row>
    <row r="7" spans="2:11" ht="16.5" customHeight="1">
      <c r="B7" s="29"/>
      <c r="C7" s="30"/>
      <c r="D7" s="30"/>
      <c r="E7" s="406" t="str">
        <f>'Rekapitulace stavby'!K6</f>
        <v>Stavební úpravy a přístavba komunitního centra BÉTEL</v>
      </c>
      <c r="F7" s="407"/>
      <c r="G7" s="407"/>
      <c r="H7" s="407"/>
      <c r="I7" s="126"/>
      <c r="J7" s="30"/>
      <c r="K7" s="32"/>
    </row>
    <row r="8" spans="2:11" ht="15">
      <c r="B8" s="29"/>
      <c r="C8" s="30"/>
      <c r="D8" s="38" t="s">
        <v>136</v>
      </c>
      <c r="E8" s="30"/>
      <c r="F8" s="30"/>
      <c r="G8" s="30"/>
      <c r="H8" s="30"/>
      <c r="I8" s="126"/>
      <c r="J8" s="30"/>
      <c r="K8" s="32"/>
    </row>
    <row r="9" spans="2:11" s="1" customFormat="1" ht="16.5" customHeight="1">
      <c r="B9" s="41"/>
      <c r="C9" s="42"/>
      <c r="D9" s="42"/>
      <c r="E9" s="406" t="s">
        <v>123</v>
      </c>
      <c r="F9" s="408"/>
      <c r="G9" s="408"/>
      <c r="H9" s="408"/>
      <c r="I9" s="127"/>
      <c r="J9" s="42"/>
      <c r="K9" s="45"/>
    </row>
    <row r="10" spans="2:11" s="1" customFormat="1" ht="15">
      <c r="B10" s="41"/>
      <c r="C10" s="42"/>
      <c r="D10" s="38" t="s">
        <v>138</v>
      </c>
      <c r="E10" s="42"/>
      <c r="F10" s="42"/>
      <c r="G10" s="42"/>
      <c r="H10" s="42"/>
      <c r="I10" s="127"/>
      <c r="J10" s="42"/>
      <c r="K10" s="45"/>
    </row>
    <row r="11" spans="2:11" s="1" customFormat="1" ht="36.95" customHeight="1">
      <c r="B11" s="41"/>
      <c r="C11" s="42"/>
      <c r="D11" s="42"/>
      <c r="E11" s="409" t="s">
        <v>5624</v>
      </c>
      <c r="F11" s="408"/>
      <c r="G11" s="408"/>
      <c r="H11" s="408"/>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8" t="s">
        <v>20</v>
      </c>
      <c r="E13" s="42"/>
      <c r="F13" s="36" t="s">
        <v>21</v>
      </c>
      <c r="G13" s="42"/>
      <c r="H13" s="42"/>
      <c r="I13" s="128" t="s">
        <v>22</v>
      </c>
      <c r="J13" s="36" t="s">
        <v>21</v>
      </c>
      <c r="K13" s="45"/>
    </row>
    <row r="14" spans="2:11" s="1" customFormat="1" ht="14.45" customHeight="1">
      <c r="B14" s="41"/>
      <c r="C14" s="42"/>
      <c r="D14" s="38" t="s">
        <v>23</v>
      </c>
      <c r="E14" s="42"/>
      <c r="F14" s="36" t="s">
        <v>4212</v>
      </c>
      <c r="G14" s="42"/>
      <c r="H14" s="42"/>
      <c r="I14" s="128" t="s">
        <v>25</v>
      </c>
      <c r="J14" s="129">
        <f>'Rekapitulace stavby'!AN8</f>
        <v>43389</v>
      </c>
      <c r="K14" s="45"/>
    </row>
    <row r="15" spans="2:11" s="1" customFormat="1" ht="10.9" customHeight="1">
      <c r="B15" s="41"/>
      <c r="C15" s="42"/>
      <c r="D15" s="42"/>
      <c r="E15" s="42"/>
      <c r="F15" s="42"/>
      <c r="G15" s="42"/>
      <c r="H15" s="42"/>
      <c r="I15" s="127"/>
      <c r="J15" s="42"/>
      <c r="K15" s="45"/>
    </row>
    <row r="16" spans="2:11" s="1" customFormat="1" ht="14.45" customHeight="1">
      <c r="B16" s="41"/>
      <c r="C16" s="42"/>
      <c r="D16" s="38" t="s">
        <v>26</v>
      </c>
      <c r="E16" s="42"/>
      <c r="F16" s="42"/>
      <c r="G16" s="42"/>
      <c r="H16" s="42"/>
      <c r="I16" s="128" t="s">
        <v>27</v>
      </c>
      <c r="J16" s="36" t="str">
        <f>IF('Rekapitulace stavby'!AN10="","",'Rekapitulace stavby'!AN10)</f>
        <v/>
      </c>
      <c r="K16" s="45"/>
    </row>
    <row r="17" spans="2:11" s="1" customFormat="1" ht="18" customHeight="1">
      <c r="B17" s="41"/>
      <c r="C17" s="42"/>
      <c r="D17" s="42"/>
      <c r="E17" s="36" t="str">
        <f>IF('Rekapitulace stavby'!E11="","",'Rekapitulace stavby'!E11)</f>
        <v>Sbor JB v Chrastavě, Bezručova 503, 46331 Chrastav</v>
      </c>
      <c r="F17" s="42"/>
      <c r="G17" s="42"/>
      <c r="H17" s="42"/>
      <c r="I17" s="128" t="s">
        <v>30</v>
      </c>
      <c r="J17" s="36" t="str">
        <f>IF('Rekapitulace stavby'!AN11="","",'Rekapitulace stavby'!AN11)</f>
        <v/>
      </c>
      <c r="K17" s="45"/>
    </row>
    <row r="18" spans="2:11" s="1" customFormat="1" ht="6.95" customHeight="1">
      <c r="B18" s="41"/>
      <c r="C18" s="42"/>
      <c r="D18" s="42"/>
      <c r="E18" s="42"/>
      <c r="F18" s="42"/>
      <c r="G18" s="42"/>
      <c r="H18" s="42"/>
      <c r="I18" s="127"/>
      <c r="J18" s="42"/>
      <c r="K18" s="45"/>
    </row>
    <row r="19" spans="2:11" s="1" customFormat="1" ht="14.45" customHeight="1">
      <c r="B19" s="41"/>
      <c r="C19" s="42"/>
      <c r="D19" s="38" t="s">
        <v>31</v>
      </c>
      <c r="E19" s="42"/>
      <c r="F19" s="42"/>
      <c r="G19" s="42"/>
      <c r="H19" s="42"/>
      <c r="I19" s="128" t="s">
        <v>27</v>
      </c>
      <c r="J19" s="36" t="str">
        <f>IF('Rekapitulace stavby'!AN13="Vyplň údaj","",IF('Rekapitulace stavby'!AN13="","",'Rekapitulace stavby'!AN13))</f>
        <v/>
      </c>
      <c r="K19" s="45"/>
    </row>
    <row r="20" spans="2:11" s="1" customFormat="1" ht="18" customHeight="1">
      <c r="B20" s="41"/>
      <c r="C20" s="42"/>
      <c r="D20" s="42"/>
      <c r="E20" s="36" t="str">
        <f>IF('Rekapitulace stavby'!E14="Vyplň údaj","",IF('Rekapitulace stavby'!E14="","",'Rekapitulace stavby'!E14))</f>
        <v/>
      </c>
      <c r="F20" s="42"/>
      <c r="G20" s="42"/>
      <c r="H20" s="42"/>
      <c r="I20" s="128" t="s">
        <v>30</v>
      </c>
      <c r="J20" s="36"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8" t="s">
        <v>33</v>
      </c>
      <c r="E22" s="42"/>
      <c r="F22" s="42"/>
      <c r="G22" s="42"/>
      <c r="H22" s="42"/>
      <c r="I22" s="128" t="s">
        <v>27</v>
      </c>
      <c r="J22" s="36" t="str">
        <f>IF('Rekapitulace stavby'!AN16="","",'Rekapitulace stavby'!AN16)</f>
        <v/>
      </c>
      <c r="K22" s="45"/>
    </row>
    <row r="23" spans="2:11" s="1" customFormat="1" ht="18" customHeight="1">
      <c r="B23" s="41"/>
      <c r="C23" s="42"/>
      <c r="D23" s="42"/>
      <c r="E23" s="36" t="str">
        <f>IF('Rekapitulace stavby'!E17="","",'Rekapitulace stavby'!E17)</f>
        <v>FS Vision, s.r.o. IČ: 22792902</v>
      </c>
      <c r="F23" s="42"/>
      <c r="G23" s="42"/>
      <c r="H23" s="42"/>
      <c r="I23" s="128" t="s">
        <v>30</v>
      </c>
      <c r="J23" s="36" t="str">
        <f>IF('Rekapitulace stavby'!AN17="","",'Rekapitulace stavby'!AN17)</f>
        <v/>
      </c>
      <c r="K23" s="45"/>
    </row>
    <row r="24" spans="2:11" s="1" customFormat="1" ht="6.95" customHeight="1">
      <c r="B24" s="41"/>
      <c r="C24" s="42"/>
      <c r="D24" s="42"/>
      <c r="E24" s="42"/>
      <c r="F24" s="42"/>
      <c r="G24" s="42"/>
      <c r="H24" s="42"/>
      <c r="I24" s="127"/>
      <c r="J24" s="42"/>
      <c r="K24" s="45"/>
    </row>
    <row r="25" spans="2:11" s="1" customFormat="1" ht="14.45" customHeight="1">
      <c r="B25" s="41"/>
      <c r="C25" s="42"/>
      <c r="D25" s="38" t="s">
        <v>36</v>
      </c>
      <c r="E25" s="42"/>
      <c r="F25" s="42"/>
      <c r="G25" s="42"/>
      <c r="H25" s="42"/>
      <c r="I25" s="127"/>
      <c r="J25" s="42"/>
      <c r="K25" s="45"/>
    </row>
    <row r="26" spans="2:11" s="7" customFormat="1" ht="16.5" customHeight="1">
      <c r="B26" s="130"/>
      <c r="C26" s="131"/>
      <c r="D26" s="131"/>
      <c r="E26" s="396" t="s">
        <v>21</v>
      </c>
      <c r="F26" s="396"/>
      <c r="G26" s="396"/>
      <c r="H26" s="396"/>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37</v>
      </c>
      <c r="E29" s="42"/>
      <c r="F29" s="42"/>
      <c r="G29" s="42"/>
      <c r="H29" s="42"/>
      <c r="I29" s="127"/>
      <c r="J29" s="137">
        <f>ROUND(J87,2)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39</v>
      </c>
      <c r="G31" s="42"/>
      <c r="H31" s="42"/>
      <c r="I31" s="138" t="s">
        <v>38</v>
      </c>
      <c r="J31" s="46" t="s">
        <v>40</v>
      </c>
      <c r="K31" s="45"/>
    </row>
    <row r="32" spans="2:11" s="1" customFormat="1" ht="14.45" customHeight="1">
      <c r="B32" s="41"/>
      <c r="C32" s="42"/>
      <c r="D32" s="49" t="s">
        <v>41</v>
      </c>
      <c r="E32" s="49" t="s">
        <v>42</v>
      </c>
      <c r="F32" s="139">
        <f>ROUND(SUM(BE87:BE207),2)</f>
        <v>0</v>
      </c>
      <c r="G32" s="42"/>
      <c r="H32" s="42"/>
      <c r="I32" s="140">
        <v>0.21</v>
      </c>
      <c r="J32" s="139">
        <f>ROUND(ROUND((SUM(BE87:BE207)),2)*I32,2)</f>
        <v>0</v>
      </c>
      <c r="K32" s="45"/>
    </row>
    <row r="33" spans="2:11" s="1" customFormat="1" ht="14.45" customHeight="1">
      <c r="B33" s="41"/>
      <c r="C33" s="42"/>
      <c r="D33" s="42"/>
      <c r="E33" s="49" t="s">
        <v>43</v>
      </c>
      <c r="F33" s="139">
        <f>ROUND(SUM(BF87:BF207),2)</f>
        <v>0</v>
      </c>
      <c r="G33" s="42"/>
      <c r="H33" s="42"/>
      <c r="I33" s="140">
        <v>0.15</v>
      </c>
      <c r="J33" s="139">
        <f>ROUND(ROUND((SUM(BF87:BF207)),2)*I33,2)</f>
        <v>0</v>
      </c>
      <c r="K33" s="45"/>
    </row>
    <row r="34" spans="2:11" s="1" customFormat="1" ht="14.45" customHeight="1" hidden="1">
      <c r="B34" s="41"/>
      <c r="C34" s="42"/>
      <c r="D34" s="42"/>
      <c r="E34" s="49" t="s">
        <v>44</v>
      </c>
      <c r="F34" s="139">
        <f>ROUND(SUM(BG87:BG207),2)</f>
        <v>0</v>
      </c>
      <c r="G34" s="42"/>
      <c r="H34" s="42"/>
      <c r="I34" s="140">
        <v>0.21</v>
      </c>
      <c r="J34" s="139">
        <v>0</v>
      </c>
      <c r="K34" s="45"/>
    </row>
    <row r="35" spans="2:11" s="1" customFormat="1" ht="14.45" customHeight="1" hidden="1">
      <c r="B35" s="41"/>
      <c r="C35" s="42"/>
      <c r="D35" s="42"/>
      <c r="E35" s="49" t="s">
        <v>45</v>
      </c>
      <c r="F35" s="139">
        <f>ROUND(SUM(BH87:BH207),2)</f>
        <v>0</v>
      </c>
      <c r="G35" s="42"/>
      <c r="H35" s="42"/>
      <c r="I35" s="140">
        <v>0.15</v>
      </c>
      <c r="J35" s="139">
        <v>0</v>
      </c>
      <c r="K35" s="45"/>
    </row>
    <row r="36" spans="2:11" s="1" customFormat="1" ht="14.45" customHeight="1" hidden="1">
      <c r="B36" s="41"/>
      <c r="C36" s="42"/>
      <c r="D36" s="42"/>
      <c r="E36" s="49" t="s">
        <v>46</v>
      </c>
      <c r="F36" s="139">
        <f>ROUND(SUM(BI87:BI207),2)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47</v>
      </c>
      <c r="E38" s="79"/>
      <c r="F38" s="79"/>
      <c r="G38" s="143" t="s">
        <v>48</v>
      </c>
      <c r="H38" s="144" t="s">
        <v>49</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1" t="s">
        <v>142</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8" t="s">
        <v>18</v>
      </c>
      <c r="D46" s="42"/>
      <c r="E46" s="42"/>
      <c r="F46" s="42"/>
      <c r="G46" s="42"/>
      <c r="H46" s="42"/>
      <c r="I46" s="127"/>
      <c r="J46" s="42"/>
      <c r="K46" s="45"/>
    </row>
    <row r="47" spans="2:11" s="1" customFormat="1" ht="16.5" customHeight="1">
      <c r="B47" s="41"/>
      <c r="C47" s="42"/>
      <c r="D47" s="42"/>
      <c r="E47" s="406" t="str">
        <f>E7</f>
        <v>Stavební úpravy a přístavba komunitního centra BÉTEL</v>
      </c>
      <c r="F47" s="407"/>
      <c r="G47" s="407"/>
      <c r="H47" s="407"/>
      <c r="I47" s="127"/>
      <c r="J47" s="42"/>
      <c r="K47" s="45"/>
    </row>
    <row r="48" spans="2:11" ht="15">
      <c r="B48" s="29"/>
      <c r="C48" s="38" t="s">
        <v>136</v>
      </c>
      <c r="D48" s="30"/>
      <c r="E48" s="30"/>
      <c r="F48" s="30"/>
      <c r="G48" s="30"/>
      <c r="H48" s="30"/>
      <c r="I48" s="126"/>
      <c r="J48" s="30"/>
      <c r="K48" s="32"/>
    </row>
    <row r="49" spans="2:11" s="1" customFormat="1" ht="16.5" customHeight="1">
      <c r="B49" s="41"/>
      <c r="C49" s="42"/>
      <c r="D49" s="42"/>
      <c r="E49" s="406" t="s">
        <v>123</v>
      </c>
      <c r="F49" s="408"/>
      <c r="G49" s="408"/>
      <c r="H49" s="408"/>
      <c r="I49" s="127"/>
      <c r="J49" s="42"/>
      <c r="K49" s="45"/>
    </row>
    <row r="50" spans="2:11" s="1" customFormat="1" ht="14.45" customHeight="1">
      <c r="B50" s="41"/>
      <c r="C50" s="38" t="s">
        <v>138</v>
      </c>
      <c r="D50" s="42"/>
      <c r="E50" s="42"/>
      <c r="F50" s="42"/>
      <c r="G50" s="42"/>
      <c r="H50" s="42"/>
      <c r="I50" s="127"/>
      <c r="J50" s="42"/>
      <c r="K50" s="45"/>
    </row>
    <row r="51" spans="2:11" s="1" customFormat="1" ht="17.25" customHeight="1">
      <c r="B51" s="41"/>
      <c r="C51" s="42"/>
      <c r="D51" s="42"/>
      <c r="E51" s="409" t="str">
        <f>E11</f>
        <v>SP - SO 02 - Komunikace a zpevněné plochy</v>
      </c>
      <c r="F51" s="408"/>
      <c r="G51" s="408"/>
      <c r="H51" s="408"/>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8" t="s">
        <v>23</v>
      </c>
      <c r="D53" s="42"/>
      <c r="E53" s="42"/>
      <c r="F53" s="36" t="str">
        <f>F14</f>
        <v xml:space="preserve"> </v>
      </c>
      <c r="G53" s="42"/>
      <c r="H53" s="42"/>
      <c r="I53" s="128" t="s">
        <v>25</v>
      </c>
      <c r="J53" s="129">
        <f>IF(J14="","",J14)</f>
        <v>43389</v>
      </c>
      <c r="K53" s="45"/>
    </row>
    <row r="54" spans="2:11" s="1" customFormat="1" ht="6.95" customHeight="1">
      <c r="B54" s="41"/>
      <c r="C54" s="42"/>
      <c r="D54" s="42"/>
      <c r="E54" s="42"/>
      <c r="F54" s="42"/>
      <c r="G54" s="42"/>
      <c r="H54" s="42"/>
      <c r="I54" s="127"/>
      <c r="J54" s="42"/>
      <c r="K54" s="45"/>
    </row>
    <row r="55" spans="2:11" s="1" customFormat="1" ht="15">
      <c r="B55" s="41"/>
      <c r="C55" s="38" t="s">
        <v>26</v>
      </c>
      <c r="D55" s="42"/>
      <c r="E55" s="42"/>
      <c r="F55" s="36" t="str">
        <f>E17</f>
        <v>Sbor JB v Chrastavě, Bezručova 503, 46331 Chrastav</v>
      </c>
      <c r="G55" s="42"/>
      <c r="H55" s="42"/>
      <c r="I55" s="128" t="s">
        <v>33</v>
      </c>
      <c r="J55" s="396" t="str">
        <f>E23</f>
        <v>FS Vision, s.r.o. IČ: 22792902</v>
      </c>
      <c r="K55" s="45"/>
    </row>
    <row r="56" spans="2:11" s="1" customFormat="1" ht="14.45" customHeight="1">
      <c r="B56" s="41"/>
      <c r="C56" s="38" t="s">
        <v>31</v>
      </c>
      <c r="D56" s="42"/>
      <c r="E56" s="42"/>
      <c r="F56" s="36" t="str">
        <f>IF(E20="","",E20)</f>
        <v/>
      </c>
      <c r="G56" s="42"/>
      <c r="H56" s="42"/>
      <c r="I56" s="127"/>
      <c r="J56" s="410"/>
      <c r="K56" s="45"/>
    </row>
    <row r="57" spans="2:11" s="1" customFormat="1" ht="10.35" customHeight="1">
      <c r="B57" s="41"/>
      <c r="C57" s="42"/>
      <c r="D57" s="42"/>
      <c r="E57" s="42"/>
      <c r="F57" s="42"/>
      <c r="G57" s="42"/>
      <c r="H57" s="42"/>
      <c r="I57" s="127"/>
      <c r="J57" s="42"/>
      <c r="K57" s="45"/>
    </row>
    <row r="58" spans="2:11" s="1" customFormat="1" ht="29.25" customHeight="1">
      <c r="B58" s="41"/>
      <c r="C58" s="153" t="s">
        <v>143</v>
      </c>
      <c r="D58" s="141"/>
      <c r="E58" s="141"/>
      <c r="F58" s="141"/>
      <c r="G58" s="141"/>
      <c r="H58" s="141"/>
      <c r="I58" s="154"/>
      <c r="J58" s="155" t="s">
        <v>144</v>
      </c>
      <c r="K58" s="156"/>
    </row>
    <row r="59" spans="2:11" s="1" customFormat="1" ht="10.35" customHeight="1">
      <c r="B59" s="41"/>
      <c r="C59" s="42"/>
      <c r="D59" s="42"/>
      <c r="E59" s="42"/>
      <c r="F59" s="42"/>
      <c r="G59" s="42"/>
      <c r="H59" s="42"/>
      <c r="I59" s="127"/>
      <c r="J59" s="42"/>
      <c r="K59" s="45"/>
    </row>
    <row r="60" spans="2:47" s="1" customFormat="1" ht="29.25" customHeight="1">
      <c r="B60" s="41"/>
      <c r="C60" s="157" t="s">
        <v>145</v>
      </c>
      <c r="D60" s="42"/>
      <c r="E60" s="42"/>
      <c r="F60" s="42"/>
      <c r="G60" s="42"/>
      <c r="H60" s="42"/>
      <c r="I60" s="127"/>
      <c r="J60" s="137">
        <f>J87</f>
        <v>0</v>
      </c>
      <c r="K60" s="45"/>
      <c r="AU60" s="25" t="s">
        <v>146</v>
      </c>
    </row>
    <row r="61" spans="2:11" s="8" customFormat="1" ht="24.95" customHeight="1">
      <c r="B61" s="158"/>
      <c r="C61" s="159"/>
      <c r="D61" s="160" t="s">
        <v>5625</v>
      </c>
      <c r="E61" s="161"/>
      <c r="F61" s="161"/>
      <c r="G61" s="161"/>
      <c r="H61" s="161"/>
      <c r="I61" s="162"/>
      <c r="J61" s="163">
        <f>J88</f>
        <v>0</v>
      </c>
      <c r="K61" s="164"/>
    </row>
    <row r="62" spans="2:11" s="8" customFormat="1" ht="24.95" customHeight="1">
      <c r="B62" s="158"/>
      <c r="C62" s="159"/>
      <c r="D62" s="160" t="s">
        <v>5626</v>
      </c>
      <c r="E62" s="161"/>
      <c r="F62" s="161"/>
      <c r="G62" s="161"/>
      <c r="H62" s="161"/>
      <c r="I62" s="162"/>
      <c r="J62" s="163">
        <f>J124</f>
        <v>0</v>
      </c>
      <c r="K62" s="164"/>
    </row>
    <row r="63" spans="2:11" s="8" customFormat="1" ht="24.95" customHeight="1">
      <c r="B63" s="158"/>
      <c r="C63" s="159"/>
      <c r="D63" s="160" t="s">
        <v>5627</v>
      </c>
      <c r="E63" s="161"/>
      <c r="F63" s="161"/>
      <c r="G63" s="161"/>
      <c r="H63" s="161"/>
      <c r="I63" s="162"/>
      <c r="J63" s="163">
        <f>J154</f>
        <v>0</v>
      </c>
      <c r="K63" s="164"/>
    </row>
    <row r="64" spans="2:11" s="8" customFormat="1" ht="24.95" customHeight="1">
      <c r="B64" s="158"/>
      <c r="C64" s="159"/>
      <c r="D64" s="160" t="s">
        <v>5628</v>
      </c>
      <c r="E64" s="161"/>
      <c r="F64" s="161"/>
      <c r="G64" s="161"/>
      <c r="H64" s="161"/>
      <c r="I64" s="162"/>
      <c r="J64" s="163">
        <f>J169</f>
        <v>0</v>
      </c>
      <c r="K64" s="164"/>
    </row>
    <row r="65" spans="2:11" s="8" customFormat="1" ht="24.95" customHeight="1">
      <c r="B65" s="158"/>
      <c r="C65" s="159"/>
      <c r="D65" s="160" t="s">
        <v>5629</v>
      </c>
      <c r="E65" s="161"/>
      <c r="F65" s="161"/>
      <c r="G65" s="161"/>
      <c r="H65" s="161"/>
      <c r="I65" s="162"/>
      <c r="J65" s="163">
        <f>J183</f>
        <v>0</v>
      </c>
      <c r="K65" s="164"/>
    </row>
    <row r="66" spans="2:11" s="1" customFormat="1" ht="21.75" customHeight="1">
      <c r="B66" s="41"/>
      <c r="C66" s="42"/>
      <c r="D66" s="42"/>
      <c r="E66" s="42"/>
      <c r="F66" s="42"/>
      <c r="G66" s="42"/>
      <c r="H66" s="42"/>
      <c r="I66" s="127"/>
      <c r="J66" s="42"/>
      <c r="K66" s="45"/>
    </row>
    <row r="67" spans="2:11" s="1" customFormat="1" ht="6.95" customHeight="1">
      <c r="B67" s="56"/>
      <c r="C67" s="57"/>
      <c r="D67" s="57"/>
      <c r="E67" s="57"/>
      <c r="F67" s="57"/>
      <c r="G67" s="57"/>
      <c r="H67" s="57"/>
      <c r="I67" s="148"/>
      <c r="J67" s="57"/>
      <c r="K67" s="58"/>
    </row>
    <row r="71" spans="2:12" s="1" customFormat="1" ht="6.95" customHeight="1">
      <c r="B71" s="59"/>
      <c r="C71" s="60"/>
      <c r="D71" s="60"/>
      <c r="E71" s="60"/>
      <c r="F71" s="60"/>
      <c r="G71" s="60"/>
      <c r="H71" s="60"/>
      <c r="I71" s="151"/>
      <c r="J71" s="60"/>
      <c r="K71" s="60"/>
      <c r="L71" s="61"/>
    </row>
    <row r="72" spans="2:12" s="1" customFormat="1" ht="36.95" customHeight="1">
      <c r="B72" s="41"/>
      <c r="C72" s="62" t="s">
        <v>194</v>
      </c>
      <c r="D72" s="63"/>
      <c r="E72" s="63"/>
      <c r="F72" s="63"/>
      <c r="G72" s="63"/>
      <c r="H72" s="63"/>
      <c r="I72" s="172"/>
      <c r="J72" s="63"/>
      <c r="K72" s="63"/>
      <c r="L72" s="61"/>
    </row>
    <row r="73" spans="2:12" s="1" customFormat="1" ht="6.95" customHeight="1">
      <c r="B73" s="41"/>
      <c r="C73" s="63"/>
      <c r="D73" s="63"/>
      <c r="E73" s="63"/>
      <c r="F73" s="63"/>
      <c r="G73" s="63"/>
      <c r="H73" s="63"/>
      <c r="I73" s="172"/>
      <c r="J73" s="63"/>
      <c r="K73" s="63"/>
      <c r="L73" s="61"/>
    </row>
    <row r="74" spans="2:12" s="1" customFormat="1" ht="14.45" customHeight="1">
      <c r="B74" s="41"/>
      <c r="C74" s="65" t="s">
        <v>18</v>
      </c>
      <c r="D74" s="63"/>
      <c r="E74" s="63"/>
      <c r="F74" s="63"/>
      <c r="G74" s="63"/>
      <c r="H74" s="63"/>
      <c r="I74" s="172"/>
      <c r="J74" s="63"/>
      <c r="K74" s="63"/>
      <c r="L74" s="61"/>
    </row>
    <row r="75" spans="2:12" s="1" customFormat="1" ht="16.5" customHeight="1">
      <c r="B75" s="41"/>
      <c r="C75" s="63"/>
      <c r="D75" s="63"/>
      <c r="E75" s="400" t="str">
        <f>E7</f>
        <v>Stavební úpravy a přístavba komunitního centra BÉTEL</v>
      </c>
      <c r="F75" s="401"/>
      <c r="G75" s="401"/>
      <c r="H75" s="401"/>
      <c r="I75" s="172"/>
      <c r="J75" s="63"/>
      <c r="K75" s="63"/>
      <c r="L75" s="61"/>
    </row>
    <row r="76" spans="2:12" ht="15">
      <c r="B76" s="29"/>
      <c r="C76" s="65" t="s">
        <v>136</v>
      </c>
      <c r="D76" s="173"/>
      <c r="E76" s="173"/>
      <c r="F76" s="173"/>
      <c r="G76" s="173"/>
      <c r="H76" s="173"/>
      <c r="J76" s="173"/>
      <c r="K76" s="173"/>
      <c r="L76" s="174"/>
    </row>
    <row r="77" spans="2:12" s="1" customFormat="1" ht="16.5" customHeight="1">
      <c r="B77" s="41"/>
      <c r="C77" s="63"/>
      <c r="D77" s="63"/>
      <c r="E77" s="400" t="s">
        <v>123</v>
      </c>
      <c r="F77" s="403"/>
      <c r="G77" s="403"/>
      <c r="H77" s="403"/>
      <c r="I77" s="172"/>
      <c r="J77" s="63"/>
      <c r="K77" s="63"/>
      <c r="L77" s="61"/>
    </row>
    <row r="78" spans="2:12" s="1" customFormat="1" ht="14.45" customHeight="1">
      <c r="B78" s="41"/>
      <c r="C78" s="65" t="s">
        <v>138</v>
      </c>
      <c r="D78" s="63"/>
      <c r="E78" s="63"/>
      <c r="F78" s="63"/>
      <c r="G78" s="63"/>
      <c r="H78" s="63"/>
      <c r="I78" s="172"/>
      <c r="J78" s="63"/>
      <c r="K78" s="63"/>
      <c r="L78" s="61"/>
    </row>
    <row r="79" spans="2:12" s="1" customFormat="1" ht="17.25" customHeight="1">
      <c r="B79" s="41"/>
      <c r="C79" s="63"/>
      <c r="D79" s="63"/>
      <c r="E79" s="366" t="str">
        <f>E11</f>
        <v>SP - SO 02 - Komunikace a zpevněné plochy</v>
      </c>
      <c r="F79" s="403"/>
      <c r="G79" s="403"/>
      <c r="H79" s="403"/>
      <c r="I79" s="172"/>
      <c r="J79" s="63"/>
      <c r="K79" s="63"/>
      <c r="L79" s="61"/>
    </row>
    <row r="80" spans="2:12" s="1" customFormat="1" ht="6.95" customHeight="1">
      <c r="B80" s="41"/>
      <c r="C80" s="63"/>
      <c r="D80" s="63"/>
      <c r="E80" s="63"/>
      <c r="F80" s="63"/>
      <c r="G80" s="63"/>
      <c r="H80" s="63"/>
      <c r="I80" s="172"/>
      <c r="J80" s="63"/>
      <c r="K80" s="63"/>
      <c r="L80" s="61"/>
    </row>
    <row r="81" spans="2:12" s="1" customFormat="1" ht="18" customHeight="1">
      <c r="B81" s="41"/>
      <c r="C81" s="65" t="s">
        <v>23</v>
      </c>
      <c r="D81" s="63"/>
      <c r="E81" s="63"/>
      <c r="F81" s="175" t="str">
        <f>F14</f>
        <v xml:space="preserve"> </v>
      </c>
      <c r="G81" s="63"/>
      <c r="H81" s="63"/>
      <c r="I81" s="176" t="s">
        <v>25</v>
      </c>
      <c r="J81" s="73">
        <f>IF(J14="","",J14)</f>
        <v>43389</v>
      </c>
      <c r="K81" s="63"/>
      <c r="L81" s="61"/>
    </row>
    <row r="82" spans="2:12" s="1" customFormat="1" ht="6.95" customHeight="1">
      <c r="B82" s="41"/>
      <c r="C82" s="63"/>
      <c r="D82" s="63"/>
      <c r="E82" s="63"/>
      <c r="F82" s="63"/>
      <c r="G82" s="63"/>
      <c r="H82" s="63"/>
      <c r="I82" s="172"/>
      <c r="J82" s="63"/>
      <c r="K82" s="63"/>
      <c r="L82" s="61"/>
    </row>
    <row r="83" spans="2:12" s="1" customFormat="1" ht="15">
      <c r="B83" s="41"/>
      <c r="C83" s="65" t="s">
        <v>26</v>
      </c>
      <c r="D83" s="63"/>
      <c r="E83" s="63"/>
      <c r="F83" s="175" t="str">
        <f>E17</f>
        <v>Sbor JB v Chrastavě, Bezručova 503, 46331 Chrastav</v>
      </c>
      <c r="G83" s="63"/>
      <c r="H83" s="63"/>
      <c r="I83" s="176" t="s">
        <v>33</v>
      </c>
      <c r="J83" s="175" t="str">
        <f>E23</f>
        <v>FS Vision, s.r.o. IČ: 22792902</v>
      </c>
      <c r="K83" s="63"/>
      <c r="L83" s="61"/>
    </row>
    <row r="84" spans="2:12" s="1" customFormat="1" ht="14.45" customHeight="1">
      <c r="B84" s="41"/>
      <c r="C84" s="65" t="s">
        <v>31</v>
      </c>
      <c r="D84" s="63"/>
      <c r="E84" s="63"/>
      <c r="F84" s="175" t="str">
        <f>IF(E20="","",E20)</f>
        <v/>
      </c>
      <c r="G84" s="63"/>
      <c r="H84" s="63"/>
      <c r="I84" s="172"/>
      <c r="J84" s="63"/>
      <c r="K84" s="63"/>
      <c r="L84" s="61"/>
    </row>
    <row r="85" spans="2:12" s="1" customFormat="1" ht="10.35" customHeight="1">
      <c r="B85" s="41"/>
      <c r="C85" s="63"/>
      <c r="D85" s="63"/>
      <c r="E85" s="63"/>
      <c r="F85" s="63"/>
      <c r="G85" s="63"/>
      <c r="H85" s="63"/>
      <c r="I85" s="172"/>
      <c r="J85" s="63"/>
      <c r="K85" s="63"/>
      <c r="L85" s="61"/>
    </row>
    <row r="86" spans="2:20" s="10" customFormat="1" ht="29.25" customHeight="1">
      <c r="B86" s="177"/>
      <c r="C86" s="178" t="s">
        <v>195</v>
      </c>
      <c r="D86" s="179" t="s">
        <v>56</v>
      </c>
      <c r="E86" s="179" t="s">
        <v>52</v>
      </c>
      <c r="F86" s="179" t="s">
        <v>196</v>
      </c>
      <c r="G86" s="179" t="s">
        <v>197</v>
      </c>
      <c r="H86" s="179" t="s">
        <v>198</v>
      </c>
      <c r="I86" s="180" t="s">
        <v>199</v>
      </c>
      <c r="J86" s="179" t="s">
        <v>144</v>
      </c>
      <c r="K86" s="181" t="s">
        <v>200</v>
      </c>
      <c r="L86" s="182"/>
      <c r="M86" s="81" t="s">
        <v>201</v>
      </c>
      <c r="N86" s="82" t="s">
        <v>41</v>
      </c>
      <c r="O86" s="82" t="s">
        <v>202</v>
      </c>
      <c r="P86" s="82" t="s">
        <v>203</v>
      </c>
      <c r="Q86" s="82" t="s">
        <v>204</v>
      </c>
      <c r="R86" s="82" t="s">
        <v>205</v>
      </c>
      <c r="S86" s="82" t="s">
        <v>206</v>
      </c>
      <c r="T86" s="83" t="s">
        <v>207</v>
      </c>
    </row>
    <row r="87" spans="2:63" s="1" customFormat="1" ht="29.25" customHeight="1">
      <c r="B87" s="41"/>
      <c r="C87" s="87" t="s">
        <v>145</v>
      </c>
      <c r="D87" s="63"/>
      <c r="E87" s="63"/>
      <c r="F87" s="63"/>
      <c r="G87" s="63"/>
      <c r="H87" s="63"/>
      <c r="I87" s="172"/>
      <c r="J87" s="183">
        <f>BK87</f>
        <v>0</v>
      </c>
      <c r="K87" s="63"/>
      <c r="L87" s="61"/>
      <c r="M87" s="84"/>
      <c r="N87" s="85"/>
      <c r="O87" s="85"/>
      <c r="P87" s="184">
        <f>P88+P124+P154+P169+P183</f>
        <v>0</v>
      </c>
      <c r="Q87" s="85"/>
      <c r="R87" s="184">
        <f>R88+R124+R154+R169+R183</f>
        <v>0</v>
      </c>
      <c r="S87" s="85"/>
      <c r="T87" s="185">
        <f>T88+T124+T154+T169+T183</f>
        <v>0</v>
      </c>
      <c r="AT87" s="25" t="s">
        <v>70</v>
      </c>
      <c r="AU87" s="25" t="s">
        <v>146</v>
      </c>
      <c r="BK87" s="186">
        <f>BK88+BK124+BK154+BK169+BK183</f>
        <v>0</v>
      </c>
    </row>
    <row r="88" spans="2:63" s="11" customFormat="1" ht="37.35" customHeight="1">
      <c r="B88" s="187"/>
      <c r="C88" s="188"/>
      <c r="D88" s="189" t="s">
        <v>70</v>
      </c>
      <c r="E88" s="190" t="s">
        <v>71</v>
      </c>
      <c r="F88" s="190" t="s">
        <v>5630</v>
      </c>
      <c r="G88" s="188"/>
      <c r="H88" s="188"/>
      <c r="I88" s="191"/>
      <c r="J88" s="192">
        <f>BK88</f>
        <v>0</v>
      </c>
      <c r="K88" s="188"/>
      <c r="L88" s="193"/>
      <c r="M88" s="194"/>
      <c r="N88" s="195"/>
      <c r="O88" s="195"/>
      <c r="P88" s="196">
        <f>SUM(P89:P123)</f>
        <v>0</v>
      </c>
      <c r="Q88" s="195"/>
      <c r="R88" s="196">
        <f>SUM(R89:R123)</f>
        <v>0</v>
      </c>
      <c r="S88" s="195"/>
      <c r="T88" s="197">
        <f>SUM(T89:T123)</f>
        <v>0</v>
      </c>
      <c r="AR88" s="198" t="s">
        <v>78</v>
      </c>
      <c r="AT88" s="199" t="s">
        <v>70</v>
      </c>
      <c r="AU88" s="199" t="s">
        <v>71</v>
      </c>
      <c r="AY88" s="198" t="s">
        <v>210</v>
      </c>
      <c r="BK88" s="200">
        <f>SUM(BK89:BK123)</f>
        <v>0</v>
      </c>
    </row>
    <row r="89" spans="2:65" s="1" customFormat="1" ht="16.5" customHeight="1">
      <c r="B89" s="41"/>
      <c r="C89" s="203" t="s">
        <v>78</v>
      </c>
      <c r="D89" s="203" t="s">
        <v>212</v>
      </c>
      <c r="E89" s="204" t="s">
        <v>5631</v>
      </c>
      <c r="F89" s="205" t="s">
        <v>5632</v>
      </c>
      <c r="G89" s="206" t="s">
        <v>5633</v>
      </c>
      <c r="H89" s="207">
        <v>43.434</v>
      </c>
      <c r="I89" s="208"/>
      <c r="J89" s="209">
        <f>ROUND(I89*H89,2)</f>
        <v>0</v>
      </c>
      <c r="K89" s="205" t="s">
        <v>21</v>
      </c>
      <c r="L89" s="61"/>
      <c r="M89" s="210" t="s">
        <v>21</v>
      </c>
      <c r="N89" s="211" t="s">
        <v>42</v>
      </c>
      <c r="O89" s="42"/>
      <c r="P89" s="212">
        <f>O89*H89</f>
        <v>0</v>
      </c>
      <c r="Q89" s="212">
        <v>0</v>
      </c>
      <c r="R89" s="212">
        <f>Q89*H89</f>
        <v>0</v>
      </c>
      <c r="S89" s="212">
        <v>0</v>
      </c>
      <c r="T89" s="213">
        <f>S89*H89</f>
        <v>0</v>
      </c>
      <c r="AR89" s="25" t="s">
        <v>217</v>
      </c>
      <c r="AT89" s="25" t="s">
        <v>212</v>
      </c>
      <c r="AU89" s="25" t="s">
        <v>78</v>
      </c>
      <c r="AY89" s="25" t="s">
        <v>210</v>
      </c>
      <c r="BE89" s="214">
        <f>IF(N89="základní",J89,0)</f>
        <v>0</v>
      </c>
      <c r="BF89" s="214">
        <f>IF(N89="snížená",J89,0)</f>
        <v>0</v>
      </c>
      <c r="BG89" s="214">
        <f>IF(N89="zákl. přenesená",J89,0)</f>
        <v>0</v>
      </c>
      <c r="BH89" s="214">
        <f>IF(N89="sníž. přenesená",J89,0)</f>
        <v>0</v>
      </c>
      <c r="BI89" s="214">
        <f>IF(N89="nulová",J89,0)</f>
        <v>0</v>
      </c>
      <c r="BJ89" s="25" t="s">
        <v>78</v>
      </c>
      <c r="BK89" s="214">
        <f>ROUND(I89*H89,2)</f>
        <v>0</v>
      </c>
      <c r="BL89" s="25" t="s">
        <v>217</v>
      </c>
      <c r="BM89" s="25" t="s">
        <v>80</v>
      </c>
    </row>
    <row r="90" spans="2:47" s="1" customFormat="1" ht="27">
      <c r="B90" s="41"/>
      <c r="C90" s="63"/>
      <c r="D90" s="217" t="s">
        <v>5634</v>
      </c>
      <c r="E90" s="63"/>
      <c r="F90" s="263" t="s">
        <v>5635</v>
      </c>
      <c r="G90" s="63"/>
      <c r="H90" s="63"/>
      <c r="I90" s="172"/>
      <c r="J90" s="63"/>
      <c r="K90" s="63"/>
      <c r="L90" s="61"/>
      <c r="M90" s="264"/>
      <c r="N90" s="42"/>
      <c r="O90" s="42"/>
      <c r="P90" s="42"/>
      <c r="Q90" s="42"/>
      <c r="R90" s="42"/>
      <c r="S90" s="42"/>
      <c r="T90" s="78"/>
      <c r="AT90" s="25" t="s">
        <v>5634</v>
      </c>
      <c r="AU90" s="25" t="s">
        <v>78</v>
      </c>
    </row>
    <row r="91" spans="2:51" s="12" customFormat="1" ht="13.5">
      <c r="B91" s="215"/>
      <c r="C91" s="216"/>
      <c r="D91" s="217" t="s">
        <v>219</v>
      </c>
      <c r="E91" s="218" t="s">
        <v>21</v>
      </c>
      <c r="F91" s="219" t="s">
        <v>5636</v>
      </c>
      <c r="G91" s="216"/>
      <c r="H91" s="220">
        <v>43.002</v>
      </c>
      <c r="I91" s="221"/>
      <c r="J91" s="216"/>
      <c r="K91" s="216"/>
      <c r="L91" s="222"/>
      <c r="M91" s="223"/>
      <c r="N91" s="224"/>
      <c r="O91" s="224"/>
      <c r="P91" s="224"/>
      <c r="Q91" s="224"/>
      <c r="R91" s="224"/>
      <c r="S91" s="224"/>
      <c r="T91" s="225"/>
      <c r="AT91" s="226" t="s">
        <v>219</v>
      </c>
      <c r="AU91" s="226" t="s">
        <v>78</v>
      </c>
      <c r="AV91" s="12" t="s">
        <v>80</v>
      </c>
      <c r="AW91" s="12" t="s">
        <v>35</v>
      </c>
      <c r="AX91" s="12" t="s">
        <v>71</v>
      </c>
      <c r="AY91" s="226" t="s">
        <v>210</v>
      </c>
    </row>
    <row r="92" spans="2:51" s="12" customFormat="1" ht="13.5">
      <c r="B92" s="215"/>
      <c r="C92" s="216"/>
      <c r="D92" s="217" t="s">
        <v>219</v>
      </c>
      <c r="E92" s="218" t="s">
        <v>21</v>
      </c>
      <c r="F92" s="219" t="s">
        <v>5637</v>
      </c>
      <c r="G92" s="216"/>
      <c r="H92" s="220">
        <v>0.432</v>
      </c>
      <c r="I92" s="221"/>
      <c r="J92" s="216"/>
      <c r="K92" s="216"/>
      <c r="L92" s="222"/>
      <c r="M92" s="223"/>
      <c r="N92" s="224"/>
      <c r="O92" s="224"/>
      <c r="P92" s="224"/>
      <c r="Q92" s="224"/>
      <c r="R92" s="224"/>
      <c r="S92" s="224"/>
      <c r="T92" s="225"/>
      <c r="AT92" s="226" t="s">
        <v>219</v>
      </c>
      <c r="AU92" s="226" t="s">
        <v>78</v>
      </c>
      <c r="AV92" s="12" t="s">
        <v>80</v>
      </c>
      <c r="AW92" s="12" t="s">
        <v>35</v>
      </c>
      <c r="AX92" s="12" t="s">
        <v>71</v>
      </c>
      <c r="AY92" s="226" t="s">
        <v>210</v>
      </c>
    </row>
    <row r="93" spans="2:51" s="13" customFormat="1" ht="13.5">
      <c r="B93" s="227"/>
      <c r="C93" s="228"/>
      <c r="D93" s="217" t="s">
        <v>219</v>
      </c>
      <c r="E93" s="229" t="s">
        <v>21</v>
      </c>
      <c r="F93" s="230" t="s">
        <v>240</v>
      </c>
      <c r="G93" s="228"/>
      <c r="H93" s="231">
        <v>43.434</v>
      </c>
      <c r="I93" s="232"/>
      <c r="J93" s="228"/>
      <c r="K93" s="228"/>
      <c r="L93" s="233"/>
      <c r="M93" s="234"/>
      <c r="N93" s="235"/>
      <c r="O93" s="235"/>
      <c r="P93" s="235"/>
      <c r="Q93" s="235"/>
      <c r="R93" s="235"/>
      <c r="S93" s="235"/>
      <c r="T93" s="236"/>
      <c r="AT93" s="237" t="s">
        <v>219</v>
      </c>
      <c r="AU93" s="237" t="s">
        <v>78</v>
      </c>
      <c r="AV93" s="13" t="s">
        <v>217</v>
      </c>
      <c r="AW93" s="13" t="s">
        <v>35</v>
      </c>
      <c r="AX93" s="13" t="s">
        <v>78</v>
      </c>
      <c r="AY93" s="237" t="s">
        <v>210</v>
      </c>
    </row>
    <row r="94" spans="2:65" s="1" customFormat="1" ht="16.5" customHeight="1">
      <c r="B94" s="41"/>
      <c r="C94" s="203" t="s">
        <v>80</v>
      </c>
      <c r="D94" s="203" t="s">
        <v>212</v>
      </c>
      <c r="E94" s="204" t="s">
        <v>5638</v>
      </c>
      <c r="F94" s="205" t="s">
        <v>5639</v>
      </c>
      <c r="G94" s="206" t="s">
        <v>5640</v>
      </c>
      <c r="H94" s="207">
        <v>1</v>
      </c>
      <c r="I94" s="208"/>
      <c r="J94" s="209">
        <f>ROUND(I94*H94,2)</f>
        <v>0</v>
      </c>
      <c r="K94" s="205" t="s">
        <v>21</v>
      </c>
      <c r="L94" s="61"/>
      <c r="M94" s="210" t="s">
        <v>21</v>
      </c>
      <c r="N94" s="211" t="s">
        <v>42</v>
      </c>
      <c r="O94" s="42"/>
      <c r="P94" s="212">
        <f>O94*H94</f>
        <v>0</v>
      </c>
      <c r="Q94" s="212">
        <v>0</v>
      </c>
      <c r="R94" s="212">
        <f>Q94*H94</f>
        <v>0</v>
      </c>
      <c r="S94" s="212">
        <v>0</v>
      </c>
      <c r="T94" s="213">
        <f>S94*H94</f>
        <v>0</v>
      </c>
      <c r="AR94" s="25" t="s">
        <v>217</v>
      </c>
      <c r="AT94" s="25" t="s">
        <v>212</v>
      </c>
      <c r="AU94" s="25" t="s">
        <v>78</v>
      </c>
      <c r="AY94" s="25" t="s">
        <v>210</v>
      </c>
      <c r="BE94" s="214">
        <f>IF(N94="základní",J94,0)</f>
        <v>0</v>
      </c>
      <c r="BF94" s="214">
        <f>IF(N94="snížená",J94,0)</f>
        <v>0</v>
      </c>
      <c r="BG94" s="214">
        <f>IF(N94="zákl. přenesená",J94,0)</f>
        <v>0</v>
      </c>
      <c r="BH94" s="214">
        <f>IF(N94="sníž. přenesená",J94,0)</f>
        <v>0</v>
      </c>
      <c r="BI94" s="214">
        <f>IF(N94="nulová",J94,0)</f>
        <v>0</v>
      </c>
      <c r="BJ94" s="25" t="s">
        <v>78</v>
      </c>
      <c r="BK94" s="214">
        <f>ROUND(I94*H94,2)</f>
        <v>0</v>
      </c>
      <c r="BL94" s="25" t="s">
        <v>217</v>
      </c>
      <c r="BM94" s="25" t="s">
        <v>217</v>
      </c>
    </row>
    <row r="95" spans="2:47" s="1" customFormat="1" ht="94.5">
      <c r="B95" s="41"/>
      <c r="C95" s="63"/>
      <c r="D95" s="217" t="s">
        <v>5634</v>
      </c>
      <c r="E95" s="63"/>
      <c r="F95" s="263" t="s">
        <v>5641</v>
      </c>
      <c r="G95" s="63"/>
      <c r="H95" s="63"/>
      <c r="I95" s="172"/>
      <c r="J95" s="63"/>
      <c r="K95" s="63"/>
      <c r="L95" s="61"/>
      <c r="M95" s="264"/>
      <c r="N95" s="42"/>
      <c r="O95" s="42"/>
      <c r="P95" s="42"/>
      <c r="Q95" s="42"/>
      <c r="R95" s="42"/>
      <c r="S95" s="42"/>
      <c r="T95" s="78"/>
      <c r="AT95" s="25" t="s">
        <v>5634</v>
      </c>
      <c r="AU95" s="25" t="s">
        <v>78</v>
      </c>
    </row>
    <row r="96" spans="2:51" s="15" customFormat="1" ht="13.5">
      <c r="B96" s="265"/>
      <c r="C96" s="266"/>
      <c r="D96" s="217" t="s">
        <v>219</v>
      </c>
      <c r="E96" s="267" t="s">
        <v>21</v>
      </c>
      <c r="F96" s="268" t="s">
        <v>5642</v>
      </c>
      <c r="G96" s="266"/>
      <c r="H96" s="267" t="s">
        <v>21</v>
      </c>
      <c r="I96" s="269"/>
      <c r="J96" s="266"/>
      <c r="K96" s="266"/>
      <c r="L96" s="270"/>
      <c r="M96" s="271"/>
      <c r="N96" s="272"/>
      <c r="O96" s="272"/>
      <c r="P96" s="272"/>
      <c r="Q96" s="272"/>
      <c r="R96" s="272"/>
      <c r="S96" s="272"/>
      <c r="T96" s="273"/>
      <c r="AT96" s="274" t="s">
        <v>219</v>
      </c>
      <c r="AU96" s="274" t="s">
        <v>78</v>
      </c>
      <c r="AV96" s="15" t="s">
        <v>78</v>
      </c>
      <c r="AW96" s="15" t="s">
        <v>35</v>
      </c>
      <c r="AX96" s="15" t="s">
        <v>71</v>
      </c>
      <c r="AY96" s="274" t="s">
        <v>210</v>
      </c>
    </row>
    <row r="97" spans="2:51" s="15" customFormat="1" ht="13.5">
      <c r="B97" s="265"/>
      <c r="C97" s="266"/>
      <c r="D97" s="217" t="s">
        <v>219</v>
      </c>
      <c r="E97" s="267" t="s">
        <v>21</v>
      </c>
      <c r="F97" s="268" t="s">
        <v>5643</v>
      </c>
      <c r="G97" s="266"/>
      <c r="H97" s="267" t="s">
        <v>21</v>
      </c>
      <c r="I97" s="269"/>
      <c r="J97" s="266"/>
      <c r="K97" s="266"/>
      <c r="L97" s="270"/>
      <c r="M97" s="271"/>
      <c r="N97" s="272"/>
      <c r="O97" s="272"/>
      <c r="P97" s="272"/>
      <c r="Q97" s="272"/>
      <c r="R97" s="272"/>
      <c r="S97" s="272"/>
      <c r="T97" s="273"/>
      <c r="AT97" s="274" t="s">
        <v>219</v>
      </c>
      <c r="AU97" s="274" t="s">
        <v>78</v>
      </c>
      <c r="AV97" s="15" t="s">
        <v>78</v>
      </c>
      <c r="AW97" s="15" t="s">
        <v>35</v>
      </c>
      <c r="AX97" s="15" t="s">
        <v>71</v>
      </c>
      <c r="AY97" s="274" t="s">
        <v>210</v>
      </c>
    </row>
    <row r="98" spans="2:51" s="15" customFormat="1" ht="13.5">
      <c r="B98" s="265"/>
      <c r="C98" s="266"/>
      <c r="D98" s="217" t="s">
        <v>219</v>
      </c>
      <c r="E98" s="267" t="s">
        <v>21</v>
      </c>
      <c r="F98" s="268" t="s">
        <v>5644</v>
      </c>
      <c r="G98" s="266"/>
      <c r="H98" s="267" t="s">
        <v>21</v>
      </c>
      <c r="I98" s="269"/>
      <c r="J98" s="266"/>
      <c r="K98" s="266"/>
      <c r="L98" s="270"/>
      <c r="M98" s="271"/>
      <c r="N98" s="272"/>
      <c r="O98" s="272"/>
      <c r="P98" s="272"/>
      <c r="Q98" s="272"/>
      <c r="R98" s="272"/>
      <c r="S98" s="272"/>
      <c r="T98" s="273"/>
      <c r="AT98" s="274" t="s">
        <v>219</v>
      </c>
      <c r="AU98" s="274" t="s">
        <v>78</v>
      </c>
      <c r="AV98" s="15" t="s">
        <v>78</v>
      </c>
      <c r="AW98" s="15" t="s">
        <v>35</v>
      </c>
      <c r="AX98" s="15" t="s">
        <v>71</v>
      </c>
      <c r="AY98" s="274" t="s">
        <v>210</v>
      </c>
    </row>
    <row r="99" spans="2:51" s="15" customFormat="1" ht="13.5">
      <c r="B99" s="265"/>
      <c r="C99" s="266"/>
      <c r="D99" s="217" t="s">
        <v>219</v>
      </c>
      <c r="E99" s="267" t="s">
        <v>21</v>
      </c>
      <c r="F99" s="268" t="s">
        <v>5645</v>
      </c>
      <c r="G99" s="266"/>
      <c r="H99" s="267" t="s">
        <v>21</v>
      </c>
      <c r="I99" s="269"/>
      <c r="J99" s="266"/>
      <c r="K99" s="266"/>
      <c r="L99" s="270"/>
      <c r="M99" s="271"/>
      <c r="N99" s="272"/>
      <c r="O99" s="272"/>
      <c r="P99" s="272"/>
      <c r="Q99" s="272"/>
      <c r="R99" s="272"/>
      <c r="S99" s="272"/>
      <c r="T99" s="273"/>
      <c r="AT99" s="274" t="s">
        <v>219</v>
      </c>
      <c r="AU99" s="274" t="s">
        <v>78</v>
      </c>
      <c r="AV99" s="15" t="s">
        <v>78</v>
      </c>
      <c r="AW99" s="15" t="s">
        <v>35</v>
      </c>
      <c r="AX99" s="15" t="s">
        <v>71</v>
      </c>
      <c r="AY99" s="274" t="s">
        <v>210</v>
      </c>
    </row>
    <row r="100" spans="2:51" s="12" customFormat="1" ht="13.5">
      <c r="B100" s="215"/>
      <c r="C100" s="216"/>
      <c r="D100" s="217" t="s">
        <v>219</v>
      </c>
      <c r="E100" s="218" t="s">
        <v>21</v>
      </c>
      <c r="F100" s="219" t="s">
        <v>5646</v>
      </c>
      <c r="G100" s="216"/>
      <c r="H100" s="220">
        <v>1</v>
      </c>
      <c r="I100" s="221"/>
      <c r="J100" s="216"/>
      <c r="K100" s="216"/>
      <c r="L100" s="222"/>
      <c r="M100" s="223"/>
      <c r="N100" s="224"/>
      <c r="O100" s="224"/>
      <c r="P100" s="224"/>
      <c r="Q100" s="224"/>
      <c r="R100" s="224"/>
      <c r="S100" s="224"/>
      <c r="T100" s="225"/>
      <c r="AT100" s="226" t="s">
        <v>219</v>
      </c>
      <c r="AU100" s="226" t="s">
        <v>78</v>
      </c>
      <c r="AV100" s="12" t="s">
        <v>80</v>
      </c>
      <c r="AW100" s="12" t="s">
        <v>35</v>
      </c>
      <c r="AX100" s="12" t="s">
        <v>71</v>
      </c>
      <c r="AY100" s="226" t="s">
        <v>210</v>
      </c>
    </row>
    <row r="101" spans="2:51" s="13" customFormat="1" ht="13.5">
      <c r="B101" s="227"/>
      <c r="C101" s="228"/>
      <c r="D101" s="217" t="s">
        <v>219</v>
      </c>
      <c r="E101" s="229" t="s">
        <v>21</v>
      </c>
      <c r="F101" s="230" t="s">
        <v>240</v>
      </c>
      <c r="G101" s="228"/>
      <c r="H101" s="231">
        <v>1</v>
      </c>
      <c r="I101" s="232"/>
      <c r="J101" s="228"/>
      <c r="K101" s="228"/>
      <c r="L101" s="233"/>
      <c r="M101" s="234"/>
      <c r="N101" s="235"/>
      <c r="O101" s="235"/>
      <c r="P101" s="235"/>
      <c r="Q101" s="235"/>
      <c r="R101" s="235"/>
      <c r="S101" s="235"/>
      <c r="T101" s="236"/>
      <c r="AT101" s="237" t="s">
        <v>219</v>
      </c>
      <c r="AU101" s="237" t="s">
        <v>78</v>
      </c>
      <c r="AV101" s="13" t="s">
        <v>217</v>
      </c>
      <c r="AW101" s="13" t="s">
        <v>35</v>
      </c>
      <c r="AX101" s="13" t="s">
        <v>78</v>
      </c>
      <c r="AY101" s="237" t="s">
        <v>210</v>
      </c>
    </row>
    <row r="102" spans="2:65" s="1" customFormat="1" ht="16.5" customHeight="1">
      <c r="B102" s="41"/>
      <c r="C102" s="203" t="s">
        <v>88</v>
      </c>
      <c r="D102" s="203" t="s">
        <v>212</v>
      </c>
      <c r="E102" s="204" t="s">
        <v>5647</v>
      </c>
      <c r="F102" s="205" t="s">
        <v>5648</v>
      </c>
      <c r="G102" s="206" t="s">
        <v>5640</v>
      </c>
      <c r="H102" s="207">
        <v>1</v>
      </c>
      <c r="I102" s="208"/>
      <c r="J102" s="209">
        <f>ROUND(I102*H102,2)</f>
        <v>0</v>
      </c>
      <c r="K102" s="205" t="s">
        <v>21</v>
      </c>
      <c r="L102" s="61"/>
      <c r="M102" s="210" t="s">
        <v>21</v>
      </c>
      <c r="N102" s="211" t="s">
        <v>42</v>
      </c>
      <c r="O102" s="42"/>
      <c r="P102" s="212">
        <f>O102*H102</f>
        <v>0</v>
      </c>
      <c r="Q102" s="212">
        <v>0</v>
      </c>
      <c r="R102" s="212">
        <f>Q102*H102</f>
        <v>0</v>
      </c>
      <c r="S102" s="212">
        <v>0</v>
      </c>
      <c r="T102" s="213">
        <f>S102*H102</f>
        <v>0</v>
      </c>
      <c r="AR102" s="25" t="s">
        <v>217</v>
      </c>
      <c r="AT102" s="25" t="s">
        <v>212</v>
      </c>
      <c r="AU102" s="25" t="s">
        <v>78</v>
      </c>
      <c r="AY102" s="25" t="s">
        <v>210</v>
      </c>
      <c r="BE102" s="214">
        <f>IF(N102="základní",J102,0)</f>
        <v>0</v>
      </c>
      <c r="BF102" s="214">
        <f>IF(N102="snížená",J102,0)</f>
        <v>0</v>
      </c>
      <c r="BG102" s="214">
        <f>IF(N102="zákl. přenesená",J102,0)</f>
        <v>0</v>
      </c>
      <c r="BH102" s="214">
        <f>IF(N102="sníž. přenesená",J102,0)</f>
        <v>0</v>
      </c>
      <c r="BI102" s="214">
        <f>IF(N102="nulová",J102,0)</f>
        <v>0</v>
      </c>
      <c r="BJ102" s="25" t="s">
        <v>78</v>
      </c>
      <c r="BK102" s="214">
        <f>ROUND(I102*H102,2)</f>
        <v>0</v>
      </c>
      <c r="BL102" s="25" t="s">
        <v>217</v>
      </c>
      <c r="BM102" s="25" t="s">
        <v>241</v>
      </c>
    </row>
    <row r="103" spans="2:47" s="1" customFormat="1" ht="81">
      <c r="B103" s="41"/>
      <c r="C103" s="63"/>
      <c r="D103" s="217" t="s">
        <v>5634</v>
      </c>
      <c r="E103" s="63"/>
      <c r="F103" s="263" t="s">
        <v>5649</v>
      </c>
      <c r="G103" s="63"/>
      <c r="H103" s="63"/>
      <c r="I103" s="172"/>
      <c r="J103" s="63"/>
      <c r="K103" s="63"/>
      <c r="L103" s="61"/>
      <c r="M103" s="264"/>
      <c r="N103" s="42"/>
      <c r="O103" s="42"/>
      <c r="P103" s="42"/>
      <c r="Q103" s="42"/>
      <c r="R103" s="42"/>
      <c r="S103" s="42"/>
      <c r="T103" s="78"/>
      <c r="AT103" s="25" t="s">
        <v>5634</v>
      </c>
      <c r="AU103" s="25" t="s">
        <v>78</v>
      </c>
    </row>
    <row r="104" spans="2:51" s="15" customFormat="1" ht="13.5">
      <c r="B104" s="265"/>
      <c r="C104" s="266"/>
      <c r="D104" s="217" t="s">
        <v>219</v>
      </c>
      <c r="E104" s="267" t="s">
        <v>21</v>
      </c>
      <c r="F104" s="268" t="s">
        <v>5650</v>
      </c>
      <c r="G104" s="266"/>
      <c r="H104" s="267" t="s">
        <v>21</v>
      </c>
      <c r="I104" s="269"/>
      <c r="J104" s="266"/>
      <c r="K104" s="266"/>
      <c r="L104" s="270"/>
      <c r="M104" s="271"/>
      <c r="N104" s="272"/>
      <c r="O104" s="272"/>
      <c r="P104" s="272"/>
      <c r="Q104" s="272"/>
      <c r="R104" s="272"/>
      <c r="S104" s="272"/>
      <c r="T104" s="273"/>
      <c r="AT104" s="274" t="s">
        <v>219</v>
      </c>
      <c r="AU104" s="274" t="s">
        <v>78</v>
      </c>
      <c r="AV104" s="15" t="s">
        <v>78</v>
      </c>
      <c r="AW104" s="15" t="s">
        <v>35</v>
      </c>
      <c r="AX104" s="15" t="s">
        <v>71</v>
      </c>
      <c r="AY104" s="274" t="s">
        <v>210</v>
      </c>
    </row>
    <row r="105" spans="2:51" s="15" customFormat="1" ht="13.5">
      <c r="B105" s="265"/>
      <c r="C105" s="266"/>
      <c r="D105" s="217" t="s">
        <v>219</v>
      </c>
      <c r="E105" s="267" t="s">
        <v>21</v>
      </c>
      <c r="F105" s="268" t="s">
        <v>5651</v>
      </c>
      <c r="G105" s="266"/>
      <c r="H105" s="267" t="s">
        <v>21</v>
      </c>
      <c r="I105" s="269"/>
      <c r="J105" s="266"/>
      <c r="K105" s="266"/>
      <c r="L105" s="270"/>
      <c r="M105" s="271"/>
      <c r="N105" s="272"/>
      <c r="O105" s="272"/>
      <c r="P105" s="272"/>
      <c r="Q105" s="272"/>
      <c r="R105" s="272"/>
      <c r="S105" s="272"/>
      <c r="T105" s="273"/>
      <c r="AT105" s="274" t="s">
        <v>219</v>
      </c>
      <c r="AU105" s="274" t="s">
        <v>78</v>
      </c>
      <c r="AV105" s="15" t="s">
        <v>78</v>
      </c>
      <c r="AW105" s="15" t="s">
        <v>35</v>
      </c>
      <c r="AX105" s="15" t="s">
        <v>71</v>
      </c>
      <c r="AY105" s="274" t="s">
        <v>210</v>
      </c>
    </row>
    <row r="106" spans="2:51" s="12" customFormat="1" ht="13.5">
      <c r="B106" s="215"/>
      <c r="C106" s="216"/>
      <c r="D106" s="217" t="s">
        <v>219</v>
      </c>
      <c r="E106" s="218" t="s">
        <v>21</v>
      </c>
      <c r="F106" s="219" t="s">
        <v>5646</v>
      </c>
      <c r="G106" s="216"/>
      <c r="H106" s="220">
        <v>1</v>
      </c>
      <c r="I106" s="221"/>
      <c r="J106" s="216"/>
      <c r="K106" s="216"/>
      <c r="L106" s="222"/>
      <c r="M106" s="223"/>
      <c r="N106" s="224"/>
      <c r="O106" s="224"/>
      <c r="P106" s="224"/>
      <c r="Q106" s="224"/>
      <c r="R106" s="224"/>
      <c r="S106" s="224"/>
      <c r="T106" s="225"/>
      <c r="AT106" s="226" t="s">
        <v>219</v>
      </c>
      <c r="AU106" s="226" t="s">
        <v>78</v>
      </c>
      <c r="AV106" s="12" t="s">
        <v>80</v>
      </c>
      <c r="AW106" s="12" t="s">
        <v>35</v>
      </c>
      <c r="AX106" s="12" t="s">
        <v>71</v>
      </c>
      <c r="AY106" s="226" t="s">
        <v>210</v>
      </c>
    </row>
    <row r="107" spans="2:51" s="13" customFormat="1" ht="13.5">
      <c r="B107" s="227"/>
      <c r="C107" s="228"/>
      <c r="D107" s="217" t="s">
        <v>219</v>
      </c>
      <c r="E107" s="229" t="s">
        <v>21</v>
      </c>
      <c r="F107" s="230" t="s">
        <v>240</v>
      </c>
      <c r="G107" s="228"/>
      <c r="H107" s="231">
        <v>1</v>
      </c>
      <c r="I107" s="232"/>
      <c r="J107" s="228"/>
      <c r="K107" s="228"/>
      <c r="L107" s="233"/>
      <c r="M107" s="234"/>
      <c r="N107" s="235"/>
      <c r="O107" s="235"/>
      <c r="P107" s="235"/>
      <c r="Q107" s="235"/>
      <c r="R107" s="235"/>
      <c r="S107" s="235"/>
      <c r="T107" s="236"/>
      <c r="AT107" s="237" t="s">
        <v>219</v>
      </c>
      <c r="AU107" s="237" t="s">
        <v>78</v>
      </c>
      <c r="AV107" s="13" t="s">
        <v>217</v>
      </c>
      <c r="AW107" s="13" t="s">
        <v>35</v>
      </c>
      <c r="AX107" s="13" t="s">
        <v>78</v>
      </c>
      <c r="AY107" s="237" t="s">
        <v>210</v>
      </c>
    </row>
    <row r="108" spans="2:65" s="1" customFormat="1" ht="16.5" customHeight="1">
      <c r="B108" s="41"/>
      <c r="C108" s="203" t="s">
        <v>217</v>
      </c>
      <c r="D108" s="203" t="s">
        <v>212</v>
      </c>
      <c r="E108" s="204" t="s">
        <v>5652</v>
      </c>
      <c r="F108" s="205" t="s">
        <v>5653</v>
      </c>
      <c r="G108" s="206" t="s">
        <v>5640</v>
      </c>
      <c r="H108" s="207">
        <v>1</v>
      </c>
      <c r="I108" s="208"/>
      <c r="J108" s="209">
        <f>ROUND(I108*H108,2)</f>
        <v>0</v>
      </c>
      <c r="K108" s="205" t="s">
        <v>21</v>
      </c>
      <c r="L108" s="61"/>
      <c r="M108" s="210" t="s">
        <v>21</v>
      </c>
      <c r="N108" s="211" t="s">
        <v>42</v>
      </c>
      <c r="O108" s="42"/>
      <c r="P108" s="212">
        <f>O108*H108</f>
        <v>0</v>
      </c>
      <c r="Q108" s="212">
        <v>0</v>
      </c>
      <c r="R108" s="212">
        <f>Q108*H108</f>
        <v>0</v>
      </c>
      <c r="S108" s="212">
        <v>0</v>
      </c>
      <c r="T108" s="213">
        <f>S108*H108</f>
        <v>0</v>
      </c>
      <c r="AR108" s="25" t="s">
        <v>217</v>
      </c>
      <c r="AT108" s="25" t="s">
        <v>212</v>
      </c>
      <c r="AU108" s="25" t="s">
        <v>78</v>
      </c>
      <c r="AY108" s="25" t="s">
        <v>210</v>
      </c>
      <c r="BE108" s="214">
        <f>IF(N108="základní",J108,0)</f>
        <v>0</v>
      </c>
      <c r="BF108" s="214">
        <f>IF(N108="snížená",J108,0)</f>
        <v>0</v>
      </c>
      <c r="BG108" s="214">
        <f>IF(N108="zákl. přenesená",J108,0)</f>
        <v>0</v>
      </c>
      <c r="BH108" s="214">
        <f>IF(N108="sníž. přenesená",J108,0)</f>
        <v>0</v>
      </c>
      <c r="BI108" s="214">
        <f>IF(N108="nulová",J108,0)</f>
        <v>0</v>
      </c>
      <c r="BJ108" s="25" t="s">
        <v>78</v>
      </c>
      <c r="BK108" s="214">
        <f>ROUND(I108*H108,2)</f>
        <v>0</v>
      </c>
      <c r="BL108" s="25" t="s">
        <v>217</v>
      </c>
      <c r="BM108" s="25" t="s">
        <v>252</v>
      </c>
    </row>
    <row r="109" spans="2:47" s="1" customFormat="1" ht="27">
      <c r="B109" s="41"/>
      <c r="C109" s="63"/>
      <c r="D109" s="217" t="s">
        <v>5634</v>
      </c>
      <c r="E109" s="63"/>
      <c r="F109" s="263" t="s">
        <v>5654</v>
      </c>
      <c r="G109" s="63"/>
      <c r="H109" s="63"/>
      <c r="I109" s="172"/>
      <c r="J109" s="63"/>
      <c r="K109" s="63"/>
      <c r="L109" s="61"/>
      <c r="M109" s="264"/>
      <c r="N109" s="42"/>
      <c r="O109" s="42"/>
      <c r="P109" s="42"/>
      <c r="Q109" s="42"/>
      <c r="R109" s="42"/>
      <c r="S109" s="42"/>
      <c r="T109" s="78"/>
      <c r="AT109" s="25" t="s">
        <v>5634</v>
      </c>
      <c r="AU109" s="25" t="s">
        <v>78</v>
      </c>
    </row>
    <row r="110" spans="2:51" s="12" customFormat="1" ht="13.5">
      <c r="B110" s="215"/>
      <c r="C110" s="216"/>
      <c r="D110" s="217" t="s">
        <v>219</v>
      </c>
      <c r="E110" s="218" t="s">
        <v>21</v>
      </c>
      <c r="F110" s="219" t="s">
        <v>5646</v>
      </c>
      <c r="G110" s="216"/>
      <c r="H110" s="220">
        <v>1</v>
      </c>
      <c r="I110" s="221"/>
      <c r="J110" s="216"/>
      <c r="K110" s="216"/>
      <c r="L110" s="222"/>
      <c r="M110" s="223"/>
      <c r="N110" s="224"/>
      <c r="O110" s="224"/>
      <c r="P110" s="224"/>
      <c r="Q110" s="224"/>
      <c r="R110" s="224"/>
      <c r="S110" s="224"/>
      <c r="T110" s="225"/>
      <c r="AT110" s="226" t="s">
        <v>219</v>
      </c>
      <c r="AU110" s="226" t="s">
        <v>78</v>
      </c>
      <c r="AV110" s="12" t="s">
        <v>80</v>
      </c>
      <c r="AW110" s="12" t="s">
        <v>35</v>
      </c>
      <c r="AX110" s="12" t="s">
        <v>71</v>
      </c>
      <c r="AY110" s="226" t="s">
        <v>210</v>
      </c>
    </row>
    <row r="111" spans="2:51" s="13" customFormat="1" ht="13.5">
      <c r="B111" s="227"/>
      <c r="C111" s="228"/>
      <c r="D111" s="217" t="s">
        <v>219</v>
      </c>
      <c r="E111" s="229" t="s">
        <v>21</v>
      </c>
      <c r="F111" s="230" t="s">
        <v>240</v>
      </c>
      <c r="G111" s="228"/>
      <c r="H111" s="231">
        <v>1</v>
      </c>
      <c r="I111" s="232"/>
      <c r="J111" s="228"/>
      <c r="K111" s="228"/>
      <c r="L111" s="233"/>
      <c r="M111" s="234"/>
      <c r="N111" s="235"/>
      <c r="O111" s="235"/>
      <c r="P111" s="235"/>
      <c r="Q111" s="235"/>
      <c r="R111" s="235"/>
      <c r="S111" s="235"/>
      <c r="T111" s="236"/>
      <c r="AT111" s="237" t="s">
        <v>219</v>
      </c>
      <c r="AU111" s="237" t="s">
        <v>78</v>
      </c>
      <c r="AV111" s="13" t="s">
        <v>217</v>
      </c>
      <c r="AW111" s="13" t="s">
        <v>35</v>
      </c>
      <c r="AX111" s="13" t="s">
        <v>78</v>
      </c>
      <c r="AY111" s="237" t="s">
        <v>210</v>
      </c>
    </row>
    <row r="112" spans="2:65" s="1" customFormat="1" ht="16.5" customHeight="1">
      <c r="B112" s="41"/>
      <c r="C112" s="203" t="s">
        <v>234</v>
      </c>
      <c r="D112" s="203" t="s">
        <v>212</v>
      </c>
      <c r="E112" s="204" t="s">
        <v>5655</v>
      </c>
      <c r="F112" s="205" t="s">
        <v>5656</v>
      </c>
      <c r="G112" s="206" t="s">
        <v>5640</v>
      </c>
      <c r="H112" s="207">
        <v>1</v>
      </c>
      <c r="I112" s="208"/>
      <c r="J112" s="209">
        <f>ROUND(I112*H112,2)</f>
        <v>0</v>
      </c>
      <c r="K112" s="205" t="s">
        <v>21</v>
      </c>
      <c r="L112" s="61"/>
      <c r="M112" s="210" t="s">
        <v>21</v>
      </c>
      <c r="N112" s="211" t="s">
        <v>42</v>
      </c>
      <c r="O112" s="42"/>
      <c r="P112" s="212">
        <f>O112*H112</f>
        <v>0</v>
      </c>
      <c r="Q112" s="212">
        <v>0</v>
      </c>
      <c r="R112" s="212">
        <f>Q112*H112</f>
        <v>0</v>
      </c>
      <c r="S112" s="212">
        <v>0</v>
      </c>
      <c r="T112" s="213">
        <f>S112*H112</f>
        <v>0</v>
      </c>
      <c r="AR112" s="25" t="s">
        <v>217</v>
      </c>
      <c r="AT112" s="25" t="s">
        <v>212</v>
      </c>
      <c r="AU112" s="25" t="s">
        <v>78</v>
      </c>
      <c r="AY112" s="25" t="s">
        <v>210</v>
      </c>
      <c r="BE112" s="214">
        <f>IF(N112="základní",J112,0)</f>
        <v>0</v>
      </c>
      <c r="BF112" s="214">
        <f>IF(N112="snížená",J112,0)</f>
        <v>0</v>
      </c>
      <c r="BG112" s="214">
        <f>IF(N112="zákl. přenesená",J112,0)</f>
        <v>0</v>
      </c>
      <c r="BH112" s="214">
        <f>IF(N112="sníž. přenesená",J112,0)</f>
        <v>0</v>
      </c>
      <c r="BI112" s="214">
        <f>IF(N112="nulová",J112,0)</f>
        <v>0</v>
      </c>
      <c r="BJ112" s="25" t="s">
        <v>78</v>
      </c>
      <c r="BK112" s="214">
        <f>ROUND(I112*H112,2)</f>
        <v>0</v>
      </c>
      <c r="BL112" s="25" t="s">
        <v>217</v>
      </c>
      <c r="BM112" s="25" t="s">
        <v>261</v>
      </c>
    </row>
    <row r="113" spans="2:47" s="1" customFormat="1" ht="27">
      <c r="B113" s="41"/>
      <c r="C113" s="63"/>
      <c r="D113" s="217" t="s">
        <v>5634</v>
      </c>
      <c r="E113" s="63"/>
      <c r="F113" s="263" t="s">
        <v>5654</v>
      </c>
      <c r="G113" s="63"/>
      <c r="H113" s="63"/>
      <c r="I113" s="172"/>
      <c r="J113" s="63"/>
      <c r="K113" s="63"/>
      <c r="L113" s="61"/>
      <c r="M113" s="264"/>
      <c r="N113" s="42"/>
      <c r="O113" s="42"/>
      <c r="P113" s="42"/>
      <c r="Q113" s="42"/>
      <c r="R113" s="42"/>
      <c r="S113" s="42"/>
      <c r="T113" s="78"/>
      <c r="AT113" s="25" t="s">
        <v>5634</v>
      </c>
      <c r="AU113" s="25" t="s">
        <v>78</v>
      </c>
    </row>
    <row r="114" spans="2:51" s="12" customFormat="1" ht="13.5">
      <c r="B114" s="215"/>
      <c r="C114" s="216"/>
      <c r="D114" s="217" t="s">
        <v>219</v>
      </c>
      <c r="E114" s="218" t="s">
        <v>21</v>
      </c>
      <c r="F114" s="219" t="s">
        <v>5646</v>
      </c>
      <c r="G114" s="216"/>
      <c r="H114" s="220">
        <v>1</v>
      </c>
      <c r="I114" s="221"/>
      <c r="J114" s="216"/>
      <c r="K114" s="216"/>
      <c r="L114" s="222"/>
      <c r="M114" s="223"/>
      <c r="N114" s="224"/>
      <c r="O114" s="224"/>
      <c r="P114" s="224"/>
      <c r="Q114" s="224"/>
      <c r="R114" s="224"/>
      <c r="S114" s="224"/>
      <c r="T114" s="225"/>
      <c r="AT114" s="226" t="s">
        <v>219</v>
      </c>
      <c r="AU114" s="226" t="s">
        <v>78</v>
      </c>
      <c r="AV114" s="12" t="s">
        <v>80</v>
      </c>
      <c r="AW114" s="12" t="s">
        <v>35</v>
      </c>
      <c r="AX114" s="12" t="s">
        <v>71</v>
      </c>
      <c r="AY114" s="226" t="s">
        <v>210</v>
      </c>
    </row>
    <row r="115" spans="2:51" s="13" customFormat="1" ht="13.5">
      <c r="B115" s="227"/>
      <c r="C115" s="228"/>
      <c r="D115" s="217" t="s">
        <v>219</v>
      </c>
      <c r="E115" s="229" t="s">
        <v>21</v>
      </c>
      <c r="F115" s="230" t="s">
        <v>240</v>
      </c>
      <c r="G115" s="228"/>
      <c r="H115" s="231">
        <v>1</v>
      </c>
      <c r="I115" s="232"/>
      <c r="J115" s="228"/>
      <c r="K115" s="228"/>
      <c r="L115" s="233"/>
      <c r="M115" s="234"/>
      <c r="N115" s="235"/>
      <c r="O115" s="235"/>
      <c r="P115" s="235"/>
      <c r="Q115" s="235"/>
      <c r="R115" s="235"/>
      <c r="S115" s="235"/>
      <c r="T115" s="236"/>
      <c r="AT115" s="237" t="s">
        <v>219</v>
      </c>
      <c r="AU115" s="237" t="s">
        <v>78</v>
      </c>
      <c r="AV115" s="13" t="s">
        <v>217</v>
      </c>
      <c r="AW115" s="13" t="s">
        <v>35</v>
      </c>
      <c r="AX115" s="13" t="s">
        <v>78</v>
      </c>
      <c r="AY115" s="237" t="s">
        <v>210</v>
      </c>
    </row>
    <row r="116" spans="2:65" s="1" customFormat="1" ht="16.5" customHeight="1">
      <c r="B116" s="41"/>
      <c r="C116" s="203" t="s">
        <v>241</v>
      </c>
      <c r="D116" s="203" t="s">
        <v>212</v>
      </c>
      <c r="E116" s="204" t="s">
        <v>5657</v>
      </c>
      <c r="F116" s="205" t="s">
        <v>5658</v>
      </c>
      <c r="G116" s="206" t="s">
        <v>5640</v>
      </c>
      <c r="H116" s="207">
        <v>1</v>
      </c>
      <c r="I116" s="208"/>
      <c r="J116" s="209">
        <f>ROUND(I116*H116,2)</f>
        <v>0</v>
      </c>
      <c r="K116" s="205" t="s">
        <v>21</v>
      </c>
      <c r="L116" s="61"/>
      <c r="M116" s="210" t="s">
        <v>21</v>
      </c>
      <c r="N116" s="211" t="s">
        <v>42</v>
      </c>
      <c r="O116" s="42"/>
      <c r="P116" s="212">
        <f>O116*H116</f>
        <v>0</v>
      </c>
      <c r="Q116" s="212">
        <v>0</v>
      </c>
      <c r="R116" s="212">
        <f>Q116*H116</f>
        <v>0</v>
      </c>
      <c r="S116" s="212">
        <v>0</v>
      </c>
      <c r="T116" s="213">
        <f>S116*H116</f>
        <v>0</v>
      </c>
      <c r="AR116" s="25" t="s">
        <v>217</v>
      </c>
      <c r="AT116" s="25" t="s">
        <v>212</v>
      </c>
      <c r="AU116" s="25" t="s">
        <v>78</v>
      </c>
      <c r="AY116" s="25" t="s">
        <v>210</v>
      </c>
      <c r="BE116" s="214">
        <f>IF(N116="základní",J116,0)</f>
        <v>0</v>
      </c>
      <c r="BF116" s="214">
        <f>IF(N116="snížená",J116,0)</f>
        <v>0</v>
      </c>
      <c r="BG116" s="214">
        <f>IF(N116="zákl. přenesená",J116,0)</f>
        <v>0</v>
      </c>
      <c r="BH116" s="214">
        <f>IF(N116="sníž. přenesená",J116,0)</f>
        <v>0</v>
      </c>
      <c r="BI116" s="214">
        <f>IF(N116="nulová",J116,0)</f>
        <v>0</v>
      </c>
      <c r="BJ116" s="25" t="s">
        <v>78</v>
      </c>
      <c r="BK116" s="214">
        <f>ROUND(I116*H116,2)</f>
        <v>0</v>
      </c>
      <c r="BL116" s="25" t="s">
        <v>217</v>
      </c>
      <c r="BM116" s="25" t="s">
        <v>271</v>
      </c>
    </row>
    <row r="117" spans="2:47" s="1" customFormat="1" ht="27">
      <c r="B117" s="41"/>
      <c r="C117" s="63"/>
      <c r="D117" s="217" t="s">
        <v>5634</v>
      </c>
      <c r="E117" s="63"/>
      <c r="F117" s="263" t="s">
        <v>5654</v>
      </c>
      <c r="G117" s="63"/>
      <c r="H117" s="63"/>
      <c r="I117" s="172"/>
      <c r="J117" s="63"/>
      <c r="K117" s="63"/>
      <c r="L117" s="61"/>
      <c r="M117" s="264"/>
      <c r="N117" s="42"/>
      <c r="O117" s="42"/>
      <c r="P117" s="42"/>
      <c r="Q117" s="42"/>
      <c r="R117" s="42"/>
      <c r="S117" s="42"/>
      <c r="T117" s="78"/>
      <c r="AT117" s="25" t="s">
        <v>5634</v>
      </c>
      <c r="AU117" s="25" t="s">
        <v>78</v>
      </c>
    </row>
    <row r="118" spans="2:51" s="12" customFormat="1" ht="13.5">
      <c r="B118" s="215"/>
      <c r="C118" s="216"/>
      <c r="D118" s="217" t="s">
        <v>219</v>
      </c>
      <c r="E118" s="218" t="s">
        <v>21</v>
      </c>
      <c r="F118" s="219" t="s">
        <v>5646</v>
      </c>
      <c r="G118" s="216"/>
      <c r="H118" s="220">
        <v>1</v>
      </c>
      <c r="I118" s="221"/>
      <c r="J118" s="216"/>
      <c r="K118" s="216"/>
      <c r="L118" s="222"/>
      <c r="M118" s="223"/>
      <c r="N118" s="224"/>
      <c r="O118" s="224"/>
      <c r="P118" s="224"/>
      <c r="Q118" s="224"/>
      <c r="R118" s="224"/>
      <c r="S118" s="224"/>
      <c r="T118" s="225"/>
      <c r="AT118" s="226" t="s">
        <v>219</v>
      </c>
      <c r="AU118" s="226" t="s">
        <v>78</v>
      </c>
      <c r="AV118" s="12" t="s">
        <v>80</v>
      </c>
      <c r="AW118" s="12" t="s">
        <v>35</v>
      </c>
      <c r="AX118" s="12" t="s">
        <v>71</v>
      </c>
      <c r="AY118" s="226" t="s">
        <v>210</v>
      </c>
    </row>
    <row r="119" spans="2:51" s="13" customFormat="1" ht="13.5">
      <c r="B119" s="227"/>
      <c r="C119" s="228"/>
      <c r="D119" s="217" t="s">
        <v>219</v>
      </c>
      <c r="E119" s="229" t="s">
        <v>21</v>
      </c>
      <c r="F119" s="230" t="s">
        <v>240</v>
      </c>
      <c r="G119" s="228"/>
      <c r="H119" s="231">
        <v>1</v>
      </c>
      <c r="I119" s="232"/>
      <c r="J119" s="228"/>
      <c r="K119" s="228"/>
      <c r="L119" s="233"/>
      <c r="M119" s="234"/>
      <c r="N119" s="235"/>
      <c r="O119" s="235"/>
      <c r="P119" s="235"/>
      <c r="Q119" s="235"/>
      <c r="R119" s="235"/>
      <c r="S119" s="235"/>
      <c r="T119" s="236"/>
      <c r="AT119" s="237" t="s">
        <v>219</v>
      </c>
      <c r="AU119" s="237" t="s">
        <v>78</v>
      </c>
      <c r="AV119" s="13" t="s">
        <v>217</v>
      </c>
      <c r="AW119" s="13" t="s">
        <v>35</v>
      </c>
      <c r="AX119" s="13" t="s">
        <v>78</v>
      </c>
      <c r="AY119" s="237" t="s">
        <v>210</v>
      </c>
    </row>
    <row r="120" spans="2:65" s="1" customFormat="1" ht="16.5" customHeight="1">
      <c r="B120" s="41"/>
      <c r="C120" s="203" t="s">
        <v>247</v>
      </c>
      <c r="D120" s="203" t="s">
        <v>212</v>
      </c>
      <c r="E120" s="204" t="s">
        <v>5659</v>
      </c>
      <c r="F120" s="205" t="s">
        <v>5660</v>
      </c>
      <c r="G120" s="206" t="s">
        <v>5640</v>
      </c>
      <c r="H120" s="207">
        <v>1</v>
      </c>
      <c r="I120" s="208"/>
      <c r="J120" s="209">
        <f>ROUND(I120*H120,2)</f>
        <v>0</v>
      </c>
      <c r="K120" s="205" t="s">
        <v>21</v>
      </c>
      <c r="L120" s="61"/>
      <c r="M120" s="210" t="s">
        <v>21</v>
      </c>
      <c r="N120" s="211" t="s">
        <v>42</v>
      </c>
      <c r="O120" s="42"/>
      <c r="P120" s="212">
        <f>O120*H120</f>
        <v>0</v>
      </c>
      <c r="Q120" s="212">
        <v>0</v>
      </c>
      <c r="R120" s="212">
        <f>Q120*H120</f>
        <v>0</v>
      </c>
      <c r="S120" s="212">
        <v>0</v>
      </c>
      <c r="T120" s="213">
        <f>S120*H120</f>
        <v>0</v>
      </c>
      <c r="AR120" s="25" t="s">
        <v>217</v>
      </c>
      <c r="AT120" s="25" t="s">
        <v>212</v>
      </c>
      <c r="AU120" s="25" t="s">
        <v>78</v>
      </c>
      <c r="AY120" s="25" t="s">
        <v>210</v>
      </c>
      <c r="BE120" s="214">
        <f>IF(N120="základní",J120,0)</f>
        <v>0</v>
      </c>
      <c r="BF120" s="214">
        <f>IF(N120="snížená",J120,0)</f>
        <v>0</v>
      </c>
      <c r="BG120" s="214">
        <f>IF(N120="zákl. přenesená",J120,0)</f>
        <v>0</v>
      </c>
      <c r="BH120" s="214">
        <f>IF(N120="sníž. přenesená",J120,0)</f>
        <v>0</v>
      </c>
      <c r="BI120" s="214">
        <f>IF(N120="nulová",J120,0)</f>
        <v>0</v>
      </c>
      <c r="BJ120" s="25" t="s">
        <v>78</v>
      </c>
      <c r="BK120" s="214">
        <f>ROUND(I120*H120,2)</f>
        <v>0</v>
      </c>
      <c r="BL120" s="25" t="s">
        <v>217</v>
      </c>
      <c r="BM120" s="25" t="s">
        <v>283</v>
      </c>
    </row>
    <row r="121" spans="2:47" s="1" customFormat="1" ht="67.5">
      <c r="B121" s="41"/>
      <c r="C121" s="63"/>
      <c r="D121" s="217" t="s">
        <v>5634</v>
      </c>
      <c r="E121" s="63"/>
      <c r="F121" s="263" t="s">
        <v>5661</v>
      </c>
      <c r="G121" s="63"/>
      <c r="H121" s="63"/>
      <c r="I121" s="172"/>
      <c r="J121" s="63"/>
      <c r="K121" s="63"/>
      <c r="L121" s="61"/>
      <c r="M121" s="264"/>
      <c r="N121" s="42"/>
      <c r="O121" s="42"/>
      <c r="P121" s="42"/>
      <c r="Q121" s="42"/>
      <c r="R121" s="42"/>
      <c r="S121" s="42"/>
      <c r="T121" s="78"/>
      <c r="AT121" s="25" t="s">
        <v>5634</v>
      </c>
      <c r="AU121" s="25" t="s">
        <v>78</v>
      </c>
    </row>
    <row r="122" spans="2:51" s="12" customFormat="1" ht="13.5">
      <c r="B122" s="215"/>
      <c r="C122" s="216"/>
      <c r="D122" s="217" t="s">
        <v>219</v>
      </c>
      <c r="E122" s="218" t="s">
        <v>21</v>
      </c>
      <c r="F122" s="219" t="s">
        <v>5646</v>
      </c>
      <c r="G122" s="216"/>
      <c r="H122" s="220">
        <v>1</v>
      </c>
      <c r="I122" s="221"/>
      <c r="J122" s="216"/>
      <c r="K122" s="216"/>
      <c r="L122" s="222"/>
      <c r="M122" s="223"/>
      <c r="N122" s="224"/>
      <c r="O122" s="224"/>
      <c r="P122" s="224"/>
      <c r="Q122" s="224"/>
      <c r="R122" s="224"/>
      <c r="S122" s="224"/>
      <c r="T122" s="225"/>
      <c r="AT122" s="226" t="s">
        <v>219</v>
      </c>
      <c r="AU122" s="226" t="s">
        <v>78</v>
      </c>
      <c r="AV122" s="12" t="s">
        <v>80</v>
      </c>
      <c r="AW122" s="12" t="s">
        <v>35</v>
      </c>
      <c r="AX122" s="12" t="s">
        <v>71</v>
      </c>
      <c r="AY122" s="226" t="s">
        <v>210</v>
      </c>
    </row>
    <row r="123" spans="2:51" s="13" customFormat="1" ht="13.5">
      <c r="B123" s="227"/>
      <c r="C123" s="228"/>
      <c r="D123" s="217" t="s">
        <v>219</v>
      </c>
      <c r="E123" s="229" t="s">
        <v>21</v>
      </c>
      <c r="F123" s="230" t="s">
        <v>240</v>
      </c>
      <c r="G123" s="228"/>
      <c r="H123" s="231">
        <v>1</v>
      </c>
      <c r="I123" s="232"/>
      <c r="J123" s="228"/>
      <c r="K123" s="228"/>
      <c r="L123" s="233"/>
      <c r="M123" s="234"/>
      <c r="N123" s="235"/>
      <c r="O123" s="235"/>
      <c r="P123" s="235"/>
      <c r="Q123" s="235"/>
      <c r="R123" s="235"/>
      <c r="S123" s="235"/>
      <c r="T123" s="236"/>
      <c r="AT123" s="237" t="s">
        <v>219</v>
      </c>
      <c r="AU123" s="237" t="s">
        <v>78</v>
      </c>
      <c r="AV123" s="13" t="s">
        <v>217</v>
      </c>
      <c r="AW123" s="13" t="s">
        <v>35</v>
      </c>
      <c r="AX123" s="13" t="s">
        <v>78</v>
      </c>
      <c r="AY123" s="237" t="s">
        <v>210</v>
      </c>
    </row>
    <row r="124" spans="2:63" s="11" customFormat="1" ht="37.35" customHeight="1">
      <c r="B124" s="187"/>
      <c r="C124" s="188"/>
      <c r="D124" s="189" t="s">
        <v>70</v>
      </c>
      <c r="E124" s="190" t="s">
        <v>78</v>
      </c>
      <c r="F124" s="190" t="s">
        <v>211</v>
      </c>
      <c r="G124" s="188"/>
      <c r="H124" s="188"/>
      <c r="I124" s="191"/>
      <c r="J124" s="192">
        <f>BK124</f>
        <v>0</v>
      </c>
      <c r="K124" s="188"/>
      <c r="L124" s="193"/>
      <c r="M124" s="194"/>
      <c r="N124" s="195"/>
      <c r="O124" s="195"/>
      <c r="P124" s="196">
        <f>SUM(P125:P153)</f>
        <v>0</v>
      </c>
      <c r="Q124" s="195"/>
      <c r="R124" s="196">
        <f>SUM(R125:R153)</f>
        <v>0</v>
      </c>
      <c r="S124" s="195"/>
      <c r="T124" s="197">
        <f>SUM(T125:T153)</f>
        <v>0</v>
      </c>
      <c r="AR124" s="198" t="s">
        <v>78</v>
      </c>
      <c r="AT124" s="199" t="s">
        <v>70</v>
      </c>
      <c r="AU124" s="199" t="s">
        <v>71</v>
      </c>
      <c r="AY124" s="198" t="s">
        <v>210</v>
      </c>
      <c r="BK124" s="200">
        <f>SUM(BK125:BK153)</f>
        <v>0</v>
      </c>
    </row>
    <row r="125" spans="2:65" s="1" customFormat="1" ht="25.5" customHeight="1">
      <c r="B125" s="41"/>
      <c r="C125" s="203" t="s">
        <v>252</v>
      </c>
      <c r="D125" s="203" t="s">
        <v>212</v>
      </c>
      <c r="E125" s="204" t="s">
        <v>5662</v>
      </c>
      <c r="F125" s="205" t="s">
        <v>5663</v>
      </c>
      <c r="G125" s="206" t="s">
        <v>302</v>
      </c>
      <c r="H125" s="207">
        <v>3</v>
      </c>
      <c r="I125" s="208"/>
      <c r="J125" s="209">
        <f>ROUND(I125*H125,2)</f>
        <v>0</v>
      </c>
      <c r="K125" s="205" t="s">
        <v>21</v>
      </c>
      <c r="L125" s="61"/>
      <c r="M125" s="210" t="s">
        <v>21</v>
      </c>
      <c r="N125" s="211" t="s">
        <v>42</v>
      </c>
      <c r="O125" s="42"/>
      <c r="P125" s="212">
        <f>O125*H125</f>
        <v>0</v>
      </c>
      <c r="Q125" s="212">
        <v>0</v>
      </c>
      <c r="R125" s="212">
        <f>Q125*H125</f>
        <v>0</v>
      </c>
      <c r="S125" s="212">
        <v>0</v>
      </c>
      <c r="T125" s="213">
        <f>S125*H125</f>
        <v>0</v>
      </c>
      <c r="AR125" s="25" t="s">
        <v>217</v>
      </c>
      <c r="AT125" s="25" t="s">
        <v>212</v>
      </c>
      <c r="AU125" s="25" t="s">
        <v>78</v>
      </c>
      <c r="AY125" s="25" t="s">
        <v>210</v>
      </c>
      <c r="BE125" s="214">
        <f>IF(N125="základní",J125,0)</f>
        <v>0</v>
      </c>
      <c r="BF125" s="214">
        <f>IF(N125="snížená",J125,0)</f>
        <v>0</v>
      </c>
      <c r="BG125" s="214">
        <f>IF(N125="zákl. přenesená",J125,0)</f>
        <v>0</v>
      </c>
      <c r="BH125" s="214">
        <f>IF(N125="sníž. přenesená",J125,0)</f>
        <v>0</v>
      </c>
      <c r="BI125" s="214">
        <f>IF(N125="nulová",J125,0)</f>
        <v>0</v>
      </c>
      <c r="BJ125" s="25" t="s">
        <v>78</v>
      </c>
      <c r="BK125" s="214">
        <f>ROUND(I125*H125,2)</f>
        <v>0</v>
      </c>
      <c r="BL125" s="25" t="s">
        <v>217</v>
      </c>
      <c r="BM125" s="25" t="s">
        <v>291</v>
      </c>
    </row>
    <row r="126" spans="2:47" s="1" customFormat="1" ht="67.5">
      <c r="B126" s="41"/>
      <c r="C126" s="63"/>
      <c r="D126" s="217" t="s">
        <v>5634</v>
      </c>
      <c r="E126" s="63"/>
      <c r="F126" s="263" t="s">
        <v>5664</v>
      </c>
      <c r="G126" s="63"/>
      <c r="H126" s="63"/>
      <c r="I126" s="172"/>
      <c r="J126" s="63"/>
      <c r="K126" s="63"/>
      <c r="L126" s="61"/>
      <c r="M126" s="264"/>
      <c r="N126" s="42"/>
      <c r="O126" s="42"/>
      <c r="P126" s="42"/>
      <c r="Q126" s="42"/>
      <c r="R126" s="42"/>
      <c r="S126" s="42"/>
      <c r="T126" s="78"/>
      <c r="AT126" s="25" t="s">
        <v>5634</v>
      </c>
      <c r="AU126" s="25" t="s">
        <v>78</v>
      </c>
    </row>
    <row r="127" spans="2:51" s="12" customFormat="1" ht="13.5">
      <c r="B127" s="215"/>
      <c r="C127" s="216"/>
      <c r="D127" s="217" t="s">
        <v>219</v>
      </c>
      <c r="E127" s="218" t="s">
        <v>21</v>
      </c>
      <c r="F127" s="219" t="s">
        <v>5665</v>
      </c>
      <c r="G127" s="216"/>
      <c r="H127" s="220">
        <v>3</v>
      </c>
      <c r="I127" s="221"/>
      <c r="J127" s="216"/>
      <c r="K127" s="216"/>
      <c r="L127" s="222"/>
      <c r="M127" s="223"/>
      <c r="N127" s="224"/>
      <c r="O127" s="224"/>
      <c r="P127" s="224"/>
      <c r="Q127" s="224"/>
      <c r="R127" s="224"/>
      <c r="S127" s="224"/>
      <c r="T127" s="225"/>
      <c r="AT127" s="226" t="s">
        <v>219</v>
      </c>
      <c r="AU127" s="226" t="s">
        <v>78</v>
      </c>
      <c r="AV127" s="12" t="s">
        <v>80</v>
      </c>
      <c r="AW127" s="12" t="s">
        <v>35</v>
      </c>
      <c r="AX127" s="12" t="s">
        <v>71</v>
      </c>
      <c r="AY127" s="226" t="s">
        <v>210</v>
      </c>
    </row>
    <row r="128" spans="2:51" s="13" customFormat="1" ht="13.5">
      <c r="B128" s="227"/>
      <c r="C128" s="228"/>
      <c r="D128" s="217" t="s">
        <v>219</v>
      </c>
      <c r="E128" s="229" t="s">
        <v>21</v>
      </c>
      <c r="F128" s="230" t="s">
        <v>240</v>
      </c>
      <c r="G128" s="228"/>
      <c r="H128" s="231">
        <v>3</v>
      </c>
      <c r="I128" s="232"/>
      <c r="J128" s="228"/>
      <c r="K128" s="228"/>
      <c r="L128" s="233"/>
      <c r="M128" s="234"/>
      <c r="N128" s="235"/>
      <c r="O128" s="235"/>
      <c r="P128" s="235"/>
      <c r="Q128" s="235"/>
      <c r="R128" s="235"/>
      <c r="S128" s="235"/>
      <c r="T128" s="236"/>
      <c r="AT128" s="237" t="s">
        <v>219</v>
      </c>
      <c r="AU128" s="237" t="s">
        <v>78</v>
      </c>
      <c r="AV128" s="13" t="s">
        <v>217</v>
      </c>
      <c r="AW128" s="13" t="s">
        <v>35</v>
      </c>
      <c r="AX128" s="13" t="s">
        <v>78</v>
      </c>
      <c r="AY128" s="237" t="s">
        <v>210</v>
      </c>
    </row>
    <row r="129" spans="2:65" s="1" customFormat="1" ht="16.5" customHeight="1">
      <c r="B129" s="41"/>
      <c r="C129" s="203" t="s">
        <v>257</v>
      </c>
      <c r="D129" s="203" t="s">
        <v>212</v>
      </c>
      <c r="E129" s="204" t="s">
        <v>5666</v>
      </c>
      <c r="F129" s="205" t="s">
        <v>5667</v>
      </c>
      <c r="G129" s="206" t="s">
        <v>5668</v>
      </c>
      <c r="H129" s="207">
        <v>8.513</v>
      </c>
      <c r="I129" s="208"/>
      <c r="J129" s="209">
        <f>ROUND(I129*H129,2)</f>
        <v>0</v>
      </c>
      <c r="K129" s="205" t="s">
        <v>21</v>
      </c>
      <c r="L129" s="61"/>
      <c r="M129" s="210" t="s">
        <v>21</v>
      </c>
      <c r="N129" s="211" t="s">
        <v>42</v>
      </c>
      <c r="O129" s="42"/>
      <c r="P129" s="212">
        <f>O129*H129</f>
        <v>0</v>
      </c>
      <c r="Q129" s="212">
        <v>0</v>
      </c>
      <c r="R129" s="212">
        <f>Q129*H129</f>
        <v>0</v>
      </c>
      <c r="S129" s="212">
        <v>0</v>
      </c>
      <c r="T129" s="213">
        <f>S129*H129</f>
        <v>0</v>
      </c>
      <c r="AR129" s="25" t="s">
        <v>217</v>
      </c>
      <c r="AT129" s="25" t="s">
        <v>212</v>
      </c>
      <c r="AU129" s="25" t="s">
        <v>78</v>
      </c>
      <c r="AY129" s="25" t="s">
        <v>210</v>
      </c>
      <c r="BE129" s="214">
        <f>IF(N129="základní",J129,0)</f>
        <v>0</v>
      </c>
      <c r="BF129" s="214">
        <f>IF(N129="snížená",J129,0)</f>
        <v>0</v>
      </c>
      <c r="BG129" s="214">
        <f>IF(N129="zákl. přenesená",J129,0)</f>
        <v>0</v>
      </c>
      <c r="BH129" s="214">
        <f>IF(N129="sníž. přenesená",J129,0)</f>
        <v>0</v>
      </c>
      <c r="BI129" s="214">
        <f>IF(N129="nulová",J129,0)</f>
        <v>0</v>
      </c>
      <c r="BJ129" s="25" t="s">
        <v>78</v>
      </c>
      <c r="BK129" s="214">
        <f>ROUND(I129*H129,2)</f>
        <v>0</v>
      </c>
      <c r="BL129" s="25" t="s">
        <v>217</v>
      </c>
      <c r="BM129" s="25" t="s">
        <v>301</v>
      </c>
    </row>
    <row r="130" spans="2:47" s="1" customFormat="1" ht="40.5">
      <c r="B130" s="41"/>
      <c r="C130" s="63"/>
      <c r="D130" s="217" t="s">
        <v>5634</v>
      </c>
      <c r="E130" s="63"/>
      <c r="F130" s="263" t="s">
        <v>5669</v>
      </c>
      <c r="G130" s="63"/>
      <c r="H130" s="63"/>
      <c r="I130" s="172"/>
      <c r="J130" s="63"/>
      <c r="K130" s="63"/>
      <c r="L130" s="61"/>
      <c r="M130" s="264"/>
      <c r="N130" s="42"/>
      <c r="O130" s="42"/>
      <c r="P130" s="42"/>
      <c r="Q130" s="42"/>
      <c r="R130" s="42"/>
      <c r="S130" s="42"/>
      <c r="T130" s="78"/>
      <c r="AT130" s="25" t="s">
        <v>5634</v>
      </c>
      <c r="AU130" s="25" t="s">
        <v>78</v>
      </c>
    </row>
    <row r="131" spans="2:51" s="12" customFormat="1" ht="13.5">
      <c r="B131" s="215"/>
      <c r="C131" s="216"/>
      <c r="D131" s="217" t="s">
        <v>219</v>
      </c>
      <c r="E131" s="218" t="s">
        <v>21</v>
      </c>
      <c r="F131" s="219" t="s">
        <v>5670</v>
      </c>
      <c r="G131" s="216"/>
      <c r="H131" s="220">
        <v>0.255</v>
      </c>
      <c r="I131" s="221"/>
      <c r="J131" s="216"/>
      <c r="K131" s="216"/>
      <c r="L131" s="222"/>
      <c r="M131" s="223"/>
      <c r="N131" s="224"/>
      <c r="O131" s="224"/>
      <c r="P131" s="224"/>
      <c r="Q131" s="224"/>
      <c r="R131" s="224"/>
      <c r="S131" s="224"/>
      <c r="T131" s="225"/>
      <c r="AT131" s="226" t="s">
        <v>219</v>
      </c>
      <c r="AU131" s="226" t="s">
        <v>78</v>
      </c>
      <c r="AV131" s="12" t="s">
        <v>80</v>
      </c>
      <c r="AW131" s="12" t="s">
        <v>35</v>
      </c>
      <c r="AX131" s="12" t="s">
        <v>71</v>
      </c>
      <c r="AY131" s="226" t="s">
        <v>210</v>
      </c>
    </row>
    <row r="132" spans="2:51" s="12" customFormat="1" ht="13.5">
      <c r="B132" s="215"/>
      <c r="C132" s="216"/>
      <c r="D132" s="217" t="s">
        <v>219</v>
      </c>
      <c r="E132" s="218" t="s">
        <v>21</v>
      </c>
      <c r="F132" s="219" t="s">
        <v>5671</v>
      </c>
      <c r="G132" s="216"/>
      <c r="H132" s="220">
        <v>8.258</v>
      </c>
      <c r="I132" s="221"/>
      <c r="J132" s="216"/>
      <c r="K132" s="216"/>
      <c r="L132" s="222"/>
      <c r="M132" s="223"/>
      <c r="N132" s="224"/>
      <c r="O132" s="224"/>
      <c r="P132" s="224"/>
      <c r="Q132" s="224"/>
      <c r="R132" s="224"/>
      <c r="S132" s="224"/>
      <c r="T132" s="225"/>
      <c r="AT132" s="226" t="s">
        <v>219</v>
      </c>
      <c r="AU132" s="226" t="s">
        <v>78</v>
      </c>
      <c r="AV132" s="12" t="s">
        <v>80</v>
      </c>
      <c r="AW132" s="12" t="s">
        <v>35</v>
      </c>
      <c r="AX132" s="12" t="s">
        <v>71</v>
      </c>
      <c r="AY132" s="226" t="s">
        <v>210</v>
      </c>
    </row>
    <row r="133" spans="2:51" s="13" customFormat="1" ht="13.5">
      <c r="B133" s="227"/>
      <c r="C133" s="228"/>
      <c r="D133" s="217" t="s">
        <v>219</v>
      </c>
      <c r="E133" s="229" t="s">
        <v>21</v>
      </c>
      <c r="F133" s="230" t="s">
        <v>240</v>
      </c>
      <c r="G133" s="228"/>
      <c r="H133" s="231">
        <v>8.513</v>
      </c>
      <c r="I133" s="232"/>
      <c r="J133" s="228"/>
      <c r="K133" s="228"/>
      <c r="L133" s="233"/>
      <c r="M133" s="234"/>
      <c r="N133" s="235"/>
      <c r="O133" s="235"/>
      <c r="P133" s="235"/>
      <c r="Q133" s="235"/>
      <c r="R133" s="235"/>
      <c r="S133" s="235"/>
      <c r="T133" s="236"/>
      <c r="AT133" s="237" t="s">
        <v>219</v>
      </c>
      <c r="AU133" s="237" t="s">
        <v>78</v>
      </c>
      <c r="AV133" s="13" t="s">
        <v>217</v>
      </c>
      <c r="AW133" s="13" t="s">
        <v>35</v>
      </c>
      <c r="AX133" s="13" t="s">
        <v>78</v>
      </c>
      <c r="AY133" s="237" t="s">
        <v>210</v>
      </c>
    </row>
    <row r="134" spans="2:65" s="1" customFormat="1" ht="16.5" customHeight="1">
      <c r="B134" s="41"/>
      <c r="C134" s="203" t="s">
        <v>261</v>
      </c>
      <c r="D134" s="203" t="s">
        <v>212</v>
      </c>
      <c r="E134" s="204" t="s">
        <v>5672</v>
      </c>
      <c r="F134" s="205" t="s">
        <v>5673</v>
      </c>
      <c r="G134" s="206" t="s">
        <v>5668</v>
      </c>
      <c r="H134" s="207">
        <v>23.898</v>
      </c>
      <c r="I134" s="208"/>
      <c r="J134" s="209">
        <f>ROUND(I134*H134,2)</f>
        <v>0</v>
      </c>
      <c r="K134" s="205" t="s">
        <v>21</v>
      </c>
      <c r="L134" s="61"/>
      <c r="M134" s="210" t="s">
        <v>21</v>
      </c>
      <c r="N134" s="211" t="s">
        <v>42</v>
      </c>
      <c r="O134" s="42"/>
      <c r="P134" s="212">
        <f>O134*H134</f>
        <v>0</v>
      </c>
      <c r="Q134" s="212">
        <v>0</v>
      </c>
      <c r="R134" s="212">
        <f>Q134*H134</f>
        <v>0</v>
      </c>
      <c r="S134" s="212">
        <v>0</v>
      </c>
      <c r="T134" s="213">
        <f>S134*H134</f>
        <v>0</v>
      </c>
      <c r="AR134" s="25" t="s">
        <v>217</v>
      </c>
      <c r="AT134" s="25" t="s">
        <v>212</v>
      </c>
      <c r="AU134" s="25" t="s">
        <v>78</v>
      </c>
      <c r="AY134" s="25" t="s">
        <v>210</v>
      </c>
      <c r="BE134" s="214">
        <f>IF(N134="základní",J134,0)</f>
        <v>0</v>
      </c>
      <c r="BF134" s="214">
        <f>IF(N134="snížená",J134,0)</f>
        <v>0</v>
      </c>
      <c r="BG134" s="214">
        <f>IF(N134="zákl. přenesená",J134,0)</f>
        <v>0</v>
      </c>
      <c r="BH134" s="214">
        <f>IF(N134="sníž. přenesená",J134,0)</f>
        <v>0</v>
      </c>
      <c r="BI134" s="214">
        <f>IF(N134="nulová",J134,0)</f>
        <v>0</v>
      </c>
      <c r="BJ134" s="25" t="s">
        <v>78</v>
      </c>
      <c r="BK134" s="214">
        <f>ROUND(I134*H134,2)</f>
        <v>0</v>
      </c>
      <c r="BL134" s="25" t="s">
        <v>217</v>
      </c>
      <c r="BM134" s="25" t="s">
        <v>312</v>
      </c>
    </row>
    <row r="135" spans="2:47" s="1" customFormat="1" ht="216">
      <c r="B135" s="41"/>
      <c r="C135" s="63"/>
      <c r="D135" s="217" t="s">
        <v>5634</v>
      </c>
      <c r="E135" s="63"/>
      <c r="F135" s="263" t="s">
        <v>5674</v>
      </c>
      <c r="G135" s="63"/>
      <c r="H135" s="63"/>
      <c r="I135" s="172"/>
      <c r="J135" s="63"/>
      <c r="K135" s="63"/>
      <c r="L135" s="61"/>
      <c r="M135" s="264"/>
      <c r="N135" s="42"/>
      <c r="O135" s="42"/>
      <c r="P135" s="42"/>
      <c r="Q135" s="42"/>
      <c r="R135" s="42"/>
      <c r="S135" s="42"/>
      <c r="T135" s="78"/>
      <c r="AT135" s="25" t="s">
        <v>5634</v>
      </c>
      <c r="AU135" s="25" t="s">
        <v>78</v>
      </c>
    </row>
    <row r="136" spans="2:51" s="12" customFormat="1" ht="13.5">
      <c r="B136" s="215"/>
      <c r="C136" s="216"/>
      <c r="D136" s="217" t="s">
        <v>219</v>
      </c>
      <c r="E136" s="218" t="s">
        <v>21</v>
      </c>
      <c r="F136" s="219" t="s">
        <v>5675</v>
      </c>
      <c r="G136" s="216"/>
      <c r="H136" s="220">
        <v>0.96</v>
      </c>
      <c r="I136" s="221"/>
      <c r="J136" s="216"/>
      <c r="K136" s="216"/>
      <c r="L136" s="222"/>
      <c r="M136" s="223"/>
      <c r="N136" s="224"/>
      <c r="O136" s="224"/>
      <c r="P136" s="224"/>
      <c r="Q136" s="224"/>
      <c r="R136" s="224"/>
      <c r="S136" s="224"/>
      <c r="T136" s="225"/>
      <c r="AT136" s="226" t="s">
        <v>219</v>
      </c>
      <c r="AU136" s="226" t="s">
        <v>78</v>
      </c>
      <c r="AV136" s="12" t="s">
        <v>80</v>
      </c>
      <c r="AW136" s="12" t="s">
        <v>35</v>
      </c>
      <c r="AX136" s="12" t="s">
        <v>71</v>
      </c>
      <c r="AY136" s="226" t="s">
        <v>210</v>
      </c>
    </row>
    <row r="137" spans="2:51" s="12" customFormat="1" ht="13.5">
      <c r="B137" s="215"/>
      <c r="C137" s="216"/>
      <c r="D137" s="217" t="s">
        <v>219</v>
      </c>
      <c r="E137" s="218" t="s">
        <v>21</v>
      </c>
      <c r="F137" s="219" t="s">
        <v>5676</v>
      </c>
      <c r="G137" s="216"/>
      <c r="H137" s="220">
        <v>22.938</v>
      </c>
      <c r="I137" s="221"/>
      <c r="J137" s="216"/>
      <c r="K137" s="216"/>
      <c r="L137" s="222"/>
      <c r="M137" s="223"/>
      <c r="N137" s="224"/>
      <c r="O137" s="224"/>
      <c r="P137" s="224"/>
      <c r="Q137" s="224"/>
      <c r="R137" s="224"/>
      <c r="S137" s="224"/>
      <c r="T137" s="225"/>
      <c r="AT137" s="226" t="s">
        <v>219</v>
      </c>
      <c r="AU137" s="226" t="s">
        <v>78</v>
      </c>
      <c r="AV137" s="12" t="s">
        <v>80</v>
      </c>
      <c r="AW137" s="12" t="s">
        <v>35</v>
      </c>
      <c r="AX137" s="12" t="s">
        <v>71</v>
      </c>
      <c r="AY137" s="226" t="s">
        <v>210</v>
      </c>
    </row>
    <row r="138" spans="2:51" s="13" customFormat="1" ht="13.5">
      <c r="B138" s="227"/>
      <c r="C138" s="228"/>
      <c r="D138" s="217" t="s">
        <v>219</v>
      </c>
      <c r="E138" s="229" t="s">
        <v>21</v>
      </c>
      <c r="F138" s="230" t="s">
        <v>240</v>
      </c>
      <c r="G138" s="228"/>
      <c r="H138" s="231">
        <v>23.898</v>
      </c>
      <c r="I138" s="232"/>
      <c r="J138" s="228"/>
      <c r="K138" s="228"/>
      <c r="L138" s="233"/>
      <c r="M138" s="234"/>
      <c r="N138" s="235"/>
      <c r="O138" s="235"/>
      <c r="P138" s="235"/>
      <c r="Q138" s="235"/>
      <c r="R138" s="235"/>
      <c r="S138" s="235"/>
      <c r="T138" s="236"/>
      <c r="AT138" s="237" t="s">
        <v>219</v>
      </c>
      <c r="AU138" s="237" t="s">
        <v>78</v>
      </c>
      <c r="AV138" s="13" t="s">
        <v>217</v>
      </c>
      <c r="AW138" s="13" t="s">
        <v>35</v>
      </c>
      <c r="AX138" s="13" t="s">
        <v>78</v>
      </c>
      <c r="AY138" s="237" t="s">
        <v>210</v>
      </c>
    </row>
    <row r="139" spans="2:65" s="1" customFormat="1" ht="16.5" customHeight="1">
      <c r="B139" s="41"/>
      <c r="C139" s="203" t="s">
        <v>266</v>
      </c>
      <c r="D139" s="203" t="s">
        <v>212</v>
      </c>
      <c r="E139" s="204" t="s">
        <v>5677</v>
      </c>
      <c r="F139" s="205" t="s">
        <v>5678</v>
      </c>
      <c r="G139" s="206" t="s">
        <v>5679</v>
      </c>
      <c r="H139" s="207">
        <v>64.053</v>
      </c>
      <c r="I139" s="208"/>
      <c r="J139" s="209">
        <f>ROUND(I139*H139,2)</f>
        <v>0</v>
      </c>
      <c r="K139" s="205" t="s">
        <v>21</v>
      </c>
      <c r="L139" s="61"/>
      <c r="M139" s="210" t="s">
        <v>21</v>
      </c>
      <c r="N139" s="211" t="s">
        <v>42</v>
      </c>
      <c r="O139" s="42"/>
      <c r="P139" s="212">
        <f>O139*H139</f>
        <v>0</v>
      </c>
      <c r="Q139" s="212">
        <v>0</v>
      </c>
      <c r="R139" s="212">
        <f>Q139*H139</f>
        <v>0</v>
      </c>
      <c r="S139" s="212">
        <v>0</v>
      </c>
      <c r="T139" s="213">
        <f>S139*H139</f>
        <v>0</v>
      </c>
      <c r="AR139" s="25" t="s">
        <v>217</v>
      </c>
      <c r="AT139" s="25" t="s">
        <v>212</v>
      </c>
      <c r="AU139" s="25" t="s">
        <v>78</v>
      </c>
      <c r="AY139" s="25" t="s">
        <v>210</v>
      </c>
      <c r="BE139" s="214">
        <f>IF(N139="základní",J139,0)</f>
        <v>0</v>
      </c>
      <c r="BF139" s="214">
        <f>IF(N139="snížená",J139,0)</f>
        <v>0</v>
      </c>
      <c r="BG139" s="214">
        <f>IF(N139="zákl. přenesená",J139,0)</f>
        <v>0</v>
      </c>
      <c r="BH139" s="214">
        <f>IF(N139="sníž. přenesená",J139,0)</f>
        <v>0</v>
      </c>
      <c r="BI139" s="214">
        <f>IF(N139="nulová",J139,0)</f>
        <v>0</v>
      </c>
      <c r="BJ139" s="25" t="s">
        <v>78</v>
      </c>
      <c r="BK139" s="214">
        <f>ROUND(I139*H139,2)</f>
        <v>0</v>
      </c>
      <c r="BL139" s="25" t="s">
        <v>217</v>
      </c>
      <c r="BM139" s="25" t="s">
        <v>319</v>
      </c>
    </row>
    <row r="140" spans="2:47" s="1" customFormat="1" ht="27">
      <c r="B140" s="41"/>
      <c r="C140" s="63"/>
      <c r="D140" s="217" t="s">
        <v>5634</v>
      </c>
      <c r="E140" s="63"/>
      <c r="F140" s="263" t="s">
        <v>5680</v>
      </c>
      <c r="G140" s="63"/>
      <c r="H140" s="63"/>
      <c r="I140" s="172"/>
      <c r="J140" s="63"/>
      <c r="K140" s="63"/>
      <c r="L140" s="61"/>
      <c r="M140" s="264"/>
      <c r="N140" s="42"/>
      <c r="O140" s="42"/>
      <c r="P140" s="42"/>
      <c r="Q140" s="42"/>
      <c r="R140" s="42"/>
      <c r="S140" s="42"/>
      <c r="T140" s="78"/>
      <c r="AT140" s="25" t="s">
        <v>5634</v>
      </c>
      <c r="AU140" s="25" t="s">
        <v>78</v>
      </c>
    </row>
    <row r="141" spans="2:51" s="12" customFormat="1" ht="13.5">
      <c r="B141" s="215"/>
      <c r="C141" s="216"/>
      <c r="D141" s="217" t="s">
        <v>219</v>
      </c>
      <c r="E141" s="218" t="s">
        <v>21</v>
      </c>
      <c r="F141" s="219" t="s">
        <v>5681</v>
      </c>
      <c r="G141" s="216"/>
      <c r="H141" s="220">
        <v>2.805</v>
      </c>
      <c r="I141" s="221"/>
      <c r="J141" s="216"/>
      <c r="K141" s="216"/>
      <c r="L141" s="222"/>
      <c r="M141" s="223"/>
      <c r="N141" s="224"/>
      <c r="O141" s="224"/>
      <c r="P141" s="224"/>
      <c r="Q141" s="224"/>
      <c r="R141" s="224"/>
      <c r="S141" s="224"/>
      <c r="T141" s="225"/>
      <c r="AT141" s="226" t="s">
        <v>219</v>
      </c>
      <c r="AU141" s="226" t="s">
        <v>78</v>
      </c>
      <c r="AV141" s="12" t="s">
        <v>80</v>
      </c>
      <c r="AW141" s="12" t="s">
        <v>35</v>
      </c>
      <c r="AX141" s="12" t="s">
        <v>71</v>
      </c>
      <c r="AY141" s="226" t="s">
        <v>210</v>
      </c>
    </row>
    <row r="142" spans="2:51" s="12" customFormat="1" ht="13.5">
      <c r="B142" s="215"/>
      <c r="C142" s="216"/>
      <c r="D142" s="217" t="s">
        <v>219</v>
      </c>
      <c r="E142" s="218" t="s">
        <v>21</v>
      </c>
      <c r="F142" s="219" t="s">
        <v>5682</v>
      </c>
      <c r="G142" s="216"/>
      <c r="H142" s="220">
        <v>61.248</v>
      </c>
      <c r="I142" s="221"/>
      <c r="J142" s="216"/>
      <c r="K142" s="216"/>
      <c r="L142" s="222"/>
      <c r="M142" s="223"/>
      <c r="N142" s="224"/>
      <c r="O142" s="224"/>
      <c r="P142" s="224"/>
      <c r="Q142" s="224"/>
      <c r="R142" s="224"/>
      <c r="S142" s="224"/>
      <c r="T142" s="225"/>
      <c r="AT142" s="226" t="s">
        <v>219</v>
      </c>
      <c r="AU142" s="226" t="s">
        <v>78</v>
      </c>
      <c r="AV142" s="12" t="s">
        <v>80</v>
      </c>
      <c r="AW142" s="12" t="s">
        <v>35</v>
      </c>
      <c r="AX142" s="12" t="s">
        <v>71</v>
      </c>
      <c r="AY142" s="226" t="s">
        <v>210</v>
      </c>
    </row>
    <row r="143" spans="2:51" s="13" customFormat="1" ht="13.5">
      <c r="B143" s="227"/>
      <c r="C143" s="228"/>
      <c r="D143" s="217" t="s">
        <v>219</v>
      </c>
      <c r="E143" s="229" t="s">
        <v>21</v>
      </c>
      <c r="F143" s="230" t="s">
        <v>240</v>
      </c>
      <c r="G143" s="228"/>
      <c r="H143" s="231">
        <v>64.053</v>
      </c>
      <c r="I143" s="232"/>
      <c r="J143" s="228"/>
      <c r="K143" s="228"/>
      <c r="L143" s="233"/>
      <c r="M143" s="234"/>
      <c r="N143" s="235"/>
      <c r="O143" s="235"/>
      <c r="P143" s="235"/>
      <c r="Q143" s="235"/>
      <c r="R143" s="235"/>
      <c r="S143" s="235"/>
      <c r="T143" s="236"/>
      <c r="AT143" s="237" t="s">
        <v>219</v>
      </c>
      <c r="AU143" s="237" t="s">
        <v>78</v>
      </c>
      <c r="AV143" s="13" t="s">
        <v>217</v>
      </c>
      <c r="AW143" s="13" t="s">
        <v>35</v>
      </c>
      <c r="AX143" s="13" t="s">
        <v>78</v>
      </c>
      <c r="AY143" s="237" t="s">
        <v>210</v>
      </c>
    </row>
    <row r="144" spans="2:65" s="1" customFormat="1" ht="16.5" customHeight="1">
      <c r="B144" s="41"/>
      <c r="C144" s="203" t="s">
        <v>271</v>
      </c>
      <c r="D144" s="203" t="s">
        <v>212</v>
      </c>
      <c r="E144" s="204" t="s">
        <v>5683</v>
      </c>
      <c r="F144" s="205" t="s">
        <v>5684</v>
      </c>
      <c r="G144" s="206" t="s">
        <v>5679</v>
      </c>
      <c r="H144" s="207">
        <v>49.46</v>
      </c>
      <c r="I144" s="208"/>
      <c r="J144" s="209">
        <f>ROUND(I144*H144,2)</f>
        <v>0</v>
      </c>
      <c r="K144" s="205" t="s">
        <v>21</v>
      </c>
      <c r="L144" s="61"/>
      <c r="M144" s="210" t="s">
        <v>21</v>
      </c>
      <c r="N144" s="211" t="s">
        <v>42</v>
      </c>
      <c r="O144" s="42"/>
      <c r="P144" s="212">
        <f>O144*H144</f>
        <v>0</v>
      </c>
      <c r="Q144" s="212">
        <v>0</v>
      </c>
      <c r="R144" s="212">
        <f>Q144*H144</f>
        <v>0</v>
      </c>
      <c r="S144" s="212">
        <v>0</v>
      </c>
      <c r="T144" s="213">
        <f>S144*H144</f>
        <v>0</v>
      </c>
      <c r="AR144" s="25" t="s">
        <v>217</v>
      </c>
      <c r="AT144" s="25" t="s">
        <v>212</v>
      </c>
      <c r="AU144" s="25" t="s">
        <v>78</v>
      </c>
      <c r="AY144" s="25" t="s">
        <v>210</v>
      </c>
      <c r="BE144" s="214">
        <f>IF(N144="základní",J144,0)</f>
        <v>0</v>
      </c>
      <c r="BF144" s="214">
        <f>IF(N144="snížená",J144,0)</f>
        <v>0</v>
      </c>
      <c r="BG144" s="214">
        <f>IF(N144="zákl. přenesená",J144,0)</f>
        <v>0</v>
      </c>
      <c r="BH144" s="214">
        <f>IF(N144="sníž. přenesená",J144,0)</f>
        <v>0</v>
      </c>
      <c r="BI144" s="214">
        <f>IF(N144="nulová",J144,0)</f>
        <v>0</v>
      </c>
      <c r="BJ144" s="25" t="s">
        <v>78</v>
      </c>
      <c r="BK144" s="214">
        <f>ROUND(I144*H144,2)</f>
        <v>0</v>
      </c>
      <c r="BL144" s="25" t="s">
        <v>217</v>
      </c>
      <c r="BM144" s="25" t="s">
        <v>332</v>
      </c>
    </row>
    <row r="145" spans="2:47" s="1" customFormat="1" ht="40.5">
      <c r="B145" s="41"/>
      <c r="C145" s="63"/>
      <c r="D145" s="217" t="s">
        <v>5634</v>
      </c>
      <c r="E145" s="63"/>
      <c r="F145" s="263" t="s">
        <v>5685</v>
      </c>
      <c r="G145" s="63"/>
      <c r="H145" s="63"/>
      <c r="I145" s="172"/>
      <c r="J145" s="63"/>
      <c r="K145" s="63"/>
      <c r="L145" s="61"/>
      <c r="M145" s="264"/>
      <c r="N145" s="42"/>
      <c r="O145" s="42"/>
      <c r="P145" s="42"/>
      <c r="Q145" s="42"/>
      <c r="R145" s="42"/>
      <c r="S145" s="42"/>
      <c r="T145" s="78"/>
      <c r="AT145" s="25" t="s">
        <v>5634</v>
      </c>
      <c r="AU145" s="25" t="s">
        <v>78</v>
      </c>
    </row>
    <row r="146" spans="2:51" s="12" customFormat="1" ht="13.5">
      <c r="B146" s="215"/>
      <c r="C146" s="216"/>
      <c r="D146" s="217" t="s">
        <v>219</v>
      </c>
      <c r="E146" s="218" t="s">
        <v>21</v>
      </c>
      <c r="F146" s="219" t="s">
        <v>5686</v>
      </c>
      <c r="G146" s="216"/>
      <c r="H146" s="220">
        <v>49.46</v>
      </c>
      <c r="I146" s="221"/>
      <c r="J146" s="216"/>
      <c r="K146" s="216"/>
      <c r="L146" s="222"/>
      <c r="M146" s="223"/>
      <c r="N146" s="224"/>
      <c r="O146" s="224"/>
      <c r="P146" s="224"/>
      <c r="Q146" s="224"/>
      <c r="R146" s="224"/>
      <c r="S146" s="224"/>
      <c r="T146" s="225"/>
      <c r="AT146" s="226" t="s">
        <v>219</v>
      </c>
      <c r="AU146" s="226" t="s">
        <v>78</v>
      </c>
      <c r="AV146" s="12" t="s">
        <v>80</v>
      </c>
      <c r="AW146" s="12" t="s">
        <v>35</v>
      </c>
      <c r="AX146" s="12" t="s">
        <v>71</v>
      </c>
      <c r="AY146" s="226" t="s">
        <v>210</v>
      </c>
    </row>
    <row r="147" spans="2:51" s="13" customFormat="1" ht="13.5">
      <c r="B147" s="227"/>
      <c r="C147" s="228"/>
      <c r="D147" s="217" t="s">
        <v>219</v>
      </c>
      <c r="E147" s="229" t="s">
        <v>21</v>
      </c>
      <c r="F147" s="230" t="s">
        <v>240</v>
      </c>
      <c r="G147" s="228"/>
      <c r="H147" s="231">
        <v>49.46</v>
      </c>
      <c r="I147" s="232"/>
      <c r="J147" s="228"/>
      <c r="K147" s="228"/>
      <c r="L147" s="233"/>
      <c r="M147" s="234"/>
      <c r="N147" s="235"/>
      <c r="O147" s="235"/>
      <c r="P147" s="235"/>
      <c r="Q147" s="235"/>
      <c r="R147" s="235"/>
      <c r="S147" s="235"/>
      <c r="T147" s="236"/>
      <c r="AT147" s="237" t="s">
        <v>219</v>
      </c>
      <c r="AU147" s="237" t="s">
        <v>78</v>
      </c>
      <c r="AV147" s="13" t="s">
        <v>217</v>
      </c>
      <c r="AW147" s="13" t="s">
        <v>35</v>
      </c>
      <c r="AX147" s="13" t="s">
        <v>78</v>
      </c>
      <c r="AY147" s="237" t="s">
        <v>210</v>
      </c>
    </row>
    <row r="148" spans="2:65" s="1" customFormat="1" ht="16.5" customHeight="1">
      <c r="B148" s="41"/>
      <c r="C148" s="203" t="s">
        <v>277</v>
      </c>
      <c r="D148" s="203" t="s">
        <v>212</v>
      </c>
      <c r="E148" s="204" t="s">
        <v>5687</v>
      </c>
      <c r="F148" s="205" t="s">
        <v>5688</v>
      </c>
      <c r="G148" s="206" t="s">
        <v>5679</v>
      </c>
      <c r="H148" s="207">
        <v>49.46</v>
      </c>
      <c r="I148" s="208"/>
      <c r="J148" s="209">
        <f>ROUND(I148*H148,2)</f>
        <v>0</v>
      </c>
      <c r="K148" s="205" t="s">
        <v>21</v>
      </c>
      <c r="L148" s="61"/>
      <c r="M148" s="210" t="s">
        <v>21</v>
      </c>
      <c r="N148" s="211" t="s">
        <v>42</v>
      </c>
      <c r="O148" s="42"/>
      <c r="P148" s="212">
        <f>O148*H148</f>
        <v>0</v>
      </c>
      <c r="Q148" s="212">
        <v>0</v>
      </c>
      <c r="R148" s="212">
        <f>Q148*H148</f>
        <v>0</v>
      </c>
      <c r="S148" s="212">
        <v>0</v>
      </c>
      <c r="T148" s="213">
        <f>S148*H148</f>
        <v>0</v>
      </c>
      <c r="AR148" s="25" t="s">
        <v>217</v>
      </c>
      <c r="AT148" s="25" t="s">
        <v>212</v>
      </c>
      <c r="AU148" s="25" t="s">
        <v>78</v>
      </c>
      <c r="AY148" s="25" t="s">
        <v>210</v>
      </c>
      <c r="BE148" s="214">
        <f>IF(N148="základní",J148,0)</f>
        <v>0</v>
      </c>
      <c r="BF148" s="214">
        <f>IF(N148="snížená",J148,0)</f>
        <v>0</v>
      </c>
      <c r="BG148" s="214">
        <f>IF(N148="zákl. přenesená",J148,0)</f>
        <v>0</v>
      </c>
      <c r="BH148" s="214">
        <f>IF(N148="sníž. přenesená",J148,0)</f>
        <v>0</v>
      </c>
      <c r="BI148" s="214">
        <f>IF(N148="nulová",J148,0)</f>
        <v>0</v>
      </c>
      <c r="BJ148" s="25" t="s">
        <v>78</v>
      </c>
      <c r="BK148" s="214">
        <f>ROUND(I148*H148,2)</f>
        <v>0</v>
      </c>
      <c r="BL148" s="25" t="s">
        <v>217</v>
      </c>
      <c r="BM148" s="25" t="s">
        <v>342</v>
      </c>
    </row>
    <row r="149" spans="2:47" s="1" customFormat="1" ht="40.5">
      <c r="B149" s="41"/>
      <c r="C149" s="63"/>
      <c r="D149" s="217" t="s">
        <v>5634</v>
      </c>
      <c r="E149" s="63"/>
      <c r="F149" s="263" t="s">
        <v>5689</v>
      </c>
      <c r="G149" s="63"/>
      <c r="H149" s="63"/>
      <c r="I149" s="172"/>
      <c r="J149" s="63"/>
      <c r="K149" s="63"/>
      <c r="L149" s="61"/>
      <c r="M149" s="264"/>
      <c r="N149" s="42"/>
      <c r="O149" s="42"/>
      <c r="P149" s="42"/>
      <c r="Q149" s="42"/>
      <c r="R149" s="42"/>
      <c r="S149" s="42"/>
      <c r="T149" s="78"/>
      <c r="AT149" s="25" t="s">
        <v>5634</v>
      </c>
      <c r="AU149" s="25" t="s">
        <v>78</v>
      </c>
    </row>
    <row r="150" spans="2:51" s="12" customFormat="1" ht="13.5">
      <c r="B150" s="215"/>
      <c r="C150" s="216"/>
      <c r="D150" s="217" t="s">
        <v>219</v>
      </c>
      <c r="E150" s="218" t="s">
        <v>21</v>
      </c>
      <c r="F150" s="219" t="s">
        <v>5690</v>
      </c>
      <c r="G150" s="216"/>
      <c r="H150" s="220">
        <v>49.46</v>
      </c>
      <c r="I150" s="221"/>
      <c r="J150" s="216"/>
      <c r="K150" s="216"/>
      <c r="L150" s="222"/>
      <c r="M150" s="223"/>
      <c r="N150" s="224"/>
      <c r="O150" s="224"/>
      <c r="P150" s="224"/>
      <c r="Q150" s="224"/>
      <c r="R150" s="224"/>
      <c r="S150" s="224"/>
      <c r="T150" s="225"/>
      <c r="AT150" s="226" t="s">
        <v>219</v>
      </c>
      <c r="AU150" s="226" t="s">
        <v>78</v>
      </c>
      <c r="AV150" s="12" t="s">
        <v>80</v>
      </c>
      <c r="AW150" s="12" t="s">
        <v>35</v>
      </c>
      <c r="AX150" s="12" t="s">
        <v>78</v>
      </c>
      <c r="AY150" s="226" t="s">
        <v>210</v>
      </c>
    </row>
    <row r="151" spans="2:65" s="1" customFormat="1" ht="16.5" customHeight="1">
      <c r="B151" s="41"/>
      <c r="C151" s="203" t="s">
        <v>283</v>
      </c>
      <c r="D151" s="203" t="s">
        <v>212</v>
      </c>
      <c r="E151" s="204" t="s">
        <v>5691</v>
      </c>
      <c r="F151" s="205" t="s">
        <v>5692</v>
      </c>
      <c r="G151" s="206" t="s">
        <v>5679</v>
      </c>
      <c r="H151" s="207">
        <v>49.46</v>
      </c>
      <c r="I151" s="208"/>
      <c r="J151" s="209">
        <f>ROUND(I151*H151,2)</f>
        <v>0</v>
      </c>
      <c r="K151" s="205" t="s">
        <v>21</v>
      </c>
      <c r="L151" s="61"/>
      <c r="M151" s="210" t="s">
        <v>21</v>
      </c>
      <c r="N151" s="211" t="s">
        <v>42</v>
      </c>
      <c r="O151" s="42"/>
      <c r="P151" s="212">
        <f>O151*H151</f>
        <v>0</v>
      </c>
      <c r="Q151" s="212">
        <v>0</v>
      </c>
      <c r="R151" s="212">
        <f>Q151*H151</f>
        <v>0</v>
      </c>
      <c r="S151" s="212">
        <v>0</v>
      </c>
      <c r="T151" s="213">
        <f>S151*H151</f>
        <v>0</v>
      </c>
      <c r="AR151" s="25" t="s">
        <v>217</v>
      </c>
      <c r="AT151" s="25" t="s">
        <v>212</v>
      </c>
      <c r="AU151" s="25" t="s">
        <v>78</v>
      </c>
      <c r="AY151" s="25" t="s">
        <v>210</v>
      </c>
      <c r="BE151" s="214">
        <f>IF(N151="základní",J151,0)</f>
        <v>0</v>
      </c>
      <c r="BF151" s="214">
        <f>IF(N151="snížená",J151,0)</f>
        <v>0</v>
      </c>
      <c r="BG151" s="214">
        <f>IF(N151="zákl. přenesená",J151,0)</f>
        <v>0</v>
      </c>
      <c r="BH151" s="214">
        <f>IF(N151="sníž. přenesená",J151,0)</f>
        <v>0</v>
      </c>
      <c r="BI151" s="214">
        <f>IF(N151="nulová",J151,0)</f>
        <v>0</v>
      </c>
      <c r="BJ151" s="25" t="s">
        <v>78</v>
      </c>
      <c r="BK151" s="214">
        <f>ROUND(I151*H151,2)</f>
        <v>0</v>
      </c>
      <c r="BL151" s="25" t="s">
        <v>217</v>
      </c>
      <c r="BM151" s="25" t="s">
        <v>352</v>
      </c>
    </row>
    <row r="152" spans="2:47" s="1" customFormat="1" ht="40.5">
      <c r="B152" s="41"/>
      <c r="C152" s="63"/>
      <c r="D152" s="217" t="s">
        <v>5634</v>
      </c>
      <c r="E152" s="63"/>
      <c r="F152" s="263" t="s">
        <v>5693</v>
      </c>
      <c r="G152" s="63"/>
      <c r="H152" s="63"/>
      <c r="I152" s="172"/>
      <c r="J152" s="63"/>
      <c r="K152" s="63"/>
      <c r="L152" s="61"/>
      <c r="M152" s="264"/>
      <c r="N152" s="42"/>
      <c r="O152" s="42"/>
      <c r="P152" s="42"/>
      <c r="Q152" s="42"/>
      <c r="R152" s="42"/>
      <c r="S152" s="42"/>
      <c r="T152" s="78"/>
      <c r="AT152" s="25" t="s">
        <v>5634</v>
      </c>
      <c r="AU152" s="25" t="s">
        <v>78</v>
      </c>
    </row>
    <row r="153" spans="2:51" s="12" customFormat="1" ht="13.5">
      <c r="B153" s="215"/>
      <c r="C153" s="216"/>
      <c r="D153" s="217" t="s">
        <v>219</v>
      </c>
      <c r="E153" s="218" t="s">
        <v>21</v>
      </c>
      <c r="F153" s="219" t="s">
        <v>5690</v>
      </c>
      <c r="G153" s="216"/>
      <c r="H153" s="220">
        <v>49.46</v>
      </c>
      <c r="I153" s="221"/>
      <c r="J153" s="216"/>
      <c r="K153" s="216"/>
      <c r="L153" s="222"/>
      <c r="M153" s="223"/>
      <c r="N153" s="224"/>
      <c r="O153" s="224"/>
      <c r="P153" s="224"/>
      <c r="Q153" s="224"/>
      <c r="R153" s="224"/>
      <c r="S153" s="224"/>
      <c r="T153" s="225"/>
      <c r="AT153" s="226" t="s">
        <v>219</v>
      </c>
      <c r="AU153" s="226" t="s">
        <v>78</v>
      </c>
      <c r="AV153" s="12" t="s">
        <v>80</v>
      </c>
      <c r="AW153" s="12" t="s">
        <v>35</v>
      </c>
      <c r="AX153" s="12" t="s">
        <v>78</v>
      </c>
      <c r="AY153" s="226" t="s">
        <v>210</v>
      </c>
    </row>
    <row r="154" spans="2:63" s="11" customFormat="1" ht="37.35" customHeight="1">
      <c r="B154" s="187"/>
      <c r="C154" s="188"/>
      <c r="D154" s="189" t="s">
        <v>70</v>
      </c>
      <c r="E154" s="190" t="s">
        <v>80</v>
      </c>
      <c r="F154" s="190" t="s">
        <v>5694</v>
      </c>
      <c r="G154" s="188"/>
      <c r="H154" s="188"/>
      <c r="I154" s="191"/>
      <c r="J154" s="192">
        <f>BK154</f>
        <v>0</v>
      </c>
      <c r="K154" s="188"/>
      <c r="L154" s="193"/>
      <c r="M154" s="194"/>
      <c r="N154" s="195"/>
      <c r="O154" s="195"/>
      <c r="P154" s="196">
        <f>SUM(P155:P168)</f>
        <v>0</v>
      </c>
      <c r="Q154" s="195"/>
      <c r="R154" s="196">
        <f>SUM(R155:R168)</f>
        <v>0</v>
      </c>
      <c r="S154" s="195"/>
      <c r="T154" s="197">
        <f>SUM(T155:T168)</f>
        <v>0</v>
      </c>
      <c r="AR154" s="198" t="s">
        <v>78</v>
      </c>
      <c r="AT154" s="199" t="s">
        <v>70</v>
      </c>
      <c r="AU154" s="199" t="s">
        <v>71</v>
      </c>
      <c r="AY154" s="198" t="s">
        <v>210</v>
      </c>
      <c r="BK154" s="200">
        <f>SUM(BK155:BK168)</f>
        <v>0</v>
      </c>
    </row>
    <row r="155" spans="2:65" s="1" customFormat="1" ht="16.5" customHeight="1">
      <c r="B155" s="41"/>
      <c r="C155" s="203" t="s">
        <v>10</v>
      </c>
      <c r="D155" s="203" t="s">
        <v>212</v>
      </c>
      <c r="E155" s="204" t="s">
        <v>5695</v>
      </c>
      <c r="F155" s="205" t="s">
        <v>5696</v>
      </c>
      <c r="G155" s="206" t="s">
        <v>5668</v>
      </c>
      <c r="H155" s="207">
        <v>18.374</v>
      </c>
      <c r="I155" s="208"/>
      <c r="J155" s="209">
        <f>ROUND(I155*H155,2)</f>
        <v>0</v>
      </c>
      <c r="K155" s="205" t="s">
        <v>21</v>
      </c>
      <c r="L155" s="61"/>
      <c r="M155" s="210" t="s">
        <v>21</v>
      </c>
      <c r="N155" s="211" t="s">
        <v>42</v>
      </c>
      <c r="O155" s="42"/>
      <c r="P155" s="212">
        <f>O155*H155</f>
        <v>0</v>
      </c>
      <c r="Q155" s="212">
        <v>0</v>
      </c>
      <c r="R155" s="212">
        <f>Q155*H155</f>
        <v>0</v>
      </c>
      <c r="S155" s="212">
        <v>0</v>
      </c>
      <c r="T155" s="213">
        <f>S155*H155</f>
        <v>0</v>
      </c>
      <c r="AR155" s="25" t="s">
        <v>217</v>
      </c>
      <c r="AT155" s="25" t="s">
        <v>212</v>
      </c>
      <c r="AU155" s="25" t="s">
        <v>78</v>
      </c>
      <c r="AY155" s="25" t="s">
        <v>210</v>
      </c>
      <c r="BE155" s="214">
        <f>IF(N155="základní",J155,0)</f>
        <v>0</v>
      </c>
      <c r="BF155" s="214">
        <f>IF(N155="snížená",J155,0)</f>
        <v>0</v>
      </c>
      <c r="BG155" s="214">
        <f>IF(N155="zákl. přenesená",J155,0)</f>
        <v>0</v>
      </c>
      <c r="BH155" s="214">
        <f>IF(N155="sníž. přenesená",J155,0)</f>
        <v>0</v>
      </c>
      <c r="BI155" s="214">
        <f>IF(N155="nulová",J155,0)</f>
        <v>0</v>
      </c>
      <c r="BJ155" s="25" t="s">
        <v>78</v>
      </c>
      <c r="BK155" s="214">
        <f>ROUND(I155*H155,2)</f>
        <v>0</v>
      </c>
      <c r="BL155" s="25" t="s">
        <v>217</v>
      </c>
      <c r="BM155" s="25" t="s">
        <v>363</v>
      </c>
    </row>
    <row r="156" spans="2:47" s="1" customFormat="1" ht="54">
      <c r="B156" s="41"/>
      <c r="C156" s="63"/>
      <c r="D156" s="217" t="s">
        <v>5634</v>
      </c>
      <c r="E156" s="63"/>
      <c r="F156" s="263" t="s">
        <v>5697</v>
      </c>
      <c r="G156" s="63"/>
      <c r="H156" s="63"/>
      <c r="I156" s="172"/>
      <c r="J156" s="63"/>
      <c r="K156" s="63"/>
      <c r="L156" s="61"/>
      <c r="M156" s="264"/>
      <c r="N156" s="42"/>
      <c r="O156" s="42"/>
      <c r="P156" s="42"/>
      <c r="Q156" s="42"/>
      <c r="R156" s="42"/>
      <c r="S156" s="42"/>
      <c r="T156" s="78"/>
      <c r="AT156" s="25" t="s">
        <v>5634</v>
      </c>
      <c r="AU156" s="25" t="s">
        <v>78</v>
      </c>
    </row>
    <row r="157" spans="2:51" s="15" customFormat="1" ht="13.5">
      <c r="B157" s="265"/>
      <c r="C157" s="266"/>
      <c r="D157" s="217" t="s">
        <v>219</v>
      </c>
      <c r="E157" s="267" t="s">
        <v>21</v>
      </c>
      <c r="F157" s="268" t="s">
        <v>5698</v>
      </c>
      <c r="G157" s="266"/>
      <c r="H157" s="267" t="s">
        <v>21</v>
      </c>
      <c r="I157" s="269"/>
      <c r="J157" s="266"/>
      <c r="K157" s="266"/>
      <c r="L157" s="270"/>
      <c r="M157" s="271"/>
      <c r="N157" s="272"/>
      <c r="O157" s="272"/>
      <c r="P157" s="272"/>
      <c r="Q157" s="272"/>
      <c r="R157" s="272"/>
      <c r="S157" s="272"/>
      <c r="T157" s="273"/>
      <c r="AT157" s="274" t="s">
        <v>219</v>
      </c>
      <c r="AU157" s="274" t="s">
        <v>78</v>
      </c>
      <c r="AV157" s="15" t="s">
        <v>78</v>
      </c>
      <c r="AW157" s="15" t="s">
        <v>35</v>
      </c>
      <c r="AX157" s="15" t="s">
        <v>71</v>
      </c>
      <c r="AY157" s="274" t="s">
        <v>210</v>
      </c>
    </row>
    <row r="158" spans="2:51" s="12" customFormat="1" ht="13.5">
      <c r="B158" s="215"/>
      <c r="C158" s="216"/>
      <c r="D158" s="217" t="s">
        <v>219</v>
      </c>
      <c r="E158" s="218" t="s">
        <v>21</v>
      </c>
      <c r="F158" s="219" t="s">
        <v>5699</v>
      </c>
      <c r="G158" s="216"/>
      <c r="H158" s="220">
        <v>18.374</v>
      </c>
      <c r="I158" s="221"/>
      <c r="J158" s="216"/>
      <c r="K158" s="216"/>
      <c r="L158" s="222"/>
      <c r="M158" s="223"/>
      <c r="N158" s="224"/>
      <c r="O158" s="224"/>
      <c r="P158" s="224"/>
      <c r="Q158" s="224"/>
      <c r="R158" s="224"/>
      <c r="S158" s="224"/>
      <c r="T158" s="225"/>
      <c r="AT158" s="226" t="s">
        <v>219</v>
      </c>
      <c r="AU158" s="226" t="s">
        <v>78</v>
      </c>
      <c r="AV158" s="12" t="s">
        <v>80</v>
      </c>
      <c r="AW158" s="12" t="s">
        <v>35</v>
      </c>
      <c r="AX158" s="12" t="s">
        <v>71</v>
      </c>
      <c r="AY158" s="226" t="s">
        <v>210</v>
      </c>
    </row>
    <row r="159" spans="2:51" s="13" customFormat="1" ht="13.5">
      <c r="B159" s="227"/>
      <c r="C159" s="228"/>
      <c r="D159" s="217" t="s">
        <v>219</v>
      </c>
      <c r="E159" s="229" t="s">
        <v>21</v>
      </c>
      <c r="F159" s="230" t="s">
        <v>240</v>
      </c>
      <c r="G159" s="228"/>
      <c r="H159" s="231">
        <v>18.374</v>
      </c>
      <c r="I159" s="232"/>
      <c r="J159" s="228"/>
      <c r="K159" s="228"/>
      <c r="L159" s="233"/>
      <c r="M159" s="234"/>
      <c r="N159" s="235"/>
      <c r="O159" s="235"/>
      <c r="P159" s="235"/>
      <c r="Q159" s="235"/>
      <c r="R159" s="235"/>
      <c r="S159" s="235"/>
      <c r="T159" s="236"/>
      <c r="AT159" s="237" t="s">
        <v>219</v>
      </c>
      <c r="AU159" s="237" t="s">
        <v>78</v>
      </c>
      <c r="AV159" s="13" t="s">
        <v>217</v>
      </c>
      <c r="AW159" s="13" t="s">
        <v>35</v>
      </c>
      <c r="AX159" s="13" t="s">
        <v>78</v>
      </c>
      <c r="AY159" s="237" t="s">
        <v>210</v>
      </c>
    </row>
    <row r="160" spans="2:65" s="1" customFormat="1" ht="16.5" customHeight="1">
      <c r="B160" s="41"/>
      <c r="C160" s="203" t="s">
        <v>291</v>
      </c>
      <c r="D160" s="203" t="s">
        <v>212</v>
      </c>
      <c r="E160" s="204" t="s">
        <v>5700</v>
      </c>
      <c r="F160" s="205" t="s">
        <v>5701</v>
      </c>
      <c r="G160" s="206" t="s">
        <v>5679</v>
      </c>
      <c r="H160" s="207">
        <v>53.051</v>
      </c>
      <c r="I160" s="208"/>
      <c r="J160" s="209">
        <f>ROUND(I160*H160,2)</f>
        <v>0</v>
      </c>
      <c r="K160" s="205" t="s">
        <v>21</v>
      </c>
      <c r="L160" s="61"/>
      <c r="M160" s="210" t="s">
        <v>21</v>
      </c>
      <c r="N160" s="211" t="s">
        <v>42</v>
      </c>
      <c r="O160" s="42"/>
      <c r="P160" s="212">
        <f>O160*H160</f>
        <v>0</v>
      </c>
      <c r="Q160" s="212">
        <v>0</v>
      </c>
      <c r="R160" s="212">
        <f>Q160*H160</f>
        <v>0</v>
      </c>
      <c r="S160" s="212">
        <v>0</v>
      </c>
      <c r="T160" s="213">
        <f>S160*H160</f>
        <v>0</v>
      </c>
      <c r="AR160" s="25" t="s">
        <v>217</v>
      </c>
      <c r="AT160" s="25" t="s">
        <v>212</v>
      </c>
      <c r="AU160" s="25" t="s">
        <v>78</v>
      </c>
      <c r="AY160" s="25" t="s">
        <v>210</v>
      </c>
      <c r="BE160" s="214">
        <f>IF(N160="základní",J160,0)</f>
        <v>0</v>
      </c>
      <c r="BF160" s="214">
        <f>IF(N160="snížená",J160,0)</f>
        <v>0</v>
      </c>
      <c r="BG160" s="214">
        <f>IF(N160="zákl. přenesená",J160,0)</f>
        <v>0</v>
      </c>
      <c r="BH160" s="214">
        <f>IF(N160="sníž. přenesená",J160,0)</f>
        <v>0</v>
      </c>
      <c r="BI160" s="214">
        <f>IF(N160="nulová",J160,0)</f>
        <v>0</v>
      </c>
      <c r="BJ160" s="25" t="s">
        <v>78</v>
      </c>
      <c r="BK160" s="214">
        <f>ROUND(I160*H160,2)</f>
        <v>0</v>
      </c>
      <c r="BL160" s="25" t="s">
        <v>217</v>
      </c>
      <c r="BM160" s="25" t="s">
        <v>372</v>
      </c>
    </row>
    <row r="161" spans="2:47" s="1" customFormat="1" ht="40.5">
      <c r="B161" s="41"/>
      <c r="C161" s="63"/>
      <c r="D161" s="217" t="s">
        <v>5634</v>
      </c>
      <c r="E161" s="63"/>
      <c r="F161" s="263" t="s">
        <v>5702</v>
      </c>
      <c r="G161" s="63"/>
      <c r="H161" s="63"/>
      <c r="I161" s="172"/>
      <c r="J161" s="63"/>
      <c r="K161" s="63"/>
      <c r="L161" s="61"/>
      <c r="M161" s="264"/>
      <c r="N161" s="42"/>
      <c r="O161" s="42"/>
      <c r="P161" s="42"/>
      <c r="Q161" s="42"/>
      <c r="R161" s="42"/>
      <c r="S161" s="42"/>
      <c r="T161" s="78"/>
      <c r="AT161" s="25" t="s">
        <v>5634</v>
      </c>
      <c r="AU161" s="25" t="s">
        <v>78</v>
      </c>
    </row>
    <row r="162" spans="2:51" s="12" customFormat="1" ht="27">
      <c r="B162" s="215"/>
      <c r="C162" s="216"/>
      <c r="D162" s="217" t="s">
        <v>219</v>
      </c>
      <c r="E162" s="218" t="s">
        <v>21</v>
      </c>
      <c r="F162" s="219" t="s">
        <v>5703</v>
      </c>
      <c r="G162" s="216"/>
      <c r="H162" s="220">
        <v>11.003</v>
      </c>
      <c r="I162" s="221"/>
      <c r="J162" s="216"/>
      <c r="K162" s="216"/>
      <c r="L162" s="222"/>
      <c r="M162" s="223"/>
      <c r="N162" s="224"/>
      <c r="O162" s="224"/>
      <c r="P162" s="224"/>
      <c r="Q162" s="224"/>
      <c r="R162" s="224"/>
      <c r="S162" s="224"/>
      <c r="T162" s="225"/>
      <c r="AT162" s="226" t="s">
        <v>219</v>
      </c>
      <c r="AU162" s="226" t="s">
        <v>78</v>
      </c>
      <c r="AV162" s="12" t="s">
        <v>80</v>
      </c>
      <c r="AW162" s="12" t="s">
        <v>35</v>
      </c>
      <c r="AX162" s="12" t="s">
        <v>71</v>
      </c>
      <c r="AY162" s="226" t="s">
        <v>210</v>
      </c>
    </row>
    <row r="163" spans="2:51" s="12" customFormat="1" ht="13.5">
      <c r="B163" s="215"/>
      <c r="C163" s="216"/>
      <c r="D163" s="217" t="s">
        <v>219</v>
      </c>
      <c r="E163" s="218" t="s">
        <v>21</v>
      </c>
      <c r="F163" s="219" t="s">
        <v>5704</v>
      </c>
      <c r="G163" s="216"/>
      <c r="H163" s="220">
        <v>42.048</v>
      </c>
      <c r="I163" s="221"/>
      <c r="J163" s="216"/>
      <c r="K163" s="216"/>
      <c r="L163" s="222"/>
      <c r="M163" s="223"/>
      <c r="N163" s="224"/>
      <c r="O163" s="224"/>
      <c r="P163" s="224"/>
      <c r="Q163" s="224"/>
      <c r="R163" s="224"/>
      <c r="S163" s="224"/>
      <c r="T163" s="225"/>
      <c r="AT163" s="226" t="s">
        <v>219</v>
      </c>
      <c r="AU163" s="226" t="s">
        <v>78</v>
      </c>
      <c r="AV163" s="12" t="s">
        <v>80</v>
      </c>
      <c r="AW163" s="12" t="s">
        <v>35</v>
      </c>
      <c r="AX163" s="12" t="s">
        <v>71</v>
      </c>
      <c r="AY163" s="226" t="s">
        <v>210</v>
      </c>
    </row>
    <row r="164" spans="2:51" s="13" customFormat="1" ht="13.5">
      <c r="B164" s="227"/>
      <c r="C164" s="228"/>
      <c r="D164" s="217" t="s">
        <v>219</v>
      </c>
      <c r="E164" s="229" t="s">
        <v>21</v>
      </c>
      <c r="F164" s="230" t="s">
        <v>240</v>
      </c>
      <c r="G164" s="228"/>
      <c r="H164" s="231">
        <v>53.051</v>
      </c>
      <c r="I164" s="232"/>
      <c r="J164" s="228"/>
      <c r="K164" s="228"/>
      <c r="L164" s="233"/>
      <c r="M164" s="234"/>
      <c r="N164" s="235"/>
      <c r="O164" s="235"/>
      <c r="P164" s="235"/>
      <c r="Q164" s="235"/>
      <c r="R164" s="235"/>
      <c r="S164" s="235"/>
      <c r="T164" s="236"/>
      <c r="AT164" s="237" t="s">
        <v>219</v>
      </c>
      <c r="AU164" s="237" t="s">
        <v>78</v>
      </c>
      <c r="AV164" s="13" t="s">
        <v>217</v>
      </c>
      <c r="AW164" s="13" t="s">
        <v>35</v>
      </c>
      <c r="AX164" s="13" t="s">
        <v>78</v>
      </c>
      <c r="AY164" s="237" t="s">
        <v>210</v>
      </c>
    </row>
    <row r="165" spans="2:65" s="1" customFormat="1" ht="16.5" customHeight="1">
      <c r="B165" s="41"/>
      <c r="C165" s="203" t="s">
        <v>295</v>
      </c>
      <c r="D165" s="203" t="s">
        <v>212</v>
      </c>
      <c r="E165" s="204" t="s">
        <v>5705</v>
      </c>
      <c r="F165" s="205" t="s">
        <v>5706</v>
      </c>
      <c r="G165" s="206" t="s">
        <v>302</v>
      </c>
      <c r="H165" s="207">
        <v>23.36</v>
      </c>
      <c r="I165" s="208"/>
      <c r="J165" s="209">
        <f>ROUND(I165*H165,2)</f>
        <v>0</v>
      </c>
      <c r="K165" s="205" t="s">
        <v>21</v>
      </c>
      <c r="L165" s="61"/>
      <c r="M165" s="210" t="s">
        <v>21</v>
      </c>
      <c r="N165" s="211" t="s">
        <v>42</v>
      </c>
      <c r="O165" s="42"/>
      <c r="P165" s="212">
        <f>O165*H165</f>
        <v>0</v>
      </c>
      <c r="Q165" s="212">
        <v>0</v>
      </c>
      <c r="R165" s="212">
        <f>Q165*H165</f>
        <v>0</v>
      </c>
      <c r="S165" s="212">
        <v>0</v>
      </c>
      <c r="T165" s="213">
        <f>S165*H165</f>
        <v>0</v>
      </c>
      <c r="AR165" s="25" t="s">
        <v>217</v>
      </c>
      <c r="AT165" s="25" t="s">
        <v>212</v>
      </c>
      <c r="AU165" s="25" t="s">
        <v>78</v>
      </c>
      <c r="AY165" s="25" t="s">
        <v>210</v>
      </c>
      <c r="BE165" s="214">
        <f>IF(N165="základní",J165,0)</f>
        <v>0</v>
      </c>
      <c r="BF165" s="214">
        <f>IF(N165="snížená",J165,0)</f>
        <v>0</v>
      </c>
      <c r="BG165" s="214">
        <f>IF(N165="zákl. přenesená",J165,0)</f>
        <v>0</v>
      </c>
      <c r="BH165" s="214">
        <f>IF(N165="sníž. přenesená",J165,0)</f>
        <v>0</v>
      </c>
      <c r="BI165" s="214">
        <f>IF(N165="nulová",J165,0)</f>
        <v>0</v>
      </c>
      <c r="BJ165" s="25" t="s">
        <v>78</v>
      </c>
      <c r="BK165" s="214">
        <f>ROUND(I165*H165,2)</f>
        <v>0</v>
      </c>
      <c r="BL165" s="25" t="s">
        <v>217</v>
      </c>
      <c r="BM165" s="25" t="s">
        <v>383</v>
      </c>
    </row>
    <row r="166" spans="2:47" s="1" customFormat="1" ht="121.5">
      <c r="B166" s="41"/>
      <c r="C166" s="63"/>
      <c r="D166" s="217" t="s">
        <v>5634</v>
      </c>
      <c r="E166" s="63"/>
      <c r="F166" s="263" t="s">
        <v>5707</v>
      </c>
      <c r="G166" s="63"/>
      <c r="H166" s="63"/>
      <c r="I166" s="172"/>
      <c r="J166" s="63"/>
      <c r="K166" s="63"/>
      <c r="L166" s="61"/>
      <c r="M166" s="264"/>
      <c r="N166" s="42"/>
      <c r="O166" s="42"/>
      <c r="P166" s="42"/>
      <c r="Q166" s="42"/>
      <c r="R166" s="42"/>
      <c r="S166" s="42"/>
      <c r="T166" s="78"/>
      <c r="AT166" s="25" t="s">
        <v>5634</v>
      </c>
      <c r="AU166" s="25" t="s">
        <v>78</v>
      </c>
    </row>
    <row r="167" spans="2:51" s="12" customFormat="1" ht="13.5">
      <c r="B167" s="215"/>
      <c r="C167" s="216"/>
      <c r="D167" s="217" t="s">
        <v>219</v>
      </c>
      <c r="E167" s="218" t="s">
        <v>21</v>
      </c>
      <c r="F167" s="219" t="s">
        <v>5708</v>
      </c>
      <c r="G167" s="216"/>
      <c r="H167" s="220">
        <v>23.36</v>
      </c>
      <c r="I167" s="221"/>
      <c r="J167" s="216"/>
      <c r="K167" s="216"/>
      <c r="L167" s="222"/>
      <c r="M167" s="223"/>
      <c r="N167" s="224"/>
      <c r="O167" s="224"/>
      <c r="P167" s="224"/>
      <c r="Q167" s="224"/>
      <c r="R167" s="224"/>
      <c r="S167" s="224"/>
      <c r="T167" s="225"/>
      <c r="AT167" s="226" t="s">
        <v>219</v>
      </c>
      <c r="AU167" s="226" t="s">
        <v>78</v>
      </c>
      <c r="AV167" s="12" t="s">
        <v>80</v>
      </c>
      <c r="AW167" s="12" t="s">
        <v>35</v>
      </c>
      <c r="AX167" s="12" t="s">
        <v>71</v>
      </c>
      <c r="AY167" s="226" t="s">
        <v>210</v>
      </c>
    </row>
    <row r="168" spans="2:51" s="13" customFormat="1" ht="13.5">
      <c r="B168" s="227"/>
      <c r="C168" s="228"/>
      <c r="D168" s="217" t="s">
        <v>219</v>
      </c>
      <c r="E168" s="229" t="s">
        <v>21</v>
      </c>
      <c r="F168" s="230" t="s">
        <v>240</v>
      </c>
      <c r="G168" s="228"/>
      <c r="H168" s="231">
        <v>23.36</v>
      </c>
      <c r="I168" s="232"/>
      <c r="J168" s="228"/>
      <c r="K168" s="228"/>
      <c r="L168" s="233"/>
      <c r="M168" s="234"/>
      <c r="N168" s="235"/>
      <c r="O168" s="235"/>
      <c r="P168" s="235"/>
      <c r="Q168" s="235"/>
      <c r="R168" s="235"/>
      <c r="S168" s="235"/>
      <c r="T168" s="236"/>
      <c r="AT168" s="237" t="s">
        <v>219</v>
      </c>
      <c r="AU168" s="237" t="s">
        <v>78</v>
      </c>
      <c r="AV168" s="13" t="s">
        <v>217</v>
      </c>
      <c r="AW168" s="13" t="s">
        <v>35</v>
      </c>
      <c r="AX168" s="13" t="s">
        <v>78</v>
      </c>
      <c r="AY168" s="237" t="s">
        <v>210</v>
      </c>
    </row>
    <row r="169" spans="2:63" s="11" customFormat="1" ht="37.35" customHeight="1">
      <c r="B169" s="187"/>
      <c r="C169" s="188"/>
      <c r="D169" s="189" t="s">
        <v>70</v>
      </c>
      <c r="E169" s="190" t="s">
        <v>234</v>
      </c>
      <c r="F169" s="190" t="s">
        <v>5709</v>
      </c>
      <c r="G169" s="188"/>
      <c r="H169" s="188"/>
      <c r="I169" s="191"/>
      <c r="J169" s="192">
        <f>BK169</f>
        <v>0</v>
      </c>
      <c r="K169" s="188"/>
      <c r="L169" s="193"/>
      <c r="M169" s="194"/>
      <c r="N169" s="195"/>
      <c r="O169" s="195"/>
      <c r="P169" s="196">
        <f>SUM(P170:P182)</f>
        <v>0</v>
      </c>
      <c r="Q169" s="195"/>
      <c r="R169" s="196">
        <f>SUM(R170:R182)</f>
        <v>0</v>
      </c>
      <c r="S169" s="195"/>
      <c r="T169" s="197">
        <f>SUM(T170:T182)</f>
        <v>0</v>
      </c>
      <c r="AR169" s="198" t="s">
        <v>78</v>
      </c>
      <c r="AT169" s="199" t="s">
        <v>70</v>
      </c>
      <c r="AU169" s="199" t="s">
        <v>71</v>
      </c>
      <c r="AY169" s="198" t="s">
        <v>210</v>
      </c>
      <c r="BK169" s="200">
        <f>SUM(BK170:BK182)</f>
        <v>0</v>
      </c>
    </row>
    <row r="170" spans="2:65" s="1" customFormat="1" ht="16.5" customHeight="1">
      <c r="B170" s="41"/>
      <c r="C170" s="203" t="s">
        <v>301</v>
      </c>
      <c r="D170" s="203" t="s">
        <v>212</v>
      </c>
      <c r="E170" s="204" t="s">
        <v>5710</v>
      </c>
      <c r="F170" s="205" t="s">
        <v>5711</v>
      </c>
      <c r="G170" s="206" t="s">
        <v>5679</v>
      </c>
      <c r="H170" s="207">
        <v>32.761</v>
      </c>
      <c r="I170" s="208"/>
      <c r="J170" s="209">
        <f>ROUND(I170*H170,2)</f>
        <v>0</v>
      </c>
      <c r="K170" s="205" t="s">
        <v>21</v>
      </c>
      <c r="L170" s="61"/>
      <c r="M170" s="210" t="s">
        <v>21</v>
      </c>
      <c r="N170" s="211" t="s">
        <v>42</v>
      </c>
      <c r="O170" s="42"/>
      <c r="P170" s="212">
        <f>O170*H170</f>
        <v>0</v>
      </c>
      <c r="Q170" s="212">
        <v>0</v>
      </c>
      <c r="R170" s="212">
        <f>Q170*H170</f>
        <v>0</v>
      </c>
      <c r="S170" s="212">
        <v>0</v>
      </c>
      <c r="T170" s="213">
        <f>S170*H170</f>
        <v>0</v>
      </c>
      <c r="AR170" s="25" t="s">
        <v>217</v>
      </c>
      <c r="AT170" s="25" t="s">
        <v>212</v>
      </c>
      <c r="AU170" s="25" t="s">
        <v>78</v>
      </c>
      <c r="AY170" s="25" t="s">
        <v>210</v>
      </c>
      <c r="BE170" s="214">
        <f>IF(N170="základní",J170,0)</f>
        <v>0</v>
      </c>
      <c r="BF170" s="214">
        <f>IF(N170="snížená",J170,0)</f>
        <v>0</v>
      </c>
      <c r="BG170" s="214">
        <f>IF(N170="zákl. přenesená",J170,0)</f>
        <v>0</v>
      </c>
      <c r="BH170" s="214">
        <f>IF(N170="sníž. přenesená",J170,0)</f>
        <v>0</v>
      </c>
      <c r="BI170" s="214">
        <f>IF(N170="nulová",J170,0)</f>
        <v>0</v>
      </c>
      <c r="BJ170" s="25" t="s">
        <v>78</v>
      </c>
      <c r="BK170" s="214">
        <f>ROUND(I170*H170,2)</f>
        <v>0</v>
      </c>
      <c r="BL170" s="25" t="s">
        <v>217</v>
      </c>
      <c r="BM170" s="25" t="s">
        <v>393</v>
      </c>
    </row>
    <row r="171" spans="2:47" s="1" customFormat="1" ht="54">
      <c r="B171" s="41"/>
      <c r="C171" s="63"/>
      <c r="D171" s="217" t="s">
        <v>5634</v>
      </c>
      <c r="E171" s="63"/>
      <c r="F171" s="263" t="s">
        <v>5712</v>
      </c>
      <c r="G171" s="63"/>
      <c r="H171" s="63"/>
      <c r="I171" s="172"/>
      <c r="J171" s="63"/>
      <c r="K171" s="63"/>
      <c r="L171" s="61"/>
      <c r="M171" s="264"/>
      <c r="N171" s="42"/>
      <c r="O171" s="42"/>
      <c r="P171" s="42"/>
      <c r="Q171" s="42"/>
      <c r="R171" s="42"/>
      <c r="S171" s="42"/>
      <c r="T171" s="78"/>
      <c r="AT171" s="25" t="s">
        <v>5634</v>
      </c>
      <c r="AU171" s="25" t="s">
        <v>78</v>
      </c>
    </row>
    <row r="172" spans="2:51" s="12" customFormat="1" ht="13.5">
      <c r="B172" s="215"/>
      <c r="C172" s="216"/>
      <c r="D172" s="217" t="s">
        <v>219</v>
      </c>
      <c r="E172" s="218" t="s">
        <v>21</v>
      </c>
      <c r="F172" s="219" t="s">
        <v>5713</v>
      </c>
      <c r="G172" s="216"/>
      <c r="H172" s="220">
        <v>2.678</v>
      </c>
      <c r="I172" s="221"/>
      <c r="J172" s="216"/>
      <c r="K172" s="216"/>
      <c r="L172" s="222"/>
      <c r="M172" s="223"/>
      <c r="N172" s="224"/>
      <c r="O172" s="224"/>
      <c r="P172" s="224"/>
      <c r="Q172" s="224"/>
      <c r="R172" s="224"/>
      <c r="S172" s="224"/>
      <c r="T172" s="225"/>
      <c r="AT172" s="226" t="s">
        <v>219</v>
      </c>
      <c r="AU172" s="226" t="s">
        <v>78</v>
      </c>
      <c r="AV172" s="12" t="s">
        <v>80</v>
      </c>
      <c r="AW172" s="12" t="s">
        <v>35</v>
      </c>
      <c r="AX172" s="12" t="s">
        <v>71</v>
      </c>
      <c r="AY172" s="226" t="s">
        <v>210</v>
      </c>
    </row>
    <row r="173" spans="2:51" s="12" customFormat="1" ht="13.5">
      <c r="B173" s="215"/>
      <c r="C173" s="216"/>
      <c r="D173" s="217" t="s">
        <v>219</v>
      </c>
      <c r="E173" s="218" t="s">
        <v>21</v>
      </c>
      <c r="F173" s="219" t="s">
        <v>5714</v>
      </c>
      <c r="G173" s="216"/>
      <c r="H173" s="220">
        <v>30.083</v>
      </c>
      <c r="I173" s="221"/>
      <c r="J173" s="216"/>
      <c r="K173" s="216"/>
      <c r="L173" s="222"/>
      <c r="M173" s="223"/>
      <c r="N173" s="224"/>
      <c r="O173" s="224"/>
      <c r="P173" s="224"/>
      <c r="Q173" s="224"/>
      <c r="R173" s="224"/>
      <c r="S173" s="224"/>
      <c r="T173" s="225"/>
      <c r="AT173" s="226" t="s">
        <v>219</v>
      </c>
      <c r="AU173" s="226" t="s">
        <v>78</v>
      </c>
      <c r="AV173" s="12" t="s">
        <v>80</v>
      </c>
      <c r="AW173" s="12" t="s">
        <v>35</v>
      </c>
      <c r="AX173" s="12" t="s">
        <v>71</v>
      </c>
      <c r="AY173" s="226" t="s">
        <v>210</v>
      </c>
    </row>
    <row r="174" spans="2:51" s="13" customFormat="1" ht="13.5">
      <c r="B174" s="227"/>
      <c r="C174" s="228"/>
      <c r="D174" s="217" t="s">
        <v>219</v>
      </c>
      <c r="E174" s="229" t="s">
        <v>21</v>
      </c>
      <c r="F174" s="230" t="s">
        <v>240</v>
      </c>
      <c r="G174" s="228"/>
      <c r="H174" s="231">
        <v>32.761</v>
      </c>
      <c r="I174" s="232"/>
      <c r="J174" s="228"/>
      <c r="K174" s="228"/>
      <c r="L174" s="233"/>
      <c r="M174" s="234"/>
      <c r="N174" s="235"/>
      <c r="O174" s="235"/>
      <c r="P174" s="235"/>
      <c r="Q174" s="235"/>
      <c r="R174" s="235"/>
      <c r="S174" s="235"/>
      <c r="T174" s="236"/>
      <c r="AT174" s="237" t="s">
        <v>219</v>
      </c>
      <c r="AU174" s="237" t="s">
        <v>78</v>
      </c>
      <c r="AV174" s="13" t="s">
        <v>217</v>
      </c>
      <c r="AW174" s="13" t="s">
        <v>35</v>
      </c>
      <c r="AX174" s="13" t="s">
        <v>78</v>
      </c>
      <c r="AY174" s="237" t="s">
        <v>210</v>
      </c>
    </row>
    <row r="175" spans="2:65" s="1" customFormat="1" ht="16.5" customHeight="1">
      <c r="B175" s="41"/>
      <c r="C175" s="203" t="s">
        <v>307</v>
      </c>
      <c r="D175" s="203" t="s">
        <v>212</v>
      </c>
      <c r="E175" s="204" t="s">
        <v>5715</v>
      </c>
      <c r="F175" s="205" t="s">
        <v>5716</v>
      </c>
      <c r="G175" s="206" t="s">
        <v>5679</v>
      </c>
      <c r="H175" s="207">
        <v>2.55</v>
      </c>
      <c r="I175" s="208"/>
      <c r="J175" s="209">
        <f>ROUND(I175*H175,2)</f>
        <v>0</v>
      </c>
      <c r="K175" s="205" t="s">
        <v>21</v>
      </c>
      <c r="L175" s="61"/>
      <c r="M175" s="210" t="s">
        <v>21</v>
      </c>
      <c r="N175" s="211" t="s">
        <v>42</v>
      </c>
      <c r="O175" s="42"/>
      <c r="P175" s="212">
        <f>O175*H175</f>
        <v>0</v>
      </c>
      <c r="Q175" s="212">
        <v>0</v>
      </c>
      <c r="R175" s="212">
        <f>Q175*H175</f>
        <v>0</v>
      </c>
      <c r="S175" s="212">
        <v>0</v>
      </c>
      <c r="T175" s="213">
        <f>S175*H175</f>
        <v>0</v>
      </c>
      <c r="AR175" s="25" t="s">
        <v>217</v>
      </c>
      <c r="AT175" s="25" t="s">
        <v>212</v>
      </c>
      <c r="AU175" s="25" t="s">
        <v>78</v>
      </c>
      <c r="AY175" s="25" t="s">
        <v>210</v>
      </c>
      <c r="BE175" s="214">
        <f>IF(N175="základní",J175,0)</f>
        <v>0</v>
      </c>
      <c r="BF175" s="214">
        <f>IF(N175="snížená",J175,0)</f>
        <v>0</v>
      </c>
      <c r="BG175" s="214">
        <f>IF(N175="zákl. přenesená",J175,0)</f>
        <v>0</v>
      </c>
      <c r="BH175" s="214">
        <f>IF(N175="sníž. přenesená",J175,0)</f>
        <v>0</v>
      </c>
      <c r="BI175" s="214">
        <f>IF(N175="nulová",J175,0)</f>
        <v>0</v>
      </c>
      <c r="BJ175" s="25" t="s">
        <v>78</v>
      </c>
      <c r="BK175" s="214">
        <f>ROUND(I175*H175,2)</f>
        <v>0</v>
      </c>
      <c r="BL175" s="25" t="s">
        <v>217</v>
      </c>
      <c r="BM175" s="25" t="s">
        <v>404</v>
      </c>
    </row>
    <row r="176" spans="2:47" s="1" customFormat="1" ht="121.5">
      <c r="B176" s="41"/>
      <c r="C176" s="63"/>
      <c r="D176" s="217" t="s">
        <v>5634</v>
      </c>
      <c r="E176" s="63"/>
      <c r="F176" s="263" t="s">
        <v>5717</v>
      </c>
      <c r="G176" s="63"/>
      <c r="H176" s="63"/>
      <c r="I176" s="172"/>
      <c r="J176" s="63"/>
      <c r="K176" s="63"/>
      <c r="L176" s="61"/>
      <c r="M176" s="264"/>
      <c r="N176" s="42"/>
      <c r="O176" s="42"/>
      <c r="P176" s="42"/>
      <c r="Q176" s="42"/>
      <c r="R176" s="42"/>
      <c r="S176" s="42"/>
      <c r="T176" s="78"/>
      <c r="AT176" s="25" t="s">
        <v>5634</v>
      </c>
      <c r="AU176" s="25" t="s">
        <v>78</v>
      </c>
    </row>
    <row r="177" spans="2:51" s="12" customFormat="1" ht="13.5">
      <c r="B177" s="215"/>
      <c r="C177" s="216"/>
      <c r="D177" s="217" t="s">
        <v>219</v>
      </c>
      <c r="E177" s="218" t="s">
        <v>21</v>
      </c>
      <c r="F177" s="219" t="s">
        <v>5718</v>
      </c>
      <c r="G177" s="216"/>
      <c r="H177" s="220">
        <v>2.55</v>
      </c>
      <c r="I177" s="221"/>
      <c r="J177" s="216"/>
      <c r="K177" s="216"/>
      <c r="L177" s="222"/>
      <c r="M177" s="223"/>
      <c r="N177" s="224"/>
      <c r="O177" s="224"/>
      <c r="P177" s="224"/>
      <c r="Q177" s="224"/>
      <c r="R177" s="224"/>
      <c r="S177" s="224"/>
      <c r="T177" s="225"/>
      <c r="AT177" s="226" t="s">
        <v>219</v>
      </c>
      <c r="AU177" s="226" t="s">
        <v>78</v>
      </c>
      <c r="AV177" s="12" t="s">
        <v>80</v>
      </c>
      <c r="AW177" s="12" t="s">
        <v>35</v>
      </c>
      <c r="AX177" s="12" t="s">
        <v>71</v>
      </c>
      <c r="AY177" s="226" t="s">
        <v>210</v>
      </c>
    </row>
    <row r="178" spans="2:51" s="13" customFormat="1" ht="13.5">
      <c r="B178" s="227"/>
      <c r="C178" s="228"/>
      <c r="D178" s="217" t="s">
        <v>219</v>
      </c>
      <c r="E178" s="229" t="s">
        <v>21</v>
      </c>
      <c r="F178" s="230" t="s">
        <v>240</v>
      </c>
      <c r="G178" s="228"/>
      <c r="H178" s="231">
        <v>2.55</v>
      </c>
      <c r="I178" s="232"/>
      <c r="J178" s="228"/>
      <c r="K178" s="228"/>
      <c r="L178" s="233"/>
      <c r="M178" s="234"/>
      <c r="N178" s="235"/>
      <c r="O178" s="235"/>
      <c r="P178" s="235"/>
      <c r="Q178" s="235"/>
      <c r="R178" s="235"/>
      <c r="S178" s="235"/>
      <c r="T178" s="236"/>
      <c r="AT178" s="237" t="s">
        <v>219</v>
      </c>
      <c r="AU178" s="237" t="s">
        <v>78</v>
      </c>
      <c r="AV178" s="13" t="s">
        <v>217</v>
      </c>
      <c r="AW178" s="13" t="s">
        <v>35</v>
      </c>
      <c r="AX178" s="13" t="s">
        <v>78</v>
      </c>
      <c r="AY178" s="237" t="s">
        <v>210</v>
      </c>
    </row>
    <row r="179" spans="2:65" s="1" customFormat="1" ht="16.5" customHeight="1">
      <c r="B179" s="41"/>
      <c r="C179" s="203" t="s">
        <v>312</v>
      </c>
      <c r="D179" s="203" t="s">
        <v>212</v>
      </c>
      <c r="E179" s="204" t="s">
        <v>5719</v>
      </c>
      <c r="F179" s="205" t="s">
        <v>5720</v>
      </c>
      <c r="G179" s="206" t="s">
        <v>5679</v>
      </c>
      <c r="H179" s="207">
        <v>28.65</v>
      </c>
      <c r="I179" s="208"/>
      <c r="J179" s="209">
        <f>ROUND(I179*H179,2)</f>
        <v>0</v>
      </c>
      <c r="K179" s="205" t="s">
        <v>21</v>
      </c>
      <c r="L179" s="61"/>
      <c r="M179" s="210" t="s">
        <v>21</v>
      </c>
      <c r="N179" s="211" t="s">
        <v>42</v>
      </c>
      <c r="O179" s="42"/>
      <c r="P179" s="212">
        <f>O179*H179</f>
        <v>0</v>
      </c>
      <c r="Q179" s="212">
        <v>0</v>
      </c>
      <c r="R179" s="212">
        <f>Q179*H179</f>
        <v>0</v>
      </c>
      <c r="S179" s="212">
        <v>0</v>
      </c>
      <c r="T179" s="213">
        <f>S179*H179</f>
        <v>0</v>
      </c>
      <c r="AR179" s="25" t="s">
        <v>217</v>
      </c>
      <c r="AT179" s="25" t="s">
        <v>212</v>
      </c>
      <c r="AU179" s="25" t="s">
        <v>78</v>
      </c>
      <c r="AY179" s="25" t="s">
        <v>210</v>
      </c>
      <c r="BE179" s="214">
        <f>IF(N179="základní",J179,0)</f>
        <v>0</v>
      </c>
      <c r="BF179" s="214">
        <f>IF(N179="snížená",J179,0)</f>
        <v>0</v>
      </c>
      <c r="BG179" s="214">
        <f>IF(N179="zákl. přenesená",J179,0)</f>
        <v>0</v>
      </c>
      <c r="BH179" s="214">
        <f>IF(N179="sníž. přenesená",J179,0)</f>
        <v>0</v>
      </c>
      <c r="BI179" s="214">
        <f>IF(N179="nulová",J179,0)</f>
        <v>0</v>
      </c>
      <c r="BJ179" s="25" t="s">
        <v>78</v>
      </c>
      <c r="BK179" s="214">
        <f>ROUND(I179*H179,2)</f>
        <v>0</v>
      </c>
      <c r="BL179" s="25" t="s">
        <v>217</v>
      </c>
      <c r="BM179" s="25" t="s">
        <v>414</v>
      </c>
    </row>
    <row r="180" spans="2:47" s="1" customFormat="1" ht="121.5">
      <c r="B180" s="41"/>
      <c r="C180" s="63"/>
      <c r="D180" s="217" t="s">
        <v>5634</v>
      </c>
      <c r="E180" s="63"/>
      <c r="F180" s="263" t="s">
        <v>5717</v>
      </c>
      <c r="G180" s="63"/>
      <c r="H180" s="63"/>
      <c r="I180" s="172"/>
      <c r="J180" s="63"/>
      <c r="K180" s="63"/>
      <c r="L180" s="61"/>
      <c r="M180" s="264"/>
      <c r="N180" s="42"/>
      <c r="O180" s="42"/>
      <c r="P180" s="42"/>
      <c r="Q180" s="42"/>
      <c r="R180" s="42"/>
      <c r="S180" s="42"/>
      <c r="T180" s="78"/>
      <c r="AT180" s="25" t="s">
        <v>5634</v>
      </c>
      <c r="AU180" s="25" t="s">
        <v>78</v>
      </c>
    </row>
    <row r="181" spans="2:51" s="12" customFormat="1" ht="13.5">
      <c r="B181" s="215"/>
      <c r="C181" s="216"/>
      <c r="D181" s="217" t="s">
        <v>219</v>
      </c>
      <c r="E181" s="218" t="s">
        <v>21</v>
      </c>
      <c r="F181" s="219" t="s">
        <v>5721</v>
      </c>
      <c r="G181" s="216"/>
      <c r="H181" s="220">
        <v>28.65</v>
      </c>
      <c r="I181" s="221"/>
      <c r="J181" s="216"/>
      <c r="K181" s="216"/>
      <c r="L181" s="222"/>
      <c r="M181" s="223"/>
      <c r="N181" s="224"/>
      <c r="O181" s="224"/>
      <c r="P181" s="224"/>
      <c r="Q181" s="224"/>
      <c r="R181" s="224"/>
      <c r="S181" s="224"/>
      <c r="T181" s="225"/>
      <c r="AT181" s="226" t="s">
        <v>219</v>
      </c>
      <c r="AU181" s="226" t="s">
        <v>78</v>
      </c>
      <c r="AV181" s="12" t="s">
        <v>80</v>
      </c>
      <c r="AW181" s="12" t="s">
        <v>35</v>
      </c>
      <c r="AX181" s="12" t="s">
        <v>71</v>
      </c>
      <c r="AY181" s="226" t="s">
        <v>210</v>
      </c>
    </row>
    <row r="182" spans="2:51" s="13" customFormat="1" ht="13.5">
      <c r="B182" s="227"/>
      <c r="C182" s="228"/>
      <c r="D182" s="217" t="s">
        <v>219</v>
      </c>
      <c r="E182" s="229" t="s">
        <v>21</v>
      </c>
      <c r="F182" s="230" t="s">
        <v>240</v>
      </c>
      <c r="G182" s="228"/>
      <c r="H182" s="231">
        <v>28.65</v>
      </c>
      <c r="I182" s="232"/>
      <c r="J182" s="228"/>
      <c r="K182" s="228"/>
      <c r="L182" s="233"/>
      <c r="M182" s="234"/>
      <c r="N182" s="235"/>
      <c r="O182" s="235"/>
      <c r="P182" s="235"/>
      <c r="Q182" s="235"/>
      <c r="R182" s="235"/>
      <c r="S182" s="235"/>
      <c r="T182" s="236"/>
      <c r="AT182" s="237" t="s">
        <v>219</v>
      </c>
      <c r="AU182" s="237" t="s">
        <v>78</v>
      </c>
      <c r="AV182" s="13" t="s">
        <v>217</v>
      </c>
      <c r="AW182" s="13" t="s">
        <v>35</v>
      </c>
      <c r="AX182" s="13" t="s">
        <v>78</v>
      </c>
      <c r="AY182" s="237" t="s">
        <v>210</v>
      </c>
    </row>
    <row r="183" spans="2:63" s="11" customFormat="1" ht="37.35" customHeight="1">
      <c r="B183" s="187"/>
      <c r="C183" s="188"/>
      <c r="D183" s="189" t="s">
        <v>70</v>
      </c>
      <c r="E183" s="190" t="s">
        <v>257</v>
      </c>
      <c r="F183" s="190" t="s">
        <v>5722</v>
      </c>
      <c r="G183" s="188"/>
      <c r="H183" s="188"/>
      <c r="I183" s="191"/>
      <c r="J183" s="192">
        <f>BK183</f>
        <v>0</v>
      </c>
      <c r="K183" s="188"/>
      <c r="L183" s="193"/>
      <c r="M183" s="194"/>
      <c r="N183" s="195"/>
      <c r="O183" s="195"/>
      <c r="P183" s="196">
        <f>SUM(P184:P207)</f>
        <v>0</v>
      </c>
      <c r="Q183" s="195"/>
      <c r="R183" s="196">
        <f>SUM(R184:R207)</f>
        <v>0</v>
      </c>
      <c r="S183" s="195"/>
      <c r="T183" s="197">
        <f>SUM(T184:T207)</f>
        <v>0</v>
      </c>
      <c r="AR183" s="198" t="s">
        <v>78</v>
      </c>
      <c r="AT183" s="199" t="s">
        <v>70</v>
      </c>
      <c r="AU183" s="199" t="s">
        <v>71</v>
      </c>
      <c r="AY183" s="198" t="s">
        <v>210</v>
      </c>
      <c r="BK183" s="200">
        <f>SUM(BK184:BK207)</f>
        <v>0</v>
      </c>
    </row>
    <row r="184" spans="2:65" s="1" customFormat="1" ht="25.5" customHeight="1">
      <c r="B184" s="41"/>
      <c r="C184" s="203" t="s">
        <v>9</v>
      </c>
      <c r="D184" s="203" t="s">
        <v>212</v>
      </c>
      <c r="E184" s="204" t="s">
        <v>5723</v>
      </c>
      <c r="F184" s="205" t="s">
        <v>5724</v>
      </c>
      <c r="G184" s="206" t="s">
        <v>5725</v>
      </c>
      <c r="H184" s="207">
        <v>2</v>
      </c>
      <c r="I184" s="208"/>
      <c r="J184" s="209">
        <f>ROUND(I184*H184,2)</f>
        <v>0</v>
      </c>
      <c r="K184" s="205" t="s">
        <v>21</v>
      </c>
      <c r="L184" s="61"/>
      <c r="M184" s="210" t="s">
        <v>21</v>
      </c>
      <c r="N184" s="211" t="s">
        <v>42</v>
      </c>
      <c r="O184" s="42"/>
      <c r="P184" s="212">
        <f>O184*H184</f>
        <v>0</v>
      </c>
      <c r="Q184" s="212">
        <v>0</v>
      </c>
      <c r="R184" s="212">
        <f>Q184*H184</f>
        <v>0</v>
      </c>
      <c r="S184" s="212">
        <v>0</v>
      </c>
      <c r="T184" s="213">
        <f>S184*H184</f>
        <v>0</v>
      </c>
      <c r="AR184" s="25" t="s">
        <v>217</v>
      </c>
      <c r="AT184" s="25" t="s">
        <v>212</v>
      </c>
      <c r="AU184" s="25" t="s">
        <v>78</v>
      </c>
      <c r="AY184" s="25" t="s">
        <v>210</v>
      </c>
      <c r="BE184" s="214">
        <f>IF(N184="základní",J184,0)</f>
        <v>0</v>
      </c>
      <c r="BF184" s="214">
        <f>IF(N184="snížená",J184,0)</f>
        <v>0</v>
      </c>
      <c r="BG184" s="214">
        <f>IF(N184="zákl. přenesená",J184,0)</f>
        <v>0</v>
      </c>
      <c r="BH184" s="214">
        <f>IF(N184="sníž. přenesená",J184,0)</f>
        <v>0</v>
      </c>
      <c r="BI184" s="214">
        <f>IF(N184="nulová",J184,0)</f>
        <v>0</v>
      </c>
      <c r="BJ184" s="25" t="s">
        <v>78</v>
      </c>
      <c r="BK184" s="214">
        <f>ROUND(I184*H184,2)</f>
        <v>0</v>
      </c>
      <c r="BL184" s="25" t="s">
        <v>217</v>
      </c>
      <c r="BM184" s="25" t="s">
        <v>426</v>
      </c>
    </row>
    <row r="185" spans="2:47" s="1" customFormat="1" ht="27">
      <c r="B185" s="41"/>
      <c r="C185" s="63"/>
      <c r="D185" s="217" t="s">
        <v>5634</v>
      </c>
      <c r="E185" s="63"/>
      <c r="F185" s="263" t="s">
        <v>5726</v>
      </c>
      <c r="G185" s="63"/>
      <c r="H185" s="63"/>
      <c r="I185" s="172"/>
      <c r="J185" s="63"/>
      <c r="K185" s="63"/>
      <c r="L185" s="61"/>
      <c r="M185" s="264"/>
      <c r="N185" s="42"/>
      <c r="O185" s="42"/>
      <c r="P185" s="42"/>
      <c r="Q185" s="42"/>
      <c r="R185" s="42"/>
      <c r="S185" s="42"/>
      <c r="T185" s="78"/>
      <c r="AT185" s="25" t="s">
        <v>5634</v>
      </c>
      <c r="AU185" s="25" t="s">
        <v>78</v>
      </c>
    </row>
    <row r="186" spans="2:51" s="15" customFormat="1" ht="13.5">
      <c r="B186" s="265"/>
      <c r="C186" s="266"/>
      <c r="D186" s="217" t="s">
        <v>219</v>
      </c>
      <c r="E186" s="267" t="s">
        <v>21</v>
      </c>
      <c r="F186" s="268" t="s">
        <v>5727</v>
      </c>
      <c r="G186" s="266"/>
      <c r="H186" s="267" t="s">
        <v>21</v>
      </c>
      <c r="I186" s="269"/>
      <c r="J186" s="266"/>
      <c r="K186" s="266"/>
      <c r="L186" s="270"/>
      <c r="M186" s="271"/>
      <c r="N186" s="272"/>
      <c r="O186" s="272"/>
      <c r="P186" s="272"/>
      <c r="Q186" s="272"/>
      <c r="R186" s="272"/>
      <c r="S186" s="272"/>
      <c r="T186" s="273"/>
      <c r="AT186" s="274" t="s">
        <v>219</v>
      </c>
      <c r="AU186" s="274" t="s">
        <v>78</v>
      </c>
      <c r="AV186" s="15" t="s">
        <v>78</v>
      </c>
      <c r="AW186" s="15" t="s">
        <v>35</v>
      </c>
      <c r="AX186" s="15" t="s">
        <v>71</v>
      </c>
      <c r="AY186" s="274" t="s">
        <v>210</v>
      </c>
    </row>
    <row r="187" spans="2:51" s="12" customFormat="1" ht="13.5">
      <c r="B187" s="215"/>
      <c r="C187" s="216"/>
      <c r="D187" s="217" t="s">
        <v>219</v>
      </c>
      <c r="E187" s="218" t="s">
        <v>21</v>
      </c>
      <c r="F187" s="219" t="s">
        <v>5728</v>
      </c>
      <c r="G187" s="216"/>
      <c r="H187" s="220">
        <v>2</v>
      </c>
      <c r="I187" s="221"/>
      <c r="J187" s="216"/>
      <c r="K187" s="216"/>
      <c r="L187" s="222"/>
      <c r="M187" s="223"/>
      <c r="N187" s="224"/>
      <c r="O187" s="224"/>
      <c r="P187" s="224"/>
      <c r="Q187" s="224"/>
      <c r="R187" s="224"/>
      <c r="S187" s="224"/>
      <c r="T187" s="225"/>
      <c r="AT187" s="226" t="s">
        <v>219</v>
      </c>
      <c r="AU187" s="226" t="s">
        <v>78</v>
      </c>
      <c r="AV187" s="12" t="s">
        <v>80</v>
      </c>
      <c r="AW187" s="12" t="s">
        <v>35</v>
      </c>
      <c r="AX187" s="12" t="s">
        <v>71</v>
      </c>
      <c r="AY187" s="226" t="s">
        <v>210</v>
      </c>
    </row>
    <row r="188" spans="2:51" s="13" customFormat="1" ht="13.5">
      <c r="B188" s="227"/>
      <c r="C188" s="228"/>
      <c r="D188" s="217" t="s">
        <v>219</v>
      </c>
      <c r="E188" s="229" t="s">
        <v>21</v>
      </c>
      <c r="F188" s="230" t="s">
        <v>240</v>
      </c>
      <c r="G188" s="228"/>
      <c r="H188" s="231">
        <v>2</v>
      </c>
      <c r="I188" s="232"/>
      <c r="J188" s="228"/>
      <c r="K188" s="228"/>
      <c r="L188" s="233"/>
      <c r="M188" s="234"/>
      <c r="N188" s="235"/>
      <c r="O188" s="235"/>
      <c r="P188" s="235"/>
      <c r="Q188" s="235"/>
      <c r="R188" s="235"/>
      <c r="S188" s="235"/>
      <c r="T188" s="236"/>
      <c r="AT188" s="237" t="s">
        <v>219</v>
      </c>
      <c r="AU188" s="237" t="s">
        <v>78</v>
      </c>
      <c r="AV188" s="13" t="s">
        <v>217</v>
      </c>
      <c r="AW188" s="13" t="s">
        <v>35</v>
      </c>
      <c r="AX188" s="13" t="s">
        <v>78</v>
      </c>
      <c r="AY188" s="237" t="s">
        <v>210</v>
      </c>
    </row>
    <row r="189" spans="2:65" s="1" customFormat="1" ht="25.5" customHeight="1">
      <c r="B189" s="41"/>
      <c r="C189" s="203" t="s">
        <v>319</v>
      </c>
      <c r="D189" s="203" t="s">
        <v>212</v>
      </c>
      <c r="E189" s="204" t="s">
        <v>5729</v>
      </c>
      <c r="F189" s="205" t="s">
        <v>5730</v>
      </c>
      <c r="G189" s="206" t="s">
        <v>5725</v>
      </c>
      <c r="H189" s="207">
        <v>1</v>
      </c>
      <c r="I189" s="208"/>
      <c r="J189" s="209">
        <f>ROUND(I189*H189,2)</f>
        <v>0</v>
      </c>
      <c r="K189" s="205" t="s">
        <v>21</v>
      </c>
      <c r="L189" s="61"/>
      <c r="M189" s="210" t="s">
        <v>21</v>
      </c>
      <c r="N189" s="211" t="s">
        <v>42</v>
      </c>
      <c r="O189" s="42"/>
      <c r="P189" s="212">
        <f>O189*H189</f>
        <v>0</v>
      </c>
      <c r="Q189" s="212">
        <v>0</v>
      </c>
      <c r="R189" s="212">
        <f>Q189*H189</f>
        <v>0</v>
      </c>
      <c r="S189" s="212">
        <v>0</v>
      </c>
      <c r="T189" s="213">
        <f>S189*H189</f>
        <v>0</v>
      </c>
      <c r="AR189" s="25" t="s">
        <v>217</v>
      </c>
      <c r="AT189" s="25" t="s">
        <v>212</v>
      </c>
      <c r="AU189" s="25" t="s">
        <v>78</v>
      </c>
      <c r="AY189" s="25" t="s">
        <v>210</v>
      </c>
      <c r="BE189" s="214">
        <f>IF(N189="základní",J189,0)</f>
        <v>0</v>
      </c>
      <c r="BF189" s="214">
        <f>IF(N189="snížená",J189,0)</f>
        <v>0</v>
      </c>
      <c r="BG189" s="214">
        <f>IF(N189="zákl. přenesená",J189,0)</f>
        <v>0</v>
      </c>
      <c r="BH189" s="214">
        <f>IF(N189="sníž. přenesená",J189,0)</f>
        <v>0</v>
      </c>
      <c r="BI189" s="214">
        <f>IF(N189="nulová",J189,0)</f>
        <v>0</v>
      </c>
      <c r="BJ189" s="25" t="s">
        <v>78</v>
      </c>
      <c r="BK189" s="214">
        <f>ROUND(I189*H189,2)</f>
        <v>0</v>
      </c>
      <c r="BL189" s="25" t="s">
        <v>217</v>
      </c>
      <c r="BM189" s="25" t="s">
        <v>437</v>
      </c>
    </row>
    <row r="190" spans="2:47" s="1" customFormat="1" ht="40.5">
      <c r="B190" s="41"/>
      <c r="C190" s="63"/>
      <c r="D190" s="217" t="s">
        <v>5634</v>
      </c>
      <c r="E190" s="63"/>
      <c r="F190" s="263" t="s">
        <v>5731</v>
      </c>
      <c r="G190" s="63"/>
      <c r="H190" s="63"/>
      <c r="I190" s="172"/>
      <c r="J190" s="63"/>
      <c r="K190" s="63"/>
      <c r="L190" s="61"/>
      <c r="M190" s="264"/>
      <c r="N190" s="42"/>
      <c r="O190" s="42"/>
      <c r="P190" s="42"/>
      <c r="Q190" s="42"/>
      <c r="R190" s="42"/>
      <c r="S190" s="42"/>
      <c r="T190" s="78"/>
      <c r="AT190" s="25" t="s">
        <v>5634</v>
      </c>
      <c r="AU190" s="25" t="s">
        <v>78</v>
      </c>
    </row>
    <row r="191" spans="2:51" s="12" customFormat="1" ht="13.5">
      <c r="B191" s="215"/>
      <c r="C191" s="216"/>
      <c r="D191" s="217" t="s">
        <v>219</v>
      </c>
      <c r="E191" s="218" t="s">
        <v>21</v>
      </c>
      <c r="F191" s="219" t="s">
        <v>5732</v>
      </c>
      <c r="G191" s="216"/>
      <c r="H191" s="220">
        <v>1</v>
      </c>
      <c r="I191" s="221"/>
      <c r="J191" s="216"/>
      <c r="K191" s="216"/>
      <c r="L191" s="222"/>
      <c r="M191" s="223"/>
      <c r="N191" s="224"/>
      <c r="O191" s="224"/>
      <c r="P191" s="224"/>
      <c r="Q191" s="224"/>
      <c r="R191" s="224"/>
      <c r="S191" s="224"/>
      <c r="T191" s="225"/>
      <c r="AT191" s="226" t="s">
        <v>219</v>
      </c>
      <c r="AU191" s="226" t="s">
        <v>78</v>
      </c>
      <c r="AV191" s="12" t="s">
        <v>80</v>
      </c>
      <c r="AW191" s="12" t="s">
        <v>35</v>
      </c>
      <c r="AX191" s="12" t="s">
        <v>71</v>
      </c>
      <c r="AY191" s="226" t="s">
        <v>210</v>
      </c>
    </row>
    <row r="192" spans="2:51" s="13" customFormat="1" ht="13.5">
      <c r="B192" s="227"/>
      <c r="C192" s="228"/>
      <c r="D192" s="217" t="s">
        <v>219</v>
      </c>
      <c r="E192" s="229" t="s">
        <v>21</v>
      </c>
      <c r="F192" s="230" t="s">
        <v>240</v>
      </c>
      <c r="G192" s="228"/>
      <c r="H192" s="231">
        <v>1</v>
      </c>
      <c r="I192" s="232"/>
      <c r="J192" s="228"/>
      <c r="K192" s="228"/>
      <c r="L192" s="233"/>
      <c r="M192" s="234"/>
      <c r="N192" s="235"/>
      <c r="O192" s="235"/>
      <c r="P192" s="235"/>
      <c r="Q192" s="235"/>
      <c r="R192" s="235"/>
      <c r="S192" s="235"/>
      <c r="T192" s="236"/>
      <c r="AT192" s="237" t="s">
        <v>219</v>
      </c>
      <c r="AU192" s="237" t="s">
        <v>78</v>
      </c>
      <c r="AV192" s="13" t="s">
        <v>217</v>
      </c>
      <c r="AW192" s="13" t="s">
        <v>35</v>
      </c>
      <c r="AX192" s="13" t="s">
        <v>78</v>
      </c>
      <c r="AY192" s="237" t="s">
        <v>210</v>
      </c>
    </row>
    <row r="193" spans="2:65" s="1" customFormat="1" ht="16.5" customHeight="1">
      <c r="B193" s="41"/>
      <c r="C193" s="203" t="s">
        <v>325</v>
      </c>
      <c r="D193" s="203" t="s">
        <v>212</v>
      </c>
      <c r="E193" s="204" t="s">
        <v>5733</v>
      </c>
      <c r="F193" s="205" t="s">
        <v>5734</v>
      </c>
      <c r="G193" s="206" t="s">
        <v>302</v>
      </c>
      <c r="H193" s="207">
        <v>89.62</v>
      </c>
      <c r="I193" s="208"/>
      <c r="J193" s="209">
        <f>ROUND(I193*H193,2)</f>
        <v>0</v>
      </c>
      <c r="K193" s="205" t="s">
        <v>21</v>
      </c>
      <c r="L193" s="61"/>
      <c r="M193" s="210" t="s">
        <v>21</v>
      </c>
      <c r="N193" s="211" t="s">
        <v>42</v>
      </c>
      <c r="O193" s="42"/>
      <c r="P193" s="212">
        <f>O193*H193</f>
        <v>0</v>
      </c>
      <c r="Q193" s="212">
        <v>0</v>
      </c>
      <c r="R193" s="212">
        <f>Q193*H193</f>
        <v>0</v>
      </c>
      <c r="S193" s="212">
        <v>0</v>
      </c>
      <c r="T193" s="213">
        <f>S193*H193</f>
        <v>0</v>
      </c>
      <c r="AR193" s="25" t="s">
        <v>217</v>
      </c>
      <c r="AT193" s="25" t="s">
        <v>212</v>
      </c>
      <c r="AU193" s="25" t="s">
        <v>78</v>
      </c>
      <c r="AY193" s="25" t="s">
        <v>210</v>
      </c>
      <c r="BE193" s="214">
        <f>IF(N193="základní",J193,0)</f>
        <v>0</v>
      </c>
      <c r="BF193" s="214">
        <f>IF(N193="snížená",J193,0)</f>
        <v>0</v>
      </c>
      <c r="BG193" s="214">
        <f>IF(N193="zákl. přenesená",J193,0)</f>
        <v>0</v>
      </c>
      <c r="BH193" s="214">
        <f>IF(N193="sníž. přenesená",J193,0)</f>
        <v>0</v>
      </c>
      <c r="BI193" s="214">
        <f>IF(N193="nulová",J193,0)</f>
        <v>0</v>
      </c>
      <c r="BJ193" s="25" t="s">
        <v>78</v>
      </c>
      <c r="BK193" s="214">
        <f>ROUND(I193*H193,2)</f>
        <v>0</v>
      </c>
      <c r="BL193" s="25" t="s">
        <v>217</v>
      </c>
      <c r="BM193" s="25" t="s">
        <v>452</v>
      </c>
    </row>
    <row r="194" spans="2:47" s="1" customFormat="1" ht="40.5">
      <c r="B194" s="41"/>
      <c r="C194" s="63"/>
      <c r="D194" s="217" t="s">
        <v>5634</v>
      </c>
      <c r="E194" s="63"/>
      <c r="F194" s="263" t="s">
        <v>5735</v>
      </c>
      <c r="G194" s="63"/>
      <c r="H194" s="63"/>
      <c r="I194" s="172"/>
      <c r="J194" s="63"/>
      <c r="K194" s="63"/>
      <c r="L194" s="61"/>
      <c r="M194" s="264"/>
      <c r="N194" s="42"/>
      <c r="O194" s="42"/>
      <c r="P194" s="42"/>
      <c r="Q194" s="42"/>
      <c r="R194" s="42"/>
      <c r="S194" s="42"/>
      <c r="T194" s="78"/>
      <c r="AT194" s="25" t="s">
        <v>5634</v>
      </c>
      <c r="AU194" s="25" t="s">
        <v>78</v>
      </c>
    </row>
    <row r="195" spans="2:51" s="12" customFormat="1" ht="13.5">
      <c r="B195" s="215"/>
      <c r="C195" s="216"/>
      <c r="D195" s="217" t="s">
        <v>219</v>
      </c>
      <c r="E195" s="218" t="s">
        <v>21</v>
      </c>
      <c r="F195" s="219" t="s">
        <v>5736</v>
      </c>
      <c r="G195" s="216"/>
      <c r="H195" s="220">
        <v>89.62</v>
      </c>
      <c r="I195" s="221"/>
      <c r="J195" s="216"/>
      <c r="K195" s="216"/>
      <c r="L195" s="222"/>
      <c r="M195" s="223"/>
      <c r="N195" s="224"/>
      <c r="O195" s="224"/>
      <c r="P195" s="224"/>
      <c r="Q195" s="224"/>
      <c r="R195" s="224"/>
      <c r="S195" s="224"/>
      <c r="T195" s="225"/>
      <c r="AT195" s="226" t="s">
        <v>219</v>
      </c>
      <c r="AU195" s="226" t="s">
        <v>78</v>
      </c>
      <c r="AV195" s="12" t="s">
        <v>80</v>
      </c>
      <c r="AW195" s="12" t="s">
        <v>35</v>
      </c>
      <c r="AX195" s="12" t="s">
        <v>71</v>
      </c>
      <c r="AY195" s="226" t="s">
        <v>210</v>
      </c>
    </row>
    <row r="196" spans="2:51" s="13" customFormat="1" ht="13.5">
      <c r="B196" s="227"/>
      <c r="C196" s="228"/>
      <c r="D196" s="217" t="s">
        <v>219</v>
      </c>
      <c r="E196" s="229" t="s">
        <v>21</v>
      </c>
      <c r="F196" s="230" t="s">
        <v>240</v>
      </c>
      <c r="G196" s="228"/>
      <c r="H196" s="231">
        <v>89.62</v>
      </c>
      <c r="I196" s="232"/>
      <c r="J196" s="228"/>
      <c r="K196" s="228"/>
      <c r="L196" s="233"/>
      <c r="M196" s="234"/>
      <c r="N196" s="235"/>
      <c r="O196" s="235"/>
      <c r="P196" s="235"/>
      <c r="Q196" s="235"/>
      <c r="R196" s="235"/>
      <c r="S196" s="235"/>
      <c r="T196" s="236"/>
      <c r="AT196" s="237" t="s">
        <v>219</v>
      </c>
      <c r="AU196" s="237" t="s">
        <v>78</v>
      </c>
      <c r="AV196" s="13" t="s">
        <v>217</v>
      </c>
      <c r="AW196" s="13" t="s">
        <v>35</v>
      </c>
      <c r="AX196" s="13" t="s">
        <v>78</v>
      </c>
      <c r="AY196" s="237" t="s">
        <v>210</v>
      </c>
    </row>
    <row r="197" spans="2:65" s="1" customFormat="1" ht="16.5" customHeight="1">
      <c r="B197" s="41"/>
      <c r="C197" s="203" t="s">
        <v>332</v>
      </c>
      <c r="D197" s="203" t="s">
        <v>212</v>
      </c>
      <c r="E197" s="204" t="s">
        <v>5737</v>
      </c>
      <c r="F197" s="205" t="s">
        <v>5738</v>
      </c>
      <c r="G197" s="206" t="s">
        <v>302</v>
      </c>
      <c r="H197" s="207">
        <v>4.5</v>
      </c>
      <c r="I197" s="208"/>
      <c r="J197" s="209">
        <f>ROUND(I197*H197,2)</f>
        <v>0</v>
      </c>
      <c r="K197" s="205" t="s">
        <v>21</v>
      </c>
      <c r="L197" s="61"/>
      <c r="M197" s="210" t="s">
        <v>21</v>
      </c>
      <c r="N197" s="211" t="s">
        <v>42</v>
      </c>
      <c r="O197" s="42"/>
      <c r="P197" s="212">
        <f>O197*H197</f>
        <v>0</v>
      </c>
      <c r="Q197" s="212">
        <v>0</v>
      </c>
      <c r="R197" s="212">
        <f>Q197*H197</f>
        <v>0</v>
      </c>
      <c r="S197" s="212">
        <v>0</v>
      </c>
      <c r="T197" s="213">
        <f>S197*H197</f>
        <v>0</v>
      </c>
      <c r="AR197" s="25" t="s">
        <v>217</v>
      </c>
      <c r="AT197" s="25" t="s">
        <v>212</v>
      </c>
      <c r="AU197" s="25" t="s">
        <v>78</v>
      </c>
      <c r="AY197" s="25" t="s">
        <v>210</v>
      </c>
      <c r="BE197" s="214">
        <f>IF(N197="základní",J197,0)</f>
        <v>0</v>
      </c>
      <c r="BF197" s="214">
        <f>IF(N197="snížená",J197,0)</f>
        <v>0</v>
      </c>
      <c r="BG197" s="214">
        <f>IF(N197="zákl. přenesená",J197,0)</f>
        <v>0</v>
      </c>
      <c r="BH197" s="214">
        <f>IF(N197="sníž. přenesená",J197,0)</f>
        <v>0</v>
      </c>
      <c r="BI197" s="214">
        <f>IF(N197="nulová",J197,0)</f>
        <v>0</v>
      </c>
      <c r="BJ197" s="25" t="s">
        <v>78</v>
      </c>
      <c r="BK197" s="214">
        <f>ROUND(I197*H197,2)</f>
        <v>0</v>
      </c>
      <c r="BL197" s="25" t="s">
        <v>217</v>
      </c>
      <c r="BM197" s="25" t="s">
        <v>462</v>
      </c>
    </row>
    <row r="198" spans="2:47" s="1" customFormat="1" ht="40.5">
      <c r="B198" s="41"/>
      <c r="C198" s="63"/>
      <c r="D198" s="217" t="s">
        <v>5634</v>
      </c>
      <c r="E198" s="63"/>
      <c r="F198" s="263" t="s">
        <v>5735</v>
      </c>
      <c r="G198" s="63"/>
      <c r="H198" s="63"/>
      <c r="I198" s="172"/>
      <c r="J198" s="63"/>
      <c r="K198" s="63"/>
      <c r="L198" s="61"/>
      <c r="M198" s="264"/>
      <c r="N198" s="42"/>
      <c r="O198" s="42"/>
      <c r="P198" s="42"/>
      <c r="Q198" s="42"/>
      <c r="R198" s="42"/>
      <c r="S198" s="42"/>
      <c r="T198" s="78"/>
      <c r="AT198" s="25" t="s">
        <v>5634</v>
      </c>
      <c r="AU198" s="25" t="s">
        <v>78</v>
      </c>
    </row>
    <row r="199" spans="2:51" s="12" customFormat="1" ht="13.5">
      <c r="B199" s="215"/>
      <c r="C199" s="216"/>
      <c r="D199" s="217" t="s">
        <v>219</v>
      </c>
      <c r="E199" s="218" t="s">
        <v>21</v>
      </c>
      <c r="F199" s="219" t="s">
        <v>5739</v>
      </c>
      <c r="G199" s="216"/>
      <c r="H199" s="220">
        <v>4.5</v>
      </c>
      <c r="I199" s="221"/>
      <c r="J199" s="216"/>
      <c r="K199" s="216"/>
      <c r="L199" s="222"/>
      <c r="M199" s="223"/>
      <c r="N199" s="224"/>
      <c r="O199" s="224"/>
      <c r="P199" s="224"/>
      <c r="Q199" s="224"/>
      <c r="R199" s="224"/>
      <c r="S199" s="224"/>
      <c r="T199" s="225"/>
      <c r="AT199" s="226" t="s">
        <v>219</v>
      </c>
      <c r="AU199" s="226" t="s">
        <v>78</v>
      </c>
      <c r="AV199" s="12" t="s">
        <v>80</v>
      </c>
      <c r="AW199" s="12" t="s">
        <v>35</v>
      </c>
      <c r="AX199" s="12" t="s">
        <v>71</v>
      </c>
      <c r="AY199" s="226" t="s">
        <v>210</v>
      </c>
    </row>
    <row r="200" spans="2:51" s="13" customFormat="1" ht="13.5">
      <c r="B200" s="227"/>
      <c r="C200" s="228"/>
      <c r="D200" s="217" t="s">
        <v>219</v>
      </c>
      <c r="E200" s="229" t="s">
        <v>21</v>
      </c>
      <c r="F200" s="230" t="s">
        <v>240</v>
      </c>
      <c r="G200" s="228"/>
      <c r="H200" s="231">
        <v>4.5</v>
      </c>
      <c r="I200" s="232"/>
      <c r="J200" s="228"/>
      <c r="K200" s="228"/>
      <c r="L200" s="233"/>
      <c r="M200" s="234"/>
      <c r="N200" s="235"/>
      <c r="O200" s="235"/>
      <c r="P200" s="235"/>
      <c r="Q200" s="235"/>
      <c r="R200" s="235"/>
      <c r="S200" s="235"/>
      <c r="T200" s="236"/>
      <c r="AT200" s="237" t="s">
        <v>219</v>
      </c>
      <c r="AU200" s="237" t="s">
        <v>78</v>
      </c>
      <c r="AV200" s="13" t="s">
        <v>217</v>
      </c>
      <c r="AW200" s="13" t="s">
        <v>35</v>
      </c>
      <c r="AX200" s="13" t="s">
        <v>78</v>
      </c>
      <c r="AY200" s="237" t="s">
        <v>210</v>
      </c>
    </row>
    <row r="201" spans="2:65" s="1" customFormat="1" ht="16.5" customHeight="1">
      <c r="B201" s="41"/>
      <c r="C201" s="203" t="s">
        <v>337</v>
      </c>
      <c r="D201" s="203" t="s">
        <v>212</v>
      </c>
      <c r="E201" s="204" t="s">
        <v>5740</v>
      </c>
      <c r="F201" s="205" t="s">
        <v>5741</v>
      </c>
      <c r="G201" s="206" t="s">
        <v>5679</v>
      </c>
      <c r="H201" s="207">
        <v>41.2</v>
      </c>
      <c r="I201" s="208"/>
      <c r="J201" s="209">
        <f>ROUND(I201*H201,2)</f>
        <v>0</v>
      </c>
      <c r="K201" s="205" t="s">
        <v>21</v>
      </c>
      <c r="L201" s="61"/>
      <c r="M201" s="210" t="s">
        <v>21</v>
      </c>
      <c r="N201" s="211" t="s">
        <v>42</v>
      </c>
      <c r="O201" s="42"/>
      <c r="P201" s="212">
        <f>O201*H201</f>
        <v>0</v>
      </c>
      <c r="Q201" s="212">
        <v>0</v>
      </c>
      <c r="R201" s="212">
        <f>Q201*H201</f>
        <v>0</v>
      </c>
      <c r="S201" s="212">
        <v>0</v>
      </c>
      <c r="T201" s="213">
        <f>S201*H201</f>
        <v>0</v>
      </c>
      <c r="AR201" s="25" t="s">
        <v>217</v>
      </c>
      <c r="AT201" s="25" t="s">
        <v>212</v>
      </c>
      <c r="AU201" s="25" t="s">
        <v>78</v>
      </c>
      <c r="AY201" s="25" t="s">
        <v>210</v>
      </c>
      <c r="BE201" s="214">
        <f>IF(N201="základní",J201,0)</f>
        <v>0</v>
      </c>
      <c r="BF201" s="214">
        <f>IF(N201="snížená",J201,0)</f>
        <v>0</v>
      </c>
      <c r="BG201" s="214">
        <f>IF(N201="zákl. přenesená",J201,0)</f>
        <v>0</v>
      </c>
      <c r="BH201" s="214">
        <f>IF(N201="sníž. přenesená",J201,0)</f>
        <v>0</v>
      </c>
      <c r="BI201" s="214">
        <f>IF(N201="nulová",J201,0)</f>
        <v>0</v>
      </c>
      <c r="BJ201" s="25" t="s">
        <v>78</v>
      </c>
      <c r="BK201" s="214">
        <f>ROUND(I201*H201,2)</f>
        <v>0</v>
      </c>
      <c r="BL201" s="25" t="s">
        <v>217</v>
      </c>
      <c r="BM201" s="25" t="s">
        <v>471</v>
      </c>
    </row>
    <row r="202" spans="2:47" s="1" customFormat="1" ht="27">
      <c r="B202" s="41"/>
      <c r="C202" s="63"/>
      <c r="D202" s="217" t="s">
        <v>5634</v>
      </c>
      <c r="E202" s="63"/>
      <c r="F202" s="263" t="s">
        <v>5742</v>
      </c>
      <c r="G202" s="63"/>
      <c r="H202" s="63"/>
      <c r="I202" s="172"/>
      <c r="J202" s="63"/>
      <c r="K202" s="63"/>
      <c r="L202" s="61"/>
      <c r="M202" s="264"/>
      <c r="N202" s="42"/>
      <c r="O202" s="42"/>
      <c r="P202" s="42"/>
      <c r="Q202" s="42"/>
      <c r="R202" s="42"/>
      <c r="S202" s="42"/>
      <c r="T202" s="78"/>
      <c r="AT202" s="25" t="s">
        <v>5634</v>
      </c>
      <c r="AU202" s="25" t="s">
        <v>78</v>
      </c>
    </row>
    <row r="203" spans="2:51" s="12" customFormat="1" ht="13.5">
      <c r="B203" s="215"/>
      <c r="C203" s="216"/>
      <c r="D203" s="217" t="s">
        <v>219</v>
      </c>
      <c r="E203" s="218" t="s">
        <v>21</v>
      </c>
      <c r="F203" s="219" t="s">
        <v>5743</v>
      </c>
      <c r="G203" s="216"/>
      <c r="H203" s="220">
        <v>10</v>
      </c>
      <c r="I203" s="221"/>
      <c r="J203" s="216"/>
      <c r="K203" s="216"/>
      <c r="L203" s="222"/>
      <c r="M203" s="223"/>
      <c r="N203" s="224"/>
      <c r="O203" s="224"/>
      <c r="P203" s="224"/>
      <c r="Q203" s="224"/>
      <c r="R203" s="224"/>
      <c r="S203" s="224"/>
      <c r="T203" s="225"/>
      <c r="AT203" s="226" t="s">
        <v>219</v>
      </c>
      <c r="AU203" s="226" t="s">
        <v>78</v>
      </c>
      <c r="AV203" s="12" t="s">
        <v>80</v>
      </c>
      <c r="AW203" s="12" t="s">
        <v>35</v>
      </c>
      <c r="AX203" s="12" t="s">
        <v>71</v>
      </c>
      <c r="AY203" s="226" t="s">
        <v>210</v>
      </c>
    </row>
    <row r="204" spans="2:51" s="15" customFormat="1" ht="13.5">
      <c r="B204" s="265"/>
      <c r="C204" s="266"/>
      <c r="D204" s="217" t="s">
        <v>219</v>
      </c>
      <c r="E204" s="267" t="s">
        <v>21</v>
      </c>
      <c r="F204" s="268" t="s">
        <v>5744</v>
      </c>
      <c r="G204" s="266"/>
      <c r="H204" s="267" t="s">
        <v>21</v>
      </c>
      <c r="I204" s="269"/>
      <c r="J204" s="266"/>
      <c r="K204" s="266"/>
      <c r="L204" s="270"/>
      <c r="M204" s="271"/>
      <c r="N204" s="272"/>
      <c r="O204" s="272"/>
      <c r="P204" s="272"/>
      <c r="Q204" s="272"/>
      <c r="R204" s="272"/>
      <c r="S204" s="272"/>
      <c r="T204" s="273"/>
      <c r="AT204" s="274" t="s">
        <v>219</v>
      </c>
      <c r="AU204" s="274" t="s">
        <v>78</v>
      </c>
      <c r="AV204" s="15" t="s">
        <v>78</v>
      </c>
      <c r="AW204" s="15" t="s">
        <v>35</v>
      </c>
      <c r="AX204" s="15" t="s">
        <v>71</v>
      </c>
      <c r="AY204" s="274" t="s">
        <v>210</v>
      </c>
    </row>
    <row r="205" spans="2:51" s="12" customFormat="1" ht="13.5">
      <c r="B205" s="215"/>
      <c r="C205" s="216"/>
      <c r="D205" s="217" t="s">
        <v>219</v>
      </c>
      <c r="E205" s="218" t="s">
        <v>21</v>
      </c>
      <c r="F205" s="219" t="s">
        <v>5745</v>
      </c>
      <c r="G205" s="216"/>
      <c r="H205" s="220">
        <v>2.55</v>
      </c>
      <c r="I205" s="221"/>
      <c r="J205" s="216"/>
      <c r="K205" s="216"/>
      <c r="L205" s="222"/>
      <c r="M205" s="223"/>
      <c r="N205" s="224"/>
      <c r="O205" s="224"/>
      <c r="P205" s="224"/>
      <c r="Q205" s="224"/>
      <c r="R205" s="224"/>
      <c r="S205" s="224"/>
      <c r="T205" s="225"/>
      <c r="AT205" s="226" t="s">
        <v>219</v>
      </c>
      <c r="AU205" s="226" t="s">
        <v>78</v>
      </c>
      <c r="AV205" s="12" t="s">
        <v>80</v>
      </c>
      <c r="AW205" s="12" t="s">
        <v>35</v>
      </c>
      <c r="AX205" s="12" t="s">
        <v>71</v>
      </c>
      <c r="AY205" s="226" t="s">
        <v>210</v>
      </c>
    </row>
    <row r="206" spans="2:51" s="12" customFormat="1" ht="13.5">
      <c r="B206" s="215"/>
      <c r="C206" s="216"/>
      <c r="D206" s="217" t="s">
        <v>219</v>
      </c>
      <c r="E206" s="218" t="s">
        <v>21</v>
      </c>
      <c r="F206" s="219" t="s">
        <v>5746</v>
      </c>
      <c r="G206" s="216"/>
      <c r="H206" s="220">
        <v>28.65</v>
      </c>
      <c r="I206" s="221"/>
      <c r="J206" s="216"/>
      <c r="K206" s="216"/>
      <c r="L206" s="222"/>
      <c r="M206" s="223"/>
      <c r="N206" s="224"/>
      <c r="O206" s="224"/>
      <c r="P206" s="224"/>
      <c r="Q206" s="224"/>
      <c r="R206" s="224"/>
      <c r="S206" s="224"/>
      <c r="T206" s="225"/>
      <c r="AT206" s="226" t="s">
        <v>219</v>
      </c>
      <c r="AU206" s="226" t="s">
        <v>78</v>
      </c>
      <c r="AV206" s="12" t="s">
        <v>80</v>
      </c>
      <c r="AW206" s="12" t="s">
        <v>35</v>
      </c>
      <c r="AX206" s="12" t="s">
        <v>71</v>
      </c>
      <c r="AY206" s="226" t="s">
        <v>210</v>
      </c>
    </row>
    <row r="207" spans="2:51" s="13" customFormat="1" ht="13.5">
      <c r="B207" s="227"/>
      <c r="C207" s="228"/>
      <c r="D207" s="217" t="s">
        <v>219</v>
      </c>
      <c r="E207" s="229" t="s">
        <v>21</v>
      </c>
      <c r="F207" s="230" t="s">
        <v>240</v>
      </c>
      <c r="G207" s="228"/>
      <c r="H207" s="231">
        <v>41.2</v>
      </c>
      <c r="I207" s="232"/>
      <c r="J207" s="228"/>
      <c r="K207" s="228"/>
      <c r="L207" s="233"/>
      <c r="M207" s="275"/>
      <c r="N207" s="276"/>
      <c r="O207" s="276"/>
      <c r="P207" s="276"/>
      <c r="Q207" s="276"/>
      <c r="R207" s="276"/>
      <c r="S207" s="276"/>
      <c r="T207" s="277"/>
      <c r="AT207" s="237" t="s">
        <v>219</v>
      </c>
      <c r="AU207" s="237" t="s">
        <v>78</v>
      </c>
      <c r="AV207" s="13" t="s">
        <v>217</v>
      </c>
      <c r="AW207" s="13" t="s">
        <v>35</v>
      </c>
      <c r="AX207" s="13" t="s">
        <v>78</v>
      </c>
      <c r="AY207" s="237" t="s">
        <v>210</v>
      </c>
    </row>
    <row r="208" spans="2:12" s="1" customFormat="1" ht="6.95" customHeight="1">
      <c r="B208" s="56"/>
      <c r="C208" s="57"/>
      <c r="D208" s="57"/>
      <c r="E208" s="57"/>
      <c r="F208" s="57"/>
      <c r="G208" s="57"/>
      <c r="H208" s="57"/>
      <c r="I208" s="148"/>
      <c r="J208" s="57"/>
      <c r="K208" s="57"/>
      <c r="L208" s="61"/>
    </row>
  </sheetData>
  <sheetProtection password="CC35" sheet="1" objects="1" scenarios="1" formatColumns="0" formatRows="0" autoFilter="0"/>
  <autoFilter ref="C86:K207"/>
  <mergeCells count="13">
    <mergeCell ref="E79:H79"/>
    <mergeCell ref="G1:H1"/>
    <mergeCell ref="L2:V2"/>
    <mergeCell ref="E49:H49"/>
    <mergeCell ref="E51:H51"/>
    <mergeCell ref="J55:J56"/>
    <mergeCell ref="E75:H75"/>
    <mergeCell ref="E77:H77"/>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6"/>
  <sheetViews>
    <sheetView showGridLines="0" workbookViewId="0" topLeftCell="A1">
      <pane ySplit="1" topLeftCell="A17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1"/>
      <c r="C1" s="121"/>
      <c r="D1" s="122" t="s">
        <v>1</v>
      </c>
      <c r="E1" s="121"/>
      <c r="F1" s="123" t="s">
        <v>130</v>
      </c>
      <c r="G1" s="405" t="s">
        <v>131</v>
      </c>
      <c r="H1" s="405"/>
      <c r="I1" s="124"/>
      <c r="J1" s="123" t="s">
        <v>132</v>
      </c>
      <c r="K1" s="122" t="s">
        <v>133</v>
      </c>
      <c r="L1" s="123" t="s">
        <v>134</v>
      </c>
      <c r="M1" s="123"/>
      <c r="N1" s="123"/>
      <c r="O1" s="123"/>
      <c r="P1" s="123"/>
      <c r="Q1" s="123"/>
      <c r="R1" s="123"/>
      <c r="S1" s="123"/>
      <c r="T1" s="12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92"/>
      <c r="M2" s="392"/>
      <c r="N2" s="392"/>
      <c r="O2" s="392"/>
      <c r="P2" s="392"/>
      <c r="Q2" s="392"/>
      <c r="R2" s="392"/>
      <c r="S2" s="392"/>
      <c r="T2" s="392"/>
      <c r="U2" s="392"/>
      <c r="V2" s="392"/>
      <c r="AT2" s="25" t="s">
        <v>129</v>
      </c>
    </row>
    <row r="3" spans="2:46" ht="6.95" customHeight="1">
      <c r="B3" s="26"/>
      <c r="C3" s="27"/>
      <c r="D3" s="27"/>
      <c r="E3" s="27"/>
      <c r="F3" s="27"/>
      <c r="G3" s="27"/>
      <c r="H3" s="27"/>
      <c r="I3" s="125"/>
      <c r="J3" s="27"/>
      <c r="K3" s="28"/>
      <c r="AT3" s="25" t="s">
        <v>80</v>
      </c>
    </row>
    <row r="4" spans="2:46" ht="36.95" customHeight="1">
      <c r="B4" s="29"/>
      <c r="C4" s="30"/>
      <c r="D4" s="31" t="s">
        <v>135</v>
      </c>
      <c r="E4" s="30"/>
      <c r="F4" s="30"/>
      <c r="G4" s="30"/>
      <c r="H4" s="30"/>
      <c r="I4" s="126"/>
      <c r="J4" s="30"/>
      <c r="K4" s="32"/>
      <c r="M4" s="33" t="s">
        <v>12</v>
      </c>
      <c r="AT4" s="25" t="s">
        <v>6</v>
      </c>
    </row>
    <row r="5" spans="2:11" ht="6.95" customHeight="1">
      <c r="B5" s="29"/>
      <c r="C5" s="30"/>
      <c r="D5" s="30"/>
      <c r="E5" s="30"/>
      <c r="F5" s="30"/>
      <c r="G5" s="30"/>
      <c r="H5" s="30"/>
      <c r="I5" s="126"/>
      <c r="J5" s="30"/>
      <c r="K5" s="32"/>
    </row>
    <row r="6" spans="2:11" ht="15">
      <c r="B6" s="29"/>
      <c r="C6" s="30"/>
      <c r="D6" s="38" t="s">
        <v>18</v>
      </c>
      <c r="E6" s="30"/>
      <c r="F6" s="30"/>
      <c r="G6" s="30"/>
      <c r="H6" s="30"/>
      <c r="I6" s="126"/>
      <c r="J6" s="30"/>
      <c r="K6" s="32"/>
    </row>
    <row r="7" spans="2:11" ht="16.5" customHeight="1">
      <c r="B7" s="29"/>
      <c r="C7" s="30"/>
      <c r="D7" s="30"/>
      <c r="E7" s="406" t="str">
        <f>'Rekapitulace stavby'!K6</f>
        <v>Stavební úpravy a přístavba komunitního centra BÉTEL</v>
      </c>
      <c r="F7" s="407"/>
      <c r="G7" s="407"/>
      <c r="H7" s="407"/>
      <c r="I7" s="126"/>
      <c r="J7" s="30"/>
      <c r="K7" s="32"/>
    </row>
    <row r="8" spans="2:11" ht="15">
      <c r="B8" s="29"/>
      <c r="C8" s="30"/>
      <c r="D8" s="38" t="s">
        <v>136</v>
      </c>
      <c r="E8" s="30"/>
      <c r="F8" s="30"/>
      <c r="G8" s="30"/>
      <c r="H8" s="30"/>
      <c r="I8" s="126"/>
      <c r="J8" s="30"/>
      <c r="K8" s="32"/>
    </row>
    <row r="9" spans="2:11" s="1" customFormat="1" ht="16.5" customHeight="1">
      <c r="B9" s="41"/>
      <c r="C9" s="42"/>
      <c r="D9" s="42"/>
      <c r="E9" s="406" t="s">
        <v>5747</v>
      </c>
      <c r="F9" s="408"/>
      <c r="G9" s="408"/>
      <c r="H9" s="408"/>
      <c r="I9" s="127"/>
      <c r="J9" s="42"/>
      <c r="K9" s="45"/>
    </row>
    <row r="10" spans="2:11" s="1" customFormat="1" ht="15">
      <c r="B10" s="41"/>
      <c r="C10" s="42"/>
      <c r="D10" s="38" t="s">
        <v>138</v>
      </c>
      <c r="E10" s="42"/>
      <c r="F10" s="42"/>
      <c r="G10" s="42"/>
      <c r="H10" s="42"/>
      <c r="I10" s="127"/>
      <c r="J10" s="42"/>
      <c r="K10" s="45"/>
    </row>
    <row r="11" spans="2:11" s="1" customFormat="1" ht="36.95" customHeight="1">
      <c r="B11" s="41"/>
      <c r="C11" s="42"/>
      <c r="D11" s="42"/>
      <c r="E11" s="409" t="s">
        <v>5748</v>
      </c>
      <c r="F11" s="408"/>
      <c r="G11" s="408"/>
      <c r="H11" s="408"/>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8" t="s">
        <v>20</v>
      </c>
      <c r="E13" s="42"/>
      <c r="F13" s="36" t="s">
        <v>21</v>
      </c>
      <c r="G13" s="42"/>
      <c r="H13" s="42"/>
      <c r="I13" s="128" t="s">
        <v>22</v>
      </c>
      <c r="J13" s="36" t="s">
        <v>21</v>
      </c>
      <c r="K13" s="45"/>
    </row>
    <row r="14" spans="2:11" s="1" customFormat="1" ht="14.45" customHeight="1">
      <c r="B14" s="41"/>
      <c r="C14" s="42"/>
      <c r="D14" s="38" t="s">
        <v>23</v>
      </c>
      <c r="E14" s="42"/>
      <c r="F14" s="36" t="s">
        <v>4547</v>
      </c>
      <c r="G14" s="42"/>
      <c r="H14" s="42"/>
      <c r="I14" s="128" t="s">
        <v>25</v>
      </c>
      <c r="J14" s="129">
        <f>'Rekapitulace stavby'!AN8</f>
        <v>43389</v>
      </c>
      <c r="K14" s="45"/>
    </row>
    <row r="15" spans="2:11" s="1" customFormat="1" ht="10.9" customHeight="1">
      <c r="B15" s="41"/>
      <c r="C15" s="42"/>
      <c r="D15" s="42"/>
      <c r="E15" s="42"/>
      <c r="F15" s="42"/>
      <c r="G15" s="42"/>
      <c r="H15" s="42"/>
      <c r="I15" s="127"/>
      <c r="J15" s="42"/>
      <c r="K15" s="45"/>
    </row>
    <row r="16" spans="2:11" s="1" customFormat="1" ht="14.45" customHeight="1">
      <c r="B16" s="41"/>
      <c r="C16" s="42"/>
      <c r="D16" s="38" t="s">
        <v>26</v>
      </c>
      <c r="E16" s="42"/>
      <c r="F16" s="42"/>
      <c r="G16" s="42"/>
      <c r="H16" s="42"/>
      <c r="I16" s="128" t="s">
        <v>27</v>
      </c>
      <c r="J16" s="36" t="s">
        <v>21</v>
      </c>
      <c r="K16" s="45"/>
    </row>
    <row r="17" spans="2:11" s="1" customFormat="1" ht="18" customHeight="1">
      <c r="B17" s="41"/>
      <c r="C17" s="42"/>
      <c r="D17" s="42"/>
      <c r="E17" s="36" t="s">
        <v>4548</v>
      </c>
      <c r="F17" s="42"/>
      <c r="G17" s="42"/>
      <c r="H17" s="42"/>
      <c r="I17" s="128" t="s">
        <v>30</v>
      </c>
      <c r="J17" s="36" t="s">
        <v>21</v>
      </c>
      <c r="K17" s="45"/>
    </row>
    <row r="18" spans="2:11" s="1" customFormat="1" ht="6.95" customHeight="1">
      <c r="B18" s="41"/>
      <c r="C18" s="42"/>
      <c r="D18" s="42"/>
      <c r="E18" s="42"/>
      <c r="F18" s="42"/>
      <c r="G18" s="42"/>
      <c r="H18" s="42"/>
      <c r="I18" s="127"/>
      <c r="J18" s="42"/>
      <c r="K18" s="45"/>
    </row>
    <row r="19" spans="2:11" s="1" customFormat="1" ht="14.45" customHeight="1">
      <c r="B19" s="41"/>
      <c r="C19" s="42"/>
      <c r="D19" s="38" t="s">
        <v>31</v>
      </c>
      <c r="E19" s="42"/>
      <c r="F19" s="42"/>
      <c r="G19" s="42"/>
      <c r="H19" s="42"/>
      <c r="I19" s="128" t="s">
        <v>27</v>
      </c>
      <c r="J19" s="36" t="str">
        <f>IF('Rekapitulace stavby'!AN13="Vyplň údaj","",IF('Rekapitulace stavby'!AN13="","",'Rekapitulace stavby'!AN13))</f>
        <v/>
      </c>
      <c r="K19" s="45"/>
    </row>
    <row r="20" spans="2:11" s="1" customFormat="1" ht="18" customHeight="1">
      <c r="B20" s="41"/>
      <c r="C20" s="42"/>
      <c r="D20" s="42"/>
      <c r="E20" s="36" t="str">
        <f>IF('Rekapitulace stavby'!E14="Vyplň údaj","",IF('Rekapitulace stavby'!E14="","",'Rekapitulace stavby'!E14))</f>
        <v/>
      </c>
      <c r="F20" s="42"/>
      <c r="G20" s="42"/>
      <c r="H20" s="42"/>
      <c r="I20" s="128" t="s">
        <v>30</v>
      </c>
      <c r="J20" s="36"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8" t="s">
        <v>33</v>
      </c>
      <c r="E22" s="42"/>
      <c r="F22" s="42"/>
      <c r="G22" s="42"/>
      <c r="H22" s="42"/>
      <c r="I22" s="128" t="s">
        <v>27</v>
      </c>
      <c r="J22" s="36" t="str">
        <f>IF('Rekapitulace stavby'!AN16="","",'Rekapitulace stavby'!AN16)</f>
        <v/>
      </c>
      <c r="K22" s="45"/>
    </row>
    <row r="23" spans="2:11" s="1" customFormat="1" ht="18" customHeight="1">
      <c r="B23" s="41"/>
      <c r="C23" s="42"/>
      <c r="D23" s="42"/>
      <c r="E23" s="36" t="str">
        <f>IF('Rekapitulace stavby'!E17="","",'Rekapitulace stavby'!E17)</f>
        <v>FS Vision, s.r.o. IČ: 22792902</v>
      </c>
      <c r="F23" s="42"/>
      <c r="G23" s="42"/>
      <c r="H23" s="42"/>
      <c r="I23" s="128" t="s">
        <v>30</v>
      </c>
      <c r="J23" s="36" t="str">
        <f>IF('Rekapitulace stavby'!AN17="","",'Rekapitulace stavby'!AN17)</f>
        <v/>
      </c>
      <c r="K23" s="45"/>
    </row>
    <row r="24" spans="2:11" s="1" customFormat="1" ht="6.95" customHeight="1">
      <c r="B24" s="41"/>
      <c r="C24" s="42"/>
      <c r="D24" s="42"/>
      <c r="E24" s="42"/>
      <c r="F24" s="42"/>
      <c r="G24" s="42"/>
      <c r="H24" s="42"/>
      <c r="I24" s="127"/>
      <c r="J24" s="42"/>
      <c r="K24" s="45"/>
    </row>
    <row r="25" spans="2:11" s="1" customFormat="1" ht="14.45" customHeight="1">
      <c r="B25" s="41"/>
      <c r="C25" s="42"/>
      <c r="D25" s="38" t="s">
        <v>36</v>
      </c>
      <c r="E25" s="42"/>
      <c r="F25" s="42"/>
      <c r="G25" s="42"/>
      <c r="H25" s="42"/>
      <c r="I25" s="127"/>
      <c r="J25" s="42"/>
      <c r="K25" s="45"/>
    </row>
    <row r="26" spans="2:11" s="7" customFormat="1" ht="128.25" customHeight="1">
      <c r="B26" s="130"/>
      <c r="C26" s="131"/>
      <c r="D26" s="131"/>
      <c r="E26" s="396" t="s">
        <v>4549</v>
      </c>
      <c r="F26" s="396"/>
      <c r="G26" s="396"/>
      <c r="H26" s="396"/>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37</v>
      </c>
      <c r="E29" s="42"/>
      <c r="F29" s="42"/>
      <c r="G29" s="42"/>
      <c r="H29" s="42"/>
      <c r="I29" s="127"/>
      <c r="J29" s="137">
        <f>ROUND(J91,2)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39</v>
      </c>
      <c r="G31" s="42"/>
      <c r="H31" s="42"/>
      <c r="I31" s="138" t="s">
        <v>38</v>
      </c>
      <c r="J31" s="46" t="s">
        <v>40</v>
      </c>
      <c r="K31" s="45"/>
    </row>
    <row r="32" spans="2:11" s="1" customFormat="1" ht="14.45" customHeight="1">
      <c r="B32" s="41"/>
      <c r="C32" s="42"/>
      <c r="D32" s="49" t="s">
        <v>41</v>
      </c>
      <c r="E32" s="49" t="s">
        <v>42</v>
      </c>
      <c r="F32" s="139">
        <f>ROUND(SUM(BE91:BE175),2)</f>
        <v>0</v>
      </c>
      <c r="G32" s="42"/>
      <c r="H32" s="42"/>
      <c r="I32" s="140">
        <v>0.21</v>
      </c>
      <c r="J32" s="139">
        <f>ROUND(ROUND((SUM(BE91:BE175)),2)*I32,2)</f>
        <v>0</v>
      </c>
      <c r="K32" s="45"/>
    </row>
    <row r="33" spans="2:11" s="1" customFormat="1" ht="14.45" customHeight="1">
      <c r="B33" s="41"/>
      <c r="C33" s="42"/>
      <c r="D33" s="42"/>
      <c r="E33" s="49" t="s">
        <v>43</v>
      </c>
      <c r="F33" s="139">
        <f>ROUND(SUM(BF91:BF175),2)</f>
        <v>0</v>
      </c>
      <c r="G33" s="42"/>
      <c r="H33" s="42"/>
      <c r="I33" s="140">
        <v>0.15</v>
      </c>
      <c r="J33" s="139">
        <f>ROUND(ROUND((SUM(BF91:BF175)),2)*I33,2)</f>
        <v>0</v>
      </c>
      <c r="K33" s="45"/>
    </row>
    <row r="34" spans="2:11" s="1" customFormat="1" ht="14.45" customHeight="1" hidden="1">
      <c r="B34" s="41"/>
      <c r="C34" s="42"/>
      <c r="D34" s="42"/>
      <c r="E34" s="49" t="s">
        <v>44</v>
      </c>
      <c r="F34" s="139">
        <f>ROUND(SUM(BG91:BG175),2)</f>
        <v>0</v>
      </c>
      <c r="G34" s="42"/>
      <c r="H34" s="42"/>
      <c r="I34" s="140">
        <v>0.21</v>
      </c>
      <c r="J34" s="139">
        <v>0</v>
      </c>
      <c r="K34" s="45"/>
    </row>
    <row r="35" spans="2:11" s="1" customFormat="1" ht="14.45" customHeight="1" hidden="1">
      <c r="B35" s="41"/>
      <c r="C35" s="42"/>
      <c r="D35" s="42"/>
      <c r="E35" s="49" t="s">
        <v>45</v>
      </c>
      <c r="F35" s="139">
        <f>ROUND(SUM(BH91:BH175),2)</f>
        <v>0</v>
      </c>
      <c r="G35" s="42"/>
      <c r="H35" s="42"/>
      <c r="I35" s="140">
        <v>0.15</v>
      </c>
      <c r="J35" s="139">
        <v>0</v>
      </c>
      <c r="K35" s="45"/>
    </row>
    <row r="36" spans="2:11" s="1" customFormat="1" ht="14.45" customHeight="1" hidden="1">
      <c r="B36" s="41"/>
      <c r="C36" s="42"/>
      <c r="D36" s="42"/>
      <c r="E36" s="49" t="s">
        <v>46</v>
      </c>
      <c r="F36" s="139">
        <f>ROUND(SUM(BI91:BI175),2)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47</v>
      </c>
      <c r="E38" s="79"/>
      <c r="F38" s="79"/>
      <c r="G38" s="143" t="s">
        <v>48</v>
      </c>
      <c r="H38" s="144" t="s">
        <v>49</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1" t="s">
        <v>142</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8" t="s">
        <v>18</v>
      </c>
      <c r="D46" s="42"/>
      <c r="E46" s="42"/>
      <c r="F46" s="42"/>
      <c r="G46" s="42"/>
      <c r="H46" s="42"/>
      <c r="I46" s="127"/>
      <c r="J46" s="42"/>
      <c r="K46" s="45"/>
    </row>
    <row r="47" spans="2:11" s="1" customFormat="1" ht="16.5" customHeight="1">
      <c r="B47" s="41"/>
      <c r="C47" s="42"/>
      <c r="D47" s="42"/>
      <c r="E47" s="406" t="str">
        <f>E7</f>
        <v>Stavební úpravy a přístavba komunitního centra BÉTEL</v>
      </c>
      <c r="F47" s="407"/>
      <c r="G47" s="407"/>
      <c r="H47" s="407"/>
      <c r="I47" s="127"/>
      <c r="J47" s="42"/>
      <c r="K47" s="45"/>
    </row>
    <row r="48" spans="2:11" ht="15">
      <c r="B48" s="29"/>
      <c r="C48" s="38" t="s">
        <v>136</v>
      </c>
      <c r="D48" s="30"/>
      <c r="E48" s="30"/>
      <c r="F48" s="30"/>
      <c r="G48" s="30"/>
      <c r="H48" s="30"/>
      <c r="I48" s="126"/>
      <c r="J48" s="30"/>
      <c r="K48" s="32"/>
    </row>
    <row r="49" spans="2:11" s="1" customFormat="1" ht="16.5" customHeight="1">
      <c r="B49" s="41"/>
      <c r="C49" s="42"/>
      <c r="D49" s="42"/>
      <c r="E49" s="406" t="s">
        <v>5747</v>
      </c>
      <c r="F49" s="408"/>
      <c r="G49" s="408"/>
      <c r="H49" s="408"/>
      <c r="I49" s="127"/>
      <c r="J49" s="42"/>
      <c r="K49" s="45"/>
    </row>
    <row r="50" spans="2:11" s="1" customFormat="1" ht="14.45" customHeight="1">
      <c r="B50" s="41"/>
      <c r="C50" s="38" t="s">
        <v>138</v>
      </c>
      <c r="D50" s="42"/>
      <c r="E50" s="42"/>
      <c r="F50" s="42"/>
      <c r="G50" s="42"/>
      <c r="H50" s="42"/>
      <c r="I50" s="127"/>
      <c r="J50" s="42"/>
      <c r="K50" s="45"/>
    </row>
    <row r="51" spans="2:11" s="1" customFormat="1" ht="17.25" customHeight="1">
      <c r="B51" s="41"/>
      <c r="C51" s="42"/>
      <c r="D51" s="42"/>
      <c r="E51" s="409" t="str">
        <f>E11</f>
        <v>SP - SO 20 Dešťová kanalizace</v>
      </c>
      <c r="F51" s="408"/>
      <c r="G51" s="408"/>
      <c r="H51" s="408"/>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8" t="s">
        <v>23</v>
      </c>
      <c r="D53" s="42"/>
      <c r="E53" s="42"/>
      <c r="F53" s="36" t="str">
        <f>F14</f>
        <v>Bezručova 503, Chrastava, p.p.č.545/2,st.p.č.496</v>
      </c>
      <c r="G53" s="42"/>
      <c r="H53" s="42"/>
      <c r="I53" s="128" t="s">
        <v>25</v>
      </c>
      <c r="J53" s="129">
        <f>IF(J14="","",J14)</f>
        <v>43389</v>
      </c>
      <c r="K53" s="45"/>
    </row>
    <row r="54" spans="2:11" s="1" customFormat="1" ht="6.95" customHeight="1">
      <c r="B54" s="41"/>
      <c r="C54" s="42"/>
      <c r="D54" s="42"/>
      <c r="E54" s="42"/>
      <c r="F54" s="42"/>
      <c r="G54" s="42"/>
      <c r="H54" s="42"/>
      <c r="I54" s="127"/>
      <c r="J54" s="42"/>
      <c r="K54" s="45"/>
    </row>
    <row r="55" spans="2:11" s="1" customFormat="1" ht="15">
      <c r="B55" s="41"/>
      <c r="C55" s="38" t="s">
        <v>26</v>
      </c>
      <c r="D55" s="42"/>
      <c r="E55" s="42"/>
      <c r="F55" s="36" t="str">
        <f>E17</f>
        <v>Sbor Jednoty bratrské v Chrastavě, Bezručova 503</v>
      </c>
      <c r="G55" s="42"/>
      <c r="H55" s="42"/>
      <c r="I55" s="128" t="s">
        <v>33</v>
      </c>
      <c r="J55" s="396" t="str">
        <f>E23</f>
        <v>FS Vision, s.r.o. IČ: 22792902</v>
      </c>
      <c r="K55" s="45"/>
    </row>
    <row r="56" spans="2:11" s="1" customFormat="1" ht="14.45" customHeight="1">
      <c r="B56" s="41"/>
      <c r="C56" s="38" t="s">
        <v>31</v>
      </c>
      <c r="D56" s="42"/>
      <c r="E56" s="42"/>
      <c r="F56" s="36" t="str">
        <f>IF(E20="","",E20)</f>
        <v/>
      </c>
      <c r="G56" s="42"/>
      <c r="H56" s="42"/>
      <c r="I56" s="127"/>
      <c r="J56" s="410"/>
      <c r="K56" s="45"/>
    </row>
    <row r="57" spans="2:11" s="1" customFormat="1" ht="10.35" customHeight="1">
      <c r="B57" s="41"/>
      <c r="C57" s="42"/>
      <c r="D57" s="42"/>
      <c r="E57" s="42"/>
      <c r="F57" s="42"/>
      <c r="G57" s="42"/>
      <c r="H57" s="42"/>
      <c r="I57" s="127"/>
      <c r="J57" s="42"/>
      <c r="K57" s="45"/>
    </row>
    <row r="58" spans="2:11" s="1" customFormat="1" ht="29.25" customHeight="1">
      <c r="B58" s="41"/>
      <c r="C58" s="153" t="s">
        <v>143</v>
      </c>
      <c r="D58" s="141"/>
      <c r="E58" s="141"/>
      <c r="F58" s="141"/>
      <c r="G58" s="141"/>
      <c r="H58" s="141"/>
      <c r="I58" s="154"/>
      <c r="J58" s="155" t="s">
        <v>144</v>
      </c>
      <c r="K58" s="156"/>
    </row>
    <row r="59" spans="2:11" s="1" customFormat="1" ht="10.35" customHeight="1">
      <c r="B59" s="41"/>
      <c r="C59" s="42"/>
      <c r="D59" s="42"/>
      <c r="E59" s="42"/>
      <c r="F59" s="42"/>
      <c r="G59" s="42"/>
      <c r="H59" s="42"/>
      <c r="I59" s="127"/>
      <c r="J59" s="42"/>
      <c r="K59" s="45"/>
    </row>
    <row r="60" spans="2:47" s="1" customFormat="1" ht="29.25" customHeight="1">
      <c r="B60" s="41"/>
      <c r="C60" s="157" t="s">
        <v>145</v>
      </c>
      <c r="D60" s="42"/>
      <c r="E60" s="42"/>
      <c r="F60" s="42"/>
      <c r="G60" s="42"/>
      <c r="H60" s="42"/>
      <c r="I60" s="127"/>
      <c r="J60" s="137">
        <f>J91</f>
        <v>0</v>
      </c>
      <c r="K60" s="45"/>
      <c r="AU60" s="25" t="s">
        <v>146</v>
      </c>
    </row>
    <row r="61" spans="2:11" s="8" customFormat="1" ht="24.95" customHeight="1">
      <c r="B61" s="158"/>
      <c r="C61" s="159"/>
      <c r="D61" s="160" t="s">
        <v>147</v>
      </c>
      <c r="E61" s="161"/>
      <c r="F61" s="161"/>
      <c r="G61" s="161"/>
      <c r="H61" s="161"/>
      <c r="I61" s="162"/>
      <c r="J61" s="163">
        <f>J92</f>
        <v>0</v>
      </c>
      <c r="K61" s="164"/>
    </row>
    <row r="62" spans="2:11" s="9" customFormat="1" ht="19.9" customHeight="1">
      <c r="B62" s="165"/>
      <c r="C62" s="166"/>
      <c r="D62" s="167" t="s">
        <v>148</v>
      </c>
      <c r="E62" s="168"/>
      <c r="F62" s="168"/>
      <c r="G62" s="168"/>
      <c r="H62" s="168"/>
      <c r="I62" s="169"/>
      <c r="J62" s="170">
        <f>J93</f>
        <v>0</v>
      </c>
      <c r="K62" s="171"/>
    </row>
    <row r="63" spans="2:11" s="9" customFormat="1" ht="19.9" customHeight="1">
      <c r="B63" s="165"/>
      <c r="C63" s="166"/>
      <c r="D63" s="167" t="s">
        <v>151</v>
      </c>
      <c r="E63" s="168"/>
      <c r="F63" s="168"/>
      <c r="G63" s="168"/>
      <c r="H63" s="168"/>
      <c r="I63" s="169"/>
      <c r="J63" s="170">
        <f>J138</f>
        <v>0</v>
      </c>
      <c r="K63" s="171"/>
    </row>
    <row r="64" spans="2:11" s="9" customFormat="1" ht="19.9" customHeight="1">
      <c r="B64" s="165"/>
      <c r="C64" s="166"/>
      <c r="D64" s="167" t="s">
        <v>158</v>
      </c>
      <c r="E64" s="168"/>
      <c r="F64" s="168"/>
      <c r="G64" s="168"/>
      <c r="H64" s="168"/>
      <c r="I64" s="169"/>
      <c r="J64" s="170">
        <f>J141</f>
        <v>0</v>
      </c>
      <c r="K64" s="171"/>
    </row>
    <row r="65" spans="2:11" s="9" customFormat="1" ht="19.9" customHeight="1">
      <c r="B65" s="165"/>
      <c r="C65" s="166"/>
      <c r="D65" s="167" t="s">
        <v>164</v>
      </c>
      <c r="E65" s="168"/>
      <c r="F65" s="168"/>
      <c r="G65" s="168"/>
      <c r="H65" s="168"/>
      <c r="I65" s="169"/>
      <c r="J65" s="170">
        <f>J151</f>
        <v>0</v>
      </c>
      <c r="K65" s="171"/>
    </row>
    <row r="66" spans="2:11" s="8" customFormat="1" ht="24.95" customHeight="1">
      <c r="B66" s="158"/>
      <c r="C66" s="159"/>
      <c r="D66" s="160" t="s">
        <v>165</v>
      </c>
      <c r="E66" s="161"/>
      <c r="F66" s="161"/>
      <c r="G66" s="161"/>
      <c r="H66" s="161"/>
      <c r="I66" s="162"/>
      <c r="J66" s="163">
        <f>J154</f>
        <v>0</v>
      </c>
      <c r="K66" s="164"/>
    </row>
    <row r="67" spans="2:11" s="9" customFormat="1" ht="19.9" customHeight="1">
      <c r="B67" s="165"/>
      <c r="C67" s="166"/>
      <c r="D67" s="167" t="s">
        <v>168</v>
      </c>
      <c r="E67" s="168"/>
      <c r="F67" s="168"/>
      <c r="G67" s="168"/>
      <c r="H67" s="168"/>
      <c r="I67" s="169"/>
      <c r="J67" s="170">
        <f>J155</f>
        <v>0</v>
      </c>
      <c r="K67" s="171"/>
    </row>
    <row r="68" spans="2:11" s="9" customFormat="1" ht="19.9" customHeight="1">
      <c r="B68" s="165"/>
      <c r="C68" s="166"/>
      <c r="D68" s="167" t="s">
        <v>170</v>
      </c>
      <c r="E68" s="168"/>
      <c r="F68" s="168"/>
      <c r="G68" s="168"/>
      <c r="H68" s="168"/>
      <c r="I68" s="169"/>
      <c r="J68" s="170">
        <f>J158</f>
        <v>0</v>
      </c>
      <c r="K68" s="171"/>
    </row>
    <row r="69" spans="2:11" s="8" customFormat="1" ht="24.95" customHeight="1">
      <c r="B69" s="158"/>
      <c r="C69" s="159"/>
      <c r="D69" s="160" t="s">
        <v>4779</v>
      </c>
      <c r="E69" s="161"/>
      <c r="F69" s="161"/>
      <c r="G69" s="161"/>
      <c r="H69" s="161"/>
      <c r="I69" s="162"/>
      <c r="J69" s="163">
        <f>J174</f>
        <v>0</v>
      </c>
      <c r="K69" s="164"/>
    </row>
    <row r="70" spans="2:11" s="1" customFormat="1" ht="21.75" customHeight="1">
      <c r="B70" s="41"/>
      <c r="C70" s="42"/>
      <c r="D70" s="42"/>
      <c r="E70" s="42"/>
      <c r="F70" s="42"/>
      <c r="G70" s="42"/>
      <c r="H70" s="42"/>
      <c r="I70" s="127"/>
      <c r="J70" s="42"/>
      <c r="K70" s="45"/>
    </row>
    <row r="71" spans="2:11" s="1" customFormat="1" ht="6.95" customHeight="1">
      <c r="B71" s="56"/>
      <c r="C71" s="57"/>
      <c r="D71" s="57"/>
      <c r="E71" s="57"/>
      <c r="F71" s="57"/>
      <c r="G71" s="57"/>
      <c r="H71" s="57"/>
      <c r="I71" s="148"/>
      <c r="J71" s="57"/>
      <c r="K71" s="58"/>
    </row>
    <row r="75" spans="2:12" s="1" customFormat="1" ht="6.95" customHeight="1">
      <c r="B75" s="59"/>
      <c r="C75" s="60"/>
      <c r="D75" s="60"/>
      <c r="E75" s="60"/>
      <c r="F75" s="60"/>
      <c r="G75" s="60"/>
      <c r="H75" s="60"/>
      <c r="I75" s="151"/>
      <c r="J75" s="60"/>
      <c r="K75" s="60"/>
      <c r="L75" s="61"/>
    </row>
    <row r="76" spans="2:12" s="1" customFormat="1" ht="36.95" customHeight="1">
      <c r="B76" s="41"/>
      <c r="C76" s="62" t="s">
        <v>194</v>
      </c>
      <c r="D76" s="63"/>
      <c r="E76" s="63"/>
      <c r="F76" s="63"/>
      <c r="G76" s="63"/>
      <c r="H76" s="63"/>
      <c r="I76" s="172"/>
      <c r="J76" s="63"/>
      <c r="K76" s="63"/>
      <c r="L76" s="61"/>
    </row>
    <row r="77" spans="2:12" s="1" customFormat="1" ht="6.95" customHeight="1">
      <c r="B77" s="41"/>
      <c r="C77" s="63"/>
      <c r="D77" s="63"/>
      <c r="E77" s="63"/>
      <c r="F77" s="63"/>
      <c r="G77" s="63"/>
      <c r="H77" s="63"/>
      <c r="I77" s="172"/>
      <c r="J77" s="63"/>
      <c r="K77" s="63"/>
      <c r="L77" s="61"/>
    </row>
    <row r="78" spans="2:12" s="1" customFormat="1" ht="14.45" customHeight="1">
      <c r="B78" s="41"/>
      <c r="C78" s="65" t="s">
        <v>18</v>
      </c>
      <c r="D78" s="63"/>
      <c r="E78" s="63"/>
      <c r="F78" s="63"/>
      <c r="G78" s="63"/>
      <c r="H78" s="63"/>
      <c r="I78" s="172"/>
      <c r="J78" s="63"/>
      <c r="K78" s="63"/>
      <c r="L78" s="61"/>
    </row>
    <row r="79" spans="2:12" s="1" customFormat="1" ht="16.5" customHeight="1">
      <c r="B79" s="41"/>
      <c r="C79" s="63"/>
      <c r="D79" s="63"/>
      <c r="E79" s="400" t="str">
        <f>E7</f>
        <v>Stavební úpravy a přístavba komunitního centra BÉTEL</v>
      </c>
      <c r="F79" s="401"/>
      <c r="G79" s="401"/>
      <c r="H79" s="401"/>
      <c r="I79" s="172"/>
      <c r="J79" s="63"/>
      <c r="K79" s="63"/>
      <c r="L79" s="61"/>
    </row>
    <row r="80" spans="2:12" ht="15">
      <c r="B80" s="29"/>
      <c r="C80" s="65" t="s">
        <v>136</v>
      </c>
      <c r="D80" s="173"/>
      <c r="E80" s="173"/>
      <c r="F80" s="173"/>
      <c r="G80" s="173"/>
      <c r="H80" s="173"/>
      <c r="J80" s="173"/>
      <c r="K80" s="173"/>
      <c r="L80" s="174"/>
    </row>
    <row r="81" spans="2:12" s="1" customFormat="1" ht="16.5" customHeight="1">
      <c r="B81" s="41"/>
      <c r="C81" s="63"/>
      <c r="D81" s="63"/>
      <c r="E81" s="400" t="s">
        <v>5747</v>
      </c>
      <c r="F81" s="403"/>
      <c r="G81" s="403"/>
      <c r="H81" s="403"/>
      <c r="I81" s="172"/>
      <c r="J81" s="63"/>
      <c r="K81" s="63"/>
      <c r="L81" s="61"/>
    </row>
    <row r="82" spans="2:12" s="1" customFormat="1" ht="14.45" customHeight="1">
      <c r="B82" s="41"/>
      <c r="C82" s="65" t="s">
        <v>138</v>
      </c>
      <c r="D82" s="63"/>
      <c r="E82" s="63"/>
      <c r="F82" s="63"/>
      <c r="G82" s="63"/>
      <c r="H82" s="63"/>
      <c r="I82" s="172"/>
      <c r="J82" s="63"/>
      <c r="K82" s="63"/>
      <c r="L82" s="61"/>
    </row>
    <row r="83" spans="2:12" s="1" customFormat="1" ht="17.25" customHeight="1">
      <c r="B83" s="41"/>
      <c r="C83" s="63"/>
      <c r="D83" s="63"/>
      <c r="E83" s="366" t="str">
        <f>E11</f>
        <v>SP - SO 20 Dešťová kanalizace</v>
      </c>
      <c r="F83" s="403"/>
      <c r="G83" s="403"/>
      <c r="H83" s="403"/>
      <c r="I83" s="172"/>
      <c r="J83" s="63"/>
      <c r="K83" s="63"/>
      <c r="L83" s="61"/>
    </row>
    <row r="84" spans="2:12" s="1" customFormat="1" ht="6.95" customHeight="1">
      <c r="B84" s="41"/>
      <c r="C84" s="63"/>
      <c r="D84" s="63"/>
      <c r="E84" s="63"/>
      <c r="F84" s="63"/>
      <c r="G84" s="63"/>
      <c r="H84" s="63"/>
      <c r="I84" s="172"/>
      <c r="J84" s="63"/>
      <c r="K84" s="63"/>
      <c r="L84" s="61"/>
    </row>
    <row r="85" spans="2:12" s="1" customFormat="1" ht="18" customHeight="1">
      <c r="B85" s="41"/>
      <c r="C85" s="65" t="s">
        <v>23</v>
      </c>
      <c r="D85" s="63"/>
      <c r="E85" s="63"/>
      <c r="F85" s="175" t="str">
        <f>F14</f>
        <v>Bezručova 503, Chrastava, p.p.č.545/2,st.p.č.496</v>
      </c>
      <c r="G85" s="63"/>
      <c r="H85" s="63"/>
      <c r="I85" s="176" t="s">
        <v>25</v>
      </c>
      <c r="J85" s="73">
        <f>IF(J14="","",J14)</f>
        <v>43389</v>
      </c>
      <c r="K85" s="63"/>
      <c r="L85" s="61"/>
    </row>
    <row r="86" spans="2:12" s="1" customFormat="1" ht="6.95" customHeight="1">
      <c r="B86" s="41"/>
      <c r="C86" s="63"/>
      <c r="D86" s="63"/>
      <c r="E86" s="63"/>
      <c r="F86" s="63"/>
      <c r="G86" s="63"/>
      <c r="H86" s="63"/>
      <c r="I86" s="172"/>
      <c r="J86" s="63"/>
      <c r="K86" s="63"/>
      <c r="L86" s="61"/>
    </row>
    <row r="87" spans="2:12" s="1" customFormat="1" ht="15">
      <c r="B87" s="41"/>
      <c r="C87" s="65" t="s">
        <v>26</v>
      </c>
      <c r="D87" s="63"/>
      <c r="E87" s="63"/>
      <c r="F87" s="175" t="str">
        <f>E17</f>
        <v>Sbor Jednoty bratrské v Chrastavě, Bezručova 503</v>
      </c>
      <c r="G87" s="63"/>
      <c r="H87" s="63"/>
      <c r="I87" s="176" t="s">
        <v>33</v>
      </c>
      <c r="J87" s="175" t="str">
        <f>E23</f>
        <v>FS Vision, s.r.o. IČ: 22792902</v>
      </c>
      <c r="K87" s="63"/>
      <c r="L87" s="61"/>
    </row>
    <row r="88" spans="2:12" s="1" customFormat="1" ht="14.45" customHeight="1">
      <c r="B88" s="41"/>
      <c r="C88" s="65" t="s">
        <v>31</v>
      </c>
      <c r="D88" s="63"/>
      <c r="E88" s="63"/>
      <c r="F88" s="175" t="str">
        <f>IF(E20="","",E20)</f>
        <v/>
      </c>
      <c r="G88" s="63"/>
      <c r="H88" s="63"/>
      <c r="I88" s="172"/>
      <c r="J88" s="63"/>
      <c r="K88" s="63"/>
      <c r="L88" s="61"/>
    </row>
    <row r="89" spans="2:12" s="1" customFormat="1" ht="10.35" customHeight="1">
      <c r="B89" s="41"/>
      <c r="C89" s="63"/>
      <c r="D89" s="63"/>
      <c r="E89" s="63"/>
      <c r="F89" s="63"/>
      <c r="G89" s="63"/>
      <c r="H89" s="63"/>
      <c r="I89" s="172"/>
      <c r="J89" s="63"/>
      <c r="K89" s="63"/>
      <c r="L89" s="61"/>
    </row>
    <row r="90" spans="2:20" s="10" customFormat="1" ht="29.25" customHeight="1">
      <c r="B90" s="177"/>
      <c r="C90" s="178" t="s">
        <v>195</v>
      </c>
      <c r="D90" s="179" t="s">
        <v>56</v>
      </c>
      <c r="E90" s="179" t="s">
        <v>52</v>
      </c>
      <c r="F90" s="179" t="s">
        <v>196</v>
      </c>
      <c r="G90" s="179" t="s">
        <v>197</v>
      </c>
      <c r="H90" s="179" t="s">
        <v>198</v>
      </c>
      <c r="I90" s="180" t="s">
        <v>199</v>
      </c>
      <c r="J90" s="179" t="s">
        <v>144</v>
      </c>
      <c r="K90" s="181" t="s">
        <v>200</v>
      </c>
      <c r="L90" s="182"/>
      <c r="M90" s="81" t="s">
        <v>201</v>
      </c>
      <c r="N90" s="82" t="s">
        <v>41</v>
      </c>
      <c r="O90" s="82" t="s">
        <v>202</v>
      </c>
      <c r="P90" s="82" t="s">
        <v>203</v>
      </c>
      <c r="Q90" s="82" t="s">
        <v>204</v>
      </c>
      <c r="R90" s="82" t="s">
        <v>205</v>
      </c>
      <c r="S90" s="82" t="s">
        <v>206</v>
      </c>
      <c r="T90" s="83" t="s">
        <v>207</v>
      </c>
    </row>
    <row r="91" spans="2:63" s="1" customFormat="1" ht="29.25" customHeight="1">
      <c r="B91" s="41"/>
      <c r="C91" s="87" t="s">
        <v>145</v>
      </c>
      <c r="D91" s="63"/>
      <c r="E91" s="63"/>
      <c r="F91" s="63"/>
      <c r="G91" s="63"/>
      <c r="H91" s="63"/>
      <c r="I91" s="172"/>
      <c r="J91" s="183">
        <f>BK91</f>
        <v>0</v>
      </c>
      <c r="K91" s="63"/>
      <c r="L91" s="61"/>
      <c r="M91" s="84"/>
      <c r="N91" s="85"/>
      <c r="O91" s="85"/>
      <c r="P91" s="184">
        <f>P92+P154+P174</f>
        <v>0</v>
      </c>
      <c r="Q91" s="85"/>
      <c r="R91" s="184">
        <f>R92+R154+R174</f>
        <v>0.52987</v>
      </c>
      <c r="S91" s="85"/>
      <c r="T91" s="185">
        <f>T92+T154+T174</f>
        <v>0.8277000000000001</v>
      </c>
      <c r="AT91" s="25" t="s">
        <v>70</v>
      </c>
      <c r="AU91" s="25" t="s">
        <v>146</v>
      </c>
      <c r="BK91" s="186">
        <f>BK92+BK154+BK174</f>
        <v>0</v>
      </c>
    </row>
    <row r="92" spans="2:63" s="11" customFormat="1" ht="37.35" customHeight="1">
      <c r="B92" s="187"/>
      <c r="C92" s="188"/>
      <c r="D92" s="189" t="s">
        <v>70</v>
      </c>
      <c r="E92" s="190" t="s">
        <v>208</v>
      </c>
      <c r="F92" s="190" t="s">
        <v>209</v>
      </c>
      <c r="G92" s="188"/>
      <c r="H92" s="188"/>
      <c r="I92" s="191"/>
      <c r="J92" s="192">
        <f>BK92</f>
        <v>0</v>
      </c>
      <c r="K92" s="188"/>
      <c r="L92" s="193"/>
      <c r="M92" s="194"/>
      <c r="N92" s="195"/>
      <c r="O92" s="195"/>
      <c r="P92" s="196">
        <f>P93+P138+P141+P151</f>
        <v>0</v>
      </c>
      <c r="Q92" s="195"/>
      <c r="R92" s="196">
        <f>R93+R138+R141+R151</f>
        <v>0.41801999999999995</v>
      </c>
      <c r="S92" s="195"/>
      <c r="T92" s="197">
        <f>T93+T138+T141+T151</f>
        <v>0</v>
      </c>
      <c r="AR92" s="198" t="s">
        <v>78</v>
      </c>
      <c r="AT92" s="199" t="s">
        <v>70</v>
      </c>
      <c r="AU92" s="199" t="s">
        <v>71</v>
      </c>
      <c r="AY92" s="198" t="s">
        <v>210</v>
      </c>
      <c r="BK92" s="200">
        <f>BK93+BK138+BK141+BK151</f>
        <v>0</v>
      </c>
    </row>
    <row r="93" spans="2:63" s="11" customFormat="1" ht="19.9" customHeight="1">
      <c r="B93" s="187"/>
      <c r="C93" s="188"/>
      <c r="D93" s="189" t="s">
        <v>70</v>
      </c>
      <c r="E93" s="201" t="s">
        <v>78</v>
      </c>
      <c r="F93" s="201" t="s">
        <v>211</v>
      </c>
      <c r="G93" s="188"/>
      <c r="H93" s="188"/>
      <c r="I93" s="191"/>
      <c r="J93" s="202">
        <f>BK93</f>
        <v>0</v>
      </c>
      <c r="K93" s="188"/>
      <c r="L93" s="193"/>
      <c r="M93" s="194"/>
      <c r="N93" s="195"/>
      <c r="O93" s="195"/>
      <c r="P93" s="196">
        <f>SUM(P94:P137)</f>
        <v>0</v>
      </c>
      <c r="Q93" s="195"/>
      <c r="R93" s="196">
        <f>SUM(R94:R137)</f>
        <v>8.999999999999999E-05</v>
      </c>
      <c r="S93" s="195"/>
      <c r="T93" s="197">
        <f>SUM(T94:T137)</f>
        <v>0</v>
      </c>
      <c r="AR93" s="198" t="s">
        <v>78</v>
      </c>
      <c r="AT93" s="199" t="s">
        <v>70</v>
      </c>
      <c r="AU93" s="199" t="s">
        <v>78</v>
      </c>
      <c r="AY93" s="198" t="s">
        <v>210</v>
      </c>
      <c r="BK93" s="200">
        <f>SUM(BK94:BK137)</f>
        <v>0</v>
      </c>
    </row>
    <row r="94" spans="2:65" s="1" customFormat="1" ht="16.5" customHeight="1">
      <c r="B94" s="41"/>
      <c r="C94" s="203" t="s">
        <v>78</v>
      </c>
      <c r="D94" s="203" t="s">
        <v>212</v>
      </c>
      <c r="E94" s="204" t="s">
        <v>4783</v>
      </c>
      <c r="F94" s="205" t="s">
        <v>4784</v>
      </c>
      <c r="G94" s="206" t="s">
        <v>231</v>
      </c>
      <c r="H94" s="207">
        <v>8</v>
      </c>
      <c r="I94" s="208"/>
      <c r="J94" s="209">
        <f>ROUND(I94*H94,2)</f>
        <v>0</v>
      </c>
      <c r="K94" s="205" t="s">
        <v>216</v>
      </c>
      <c r="L94" s="61"/>
      <c r="M94" s="210" t="s">
        <v>21</v>
      </c>
      <c r="N94" s="211" t="s">
        <v>42</v>
      </c>
      <c r="O94" s="42"/>
      <c r="P94" s="212">
        <f>O94*H94</f>
        <v>0</v>
      </c>
      <c r="Q94" s="212">
        <v>0</v>
      </c>
      <c r="R94" s="212">
        <f>Q94*H94</f>
        <v>0</v>
      </c>
      <c r="S94" s="212">
        <v>0</v>
      </c>
      <c r="T94" s="213">
        <f>S94*H94</f>
        <v>0</v>
      </c>
      <c r="AR94" s="25" t="s">
        <v>217</v>
      </c>
      <c r="AT94" s="25" t="s">
        <v>212</v>
      </c>
      <c r="AU94" s="25" t="s">
        <v>80</v>
      </c>
      <c r="AY94" s="25" t="s">
        <v>210</v>
      </c>
      <c r="BE94" s="214">
        <f>IF(N94="základní",J94,0)</f>
        <v>0</v>
      </c>
      <c r="BF94" s="214">
        <f>IF(N94="snížená",J94,0)</f>
        <v>0</v>
      </c>
      <c r="BG94" s="214">
        <f>IF(N94="zákl. přenesená",J94,0)</f>
        <v>0</v>
      </c>
      <c r="BH94" s="214">
        <f>IF(N94="sníž. přenesená",J94,0)</f>
        <v>0</v>
      </c>
      <c r="BI94" s="214">
        <f>IF(N94="nulová",J94,0)</f>
        <v>0</v>
      </c>
      <c r="BJ94" s="25" t="s">
        <v>78</v>
      </c>
      <c r="BK94" s="214">
        <f>ROUND(I94*H94,2)</f>
        <v>0</v>
      </c>
      <c r="BL94" s="25" t="s">
        <v>217</v>
      </c>
      <c r="BM94" s="25" t="s">
        <v>5749</v>
      </c>
    </row>
    <row r="95" spans="2:51" s="12" customFormat="1" ht="13.5">
      <c r="B95" s="215"/>
      <c r="C95" s="216"/>
      <c r="D95" s="217" t="s">
        <v>219</v>
      </c>
      <c r="E95" s="218" t="s">
        <v>21</v>
      </c>
      <c r="F95" s="219" t="s">
        <v>252</v>
      </c>
      <c r="G95" s="216"/>
      <c r="H95" s="220">
        <v>8</v>
      </c>
      <c r="I95" s="221"/>
      <c r="J95" s="216"/>
      <c r="K95" s="216"/>
      <c r="L95" s="222"/>
      <c r="M95" s="223"/>
      <c r="N95" s="224"/>
      <c r="O95" s="224"/>
      <c r="P95" s="224"/>
      <c r="Q95" s="224"/>
      <c r="R95" s="224"/>
      <c r="S95" s="224"/>
      <c r="T95" s="225"/>
      <c r="AT95" s="226" t="s">
        <v>219</v>
      </c>
      <c r="AU95" s="226" t="s">
        <v>80</v>
      </c>
      <c r="AV95" s="12" t="s">
        <v>80</v>
      </c>
      <c r="AW95" s="12" t="s">
        <v>35</v>
      </c>
      <c r="AX95" s="12" t="s">
        <v>78</v>
      </c>
      <c r="AY95" s="226" t="s">
        <v>210</v>
      </c>
    </row>
    <row r="96" spans="2:65" s="1" customFormat="1" ht="16.5" customHeight="1">
      <c r="B96" s="41"/>
      <c r="C96" s="203" t="s">
        <v>80</v>
      </c>
      <c r="D96" s="203" t="s">
        <v>212</v>
      </c>
      <c r="E96" s="204" t="s">
        <v>4786</v>
      </c>
      <c r="F96" s="205" t="s">
        <v>4787</v>
      </c>
      <c r="G96" s="206" t="s">
        <v>231</v>
      </c>
      <c r="H96" s="207">
        <v>2.4</v>
      </c>
      <c r="I96" s="208"/>
      <c r="J96" s="209">
        <f>ROUND(I96*H96,2)</f>
        <v>0</v>
      </c>
      <c r="K96" s="205" t="s">
        <v>216</v>
      </c>
      <c r="L96" s="61"/>
      <c r="M96" s="210" t="s">
        <v>21</v>
      </c>
      <c r="N96" s="211" t="s">
        <v>42</v>
      </c>
      <c r="O96" s="42"/>
      <c r="P96" s="212">
        <f>O96*H96</f>
        <v>0</v>
      </c>
      <c r="Q96" s="212">
        <v>0</v>
      </c>
      <c r="R96" s="212">
        <f>Q96*H96</f>
        <v>0</v>
      </c>
      <c r="S96" s="212">
        <v>0</v>
      </c>
      <c r="T96" s="213">
        <f>S96*H96</f>
        <v>0</v>
      </c>
      <c r="AR96" s="25" t="s">
        <v>217</v>
      </c>
      <c r="AT96" s="25" t="s">
        <v>212</v>
      </c>
      <c r="AU96" s="25" t="s">
        <v>80</v>
      </c>
      <c r="AY96" s="25" t="s">
        <v>210</v>
      </c>
      <c r="BE96" s="214">
        <f>IF(N96="základní",J96,0)</f>
        <v>0</v>
      </c>
      <c r="BF96" s="214">
        <f>IF(N96="snížená",J96,0)</f>
        <v>0</v>
      </c>
      <c r="BG96" s="214">
        <f>IF(N96="zákl. přenesená",J96,0)</f>
        <v>0</v>
      </c>
      <c r="BH96" s="214">
        <f>IF(N96="sníž. přenesená",J96,0)</f>
        <v>0</v>
      </c>
      <c r="BI96" s="214">
        <f>IF(N96="nulová",J96,0)</f>
        <v>0</v>
      </c>
      <c r="BJ96" s="25" t="s">
        <v>78</v>
      </c>
      <c r="BK96" s="214">
        <f>ROUND(I96*H96,2)</f>
        <v>0</v>
      </c>
      <c r="BL96" s="25" t="s">
        <v>217</v>
      </c>
      <c r="BM96" s="25" t="s">
        <v>5750</v>
      </c>
    </row>
    <row r="97" spans="2:51" s="15" customFormat="1" ht="13.5">
      <c r="B97" s="265"/>
      <c r="C97" s="266"/>
      <c r="D97" s="217" t="s">
        <v>219</v>
      </c>
      <c r="E97" s="267" t="s">
        <v>21</v>
      </c>
      <c r="F97" s="268" t="s">
        <v>5751</v>
      </c>
      <c r="G97" s="266"/>
      <c r="H97" s="267" t="s">
        <v>21</v>
      </c>
      <c r="I97" s="269"/>
      <c r="J97" s="266"/>
      <c r="K97" s="266"/>
      <c r="L97" s="270"/>
      <c r="M97" s="271"/>
      <c r="N97" s="272"/>
      <c r="O97" s="272"/>
      <c r="P97" s="272"/>
      <c r="Q97" s="272"/>
      <c r="R97" s="272"/>
      <c r="S97" s="272"/>
      <c r="T97" s="273"/>
      <c r="AT97" s="274" t="s">
        <v>219</v>
      </c>
      <c r="AU97" s="274" t="s">
        <v>80</v>
      </c>
      <c r="AV97" s="15" t="s">
        <v>78</v>
      </c>
      <c r="AW97" s="15" t="s">
        <v>35</v>
      </c>
      <c r="AX97" s="15" t="s">
        <v>71</v>
      </c>
      <c r="AY97" s="274" t="s">
        <v>210</v>
      </c>
    </row>
    <row r="98" spans="2:51" s="12" customFormat="1" ht="13.5">
      <c r="B98" s="215"/>
      <c r="C98" s="216"/>
      <c r="D98" s="217" t="s">
        <v>219</v>
      </c>
      <c r="E98" s="218" t="s">
        <v>21</v>
      </c>
      <c r="F98" s="219" t="s">
        <v>252</v>
      </c>
      <c r="G98" s="216"/>
      <c r="H98" s="220">
        <v>8</v>
      </c>
      <c r="I98" s="221"/>
      <c r="J98" s="216"/>
      <c r="K98" s="216"/>
      <c r="L98" s="222"/>
      <c r="M98" s="223"/>
      <c r="N98" s="224"/>
      <c r="O98" s="224"/>
      <c r="P98" s="224"/>
      <c r="Q98" s="224"/>
      <c r="R98" s="224"/>
      <c r="S98" s="224"/>
      <c r="T98" s="225"/>
      <c r="AT98" s="226" t="s">
        <v>219</v>
      </c>
      <c r="AU98" s="226" t="s">
        <v>80</v>
      </c>
      <c r="AV98" s="12" t="s">
        <v>80</v>
      </c>
      <c r="AW98" s="12" t="s">
        <v>35</v>
      </c>
      <c r="AX98" s="12" t="s">
        <v>78</v>
      </c>
      <c r="AY98" s="226" t="s">
        <v>210</v>
      </c>
    </row>
    <row r="99" spans="2:51" s="12" customFormat="1" ht="13.5">
      <c r="B99" s="215"/>
      <c r="C99" s="216"/>
      <c r="D99" s="217" t="s">
        <v>219</v>
      </c>
      <c r="E99" s="216"/>
      <c r="F99" s="219" t="s">
        <v>5752</v>
      </c>
      <c r="G99" s="216"/>
      <c r="H99" s="220">
        <v>2.4</v>
      </c>
      <c r="I99" s="221"/>
      <c r="J99" s="216"/>
      <c r="K99" s="216"/>
      <c r="L99" s="222"/>
      <c r="M99" s="223"/>
      <c r="N99" s="224"/>
      <c r="O99" s="224"/>
      <c r="P99" s="224"/>
      <c r="Q99" s="224"/>
      <c r="R99" s="224"/>
      <c r="S99" s="224"/>
      <c r="T99" s="225"/>
      <c r="AT99" s="226" t="s">
        <v>219</v>
      </c>
      <c r="AU99" s="226" t="s">
        <v>80</v>
      </c>
      <c r="AV99" s="12" t="s">
        <v>80</v>
      </c>
      <c r="AW99" s="12" t="s">
        <v>6</v>
      </c>
      <c r="AX99" s="12" t="s">
        <v>78</v>
      </c>
      <c r="AY99" s="226" t="s">
        <v>210</v>
      </c>
    </row>
    <row r="100" spans="2:65" s="1" customFormat="1" ht="16.5" customHeight="1">
      <c r="B100" s="41"/>
      <c r="C100" s="203" t="s">
        <v>88</v>
      </c>
      <c r="D100" s="203" t="s">
        <v>212</v>
      </c>
      <c r="E100" s="204" t="s">
        <v>4790</v>
      </c>
      <c r="F100" s="205" t="s">
        <v>4791</v>
      </c>
      <c r="G100" s="206" t="s">
        <v>231</v>
      </c>
      <c r="H100" s="207">
        <v>8</v>
      </c>
      <c r="I100" s="208"/>
      <c r="J100" s="209">
        <f>ROUND(I100*H100,2)</f>
        <v>0</v>
      </c>
      <c r="K100" s="205" t="s">
        <v>216</v>
      </c>
      <c r="L100" s="61"/>
      <c r="M100" s="210" t="s">
        <v>21</v>
      </c>
      <c r="N100" s="211" t="s">
        <v>42</v>
      </c>
      <c r="O100" s="42"/>
      <c r="P100" s="212">
        <f>O100*H100</f>
        <v>0</v>
      </c>
      <c r="Q100" s="212">
        <v>0</v>
      </c>
      <c r="R100" s="212">
        <f>Q100*H100</f>
        <v>0</v>
      </c>
      <c r="S100" s="212">
        <v>0</v>
      </c>
      <c r="T100" s="213">
        <f>S100*H100</f>
        <v>0</v>
      </c>
      <c r="AR100" s="25" t="s">
        <v>217</v>
      </c>
      <c r="AT100" s="25" t="s">
        <v>212</v>
      </c>
      <c r="AU100" s="25" t="s">
        <v>80</v>
      </c>
      <c r="AY100" s="25" t="s">
        <v>210</v>
      </c>
      <c r="BE100" s="214">
        <f>IF(N100="základní",J100,0)</f>
        <v>0</v>
      </c>
      <c r="BF100" s="214">
        <f>IF(N100="snížená",J100,0)</f>
        <v>0</v>
      </c>
      <c r="BG100" s="214">
        <f>IF(N100="zákl. přenesená",J100,0)</f>
        <v>0</v>
      </c>
      <c r="BH100" s="214">
        <f>IF(N100="sníž. přenesená",J100,0)</f>
        <v>0</v>
      </c>
      <c r="BI100" s="214">
        <f>IF(N100="nulová",J100,0)</f>
        <v>0</v>
      </c>
      <c r="BJ100" s="25" t="s">
        <v>78</v>
      </c>
      <c r="BK100" s="214">
        <f>ROUND(I100*H100,2)</f>
        <v>0</v>
      </c>
      <c r="BL100" s="25" t="s">
        <v>217</v>
      </c>
      <c r="BM100" s="25" t="s">
        <v>5753</v>
      </c>
    </row>
    <row r="101" spans="2:51" s="15" customFormat="1" ht="13.5">
      <c r="B101" s="265"/>
      <c r="C101" s="266"/>
      <c r="D101" s="217" t="s">
        <v>219</v>
      </c>
      <c r="E101" s="267" t="s">
        <v>21</v>
      </c>
      <c r="F101" s="268" t="s">
        <v>5754</v>
      </c>
      <c r="G101" s="266"/>
      <c r="H101" s="267" t="s">
        <v>21</v>
      </c>
      <c r="I101" s="269"/>
      <c r="J101" s="266"/>
      <c r="K101" s="266"/>
      <c r="L101" s="270"/>
      <c r="M101" s="271"/>
      <c r="N101" s="272"/>
      <c r="O101" s="272"/>
      <c r="P101" s="272"/>
      <c r="Q101" s="272"/>
      <c r="R101" s="272"/>
      <c r="S101" s="272"/>
      <c r="T101" s="273"/>
      <c r="AT101" s="274" t="s">
        <v>219</v>
      </c>
      <c r="AU101" s="274" t="s">
        <v>80</v>
      </c>
      <c r="AV101" s="15" t="s">
        <v>78</v>
      </c>
      <c r="AW101" s="15" t="s">
        <v>35</v>
      </c>
      <c r="AX101" s="15" t="s">
        <v>71</v>
      </c>
      <c r="AY101" s="274" t="s">
        <v>210</v>
      </c>
    </row>
    <row r="102" spans="2:51" s="12" customFormat="1" ht="13.5">
      <c r="B102" s="215"/>
      <c r="C102" s="216"/>
      <c r="D102" s="217" t="s">
        <v>219</v>
      </c>
      <c r="E102" s="218" t="s">
        <v>21</v>
      </c>
      <c r="F102" s="219" t="s">
        <v>252</v>
      </c>
      <c r="G102" s="216"/>
      <c r="H102" s="220">
        <v>8</v>
      </c>
      <c r="I102" s="221"/>
      <c r="J102" s="216"/>
      <c r="K102" s="216"/>
      <c r="L102" s="222"/>
      <c r="M102" s="223"/>
      <c r="N102" s="224"/>
      <c r="O102" s="224"/>
      <c r="P102" s="224"/>
      <c r="Q102" s="224"/>
      <c r="R102" s="224"/>
      <c r="S102" s="224"/>
      <c r="T102" s="225"/>
      <c r="AT102" s="226" t="s">
        <v>219</v>
      </c>
      <c r="AU102" s="226" t="s">
        <v>80</v>
      </c>
      <c r="AV102" s="12" t="s">
        <v>80</v>
      </c>
      <c r="AW102" s="12" t="s">
        <v>35</v>
      </c>
      <c r="AX102" s="12" t="s">
        <v>78</v>
      </c>
      <c r="AY102" s="226" t="s">
        <v>210</v>
      </c>
    </row>
    <row r="103" spans="2:65" s="1" customFormat="1" ht="16.5" customHeight="1">
      <c r="B103" s="41"/>
      <c r="C103" s="203" t="s">
        <v>217</v>
      </c>
      <c r="D103" s="203" t="s">
        <v>212</v>
      </c>
      <c r="E103" s="204" t="s">
        <v>4793</v>
      </c>
      <c r="F103" s="205" t="s">
        <v>4794</v>
      </c>
      <c r="G103" s="206" t="s">
        <v>231</v>
      </c>
      <c r="H103" s="207">
        <v>13.9</v>
      </c>
      <c r="I103" s="208"/>
      <c r="J103" s="209">
        <f>ROUND(I103*H103,2)</f>
        <v>0</v>
      </c>
      <c r="K103" s="205" t="s">
        <v>216</v>
      </c>
      <c r="L103" s="61"/>
      <c r="M103" s="210" t="s">
        <v>21</v>
      </c>
      <c r="N103" s="211" t="s">
        <v>42</v>
      </c>
      <c r="O103" s="42"/>
      <c r="P103" s="212">
        <f>O103*H103</f>
        <v>0</v>
      </c>
      <c r="Q103" s="212">
        <v>0</v>
      </c>
      <c r="R103" s="212">
        <f>Q103*H103</f>
        <v>0</v>
      </c>
      <c r="S103" s="212">
        <v>0</v>
      </c>
      <c r="T103" s="213">
        <f>S103*H103</f>
        <v>0</v>
      </c>
      <c r="AR103" s="25" t="s">
        <v>217</v>
      </c>
      <c r="AT103" s="25" t="s">
        <v>212</v>
      </c>
      <c r="AU103" s="25" t="s">
        <v>80</v>
      </c>
      <c r="AY103" s="25" t="s">
        <v>210</v>
      </c>
      <c r="BE103" s="214">
        <f>IF(N103="základní",J103,0)</f>
        <v>0</v>
      </c>
      <c r="BF103" s="214">
        <f>IF(N103="snížená",J103,0)</f>
        <v>0</v>
      </c>
      <c r="BG103" s="214">
        <f>IF(N103="zákl. přenesená",J103,0)</f>
        <v>0</v>
      </c>
      <c r="BH103" s="214">
        <f>IF(N103="sníž. přenesená",J103,0)</f>
        <v>0</v>
      </c>
      <c r="BI103" s="214">
        <f>IF(N103="nulová",J103,0)</f>
        <v>0</v>
      </c>
      <c r="BJ103" s="25" t="s">
        <v>78</v>
      </c>
      <c r="BK103" s="214">
        <f>ROUND(I103*H103,2)</f>
        <v>0</v>
      </c>
      <c r="BL103" s="25" t="s">
        <v>217</v>
      </c>
      <c r="BM103" s="25" t="s">
        <v>5755</v>
      </c>
    </row>
    <row r="104" spans="2:51" s="15" customFormat="1" ht="13.5">
      <c r="B104" s="265"/>
      <c r="C104" s="266"/>
      <c r="D104" s="217" t="s">
        <v>219</v>
      </c>
      <c r="E104" s="267" t="s">
        <v>21</v>
      </c>
      <c r="F104" s="268" t="s">
        <v>5754</v>
      </c>
      <c r="G104" s="266"/>
      <c r="H104" s="267" t="s">
        <v>21</v>
      </c>
      <c r="I104" s="269"/>
      <c r="J104" s="266"/>
      <c r="K104" s="266"/>
      <c r="L104" s="270"/>
      <c r="M104" s="271"/>
      <c r="N104" s="272"/>
      <c r="O104" s="272"/>
      <c r="P104" s="272"/>
      <c r="Q104" s="272"/>
      <c r="R104" s="272"/>
      <c r="S104" s="272"/>
      <c r="T104" s="273"/>
      <c r="AT104" s="274" t="s">
        <v>219</v>
      </c>
      <c r="AU104" s="274" t="s">
        <v>80</v>
      </c>
      <c r="AV104" s="15" t="s">
        <v>78</v>
      </c>
      <c r="AW104" s="15" t="s">
        <v>35</v>
      </c>
      <c r="AX104" s="15" t="s">
        <v>71</v>
      </c>
      <c r="AY104" s="274" t="s">
        <v>210</v>
      </c>
    </row>
    <row r="105" spans="2:51" s="12" customFormat="1" ht="13.5">
      <c r="B105" s="215"/>
      <c r="C105" s="216"/>
      <c r="D105" s="217" t="s">
        <v>219</v>
      </c>
      <c r="E105" s="218" t="s">
        <v>21</v>
      </c>
      <c r="F105" s="219" t="s">
        <v>252</v>
      </c>
      <c r="G105" s="216"/>
      <c r="H105" s="220">
        <v>8</v>
      </c>
      <c r="I105" s="221"/>
      <c r="J105" s="216"/>
      <c r="K105" s="216"/>
      <c r="L105" s="222"/>
      <c r="M105" s="223"/>
      <c r="N105" s="224"/>
      <c r="O105" s="224"/>
      <c r="P105" s="224"/>
      <c r="Q105" s="224"/>
      <c r="R105" s="224"/>
      <c r="S105" s="224"/>
      <c r="T105" s="225"/>
      <c r="AT105" s="226" t="s">
        <v>219</v>
      </c>
      <c r="AU105" s="226" t="s">
        <v>80</v>
      </c>
      <c r="AV105" s="12" t="s">
        <v>80</v>
      </c>
      <c r="AW105" s="12" t="s">
        <v>35</v>
      </c>
      <c r="AX105" s="12" t="s">
        <v>71</v>
      </c>
      <c r="AY105" s="226" t="s">
        <v>210</v>
      </c>
    </row>
    <row r="106" spans="2:51" s="15" customFormat="1" ht="13.5">
      <c r="B106" s="265"/>
      <c r="C106" s="266"/>
      <c r="D106" s="217" t="s">
        <v>219</v>
      </c>
      <c r="E106" s="267" t="s">
        <v>21</v>
      </c>
      <c r="F106" s="268" t="s">
        <v>5756</v>
      </c>
      <c r="G106" s="266"/>
      <c r="H106" s="267" t="s">
        <v>21</v>
      </c>
      <c r="I106" s="269"/>
      <c r="J106" s="266"/>
      <c r="K106" s="266"/>
      <c r="L106" s="270"/>
      <c r="M106" s="271"/>
      <c r="N106" s="272"/>
      <c r="O106" s="272"/>
      <c r="P106" s="272"/>
      <c r="Q106" s="272"/>
      <c r="R106" s="272"/>
      <c r="S106" s="272"/>
      <c r="T106" s="273"/>
      <c r="AT106" s="274" t="s">
        <v>219</v>
      </c>
      <c r="AU106" s="274" t="s">
        <v>80</v>
      </c>
      <c r="AV106" s="15" t="s">
        <v>78</v>
      </c>
      <c r="AW106" s="15" t="s">
        <v>35</v>
      </c>
      <c r="AX106" s="15" t="s">
        <v>71</v>
      </c>
      <c r="AY106" s="274" t="s">
        <v>210</v>
      </c>
    </row>
    <row r="107" spans="2:51" s="12" customFormat="1" ht="13.5">
      <c r="B107" s="215"/>
      <c r="C107" s="216"/>
      <c r="D107" s="217" t="s">
        <v>219</v>
      </c>
      <c r="E107" s="218" t="s">
        <v>21</v>
      </c>
      <c r="F107" s="219" t="s">
        <v>5757</v>
      </c>
      <c r="G107" s="216"/>
      <c r="H107" s="220">
        <v>5.9</v>
      </c>
      <c r="I107" s="221"/>
      <c r="J107" s="216"/>
      <c r="K107" s="216"/>
      <c r="L107" s="222"/>
      <c r="M107" s="223"/>
      <c r="N107" s="224"/>
      <c r="O107" s="224"/>
      <c r="P107" s="224"/>
      <c r="Q107" s="224"/>
      <c r="R107" s="224"/>
      <c r="S107" s="224"/>
      <c r="T107" s="225"/>
      <c r="AT107" s="226" t="s">
        <v>219</v>
      </c>
      <c r="AU107" s="226" t="s">
        <v>80</v>
      </c>
      <c r="AV107" s="12" t="s">
        <v>80</v>
      </c>
      <c r="AW107" s="12" t="s">
        <v>35</v>
      </c>
      <c r="AX107" s="12" t="s">
        <v>71</v>
      </c>
      <c r="AY107" s="226" t="s">
        <v>210</v>
      </c>
    </row>
    <row r="108" spans="2:51" s="13" customFormat="1" ht="13.5">
      <c r="B108" s="227"/>
      <c r="C108" s="228"/>
      <c r="D108" s="217" t="s">
        <v>219</v>
      </c>
      <c r="E108" s="229" t="s">
        <v>21</v>
      </c>
      <c r="F108" s="230" t="s">
        <v>240</v>
      </c>
      <c r="G108" s="228"/>
      <c r="H108" s="231">
        <v>13.9</v>
      </c>
      <c r="I108" s="232"/>
      <c r="J108" s="228"/>
      <c r="K108" s="228"/>
      <c r="L108" s="233"/>
      <c r="M108" s="234"/>
      <c r="N108" s="235"/>
      <c r="O108" s="235"/>
      <c r="P108" s="235"/>
      <c r="Q108" s="235"/>
      <c r="R108" s="235"/>
      <c r="S108" s="235"/>
      <c r="T108" s="236"/>
      <c r="AT108" s="237" t="s">
        <v>219</v>
      </c>
      <c r="AU108" s="237" t="s">
        <v>80</v>
      </c>
      <c r="AV108" s="13" t="s">
        <v>217</v>
      </c>
      <c r="AW108" s="13" t="s">
        <v>35</v>
      </c>
      <c r="AX108" s="13" t="s">
        <v>78</v>
      </c>
      <c r="AY108" s="237" t="s">
        <v>210</v>
      </c>
    </row>
    <row r="109" spans="2:65" s="1" customFormat="1" ht="16.5" customHeight="1">
      <c r="B109" s="41"/>
      <c r="C109" s="203" t="s">
        <v>234</v>
      </c>
      <c r="D109" s="203" t="s">
        <v>212</v>
      </c>
      <c r="E109" s="204" t="s">
        <v>262</v>
      </c>
      <c r="F109" s="205" t="s">
        <v>263</v>
      </c>
      <c r="G109" s="206" t="s">
        <v>231</v>
      </c>
      <c r="H109" s="207">
        <v>5.9</v>
      </c>
      <c r="I109" s="208"/>
      <c r="J109" s="209">
        <f>ROUND(I109*H109,2)</f>
        <v>0</v>
      </c>
      <c r="K109" s="205" t="s">
        <v>216</v>
      </c>
      <c r="L109" s="61"/>
      <c r="M109" s="210" t="s">
        <v>21</v>
      </c>
      <c r="N109" s="211" t="s">
        <v>42</v>
      </c>
      <c r="O109" s="42"/>
      <c r="P109" s="212">
        <f>O109*H109</f>
        <v>0</v>
      </c>
      <c r="Q109" s="212">
        <v>0</v>
      </c>
      <c r="R109" s="212">
        <f>Q109*H109</f>
        <v>0</v>
      </c>
      <c r="S109" s="212">
        <v>0</v>
      </c>
      <c r="T109" s="213">
        <f>S109*H109</f>
        <v>0</v>
      </c>
      <c r="AR109" s="25" t="s">
        <v>217</v>
      </c>
      <c r="AT109" s="25" t="s">
        <v>212</v>
      </c>
      <c r="AU109" s="25" t="s">
        <v>80</v>
      </c>
      <c r="AY109" s="25" t="s">
        <v>210</v>
      </c>
      <c r="BE109" s="214">
        <f>IF(N109="základní",J109,0)</f>
        <v>0</v>
      </c>
      <c r="BF109" s="214">
        <f>IF(N109="snížená",J109,0)</f>
        <v>0</v>
      </c>
      <c r="BG109" s="214">
        <f>IF(N109="zákl. přenesená",J109,0)</f>
        <v>0</v>
      </c>
      <c r="BH109" s="214">
        <f>IF(N109="sníž. přenesená",J109,0)</f>
        <v>0</v>
      </c>
      <c r="BI109" s="214">
        <f>IF(N109="nulová",J109,0)</f>
        <v>0</v>
      </c>
      <c r="BJ109" s="25" t="s">
        <v>78</v>
      </c>
      <c r="BK109" s="214">
        <f>ROUND(I109*H109,2)</f>
        <v>0</v>
      </c>
      <c r="BL109" s="25" t="s">
        <v>217</v>
      </c>
      <c r="BM109" s="25" t="s">
        <v>5758</v>
      </c>
    </row>
    <row r="110" spans="2:51" s="15" customFormat="1" ht="13.5">
      <c r="B110" s="265"/>
      <c r="C110" s="266"/>
      <c r="D110" s="217" t="s">
        <v>219</v>
      </c>
      <c r="E110" s="267" t="s">
        <v>21</v>
      </c>
      <c r="F110" s="268" t="s">
        <v>5759</v>
      </c>
      <c r="G110" s="266"/>
      <c r="H110" s="267" t="s">
        <v>21</v>
      </c>
      <c r="I110" s="269"/>
      <c r="J110" s="266"/>
      <c r="K110" s="266"/>
      <c r="L110" s="270"/>
      <c r="M110" s="271"/>
      <c r="N110" s="272"/>
      <c r="O110" s="272"/>
      <c r="P110" s="272"/>
      <c r="Q110" s="272"/>
      <c r="R110" s="272"/>
      <c r="S110" s="272"/>
      <c r="T110" s="273"/>
      <c r="AT110" s="274" t="s">
        <v>219</v>
      </c>
      <c r="AU110" s="274" t="s">
        <v>80</v>
      </c>
      <c r="AV110" s="15" t="s">
        <v>78</v>
      </c>
      <c r="AW110" s="15" t="s">
        <v>35</v>
      </c>
      <c r="AX110" s="15" t="s">
        <v>71</v>
      </c>
      <c r="AY110" s="274" t="s">
        <v>210</v>
      </c>
    </row>
    <row r="111" spans="2:51" s="12" customFormat="1" ht="13.5">
      <c r="B111" s="215"/>
      <c r="C111" s="216"/>
      <c r="D111" s="217" t="s">
        <v>219</v>
      </c>
      <c r="E111" s="218" t="s">
        <v>21</v>
      </c>
      <c r="F111" s="219" t="s">
        <v>5757</v>
      </c>
      <c r="G111" s="216"/>
      <c r="H111" s="220">
        <v>5.9</v>
      </c>
      <c r="I111" s="221"/>
      <c r="J111" s="216"/>
      <c r="K111" s="216"/>
      <c r="L111" s="222"/>
      <c r="M111" s="223"/>
      <c r="N111" s="224"/>
      <c r="O111" s="224"/>
      <c r="P111" s="224"/>
      <c r="Q111" s="224"/>
      <c r="R111" s="224"/>
      <c r="S111" s="224"/>
      <c r="T111" s="225"/>
      <c r="AT111" s="226" t="s">
        <v>219</v>
      </c>
      <c r="AU111" s="226" t="s">
        <v>80</v>
      </c>
      <c r="AV111" s="12" t="s">
        <v>80</v>
      </c>
      <c r="AW111" s="12" t="s">
        <v>35</v>
      </c>
      <c r="AX111" s="12" t="s">
        <v>78</v>
      </c>
      <c r="AY111" s="226" t="s">
        <v>210</v>
      </c>
    </row>
    <row r="112" spans="2:65" s="1" customFormat="1" ht="16.5" customHeight="1">
      <c r="B112" s="41"/>
      <c r="C112" s="203" t="s">
        <v>241</v>
      </c>
      <c r="D112" s="203" t="s">
        <v>212</v>
      </c>
      <c r="E112" s="204" t="s">
        <v>267</v>
      </c>
      <c r="F112" s="205" t="s">
        <v>268</v>
      </c>
      <c r="G112" s="206" t="s">
        <v>231</v>
      </c>
      <c r="H112" s="207">
        <v>8</v>
      </c>
      <c r="I112" s="208"/>
      <c r="J112" s="209">
        <f>ROUND(I112*H112,2)</f>
        <v>0</v>
      </c>
      <c r="K112" s="205" t="s">
        <v>216</v>
      </c>
      <c r="L112" s="61"/>
      <c r="M112" s="210" t="s">
        <v>21</v>
      </c>
      <c r="N112" s="211" t="s">
        <v>42</v>
      </c>
      <c r="O112" s="42"/>
      <c r="P112" s="212">
        <f>O112*H112</f>
        <v>0</v>
      </c>
      <c r="Q112" s="212">
        <v>0</v>
      </c>
      <c r="R112" s="212">
        <f>Q112*H112</f>
        <v>0</v>
      </c>
      <c r="S112" s="212">
        <v>0</v>
      </c>
      <c r="T112" s="213">
        <f>S112*H112</f>
        <v>0</v>
      </c>
      <c r="AR112" s="25" t="s">
        <v>217</v>
      </c>
      <c r="AT112" s="25" t="s">
        <v>212</v>
      </c>
      <c r="AU112" s="25" t="s">
        <v>80</v>
      </c>
      <c r="AY112" s="25" t="s">
        <v>210</v>
      </c>
      <c r="BE112" s="214">
        <f>IF(N112="základní",J112,0)</f>
        <v>0</v>
      </c>
      <c r="BF112" s="214">
        <f>IF(N112="snížená",J112,0)</f>
        <v>0</v>
      </c>
      <c r="BG112" s="214">
        <f>IF(N112="zákl. přenesená",J112,0)</f>
        <v>0</v>
      </c>
      <c r="BH112" s="214">
        <f>IF(N112="sníž. přenesená",J112,0)</f>
        <v>0</v>
      </c>
      <c r="BI112" s="214">
        <f>IF(N112="nulová",J112,0)</f>
        <v>0</v>
      </c>
      <c r="BJ112" s="25" t="s">
        <v>78</v>
      </c>
      <c r="BK112" s="214">
        <f>ROUND(I112*H112,2)</f>
        <v>0</v>
      </c>
      <c r="BL112" s="25" t="s">
        <v>217</v>
      </c>
      <c r="BM112" s="25" t="s">
        <v>5760</v>
      </c>
    </row>
    <row r="113" spans="2:51" s="15" customFormat="1" ht="13.5">
      <c r="B113" s="265"/>
      <c r="C113" s="266"/>
      <c r="D113" s="217" t="s">
        <v>219</v>
      </c>
      <c r="E113" s="267" t="s">
        <v>21</v>
      </c>
      <c r="F113" s="268" t="s">
        <v>5761</v>
      </c>
      <c r="G113" s="266"/>
      <c r="H113" s="267" t="s">
        <v>21</v>
      </c>
      <c r="I113" s="269"/>
      <c r="J113" s="266"/>
      <c r="K113" s="266"/>
      <c r="L113" s="270"/>
      <c r="M113" s="271"/>
      <c r="N113" s="272"/>
      <c r="O113" s="272"/>
      <c r="P113" s="272"/>
      <c r="Q113" s="272"/>
      <c r="R113" s="272"/>
      <c r="S113" s="272"/>
      <c r="T113" s="273"/>
      <c r="AT113" s="274" t="s">
        <v>219</v>
      </c>
      <c r="AU113" s="274" t="s">
        <v>80</v>
      </c>
      <c r="AV113" s="15" t="s">
        <v>78</v>
      </c>
      <c r="AW113" s="15" t="s">
        <v>35</v>
      </c>
      <c r="AX113" s="15" t="s">
        <v>71</v>
      </c>
      <c r="AY113" s="274" t="s">
        <v>210</v>
      </c>
    </row>
    <row r="114" spans="2:51" s="12" customFormat="1" ht="13.5">
      <c r="B114" s="215"/>
      <c r="C114" s="216"/>
      <c r="D114" s="217" t="s">
        <v>219</v>
      </c>
      <c r="E114" s="218" t="s">
        <v>21</v>
      </c>
      <c r="F114" s="219" t="s">
        <v>5762</v>
      </c>
      <c r="G114" s="216"/>
      <c r="H114" s="220">
        <v>5.9</v>
      </c>
      <c r="I114" s="221"/>
      <c r="J114" s="216"/>
      <c r="K114" s="216"/>
      <c r="L114" s="222"/>
      <c r="M114" s="223"/>
      <c r="N114" s="224"/>
      <c r="O114" s="224"/>
      <c r="P114" s="224"/>
      <c r="Q114" s="224"/>
      <c r="R114" s="224"/>
      <c r="S114" s="224"/>
      <c r="T114" s="225"/>
      <c r="AT114" s="226" t="s">
        <v>219</v>
      </c>
      <c r="AU114" s="226" t="s">
        <v>80</v>
      </c>
      <c r="AV114" s="12" t="s">
        <v>80</v>
      </c>
      <c r="AW114" s="12" t="s">
        <v>35</v>
      </c>
      <c r="AX114" s="12" t="s">
        <v>71</v>
      </c>
      <c r="AY114" s="226" t="s">
        <v>210</v>
      </c>
    </row>
    <row r="115" spans="2:51" s="15" customFormat="1" ht="13.5">
      <c r="B115" s="265"/>
      <c r="C115" s="266"/>
      <c r="D115" s="217" t="s">
        <v>219</v>
      </c>
      <c r="E115" s="267" t="s">
        <v>21</v>
      </c>
      <c r="F115" s="268" t="s">
        <v>5756</v>
      </c>
      <c r="G115" s="266"/>
      <c r="H115" s="267" t="s">
        <v>21</v>
      </c>
      <c r="I115" s="269"/>
      <c r="J115" s="266"/>
      <c r="K115" s="266"/>
      <c r="L115" s="270"/>
      <c r="M115" s="271"/>
      <c r="N115" s="272"/>
      <c r="O115" s="272"/>
      <c r="P115" s="272"/>
      <c r="Q115" s="272"/>
      <c r="R115" s="272"/>
      <c r="S115" s="272"/>
      <c r="T115" s="273"/>
      <c r="AT115" s="274" t="s">
        <v>219</v>
      </c>
      <c r="AU115" s="274" t="s">
        <v>80</v>
      </c>
      <c r="AV115" s="15" t="s">
        <v>78</v>
      </c>
      <c r="AW115" s="15" t="s">
        <v>35</v>
      </c>
      <c r="AX115" s="15" t="s">
        <v>71</v>
      </c>
      <c r="AY115" s="274" t="s">
        <v>210</v>
      </c>
    </row>
    <row r="116" spans="2:51" s="12" customFormat="1" ht="13.5">
      <c r="B116" s="215"/>
      <c r="C116" s="216"/>
      <c r="D116" s="217" t="s">
        <v>219</v>
      </c>
      <c r="E116" s="218" t="s">
        <v>21</v>
      </c>
      <c r="F116" s="219" t="s">
        <v>5763</v>
      </c>
      <c r="G116" s="216"/>
      <c r="H116" s="220">
        <v>2.1</v>
      </c>
      <c r="I116" s="221"/>
      <c r="J116" s="216"/>
      <c r="K116" s="216"/>
      <c r="L116" s="222"/>
      <c r="M116" s="223"/>
      <c r="N116" s="224"/>
      <c r="O116" s="224"/>
      <c r="P116" s="224"/>
      <c r="Q116" s="224"/>
      <c r="R116" s="224"/>
      <c r="S116" s="224"/>
      <c r="T116" s="225"/>
      <c r="AT116" s="226" t="s">
        <v>219</v>
      </c>
      <c r="AU116" s="226" t="s">
        <v>80</v>
      </c>
      <c r="AV116" s="12" t="s">
        <v>80</v>
      </c>
      <c r="AW116" s="12" t="s">
        <v>35</v>
      </c>
      <c r="AX116" s="12" t="s">
        <v>71</v>
      </c>
      <c r="AY116" s="226" t="s">
        <v>210</v>
      </c>
    </row>
    <row r="117" spans="2:51" s="13" customFormat="1" ht="13.5">
      <c r="B117" s="227"/>
      <c r="C117" s="228"/>
      <c r="D117" s="217" t="s">
        <v>219</v>
      </c>
      <c r="E117" s="229" t="s">
        <v>21</v>
      </c>
      <c r="F117" s="230" t="s">
        <v>240</v>
      </c>
      <c r="G117" s="228"/>
      <c r="H117" s="231">
        <v>8</v>
      </c>
      <c r="I117" s="232"/>
      <c r="J117" s="228"/>
      <c r="K117" s="228"/>
      <c r="L117" s="233"/>
      <c r="M117" s="234"/>
      <c r="N117" s="235"/>
      <c r="O117" s="235"/>
      <c r="P117" s="235"/>
      <c r="Q117" s="235"/>
      <c r="R117" s="235"/>
      <c r="S117" s="235"/>
      <c r="T117" s="236"/>
      <c r="AT117" s="237" t="s">
        <v>219</v>
      </c>
      <c r="AU117" s="237" t="s">
        <v>80</v>
      </c>
      <c r="AV117" s="13" t="s">
        <v>217</v>
      </c>
      <c r="AW117" s="13" t="s">
        <v>35</v>
      </c>
      <c r="AX117" s="13" t="s">
        <v>78</v>
      </c>
      <c r="AY117" s="237" t="s">
        <v>210</v>
      </c>
    </row>
    <row r="118" spans="2:65" s="1" customFormat="1" ht="16.5" customHeight="1">
      <c r="B118" s="41"/>
      <c r="C118" s="203" t="s">
        <v>247</v>
      </c>
      <c r="D118" s="203" t="s">
        <v>212</v>
      </c>
      <c r="E118" s="204" t="s">
        <v>4798</v>
      </c>
      <c r="F118" s="205" t="s">
        <v>4799</v>
      </c>
      <c r="G118" s="206" t="s">
        <v>231</v>
      </c>
      <c r="H118" s="207">
        <v>5.9</v>
      </c>
      <c r="I118" s="208"/>
      <c r="J118" s="209">
        <f>ROUND(I118*H118,2)</f>
        <v>0</v>
      </c>
      <c r="K118" s="205" t="s">
        <v>216</v>
      </c>
      <c r="L118" s="61"/>
      <c r="M118" s="210" t="s">
        <v>21</v>
      </c>
      <c r="N118" s="211" t="s">
        <v>42</v>
      </c>
      <c r="O118" s="42"/>
      <c r="P118" s="212">
        <f>O118*H118</f>
        <v>0</v>
      </c>
      <c r="Q118" s="212">
        <v>0</v>
      </c>
      <c r="R118" s="212">
        <f>Q118*H118</f>
        <v>0</v>
      </c>
      <c r="S118" s="212">
        <v>0</v>
      </c>
      <c r="T118" s="213">
        <f>S118*H118</f>
        <v>0</v>
      </c>
      <c r="AR118" s="25" t="s">
        <v>217</v>
      </c>
      <c r="AT118" s="25" t="s">
        <v>212</v>
      </c>
      <c r="AU118" s="25" t="s">
        <v>80</v>
      </c>
      <c r="AY118" s="25" t="s">
        <v>210</v>
      </c>
      <c r="BE118" s="214">
        <f>IF(N118="základní",J118,0)</f>
        <v>0</v>
      </c>
      <c r="BF118" s="214">
        <f>IF(N118="snížená",J118,0)</f>
        <v>0</v>
      </c>
      <c r="BG118" s="214">
        <f>IF(N118="zákl. přenesená",J118,0)</f>
        <v>0</v>
      </c>
      <c r="BH118" s="214">
        <f>IF(N118="sníž. přenesená",J118,0)</f>
        <v>0</v>
      </c>
      <c r="BI118" s="214">
        <f>IF(N118="nulová",J118,0)</f>
        <v>0</v>
      </c>
      <c r="BJ118" s="25" t="s">
        <v>78</v>
      </c>
      <c r="BK118" s="214">
        <f>ROUND(I118*H118,2)</f>
        <v>0</v>
      </c>
      <c r="BL118" s="25" t="s">
        <v>217</v>
      </c>
      <c r="BM118" s="25" t="s">
        <v>5764</v>
      </c>
    </row>
    <row r="119" spans="2:51" s="12" customFormat="1" ht="13.5">
      <c r="B119" s="215"/>
      <c r="C119" s="216"/>
      <c r="D119" s="217" t="s">
        <v>219</v>
      </c>
      <c r="E119" s="218" t="s">
        <v>21</v>
      </c>
      <c r="F119" s="219" t="s">
        <v>5762</v>
      </c>
      <c r="G119" s="216"/>
      <c r="H119" s="220">
        <v>5.9</v>
      </c>
      <c r="I119" s="221"/>
      <c r="J119" s="216"/>
      <c r="K119" s="216"/>
      <c r="L119" s="222"/>
      <c r="M119" s="223"/>
      <c r="N119" s="224"/>
      <c r="O119" s="224"/>
      <c r="P119" s="224"/>
      <c r="Q119" s="224"/>
      <c r="R119" s="224"/>
      <c r="S119" s="224"/>
      <c r="T119" s="225"/>
      <c r="AT119" s="226" t="s">
        <v>219</v>
      </c>
      <c r="AU119" s="226" t="s">
        <v>80</v>
      </c>
      <c r="AV119" s="12" t="s">
        <v>80</v>
      </c>
      <c r="AW119" s="12" t="s">
        <v>35</v>
      </c>
      <c r="AX119" s="12" t="s">
        <v>78</v>
      </c>
      <c r="AY119" s="226" t="s">
        <v>210</v>
      </c>
    </row>
    <row r="120" spans="2:65" s="1" customFormat="1" ht="16.5" customHeight="1">
      <c r="B120" s="41"/>
      <c r="C120" s="203" t="s">
        <v>252</v>
      </c>
      <c r="D120" s="203" t="s">
        <v>212</v>
      </c>
      <c r="E120" s="204" t="s">
        <v>272</v>
      </c>
      <c r="F120" s="205" t="s">
        <v>4801</v>
      </c>
      <c r="G120" s="206" t="s">
        <v>274</v>
      </c>
      <c r="H120" s="207">
        <v>11.8</v>
      </c>
      <c r="I120" s="208"/>
      <c r="J120" s="209">
        <f>ROUND(I120*H120,2)</f>
        <v>0</v>
      </c>
      <c r="K120" s="205" t="s">
        <v>216</v>
      </c>
      <c r="L120" s="61"/>
      <c r="M120" s="210" t="s">
        <v>21</v>
      </c>
      <c r="N120" s="211" t="s">
        <v>42</v>
      </c>
      <c r="O120" s="42"/>
      <c r="P120" s="212">
        <f>O120*H120</f>
        <v>0</v>
      </c>
      <c r="Q120" s="212">
        <v>0</v>
      </c>
      <c r="R120" s="212">
        <f>Q120*H120</f>
        <v>0</v>
      </c>
      <c r="S120" s="212">
        <v>0</v>
      </c>
      <c r="T120" s="213">
        <f>S120*H120</f>
        <v>0</v>
      </c>
      <c r="AR120" s="25" t="s">
        <v>217</v>
      </c>
      <c r="AT120" s="25" t="s">
        <v>212</v>
      </c>
      <c r="AU120" s="25" t="s">
        <v>80</v>
      </c>
      <c r="AY120" s="25" t="s">
        <v>210</v>
      </c>
      <c r="BE120" s="214">
        <f>IF(N120="základní",J120,0)</f>
        <v>0</v>
      </c>
      <c r="BF120" s="214">
        <f>IF(N120="snížená",J120,0)</f>
        <v>0</v>
      </c>
      <c r="BG120" s="214">
        <f>IF(N120="zákl. přenesená",J120,0)</f>
        <v>0</v>
      </c>
      <c r="BH120" s="214">
        <f>IF(N120="sníž. přenesená",J120,0)</f>
        <v>0</v>
      </c>
      <c r="BI120" s="214">
        <f>IF(N120="nulová",J120,0)</f>
        <v>0</v>
      </c>
      <c r="BJ120" s="25" t="s">
        <v>78</v>
      </c>
      <c r="BK120" s="214">
        <f>ROUND(I120*H120,2)</f>
        <v>0</v>
      </c>
      <c r="BL120" s="25" t="s">
        <v>217</v>
      </c>
      <c r="BM120" s="25" t="s">
        <v>5765</v>
      </c>
    </row>
    <row r="121" spans="2:51" s="12" customFormat="1" ht="13.5">
      <c r="B121" s="215"/>
      <c r="C121" s="216"/>
      <c r="D121" s="217" t="s">
        <v>219</v>
      </c>
      <c r="E121" s="218" t="s">
        <v>21</v>
      </c>
      <c r="F121" s="219" t="s">
        <v>5762</v>
      </c>
      <c r="G121" s="216"/>
      <c r="H121" s="220">
        <v>5.9</v>
      </c>
      <c r="I121" s="221"/>
      <c r="J121" s="216"/>
      <c r="K121" s="216"/>
      <c r="L121" s="222"/>
      <c r="M121" s="223"/>
      <c r="N121" s="224"/>
      <c r="O121" s="224"/>
      <c r="P121" s="224"/>
      <c r="Q121" s="224"/>
      <c r="R121" s="224"/>
      <c r="S121" s="224"/>
      <c r="T121" s="225"/>
      <c r="AT121" s="226" t="s">
        <v>219</v>
      </c>
      <c r="AU121" s="226" t="s">
        <v>80</v>
      </c>
      <c r="AV121" s="12" t="s">
        <v>80</v>
      </c>
      <c r="AW121" s="12" t="s">
        <v>35</v>
      </c>
      <c r="AX121" s="12" t="s">
        <v>78</v>
      </c>
      <c r="AY121" s="226" t="s">
        <v>210</v>
      </c>
    </row>
    <row r="122" spans="2:51" s="12" customFormat="1" ht="13.5">
      <c r="B122" s="215"/>
      <c r="C122" s="216"/>
      <c r="D122" s="217" t="s">
        <v>219</v>
      </c>
      <c r="E122" s="216"/>
      <c r="F122" s="219" t="s">
        <v>5766</v>
      </c>
      <c r="G122" s="216"/>
      <c r="H122" s="220">
        <v>11.8</v>
      </c>
      <c r="I122" s="221"/>
      <c r="J122" s="216"/>
      <c r="K122" s="216"/>
      <c r="L122" s="222"/>
      <c r="M122" s="223"/>
      <c r="N122" s="224"/>
      <c r="O122" s="224"/>
      <c r="P122" s="224"/>
      <c r="Q122" s="224"/>
      <c r="R122" s="224"/>
      <c r="S122" s="224"/>
      <c r="T122" s="225"/>
      <c r="AT122" s="226" t="s">
        <v>219</v>
      </c>
      <c r="AU122" s="226" t="s">
        <v>80</v>
      </c>
      <c r="AV122" s="12" t="s">
        <v>80</v>
      </c>
      <c r="AW122" s="12" t="s">
        <v>6</v>
      </c>
      <c r="AX122" s="12" t="s">
        <v>78</v>
      </c>
      <c r="AY122" s="226" t="s">
        <v>210</v>
      </c>
    </row>
    <row r="123" spans="2:65" s="1" customFormat="1" ht="16.5" customHeight="1">
      <c r="B123" s="41"/>
      <c r="C123" s="203" t="s">
        <v>257</v>
      </c>
      <c r="D123" s="203" t="s">
        <v>212</v>
      </c>
      <c r="E123" s="204" t="s">
        <v>278</v>
      </c>
      <c r="F123" s="205" t="s">
        <v>279</v>
      </c>
      <c r="G123" s="206" t="s">
        <v>231</v>
      </c>
      <c r="H123" s="207">
        <v>2.1</v>
      </c>
      <c r="I123" s="208"/>
      <c r="J123" s="209">
        <f>ROUND(I123*H123,2)</f>
        <v>0</v>
      </c>
      <c r="K123" s="205" t="s">
        <v>216</v>
      </c>
      <c r="L123" s="61"/>
      <c r="M123" s="210" t="s">
        <v>21</v>
      </c>
      <c r="N123" s="211" t="s">
        <v>42</v>
      </c>
      <c r="O123" s="42"/>
      <c r="P123" s="212">
        <f>O123*H123</f>
        <v>0</v>
      </c>
      <c r="Q123" s="212">
        <v>0</v>
      </c>
      <c r="R123" s="212">
        <f>Q123*H123</f>
        <v>0</v>
      </c>
      <c r="S123" s="212">
        <v>0</v>
      </c>
      <c r="T123" s="213">
        <f>S123*H123</f>
        <v>0</v>
      </c>
      <c r="AR123" s="25" t="s">
        <v>217</v>
      </c>
      <c r="AT123" s="25" t="s">
        <v>212</v>
      </c>
      <c r="AU123" s="25" t="s">
        <v>80</v>
      </c>
      <c r="AY123" s="25" t="s">
        <v>210</v>
      </c>
      <c r="BE123" s="214">
        <f>IF(N123="základní",J123,0)</f>
        <v>0</v>
      </c>
      <c r="BF123" s="214">
        <f>IF(N123="snížená",J123,0)</f>
        <v>0</v>
      </c>
      <c r="BG123" s="214">
        <f>IF(N123="zákl. přenesená",J123,0)</f>
        <v>0</v>
      </c>
      <c r="BH123" s="214">
        <f>IF(N123="sníž. přenesená",J123,0)</f>
        <v>0</v>
      </c>
      <c r="BI123" s="214">
        <f>IF(N123="nulová",J123,0)</f>
        <v>0</v>
      </c>
      <c r="BJ123" s="25" t="s">
        <v>78</v>
      </c>
      <c r="BK123" s="214">
        <f>ROUND(I123*H123,2)</f>
        <v>0</v>
      </c>
      <c r="BL123" s="25" t="s">
        <v>217</v>
      </c>
      <c r="BM123" s="25" t="s">
        <v>5767</v>
      </c>
    </row>
    <row r="124" spans="2:51" s="12" customFormat="1" ht="13.5">
      <c r="B124" s="215"/>
      <c r="C124" s="216"/>
      <c r="D124" s="217" t="s">
        <v>219</v>
      </c>
      <c r="E124" s="218" t="s">
        <v>21</v>
      </c>
      <c r="F124" s="219" t="s">
        <v>5768</v>
      </c>
      <c r="G124" s="216"/>
      <c r="H124" s="220">
        <v>2.1</v>
      </c>
      <c r="I124" s="221"/>
      <c r="J124" s="216"/>
      <c r="K124" s="216"/>
      <c r="L124" s="222"/>
      <c r="M124" s="223"/>
      <c r="N124" s="224"/>
      <c r="O124" s="224"/>
      <c r="P124" s="224"/>
      <c r="Q124" s="224"/>
      <c r="R124" s="224"/>
      <c r="S124" s="224"/>
      <c r="T124" s="225"/>
      <c r="AT124" s="226" t="s">
        <v>219</v>
      </c>
      <c r="AU124" s="226" t="s">
        <v>80</v>
      </c>
      <c r="AV124" s="12" t="s">
        <v>80</v>
      </c>
      <c r="AW124" s="12" t="s">
        <v>35</v>
      </c>
      <c r="AX124" s="12" t="s">
        <v>78</v>
      </c>
      <c r="AY124" s="226" t="s">
        <v>210</v>
      </c>
    </row>
    <row r="125" spans="2:65" s="1" customFormat="1" ht="25.5" customHeight="1">
      <c r="B125" s="41"/>
      <c r="C125" s="203" t="s">
        <v>261</v>
      </c>
      <c r="D125" s="203" t="s">
        <v>212</v>
      </c>
      <c r="E125" s="204" t="s">
        <v>5769</v>
      </c>
      <c r="F125" s="205" t="s">
        <v>5770</v>
      </c>
      <c r="G125" s="206" t="s">
        <v>231</v>
      </c>
      <c r="H125" s="207">
        <v>2.9</v>
      </c>
      <c r="I125" s="208"/>
      <c r="J125" s="209">
        <f>ROUND(I125*H125,2)</f>
        <v>0</v>
      </c>
      <c r="K125" s="205" t="s">
        <v>216</v>
      </c>
      <c r="L125" s="61"/>
      <c r="M125" s="210" t="s">
        <v>21</v>
      </c>
      <c r="N125" s="211" t="s">
        <v>42</v>
      </c>
      <c r="O125" s="42"/>
      <c r="P125" s="212">
        <f>O125*H125</f>
        <v>0</v>
      </c>
      <c r="Q125" s="212">
        <v>0</v>
      </c>
      <c r="R125" s="212">
        <f>Q125*H125</f>
        <v>0</v>
      </c>
      <c r="S125" s="212">
        <v>0</v>
      </c>
      <c r="T125" s="213">
        <f>S125*H125</f>
        <v>0</v>
      </c>
      <c r="AR125" s="25" t="s">
        <v>217</v>
      </c>
      <c r="AT125" s="25" t="s">
        <v>212</v>
      </c>
      <c r="AU125" s="25" t="s">
        <v>80</v>
      </c>
      <c r="AY125" s="25" t="s">
        <v>210</v>
      </c>
      <c r="BE125" s="214">
        <f>IF(N125="základní",J125,0)</f>
        <v>0</v>
      </c>
      <c r="BF125" s="214">
        <f>IF(N125="snížená",J125,0)</f>
        <v>0</v>
      </c>
      <c r="BG125" s="214">
        <f>IF(N125="zákl. přenesená",J125,0)</f>
        <v>0</v>
      </c>
      <c r="BH125" s="214">
        <f>IF(N125="sníž. přenesená",J125,0)</f>
        <v>0</v>
      </c>
      <c r="BI125" s="214">
        <f>IF(N125="nulová",J125,0)</f>
        <v>0</v>
      </c>
      <c r="BJ125" s="25" t="s">
        <v>78</v>
      </c>
      <c r="BK125" s="214">
        <f>ROUND(I125*H125,2)</f>
        <v>0</v>
      </c>
      <c r="BL125" s="25" t="s">
        <v>217</v>
      </c>
      <c r="BM125" s="25" t="s">
        <v>5771</v>
      </c>
    </row>
    <row r="126" spans="2:65" s="1" customFormat="1" ht="16.5" customHeight="1">
      <c r="B126" s="41"/>
      <c r="C126" s="238" t="s">
        <v>266</v>
      </c>
      <c r="D126" s="238" t="s">
        <v>302</v>
      </c>
      <c r="E126" s="239" t="s">
        <v>5772</v>
      </c>
      <c r="F126" s="240" t="s">
        <v>5773</v>
      </c>
      <c r="G126" s="241" t="s">
        <v>274</v>
      </c>
      <c r="H126" s="242">
        <v>5.8</v>
      </c>
      <c r="I126" s="243"/>
      <c r="J126" s="244">
        <f>ROUND(I126*H126,2)</f>
        <v>0</v>
      </c>
      <c r="K126" s="240" t="s">
        <v>216</v>
      </c>
      <c r="L126" s="245"/>
      <c r="M126" s="246" t="s">
        <v>21</v>
      </c>
      <c r="N126" s="247" t="s">
        <v>42</v>
      </c>
      <c r="O126" s="42"/>
      <c r="P126" s="212">
        <f>O126*H126</f>
        <v>0</v>
      </c>
      <c r="Q126" s="212">
        <v>0</v>
      </c>
      <c r="R126" s="212">
        <f>Q126*H126</f>
        <v>0</v>
      </c>
      <c r="S126" s="212">
        <v>0</v>
      </c>
      <c r="T126" s="213">
        <f>S126*H126</f>
        <v>0</v>
      </c>
      <c r="AR126" s="25" t="s">
        <v>252</v>
      </c>
      <c r="AT126" s="25" t="s">
        <v>302</v>
      </c>
      <c r="AU126" s="25" t="s">
        <v>80</v>
      </c>
      <c r="AY126" s="25" t="s">
        <v>210</v>
      </c>
      <c r="BE126" s="214">
        <f>IF(N126="základní",J126,0)</f>
        <v>0</v>
      </c>
      <c r="BF126" s="214">
        <f>IF(N126="snížená",J126,0)</f>
        <v>0</v>
      </c>
      <c r="BG126" s="214">
        <f>IF(N126="zákl. přenesená",J126,0)</f>
        <v>0</v>
      </c>
      <c r="BH126" s="214">
        <f>IF(N126="sníž. přenesená",J126,0)</f>
        <v>0</v>
      </c>
      <c r="BI126" s="214">
        <f>IF(N126="nulová",J126,0)</f>
        <v>0</v>
      </c>
      <c r="BJ126" s="25" t="s">
        <v>78</v>
      </c>
      <c r="BK126" s="214">
        <f>ROUND(I126*H126,2)</f>
        <v>0</v>
      </c>
      <c r="BL126" s="25" t="s">
        <v>217</v>
      </c>
      <c r="BM126" s="25" t="s">
        <v>5774</v>
      </c>
    </row>
    <row r="127" spans="2:51" s="12" customFormat="1" ht="13.5">
      <c r="B127" s="215"/>
      <c r="C127" s="216"/>
      <c r="D127" s="217" t="s">
        <v>219</v>
      </c>
      <c r="E127" s="216"/>
      <c r="F127" s="219" t="s">
        <v>5775</v>
      </c>
      <c r="G127" s="216"/>
      <c r="H127" s="220">
        <v>5.8</v>
      </c>
      <c r="I127" s="221"/>
      <c r="J127" s="216"/>
      <c r="K127" s="216"/>
      <c r="L127" s="222"/>
      <c r="M127" s="223"/>
      <c r="N127" s="224"/>
      <c r="O127" s="224"/>
      <c r="P127" s="224"/>
      <c r="Q127" s="224"/>
      <c r="R127" s="224"/>
      <c r="S127" s="224"/>
      <c r="T127" s="225"/>
      <c r="AT127" s="226" t="s">
        <v>219</v>
      </c>
      <c r="AU127" s="226" t="s">
        <v>80</v>
      </c>
      <c r="AV127" s="12" t="s">
        <v>80</v>
      </c>
      <c r="AW127" s="12" t="s">
        <v>6</v>
      </c>
      <c r="AX127" s="12" t="s">
        <v>78</v>
      </c>
      <c r="AY127" s="226" t="s">
        <v>210</v>
      </c>
    </row>
    <row r="128" spans="2:65" s="1" customFormat="1" ht="16.5" customHeight="1">
      <c r="B128" s="41"/>
      <c r="C128" s="203" t="s">
        <v>271</v>
      </c>
      <c r="D128" s="203" t="s">
        <v>212</v>
      </c>
      <c r="E128" s="204" t="s">
        <v>296</v>
      </c>
      <c r="F128" s="205" t="s">
        <v>4805</v>
      </c>
      <c r="G128" s="206" t="s">
        <v>231</v>
      </c>
      <c r="H128" s="207">
        <v>4.4</v>
      </c>
      <c r="I128" s="208"/>
      <c r="J128" s="209">
        <f>ROUND(I128*H128,2)</f>
        <v>0</v>
      </c>
      <c r="K128" s="205" t="s">
        <v>216</v>
      </c>
      <c r="L128" s="61"/>
      <c r="M128" s="210" t="s">
        <v>21</v>
      </c>
      <c r="N128" s="211" t="s">
        <v>42</v>
      </c>
      <c r="O128" s="42"/>
      <c r="P128" s="212">
        <f>O128*H128</f>
        <v>0</v>
      </c>
      <c r="Q128" s="212">
        <v>0</v>
      </c>
      <c r="R128" s="212">
        <f>Q128*H128</f>
        <v>0</v>
      </c>
      <c r="S128" s="212">
        <v>0</v>
      </c>
      <c r="T128" s="213">
        <f>S128*H128</f>
        <v>0</v>
      </c>
      <c r="AR128" s="25" t="s">
        <v>217</v>
      </c>
      <c r="AT128" s="25" t="s">
        <v>212</v>
      </c>
      <c r="AU128" s="25" t="s">
        <v>80</v>
      </c>
      <c r="AY128" s="25" t="s">
        <v>210</v>
      </c>
      <c r="BE128" s="214">
        <f>IF(N128="základní",J128,0)</f>
        <v>0</v>
      </c>
      <c r="BF128" s="214">
        <f>IF(N128="snížená",J128,0)</f>
        <v>0</v>
      </c>
      <c r="BG128" s="214">
        <f>IF(N128="zákl. přenesená",J128,0)</f>
        <v>0</v>
      </c>
      <c r="BH128" s="214">
        <f>IF(N128="sníž. přenesená",J128,0)</f>
        <v>0</v>
      </c>
      <c r="BI128" s="214">
        <f>IF(N128="nulová",J128,0)</f>
        <v>0</v>
      </c>
      <c r="BJ128" s="25" t="s">
        <v>78</v>
      </c>
      <c r="BK128" s="214">
        <f>ROUND(I128*H128,2)</f>
        <v>0</v>
      </c>
      <c r="BL128" s="25" t="s">
        <v>217</v>
      </c>
      <c r="BM128" s="25" t="s">
        <v>5776</v>
      </c>
    </row>
    <row r="129" spans="2:51" s="12" customFormat="1" ht="13.5">
      <c r="B129" s="215"/>
      <c r="C129" s="216"/>
      <c r="D129" s="217" t="s">
        <v>219</v>
      </c>
      <c r="E129" s="218" t="s">
        <v>21</v>
      </c>
      <c r="F129" s="219" t="s">
        <v>5777</v>
      </c>
      <c r="G129" s="216"/>
      <c r="H129" s="220">
        <v>4.4</v>
      </c>
      <c r="I129" s="221"/>
      <c r="J129" s="216"/>
      <c r="K129" s="216"/>
      <c r="L129" s="222"/>
      <c r="M129" s="223"/>
      <c r="N129" s="224"/>
      <c r="O129" s="224"/>
      <c r="P129" s="224"/>
      <c r="Q129" s="224"/>
      <c r="R129" s="224"/>
      <c r="S129" s="224"/>
      <c r="T129" s="225"/>
      <c r="AT129" s="226" t="s">
        <v>219</v>
      </c>
      <c r="AU129" s="226" t="s">
        <v>80</v>
      </c>
      <c r="AV129" s="12" t="s">
        <v>80</v>
      </c>
      <c r="AW129" s="12" t="s">
        <v>35</v>
      </c>
      <c r="AX129" s="12" t="s">
        <v>78</v>
      </c>
      <c r="AY129" s="226" t="s">
        <v>210</v>
      </c>
    </row>
    <row r="130" spans="2:65" s="1" customFormat="1" ht="16.5" customHeight="1">
      <c r="B130" s="41"/>
      <c r="C130" s="238" t="s">
        <v>277</v>
      </c>
      <c r="D130" s="238" t="s">
        <v>302</v>
      </c>
      <c r="E130" s="239" t="s">
        <v>4807</v>
      </c>
      <c r="F130" s="240" t="s">
        <v>4808</v>
      </c>
      <c r="G130" s="241" t="s">
        <v>274</v>
      </c>
      <c r="H130" s="242">
        <v>8.8</v>
      </c>
      <c r="I130" s="243"/>
      <c r="J130" s="244">
        <f>ROUND(I130*H130,2)</f>
        <v>0</v>
      </c>
      <c r="K130" s="240" t="s">
        <v>216</v>
      </c>
      <c r="L130" s="245"/>
      <c r="M130" s="246" t="s">
        <v>21</v>
      </c>
      <c r="N130" s="247" t="s">
        <v>42</v>
      </c>
      <c r="O130" s="42"/>
      <c r="P130" s="212">
        <f>O130*H130</f>
        <v>0</v>
      </c>
      <c r="Q130" s="212">
        <v>0</v>
      </c>
      <c r="R130" s="212">
        <f>Q130*H130</f>
        <v>0</v>
      </c>
      <c r="S130" s="212">
        <v>0</v>
      </c>
      <c r="T130" s="213">
        <f>S130*H130</f>
        <v>0</v>
      </c>
      <c r="AR130" s="25" t="s">
        <v>252</v>
      </c>
      <c r="AT130" s="25" t="s">
        <v>302</v>
      </c>
      <c r="AU130" s="25" t="s">
        <v>80</v>
      </c>
      <c r="AY130" s="25" t="s">
        <v>210</v>
      </c>
      <c r="BE130" s="214">
        <f>IF(N130="základní",J130,0)</f>
        <v>0</v>
      </c>
      <c r="BF130" s="214">
        <f>IF(N130="snížená",J130,0)</f>
        <v>0</v>
      </c>
      <c r="BG130" s="214">
        <f>IF(N130="zákl. přenesená",J130,0)</f>
        <v>0</v>
      </c>
      <c r="BH130" s="214">
        <f>IF(N130="sníž. přenesená",J130,0)</f>
        <v>0</v>
      </c>
      <c r="BI130" s="214">
        <f>IF(N130="nulová",J130,0)</f>
        <v>0</v>
      </c>
      <c r="BJ130" s="25" t="s">
        <v>78</v>
      </c>
      <c r="BK130" s="214">
        <f>ROUND(I130*H130,2)</f>
        <v>0</v>
      </c>
      <c r="BL130" s="25" t="s">
        <v>217</v>
      </c>
      <c r="BM130" s="25" t="s">
        <v>5778</v>
      </c>
    </row>
    <row r="131" spans="2:51" s="12" customFormat="1" ht="13.5">
      <c r="B131" s="215"/>
      <c r="C131" s="216"/>
      <c r="D131" s="217" t="s">
        <v>219</v>
      </c>
      <c r="E131" s="218" t="s">
        <v>21</v>
      </c>
      <c r="F131" s="219" t="s">
        <v>5777</v>
      </c>
      <c r="G131" s="216"/>
      <c r="H131" s="220">
        <v>4.4</v>
      </c>
      <c r="I131" s="221"/>
      <c r="J131" s="216"/>
      <c r="K131" s="216"/>
      <c r="L131" s="222"/>
      <c r="M131" s="223"/>
      <c r="N131" s="224"/>
      <c r="O131" s="224"/>
      <c r="P131" s="224"/>
      <c r="Q131" s="224"/>
      <c r="R131" s="224"/>
      <c r="S131" s="224"/>
      <c r="T131" s="225"/>
      <c r="AT131" s="226" t="s">
        <v>219</v>
      </c>
      <c r="AU131" s="226" t="s">
        <v>80</v>
      </c>
      <c r="AV131" s="12" t="s">
        <v>80</v>
      </c>
      <c r="AW131" s="12" t="s">
        <v>35</v>
      </c>
      <c r="AX131" s="12" t="s">
        <v>78</v>
      </c>
      <c r="AY131" s="226" t="s">
        <v>210</v>
      </c>
    </row>
    <row r="132" spans="2:51" s="12" customFormat="1" ht="13.5">
      <c r="B132" s="215"/>
      <c r="C132" s="216"/>
      <c r="D132" s="217" t="s">
        <v>219</v>
      </c>
      <c r="E132" s="216"/>
      <c r="F132" s="219" t="s">
        <v>5779</v>
      </c>
      <c r="G132" s="216"/>
      <c r="H132" s="220">
        <v>8.8</v>
      </c>
      <c r="I132" s="221"/>
      <c r="J132" s="216"/>
      <c r="K132" s="216"/>
      <c r="L132" s="222"/>
      <c r="M132" s="223"/>
      <c r="N132" s="224"/>
      <c r="O132" s="224"/>
      <c r="P132" s="224"/>
      <c r="Q132" s="224"/>
      <c r="R132" s="224"/>
      <c r="S132" s="224"/>
      <c r="T132" s="225"/>
      <c r="AT132" s="226" t="s">
        <v>219</v>
      </c>
      <c r="AU132" s="226" t="s">
        <v>80</v>
      </c>
      <c r="AV132" s="12" t="s">
        <v>80</v>
      </c>
      <c r="AW132" s="12" t="s">
        <v>6</v>
      </c>
      <c r="AX132" s="12" t="s">
        <v>78</v>
      </c>
      <c r="AY132" s="226" t="s">
        <v>210</v>
      </c>
    </row>
    <row r="133" spans="2:65" s="1" customFormat="1" ht="25.5" customHeight="1">
      <c r="B133" s="41"/>
      <c r="C133" s="203" t="s">
        <v>283</v>
      </c>
      <c r="D133" s="203" t="s">
        <v>212</v>
      </c>
      <c r="E133" s="204" t="s">
        <v>5780</v>
      </c>
      <c r="F133" s="205" t="s">
        <v>5781</v>
      </c>
      <c r="G133" s="206" t="s">
        <v>226</v>
      </c>
      <c r="H133" s="207">
        <v>3.2</v>
      </c>
      <c r="I133" s="208"/>
      <c r="J133" s="209">
        <f>ROUND(I133*H133,2)</f>
        <v>0</v>
      </c>
      <c r="K133" s="205" t="s">
        <v>216</v>
      </c>
      <c r="L133" s="61"/>
      <c r="M133" s="210" t="s">
        <v>21</v>
      </c>
      <c r="N133" s="211" t="s">
        <v>42</v>
      </c>
      <c r="O133" s="42"/>
      <c r="P133" s="212">
        <f>O133*H133</f>
        <v>0</v>
      </c>
      <c r="Q133" s="212">
        <v>0</v>
      </c>
      <c r="R133" s="212">
        <f>Q133*H133</f>
        <v>0</v>
      </c>
      <c r="S133" s="212">
        <v>0</v>
      </c>
      <c r="T133" s="213">
        <f>S133*H133</f>
        <v>0</v>
      </c>
      <c r="AR133" s="25" t="s">
        <v>217</v>
      </c>
      <c r="AT133" s="25" t="s">
        <v>212</v>
      </c>
      <c r="AU133" s="25" t="s">
        <v>80</v>
      </c>
      <c r="AY133" s="25" t="s">
        <v>210</v>
      </c>
      <c r="BE133" s="214">
        <f>IF(N133="základní",J133,0)</f>
        <v>0</v>
      </c>
      <c r="BF133" s="214">
        <f>IF(N133="snížená",J133,0)</f>
        <v>0</v>
      </c>
      <c r="BG133" s="214">
        <f>IF(N133="zákl. přenesená",J133,0)</f>
        <v>0</v>
      </c>
      <c r="BH133" s="214">
        <f>IF(N133="sníž. přenesená",J133,0)</f>
        <v>0</v>
      </c>
      <c r="BI133" s="214">
        <f>IF(N133="nulová",J133,0)</f>
        <v>0</v>
      </c>
      <c r="BJ133" s="25" t="s">
        <v>78</v>
      </c>
      <c r="BK133" s="214">
        <f>ROUND(I133*H133,2)</f>
        <v>0</v>
      </c>
      <c r="BL133" s="25" t="s">
        <v>217</v>
      </c>
      <c r="BM133" s="25" t="s">
        <v>5782</v>
      </c>
    </row>
    <row r="134" spans="2:65" s="1" customFormat="1" ht="25.5" customHeight="1">
      <c r="B134" s="41"/>
      <c r="C134" s="203" t="s">
        <v>10</v>
      </c>
      <c r="D134" s="203" t="s">
        <v>212</v>
      </c>
      <c r="E134" s="204" t="s">
        <v>5783</v>
      </c>
      <c r="F134" s="205" t="s">
        <v>5784</v>
      </c>
      <c r="G134" s="206" t="s">
        <v>226</v>
      </c>
      <c r="H134" s="207">
        <v>3.2</v>
      </c>
      <c r="I134" s="208"/>
      <c r="J134" s="209">
        <f>ROUND(I134*H134,2)</f>
        <v>0</v>
      </c>
      <c r="K134" s="205" t="s">
        <v>216</v>
      </c>
      <c r="L134" s="61"/>
      <c r="M134" s="210" t="s">
        <v>21</v>
      </c>
      <c r="N134" s="211" t="s">
        <v>42</v>
      </c>
      <c r="O134" s="42"/>
      <c r="P134" s="212">
        <f>O134*H134</f>
        <v>0</v>
      </c>
      <c r="Q134" s="212">
        <v>0</v>
      </c>
      <c r="R134" s="212">
        <f>Q134*H134</f>
        <v>0</v>
      </c>
      <c r="S134" s="212">
        <v>0</v>
      </c>
      <c r="T134" s="213">
        <f>S134*H134</f>
        <v>0</v>
      </c>
      <c r="AR134" s="25" t="s">
        <v>217</v>
      </c>
      <c r="AT134" s="25" t="s">
        <v>212</v>
      </c>
      <c r="AU134" s="25" t="s">
        <v>80</v>
      </c>
      <c r="AY134" s="25" t="s">
        <v>210</v>
      </c>
      <c r="BE134" s="214">
        <f>IF(N134="základní",J134,0)</f>
        <v>0</v>
      </c>
      <c r="BF134" s="214">
        <f>IF(N134="snížená",J134,0)</f>
        <v>0</v>
      </c>
      <c r="BG134" s="214">
        <f>IF(N134="zákl. přenesená",J134,0)</f>
        <v>0</v>
      </c>
      <c r="BH134" s="214">
        <f>IF(N134="sníž. přenesená",J134,0)</f>
        <v>0</v>
      </c>
      <c r="BI134" s="214">
        <f>IF(N134="nulová",J134,0)</f>
        <v>0</v>
      </c>
      <c r="BJ134" s="25" t="s">
        <v>78</v>
      </c>
      <c r="BK134" s="214">
        <f>ROUND(I134*H134,2)</f>
        <v>0</v>
      </c>
      <c r="BL134" s="25" t="s">
        <v>217</v>
      </c>
      <c r="BM134" s="25" t="s">
        <v>5785</v>
      </c>
    </row>
    <row r="135" spans="2:65" s="1" customFormat="1" ht="16.5" customHeight="1">
      <c r="B135" s="41"/>
      <c r="C135" s="238" t="s">
        <v>291</v>
      </c>
      <c r="D135" s="238" t="s">
        <v>302</v>
      </c>
      <c r="E135" s="239" t="s">
        <v>5786</v>
      </c>
      <c r="F135" s="240" t="s">
        <v>5787</v>
      </c>
      <c r="G135" s="241" t="s">
        <v>322</v>
      </c>
      <c r="H135" s="242">
        <v>0.09</v>
      </c>
      <c r="I135" s="243"/>
      <c r="J135" s="244">
        <f>ROUND(I135*H135,2)</f>
        <v>0</v>
      </c>
      <c r="K135" s="240" t="s">
        <v>216</v>
      </c>
      <c r="L135" s="245"/>
      <c r="M135" s="246" t="s">
        <v>21</v>
      </c>
      <c r="N135" s="247" t="s">
        <v>42</v>
      </c>
      <c r="O135" s="42"/>
      <c r="P135" s="212">
        <f>O135*H135</f>
        <v>0</v>
      </c>
      <c r="Q135" s="212">
        <v>0.001</v>
      </c>
      <c r="R135" s="212">
        <f>Q135*H135</f>
        <v>8.999999999999999E-05</v>
      </c>
      <c r="S135" s="212">
        <v>0</v>
      </c>
      <c r="T135" s="213">
        <f>S135*H135</f>
        <v>0</v>
      </c>
      <c r="AR135" s="25" t="s">
        <v>252</v>
      </c>
      <c r="AT135" s="25" t="s">
        <v>302</v>
      </c>
      <c r="AU135" s="25" t="s">
        <v>80</v>
      </c>
      <c r="AY135" s="25" t="s">
        <v>210</v>
      </c>
      <c r="BE135" s="214">
        <f>IF(N135="základní",J135,0)</f>
        <v>0</v>
      </c>
      <c r="BF135" s="214">
        <f>IF(N135="snížená",J135,0)</f>
        <v>0</v>
      </c>
      <c r="BG135" s="214">
        <f>IF(N135="zákl. přenesená",J135,0)</f>
        <v>0</v>
      </c>
      <c r="BH135" s="214">
        <f>IF(N135="sníž. přenesená",J135,0)</f>
        <v>0</v>
      </c>
      <c r="BI135" s="214">
        <f>IF(N135="nulová",J135,0)</f>
        <v>0</v>
      </c>
      <c r="BJ135" s="25" t="s">
        <v>78</v>
      </c>
      <c r="BK135" s="214">
        <f>ROUND(I135*H135,2)</f>
        <v>0</v>
      </c>
      <c r="BL135" s="25" t="s">
        <v>217</v>
      </c>
      <c r="BM135" s="25" t="s">
        <v>5788</v>
      </c>
    </row>
    <row r="136" spans="2:51" s="12" customFormat="1" ht="13.5">
      <c r="B136" s="215"/>
      <c r="C136" s="216"/>
      <c r="D136" s="217" t="s">
        <v>219</v>
      </c>
      <c r="E136" s="218" t="s">
        <v>21</v>
      </c>
      <c r="F136" s="219" t="s">
        <v>5789</v>
      </c>
      <c r="G136" s="216"/>
      <c r="H136" s="220">
        <v>6</v>
      </c>
      <c r="I136" s="221"/>
      <c r="J136" s="216"/>
      <c r="K136" s="216"/>
      <c r="L136" s="222"/>
      <c r="M136" s="223"/>
      <c r="N136" s="224"/>
      <c r="O136" s="224"/>
      <c r="P136" s="224"/>
      <c r="Q136" s="224"/>
      <c r="R136" s="224"/>
      <c r="S136" s="224"/>
      <c r="T136" s="225"/>
      <c r="AT136" s="226" t="s">
        <v>219</v>
      </c>
      <c r="AU136" s="226" t="s">
        <v>80</v>
      </c>
      <c r="AV136" s="12" t="s">
        <v>80</v>
      </c>
      <c r="AW136" s="12" t="s">
        <v>35</v>
      </c>
      <c r="AX136" s="12" t="s">
        <v>78</v>
      </c>
      <c r="AY136" s="226" t="s">
        <v>210</v>
      </c>
    </row>
    <row r="137" spans="2:51" s="12" customFormat="1" ht="13.5">
      <c r="B137" s="215"/>
      <c r="C137" s="216"/>
      <c r="D137" s="217" t="s">
        <v>219</v>
      </c>
      <c r="E137" s="216"/>
      <c r="F137" s="219" t="s">
        <v>5790</v>
      </c>
      <c r="G137" s="216"/>
      <c r="H137" s="220">
        <v>0.09</v>
      </c>
      <c r="I137" s="221"/>
      <c r="J137" s="216"/>
      <c r="K137" s="216"/>
      <c r="L137" s="222"/>
      <c r="M137" s="223"/>
      <c r="N137" s="224"/>
      <c r="O137" s="224"/>
      <c r="P137" s="224"/>
      <c r="Q137" s="224"/>
      <c r="R137" s="224"/>
      <c r="S137" s="224"/>
      <c r="T137" s="225"/>
      <c r="AT137" s="226" t="s">
        <v>219</v>
      </c>
      <c r="AU137" s="226" t="s">
        <v>80</v>
      </c>
      <c r="AV137" s="12" t="s">
        <v>80</v>
      </c>
      <c r="AW137" s="12" t="s">
        <v>6</v>
      </c>
      <c r="AX137" s="12" t="s">
        <v>78</v>
      </c>
      <c r="AY137" s="226" t="s">
        <v>210</v>
      </c>
    </row>
    <row r="138" spans="2:63" s="11" customFormat="1" ht="29.85" customHeight="1">
      <c r="B138" s="187"/>
      <c r="C138" s="188"/>
      <c r="D138" s="189" t="s">
        <v>70</v>
      </c>
      <c r="E138" s="201" t="s">
        <v>217</v>
      </c>
      <c r="F138" s="201" t="s">
        <v>604</v>
      </c>
      <c r="G138" s="188"/>
      <c r="H138" s="188"/>
      <c r="I138" s="191"/>
      <c r="J138" s="202">
        <f>BK138</f>
        <v>0</v>
      </c>
      <c r="K138" s="188"/>
      <c r="L138" s="193"/>
      <c r="M138" s="194"/>
      <c r="N138" s="195"/>
      <c r="O138" s="195"/>
      <c r="P138" s="196">
        <f>SUM(P139:P140)</f>
        <v>0</v>
      </c>
      <c r="Q138" s="195"/>
      <c r="R138" s="196">
        <f>SUM(R139:R140)</f>
        <v>0</v>
      </c>
      <c r="S138" s="195"/>
      <c r="T138" s="197">
        <f>SUM(T139:T140)</f>
        <v>0</v>
      </c>
      <c r="AR138" s="198" t="s">
        <v>78</v>
      </c>
      <c r="AT138" s="199" t="s">
        <v>70</v>
      </c>
      <c r="AU138" s="199" t="s">
        <v>78</v>
      </c>
      <c r="AY138" s="198" t="s">
        <v>210</v>
      </c>
      <c r="BK138" s="200">
        <f>SUM(BK139:BK140)</f>
        <v>0</v>
      </c>
    </row>
    <row r="139" spans="2:65" s="1" customFormat="1" ht="16.5" customHeight="1">
      <c r="B139" s="41"/>
      <c r="C139" s="203" t="s">
        <v>295</v>
      </c>
      <c r="D139" s="203" t="s">
        <v>212</v>
      </c>
      <c r="E139" s="204" t="s">
        <v>4811</v>
      </c>
      <c r="F139" s="205" t="s">
        <v>4812</v>
      </c>
      <c r="G139" s="206" t="s">
        <v>231</v>
      </c>
      <c r="H139" s="207">
        <v>1.5</v>
      </c>
      <c r="I139" s="208"/>
      <c r="J139" s="209">
        <f>ROUND(I139*H139,2)</f>
        <v>0</v>
      </c>
      <c r="K139" s="205" t="s">
        <v>216</v>
      </c>
      <c r="L139" s="61"/>
      <c r="M139" s="210" t="s">
        <v>21</v>
      </c>
      <c r="N139" s="211" t="s">
        <v>42</v>
      </c>
      <c r="O139" s="42"/>
      <c r="P139" s="212">
        <f>O139*H139</f>
        <v>0</v>
      </c>
      <c r="Q139" s="212">
        <v>0</v>
      </c>
      <c r="R139" s="212">
        <f>Q139*H139</f>
        <v>0</v>
      </c>
      <c r="S139" s="212">
        <v>0</v>
      </c>
      <c r="T139" s="213">
        <f>S139*H139</f>
        <v>0</v>
      </c>
      <c r="AR139" s="25" t="s">
        <v>217</v>
      </c>
      <c r="AT139" s="25" t="s">
        <v>212</v>
      </c>
      <c r="AU139" s="25" t="s">
        <v>80</v>
      </c>
      <c r="AY139" s="25" t="s">
        <v>210</v>
      </c>
      <c r="BE139" s="214">
        <f>IF(N139="základní",J139,0)</f>
        <v>0</v>
      </c>
      <c r="BF139" s="214">
        <f>IF(N139="snížená",J139,0)</f>
        <v>0</v>
      </c>
      <c r="BG139" s="214">
        <f>IF(N139="zákl. přenesená",J139,0)</f>
        <v>0</v>
      </c>
      <c r="BH139" s="214">
        <f>IF(N139="sníž. přenesená",J139,0)</f>
        <v>0</v>
      </c>
      <c r="BI139" s="214">
        <f>IF(N139="nulová",J139,0)</f>
        <v>0</v>
      </c>
      <c r="BJ139" s="25" t="s">
        <v>78</v>
      </c>
      <c r="BK139" s="214">
        <f>ROUND(I139*H139,2)</f>
        <v>0</v>
      </c>
      <c r="BL139" s="25" t="s">
        <v>217</v>
      </c>
      <c r="BM139" s="25" t="s">
        <v>5791</v>
      </c>
    </row>
    <row r="140" spans="2:51" s="12" customFormat="1" ht="13.5">
      <c r="B140" s="215"/>
      <c r="C140" s="216"/>
      <c r="D140" s="217" t="s">
        <v>219</v>
      </c>
      <c r="E140" s="218" t="s">
        <v>21</v>
      </c>
      <c r="F140" s="219" t="s">
        <v>2932</v>
      </c>
      <c r="G140" s="216"/>
      <c r="H140" s="220">
        <v>1.5</v>
      </c>
      <c r="I140" s="221"/>
      <c r="J140" s="216"/>
      <c r="K140" s="216"/>
      <c r="L140" s="222"/>
      <c r="M140" s="223"/>
      <c r="N140" s="224"/>
      <c r="O140" s="224"/>
      <c r="P140" s="224"/>
      <c r="Q140" s="224"/>
      <c r="R140" s="224"/>
      <c r="S140" s="224"/>
      <c r="T140" s="225"/>
      <c r="AT140" s="226" t="s">
        <v>219</v>
      </c>
      <c r="AU140" s="226" t="s">
        <v>80</v>
      </c>
      <c r="AV140" s="12" t="s">
        <v>80</v>
      </c>
      <c r="AW140" s="12" t="s">
        <v>35</v>
      </c>
      <c r="AX140" s="12" t="s">
        <v>78</v>
      </c>
      <c r="AY140" s="226" t="s">
        <v>210</v>
      </c>
    </row>
    <row r="141" spans="2:63" s="11" customFormat="1" ht="29.85" customHeight="1">
      <c r="B141" s="187"/>
      <c r="C141" s="188"/>
      <c r="D141" s="189" t="s">
        <v>70</v>
      </c>
      <c r="E141" s="201" t="s">
        <v>252</v>
      </c>
      <c r="F141" s="201" t="s">
        <v>1389</v>
      </c>
      <c r="G141" s="188"/>
      <c r="H141" s="188"/>
      <c r="I141" s="191"/>
      <c r="J141" s="202">
        <f>BK141</f>
        <v>0</v>
      </c>
      <c r="K141" s="188"/>
      <c r="L141" s="193"/>
      <c r="M141" s="194"/>
      <c r="N141" s="195"/>
      <c r="O141" s="195"/>
      <c r="P141" s="196">
        <f>SUM(P142:P150)</f>
        <v>0</v>
      </c>
      <c r="Q141" s="195"/>
      <c r="R141" s="196">
        <f>SUM(R142:R150)</f>
        <v>0.41792999999999997</v>
      </c>
      <c r="S141" s="195"/>
      <c r="T141" s="197">
        <f>SUM(T142:T150)</f>
        <v>0</v>
      </c>
      <c r="AR141" s="198" t="s">
        <v>78</v>
      </c>
      <c r="AT141" s="199" t="s">
        <v>70</v>
      </c>
      <c r="AU141" s="199" t="s">
        <v>78</v>
      </c>
      <c r="AY141" s="198" t="s">
        <v>210</v>
      </c>
      <c r="BK141" s="200">
        <f>SUM(BK142:BK150)</f>
        <v>0</v>
      </c>
    </row>
    <row r="142" spans="2:65" s="1" customFormat="1" ht="16.5" customHeight="1">
      <c r="B142" s="41"/>
      <c r="C142" s="203" t="s">
        <v>301</v>
      </c>
      <c r="D142" s="203" t="s">
        <v>212</v>
      </c>
      <c r="E142" s="204" t="s">
        <v>5792</v>
      </c>
      <c r="F142" s="205" t="s">
        <v>5793</v>
      </c>
      <c r="G142" s="206" t="s">
        <v>215</v>
      </c>
      <c r="H142" s="207">
        <v>2</v>
      </c>
      <c r="I142" s="208"/>
      <c r="J142" s="209">
        <f aca="true" t="shared" si="0" ref="J142:J150">ROUND(I142*H142,2)</f>
        <v>0</v>
      </c>
      <c r="K142" s="205" t="s">
        <v>216</v>
      </c>
      <c r="L142" s="61"/>
      <c r="M142" s="210" t="s">
        <v>21</v>
      </c>
      <c r="N142" s="211" t="s">
        <v>42</v>
      </c>
      <c r="O142" s="42"/>
      <c r="P142" s="212">
        <f aca="true" t="shared" si="1" ref="P142:P150">O142*H142</f>
        <v>0</v>
      </c>
      <c r="Q142" s="212">
        <v>0.04005</v>
      </c>
      <c r="R142" s="212">
        <f aca="true" t="shared" si="2" ref="R142:R150">Q142*H142</f>
        <v>0.0801</v>
      </c>
      <c r="S142" s="212">
        <v>0</v>
      </c>
      <c r="T142" s="213">
        <f aca="true" t="shared" si="3" ref="T142:T150">S142*H142</f>
        <v>0</v>
      </c>
      <c r="AR142" s="25" t="s">
        <v>217</v>
      </c>
      <c r="AT142" s="25" t="s">
        <v>212</v>
      </c>
      <c r="AU142" s="25" t="s">
        <v>80</v>
      </c>
      <c r="AY142" s="25" t="s">
        <v>210</v>
      </c>
      <c r="BE142" s="214">
        <f aca="true" t="shared" si="4" ref="BE142:BE150">IF(N142="základní",J142,0)</f>
        <v>0</v>
      </c>
      <c r="BF142" s="214">
        <f aca="true" t="shared" si="5" ref="BF142:BF150">IF(N142="snížená",J142,0)</f>
        <v>0</v>
      </c>
      <c r="BG142" s="214">
        <f aca="true" t="shared" si="6" ref="BG142:BG150">IF(N142="zákl. přenesená",J142,0)</f>
        <v>0</v>
      </c>
      <c r="BH142" s="214">
        <f aca="true" t="shared" si="7" ref="BH142:BH150">IF(N142="sníž. přenesená",J142,0)</f>
        <v>0</v>
      </c>
      <c r="BI142" s="214">
        <f aca="true" t="shared" si="8" ref="BI142:BI150">IF(N142="nulová",J142,0)</f>
        <v>0</v>
      </c>
      <c r="BJ142" s="25" t="s">
        <v>78</v>
      </c>
      <c r="BK142" s="214">
        <f aca="true" t="shared" si="9" ref="BK142:BK150">ROUND(I142*H142,2)</f>
        <v>0</v>
      </c>
      <c r="BL142" s="25" t="s">
        <v>217</v>
      </c>
      <c r="BM142" s="25" t="s">
        <v>5794</v>
      </c>
    </row>
    <row r="143" spans="2:65" s="1" customFormat="1" ht="25.5" customHeight="1">
      <c r="B143" s="41"/>
      <c r="C143" s="203" t="s">
        <v>307</v>
      </c>
      <c r="D143" s="203" t="s">
        <v>212</v>
      </c>
      <c r="E143" s="204" t="s">
        <v>5795</v>
      </c>
      <c r="F143" s="205" t="s">
        <v>5796</v>
      </c>
      <c r="G143" s="206" t="s">
        <v>215</v>
      </c>
      <c r="H143" s="207">
        <v>2</v>
      </c>
      <c r="I143" s="208"/>
      <c r="J143" s="209">
        <f t="shared" si="0"/>
        <v>0</v>
      </c>
      <c r="K143" s="205" t="s">
        <v>216</v>
      </c>
      <c r="L143" s="61"/>
      <c r="M143" s="210" t="s">
        <v>21</v>
      </c>
      <c r="N143" s="211" t="s">
        <v>42</v>
      </c>
      <c r="O143" s="42"/>
      <c r="P143" s="212">
        <f t="shared" si="1"/>
        <v>0</v>
      </c>
      <c r="Q143" s="212">
        <v>0.00396</v>
      </c>
      <c r="R143" s="212">
        <f t="shared" si="2"/>
        <v>0.00792</v>
      </c>
      <c r="S143" s="212">
        <v>0</v>
      </c>
      <c r="T143" s="213">
        <f t="shared" si="3"/>
        <v>0</v>
      </c>
      <c r="AR143" s="25" t="s">
        <v>217</v>
      </c>
      <c r="AT143" s="25" t="s">
        <v>212</v>
      </c>
      <c r="AU143" s="25" t="s">
        <v>80</v>
      </c>
      <c r="AY143" s="25" t="s">
        <v>210</v>
      </c>
      <c r="BE143" s="214">
        <f t="shared" si="4"/>
        <v>0</v>
      </c>
      <c r="BF143" s="214">
        <f t="shared" si="5"/>
        <v>0</v>
      </c>
      <c r="BG143" s="214">
        <f t="shared" si="6"/>
        <v>0</v>
      </c>
      <c r="BH143" s="214">
        <f t="shared" si="7"/>
        <v>0</v>
      </c>
      <c r="BI143" s="214">
        <f t="shared" si="8"/>
        <v>0</v>
      </c>
      <c r="BJ143" s="25" t="s">
        <v>78</v>
      </c>
      <c r="BK143" s="214">
        <f t="shared" si="9"/>
        <v>0</v>
      </c>
      <c r="BL143" s="25" t="s">
        <v>217</v>
      </c>
      <c r="BM143" s="25" t="s">
        <v>5797</v>
      </c>
    </row>
    <row r="144" spans="2:65" s="1" customFormat="1" ht="25.5" customHeight="1">
      <c r="B144" s="41"/>
      <c r="C144" s="203" t="s">
        <v>312</v>
      </c>
      <c r="D144" s="203" t="s">
        <v>212</v>
      </c>
      <c r="E144" s="204" t="s">
        <v>5798</v>
      </c>
      <c r="F144" s="205" t="s">
        <v>5799</v>
      </c>
      <c r="G144" s="206" t="s">
        <v>215</v>
      </c>
      <c r="H144" s="207">
        <v>2</v>
      </c>
      <c r="I144" s="208"/>
      <c r="J144" s="209">
        <f t="shared" si="0"/>
        <v>0</v>
      </c>
      <c r="K144" s="205" t="s">
        <v>216</v>
      </c>
      <c r="L144" s="61"/>
      <c r="M144" s="210" t="s">
        <v>21</v>
      </c>
      <c r="N144" s="211" t="s">
        <v>42</v>
      </c>
      <c r="O144" s="42"/>
      <c r="P144" s="212">
        <f t="shared" si="1"/>
        <v>0</v>
      </c>
      <c r="Q144" s="212">
        <v>0</v>
      </c>
      <c r="R144" s="212">
        <f t="shared" si="2"/>
        <v>0</v>
      </c>
      <c r="S144" s="212">
        <v>0</v>
      </c>
      <c r="T144" s="213">
        <f t="shared" si="3"/>
        <v>0</v>
      </c>
      <c r="AR144" s="25" t="s">
        <v>217</v>
      </c>
      <c r="AT144" s="25" t="s">
        <v>212</v>
      </c>
      <c r="AU144" s="25" t="s">
        <v>80</v>
      </c>
      <c r="AY144" s="25" t="s">
        <v>210</v>
      </c>
      <c r="BE144" s="214">
        <f t="shared" si="4"/>
        <v>0</v>
      </c>
      <c r="BF144" s="214">
        <f t="shared" si="5"/>
        <v>0</v>
      </c>
      <c r="BG144" s="214">
        <f t="shared" si="6"/>
        <v>0</v>
      </c>
      <c r="BH144" s="214">
        <f t="shared" si="7"/>
        <v>0</v>
      </c>
      <c r="BI144" s="214">
        <f t="shared" si="8"/>
        <v>0</v>
      </c>
      <c r="BJ144" s="25" t="s">
        <v>78</v>
      </c>
      <c r="BK144" s="214">
        <f t="shared" si="9"/>
        <v>0</v>
      </c>
      <c r="BL144" s="25" t="s">
        <v>217</v>
      </c>
      <c r="BM144" s="25" t="s">
        <v>5800</v>
      </c>
    </row>
    <row r="145" spans="2:65" s="1" customFormat="1" ht="25.5" customHeight="1">
      <c r="B145" s="41"/>
      <c r="C145" s="203" t="s">
        <v>9</v>
      </c>
      <c r="D145" s="203" t="s">
        <v>212</v>
      </c>
      <c r="E145" s="204" t="s">
        <v>5801</v>
      </c>
      <c r="F145" s="205" t="s">
        <v>5802</v>
      </c>
      <c r="G145" s="206" t="s">
        <v>215</v>
      </c>
      <c r="H145" s="207">
        <v>2</v>
      </c>
      <c r="I145" s="208"/>
      <c r="J145" s="209">
        <f t="shared" si="0"/>
        <v>0</v>
      </c>
      <c r="K145" s="205" t="s">
        <v>216</v>
      </c>
      <c r="L145" s="61"/>
      <c r="M145" s="210" t="s">
        <v>21</v>
      </c>
      <c r="N145" s="211" t="s">
        <v>42</v>
      </c>
      <c r="O145" s="42"/>
      <c r="P145" s="212">
        <f t="shared" si="1"/>
        <v>0</v>
      </c>
      <c r="Q145" s="212">
        <v>0.0101</v>
      </c>
      <c r="R145" s="212">
        <f t="shared" si="2"/>
        <v>0.0202</v>
      </c>
      <c r="S145" s="212">
        <v>0</v>
      </c>
      <c r="T145" s="213">
        <f t="shared" si="3"/>
        <v>0</v>
      </c>
      <c r="AR145" s="25" t="s">
        <v>217</v>
      </c>
      <c r="AT145" s="25" t="s">
        <v>212</v>
      </c>
      <c r="AU145" s="25" t="s">
        <v>80</v>
      </c>
      <c r="AY145" s="25" t="s">
        <v>210</v>
      </c>
      <c r="BE145" s="214">
        <f t="shared" si="4"/>
        <v>0</v>
      </c>
      <c r="BF145" s="214">
        <f t="shared" si="5"/>
        <v>0</v>
      </c>
      <c r="BG145" s="214">
        <f t="shared" si="6"/>
        <v>0</v>
      </c>
      <c r="BH145" s="214">
        <f t="shared" si="7"/>
        <v>0</v>
      </c>
      <c r="BI145" s="214">
        <f t="shared" si="8"/>
        <v>0</v>
      </c>
      <c r="BJ145" s="25" t="s">
        <v>78</v>
      </c>
      <c r="BK145" s="214">
        <f t="shared" si="9"/>
        <v>0</v>
      </c>
      <c r="BL145" s="25" t="s">
        <v>217</v>
      </c>
      <c r="BM145" s="25" t="s">
        <v>5803</v>
      </c>
    </row>
    <row r="146" spans="2:65" s="1" customFormat="1" ht="16.5" customHeight="1">
      <c r="B146" s="41"/>
      <c r="C146" s="203" t="s">
        <v>319</v>
      </c>
      <c r="D146" s="203" t="s">
        <v>212</v>
      </c>
      <c r="E146" s="204" t="s">
        <v>5804</v>
      </c>
      <c r="F146" s="205" t="s">
        <v>5805</v>
      </c>
      <c r="G146" s="206" t="s">
        <v>215</v>
      </c>
      <c r="H146" s="207">
        <v>1</v>
      </c>
      <c r="I146" s="208"/>
      <c r="J146" s="209">
        <f t="shared" si="0"/>
        <v>0</v>
      </c>
      <c r="K146" s="205" t="s">
        <v>216</v>
      </c>
      <c r="L146" s="61"/>
      <c r="M146" s="210" t="s">
        <v>21</v>
      </c>
      <c r="N146" s="211" t="s">
        <v>42</v>
      </c>
      <c r="O146" s="42"/>
      <c r="P146" s="212">
        <f t="shared" si="1"/>
        <v>0</v>
      </c>
      <c r="Q146" s="212">
        <v>0.1056</v>
      </c>
      <c r="R146" s="212">
        <f t="shared" si="2"/>
        <v>0.1056</v>
      </c>
      <c r="S146" s="212">
        <v>0</v>
      </c>
      <c r="T146" s="213">
        <f t="shared" si="3"/>
        <v>0</v>
      </c>
      <c r="AR146" s="25" t="s">
        <v>217</v>
      </c>
      <c r="AT146" s="25" t="s">
        <v>212</v>
      </c>
      <c r="AU146" s="25" t="s">
        <v>80</v>
      </c>
      <c r="AY146" s="25" t="s">
        <v>210</v>
      </c>
      <c r="BE146" s="214">
        <f t="shared" si="4"/>
        <v>0</v>
      </c>
      <c r="BF146" s="214">
        <f t="shared" si="5"/>
        <v>0</v>
      </c>
      <c r="BG146" s="214">
        <f t="shared" si="6"/>
        <v>0</v>
      </c>
      <c r="BH146" s="214">
        <f t="shared" si="7"/>
        <v>0</v>
      </c>
      <c r="BI146" s="214">
        <f t="shared" si="8"/>
        <v>0</v>
      </c>
      <c r="BJ146" s="25" t="s">
        <v>78</v>
      </c>
      <c r="BK146" s="214">
        <f t="shared" si="9"/>
        <v>0</v>
      </c>
      <c r="BL146" s="25" t="s">
        <v>217</v>
      </c>
      <c r="BM146" s="25" t="s">
        <v>5806</v>
      </c>
    </row>
    <row r="147" spans="2:65" s="1" customFormat="1" ht="25.5" customHeight="1">
      <c r="B147" s="41"/>
      <c r="C147" s="203" t="s">
        <v>325</v>
      </c>
      <c r="D147" s="203" t="s">
        <v>212</v>
      </c>
      <c r="E147" s="204" t="s">
        <v>5807</v>
      </c>
      <c r="F147" s="205" t="s">
        <v>5808</v>
      </c>
      <c r="G147" s="206" t="s">
        <v>215</v>
      </c>
      <c r="H147" s="207">
        <v>1</v>
      </c>
      <c r="I147" s="208"/>
      <c r="J147" s="209">
        <f t="shared" si="0"/>
        <v>0</v>
      </c>
      <c r="K147" s="205" t="s">
        <v>216</v>
      </c>
      <c r="L147" s="61"/>
      <c r="M147" s="210" t="s">
        <v>21</v>
      </c>
      <c r="N147" s="211" t="s">
        <v>42</v>
      </c>
      <c r="O147" s="42"/>
      <c r="P147" s="212">
        <f t="shared" si="1"/>
        <v>0</v>
      </c>
      <c r="Q147" s="212">
        <v>0.01212</v>
      </c>
      <c r="R147" s="212">
        <f t="shared" si="2"/>
        <v>0.01212</v>
      </c>
      <c r="S147" s="212">
        <v>0</v>
      </c>
      <c r="T147" s="213">
        <f t="shared" si="3"/>
        <v>0</v>
      </c>
      <c r="AR147" s="25" t="s">
        <v>217</v>
      </c>
      <c r="AT147" s="25" t="s">
        <v>212</v>
      </c>
      <c r="AU147" s="25" t="s">
        <v>80</v>
      </c>
      <c r="AY147" s="25" t="s">
        <v>210</v>
      </c>
      <c r="BE147" s="214">
        <f t="shared" si="4"/>
        <v>0</v>
      </c>
      <c r="BF147" s="214">
        <f t="shared" si="5"/>
        <v>0</v>
      </c>
      <c r="BG147" s="214">
        <f t="shared" si="6"/>
        <v>0</v>
      </c>
      <c r="BH147" s="214">
        <f t="shared" si="7"/>
        <v>0</v>
      </c>
      <c r="BI147" s="214">
        <f t="shared" si="8"/>
        <v>0</v>
      </c>
      <c r="BJ147" s="25" t="s">
        <v>78</v>
      </c>
      <c r="BK147" s="214">
        <f t="shared" si="9"/>
        <v>0</v>
      </c>
      <c r="BL147" s="25" t="s">
        <v>217</v>
      </c>
      <c r="BM147" s="25" t="s">
        <v>5809</v>
      </c>
    </row>
    <row r="148" spans="2:65" s="1" customFormat="1" ht="25.5" customHeight="1">
      <c r="B148" s="41"/>
      <c r="C148" s="203" t="s">
        <v>332</v>
      </c>
      <c r="D148" s="203" t="s">
        <v>212</v>
      </c>
      <c r="E148" s="204" t="s">
        <v>5810</v>
      </c>
      <c r="F148" s="205" t="s">
        <v>5811</v>
      </c>
      <c r="G148" s="206" t="s">
        <v>215</v>
      </c>
      <c r="H148" s="207">
        <v>1</v>
      </c>
      <c r="I148" s="208"/>
      <c r="J148" s="209">
        <f t="shared" si="0"/>
        <v>0</v>
      </c>
      <c r="K148" s="205" t="s">
        <v>216</v>
      </c>
      <c r="L148" s="61"/>
      <c r="M148" s="210" t="s">
        <v>21</v>
      </c>
      <c r="N148" s="211" t="s">
        <v>42</v>
      </c>
      <c r="O148" s="42"/>
      <c r="P148" s="212">
        <f t="shared" si="1"/>
        <v>0</v>
      </c>
      <c r="Q148" s="212">
        <v>0</v>
      </c>
      <c r="R148" s="212">
        <f t="shared" si="2"/>
        <v>0</v>
      </c>
      <c r="S148" s="212">
        <v>0</v>
      </c>
      <c r="T148" s="213">
        <f t="shared" si="3"/>
        <v>0</v>
      </c>
      <c r="AR148" s="25" t="s">
        <v>217</v>
      </c>
      <c r="AT148" s="25" t="s">
        <v>212</v>
      </c>
      <c r="AU148" s="25" t="s">
        <v>80</v>
      </c>
      <c r="AY148" s="25" t="s">
        <v>210</v>
      </c>
      <c r="BE148" s="214">
        <f t="shared" si="4"/>
        <v>0</v>
      </c>
      <c r="BF148" s="214">
        <f t="shared" si="5"/>
        <v>0</v>
      </c>
      <c r="BG148" s="214">
        <f t="shared" si="6"/>
        <v>0</v>
      </c>
      <c r="BH148" s="214">
        <f t="shared" si="7"/>
        <v>0</v>
      </c>
      <c r="BI148" s="214">
        <f t="shared" si="8"/>
        <v>0</v>
      </c>
      <c r="BJ148" s="25" t="s">
        <v>78</v>
      </c>
      <c r="BK148" s="214">
        <f t="shared" si="9"/>
        <v>0</v>
      </c>
      <c r="BL148" s="25" t="s">
        <v>217</v>
      </c>
      <c r="BM148" s="25" t="s">
        <v>5812</v>
      </c>
    </row>
    <row r="149" spans="2:65" s="1" customFormat="1" ht="25.5" customHeight="1">
      <c r="B149" s="41"/>
      <c r="C149" s="203" t="s">
        <v>337</v>
      </c>
      <c r="D149" s="203" t="s">
        <v>212</v>
      </c>
      <c r="E149" s="204" t="s">
        <v>5813</v>
      </c>
      <c r="F149" s="205" t="s">
        <v>5814</v>
      </c>
      <c r="G149" s="206" t="s">
        <v>215</v>
      </c>
      <c r="H149" s="207">
        <v>1</v>
      </c>
      <c r="I149" s="208"/>
      <c r="J149" s="209">
        <f t="shared" si="0"/>
        <v>0</v>
      </c>
      <c r="K149" s="205" t="s">
        <v>216</v>
      </c>
      <c r="L149" s="61"/>
      <c r="M149" s="210" t="s">
        <v>21</v>
      </c>
      <c r="N149" s="211" t="s">
        <v>42</v>
      </c>
      <c r="O149" s="42"/>
      <c r="P149" s="212">
        <f t="shared" si="1"/>
        <v>0</v>
      </c>
      <c r="Q149" s="212">
        <v>0.18785</v>
      </c>
      <c r="R149" s="212">
        <f t="shared" si="2"/>
        <v>0.18785</v>
      </c>
      <c r="S149" s="212">
        <v>0</v>
      </c>
      <c r="T149" s="213">
        <f t="shared" si="3"/>
        <v>0</v>
      </c>
      <c r="AR149" s="25" t="s">
        <v>217</v>
      </c>
      <c r="AT149" s="25" t="s">
        <v>212</v>
      </c>
      <c r="AU149" s="25" t="s">
        <v>80</v>
      </c>
      <c r="AY149" s="25" t="s">
        <v>210</v>
      </c>
      <c r="BE149" s="214">
        <f t="shared" si="4"/>
        <v>0</v>
      </c>
      <c r="BF149" s="214">
        <f t="shared" si="5"/>
        <v>0</v>
      </c>
      <c r="BG149" s="214">
        <f t="shared" si="6"/>
        <v>0</v>
      </c>
      <c r="BH149" s="214">
        <f t="shared" si="7"/>
        <v>0</v>
      </c>
      <c r="BI149" s="214">
        <f t="shared" si="8"/>
        <v>0</v>
      </c>
      <c r="BJ149" s="25" t="s">
        <v>78</v>
      </c>
      <c r="BK149" s="214">
        <f t="shared" si="9"/>
        <v>0</v>
      </c>
      <c r="BL149" s="25" t="s">
        <v>217</v>
      </c>
      <c r="BM149" s="25" t="s">
        <v>5815</v>
      </c>
    </row>
    <row r="150" spans="2:65" s="1" customFormat="1" ht="16.5" customHeight="1">
      <c r="B150" s="41"/>
      <c r="C150" s="203" t="s">
        <v>342</v>
      </c>
      <c r="D150" s="203" t="s">
        <v>212</v>
      </c>
      <c r="E150" s="204" t="s">
        <v>5816</v>
      </c>
      <c r="F150" s="205" t="s">
        <v>5817</v>
      </c>
      <c r="G150" s="206" t="s">
        <v>215</v>
      </c>
      <c r="H150" s="207">
        <v>2</v>
      </c>
      <c r="I150" s="208"/>
      <c r="J150" s="209">
        <f t="shared" si="0"/>
        <v>0</v>
      </c>
      <c r="K150" s="205" t="s">
        <v>216</v>
      </c>
      <c r="L150" s="61"/>
      <c r="M150" s="210" t="s">
        <v>21</v>
      </c>
      <c r="N150" s="211" t="s">
        <v>42</v>
      </c>
      <c r="O150" s="42"/>
      <c r="P150" s="212">
        <f t="shared" si="1"/>
        <v>0</v>
      </c>
      <c r="Q150" s="212">
        <v>0.00207</v>
      </c>
      <c r="R150" s="212">
        <f t="shared" si="2"/>
        <v>0.00414</v>
      </c>
      <c r="S150" s="212">
        <v>0</v>
      </c>
      <c r="T150" s="213">
        <f t="shared" si="3"/>
        <v>0</v>
      </c>
      <c r="AR150" s="25" t="s">
        <v>217</v>
      </c>
      <c r="AT150" s="25" t="s">
        <v>212</v>
      </c>
      <c r="AU150" s="25" t="s">
        <v>80</v>
      </c>
      <c r="AY150" s="25" t="s">
        <v>210</v>
      </c>
      <c r="BE150" s="214">
        <f t="shared" si="4"/>
        <v>0</v>
      </c>
      <c r="BF150" s="214">
        <f t="shared" si="5"/>
        <v>0</v>
      </c>
      <c r="BG150" s="214">
        <f t="shared" si="6"/>
        <v>0</v>
      </c>
      <c r="BH150" s="214">
        <f t="shared" si="7"/>
        <v>0</v>
      </c>
      <c r="BI150" s="214">
        <f t="shared" si="8"/>
        <v>0</v>
      </c>
      <c r="BJ150" s="25" t="s">
        <v>78</v>
      </c>
      <c r="BK150" s="214">
        <f t="shared" si="9"/>
        <v>0</v>
      </c>
      <c r="BL150" s="25" t="s">
        <v>217</v>
      </c>
      <c r="BM150" s="25" t="s">
        <v>5818</v>
      </c>
    </row>
    <row r="151" spans="2:63" s="11" customFormat="1" ht="29.85" customHeight="1">
      <c r="B151" s="187"/>
      <c r="C151" s="188"/>
      <c r="D151" s="189" t="s">
        <v>70</v>
      </c>
      <c r="E151" s="201" t="s">
        <v>2022</v>
      </c>
      <c r="F151" s="201" t="s">
        <v>2023</v>
      </c>
      <c r="G151" s="188"/>
      <c r="H151" s="188"/>
      <c r="I151" s="191"/>
      <c r="J151" s="202">
        <f>BK151</f>
        <v>0</v>
      </c>
      <c r="K151" s="188"/>
      <c r="L151" s="193"/>
      <c r="M151" s="194"/>
      <c r="N151" s="195"/>
      <c r="O151" s="195"/>
      <c r="P151" s="196">
        <f>SUM(P152:P153)</f>
        <v>0</v>
      </c>
      <c r="Q151" s="195"/>
      <c r="R151" s="196">
        <f>SUM(R152:R153)</f>
        <v>0</v>
      </c>
      <c r="S151" s="195"/>
      <c r="T151" s="197">
        <f>SUM(T152:T153)</f>
        <v>0</v>
      </c>
      <c r="AR151" s="198" t="s">
        <v>78</v>
      </c>
      <c r="AT151" s="199" t="s">
        <v>70</v>
      </c>
      <c r="AU151" s="199" t="s">
        <v>78</v>
      </c>
      <c r="AY151" s="198" t="s">
        <v>210</v>
      </c>
      <c r="BK151" s="200">
        <f>SUM(BK152:BK153)</f>
        <v>0</v>
      </c>
    </row>
    <row r="152" spans="2:65" s="1" customFormat="1" ht="16.5" customHeight="1">
      <c r="B152" s="41"/>
      <c r="C152" s="203" t="s">
        <v>347</v>
      </c>
      <c r="D152" s="203" t="s">
        <v>212</v>
      </c>
      <c r="E152" s="204" t="s">
        <v>5819</v>
      </c>
      <c r="F152" s="205" t="s">
        <v>5820</v>
      </c>
      <c r="G152" s="206" t="s">
        <v>274</v>
      </c>
      <c r="H152" s="207">
        <v>0.418</v>
      </c>
      <c r="I152" s="208"/>
      <c r="J152" s="209">
        <f>ROUND(I152*H152,2)</f>
        <v>0</v>
      </c>
      <c r="K152" s="205" t="s">
        <v>216</v>
      </c>
      <c r="L152" s="61"/>
      <c r="M152" s="210" t="s">
        <v>21</v>
      </c>
      <c r="N152" s="211" t="s">
        <v>42</v>
      </c>
      <c r="O152" s="42"/>
      <c r="P152" s="212">
        <f>O152*H152</f>
        <v>0</v>
      </c>
      <c r="Q152" s="212">
        <v>0</v>
      </c>
      <c r="R152" s="212">
        <f>Q152*H152</f>
        <v>0</v>
      </c>
      <c r="S152" s="212">
        <v>0</v>
      </c>
      <c r="T152" s="213">
        <f>S152*H152</f>
        <v>0</v>
      </c>
      <c r="AR152" s="25" t="s">
        <v>217</v>
      </c>
      <c r="AT152" s="25" t="s">
        <v>212</v>
      </c>
      <c r="AU152" s="25" t="s">
        <v>80</v>
      </c>
      <c r="AY152" s="25" t="s">
        <v>210</v>
      </c>
      <c r="BE152" s="214">
        <f>IF(N152="základní",J152,0)</f>
        <v>0</v>
      </c>
      <c r="BF152" s="214">
        <f>IF(N152="snížená",J152,0)</f>
        <v>0</v>
      </c>
      <c r="BG152" s="214">
        <f>IF(N152="zákl. přenesená",J152,0)</f>
        <v>0</v>
      </c>
      <c r="BH152" s="214">
        <f>IF(N152="sníž. přenesená",J152,0)</f>
        <v>0</v>
      </c>
      <c r="BI152" s="214">
        <f>IF(N152="nulová",J152,0)</f>
        <v>0</v>
      </c>
      <c r="BJ152" s="25" t="s">
        <v>78</v>
      </c>
      <c r="BK152" s="214">
        <f>ROUND(I152*H152,2)</f>
        <v>0</v>
      </c>
      <c r="BL152" s="25" t="s">
        <v>217</v>
      </c>
      <c r="BM152" s="25" t="s">
        <v>5821</v>
      </c>
    </row>
    <row r="153" spans="2:65" s="1" customFormat="1" ht="25.5" customHeight="1">
      <c r="B153" s="41"/>
      <c r="C153" s="203" t="s">
        <v>352</v>
      </c>
      <c r="D153" s="203" t="s">
        <v>212</v>
      </c>
      <c r="E153" s="204" t="s">
        <v>5822</v>
      </c>
      <c r="F153" s="205" t="s">
        <v>5823</v>
      </c>
      <c r="G153" s="206" t="s">
        <v>274</v>
      </c>
      <c r="H153" s="207">
        <v>0.418</v>
      </c>
      <c r="I153" s="208"/>
      <c r="J153" s="209">
        <f>ROUND(I153*H153,2)</f>
        <v>0</v>
      </c>
      <c r="K153" s="205" t="s">
        <v>216</v>
      </c>
      <c r="L153" s="61"/>
      <c r="M153" s="210" t="s">
        <v>21</v>
      </c>
      <c r="N153" s="211" t="s">
        <v>42</v>
      </c>
      <c r="O153" s="42"/>
      <c r="P153" s="212">
        <f>O153*H153</f>
        <v>0</v>
      </c>
      <c r="Q153" s="212">
        <v>0</v>
      </c>
      <c r="R153" s="212">
        <f>Q153*H153</f>
        <v>0</v>
      </c>
      <c r="S153" s="212">
        <v>0</v>
      </c>
      <c r="T153" s="213">
        <f>S153*H153</f>
        <v>0</v>
      </c>
      <c r="AR153" s="25" t="s">
        <v>217</v>
      </c>
      <c r="AT153" s="25" t="s">
        <v>212</v>
      </c>
      <c r="AU153" s="25" t="s">
        <v>80</v>
      </c>
      <c r="AY153" s="25" t="s">
        <v>210</v>
      </c>
      <c r="BE153" s="214">
        <f>IF(N153="základní",J153,0)</f>
        <v>0</v>
      </c>
      <c r="BF153" s="214">
        <f>IF(N153="snížená",J153,0)</f>
        <v>0</v>
      </c>
      <c r="BG153" s="214">
        <f>IF(N153="zákl. přenesená",J153,0)</f>
        <v>0</v>
      </c>
      <c r="BH153" s="214">
        <f>IF(N153="sníž. přenesená",J153,0)</f>
        <v>0</v>
      </c>
      <c r="BI153" s="214">
        <f>IF(N153="nulová",J153,0)</f>
        <v>0</v>
      </c>
      <c r="BJ153" s="25" t="s">
        <v>78</v>
      </c>
      <c r="BK153" s="214">
        <f>ROUND(I153*H153,2)</f>
        <v>0</v>
      </c>
      <c r="BL153" s="25" t="s">
        <v>217</v>
      </c>
      <c r="BM153" s="25" t="s">
        <v>5824</v>
      </c>
    </row>
    <row r="154" spans="2:63" s="11" customFormat="1" ht="37.35" customHeight="1">
      <c r="B154" s="187"/>
      <c r="C154" s="188"/>
      <c r="D154" s="189" t="s">
        <v>70</v>
      </c>
      <c r="E154" s="190" t="s">
        <v>2028</v>
      </c>
      <c r="F154" s="190" t="s">
        <v>2029</v>
      </c>
      <c r="G154" s="188"/>
      <c r="H154" s="188"/>
      <c r="I154" s="191"/>
      <c r="J154" s="192">
        <f>BK154</f>
        <v>0</v>
      </c>
      <c r="K154" s="188"/>
      <c r="L154" s="193"/>
      <c r="M154" s="194"/>
      <c r="N154" s="195"/>
      <c r="O154" s="195"/>
      <c r="P154" s="196">
        <f>P155+P158</f>
        <v>0</v>
      </c>
      <c r="Q154" s="195"/>
      <c r="R154" s="196">
        <f>R155+R158</f>
        <v>0.11184999999999998</v>
      </c>
      <c r="S154" s="195"/>
      <c r="T154" s="197">
        <f>T155+T158</f>
        <v>0.8277000000000001</v>
      </c>
      <c r="AR154" s="198" t="s">
        <v>80</v>
      </c>
      <c r="AT154" s="199" t="s">
        <v>70</v>
      </c>
      <c r="AU154" s="199" t="s">
        <v>71</v>
      </c>
      <c r="AY154" s="198" t="s">
        <v>210</v>
      </c>
      <c r="BK154" s="200">
        <f>BK155+BK158</f>
        <v>0</v>
      </c>
    </row>
    <row r="155" spans="2:63" s="11" customFormat="1" ht="19.9" customHeight="1">
      <c r="B155" s="187"/>
      <c r="C155" s="188"/>
      <c r="D155" s="189" t="s">
        <v>70</v>
      </c>
      <c r="E155" s="201" t="s">
        <v>2269</v>
      </c>
      <c r="F155" s="201" t="s">
        <v>2270</v>
      </c>
      <c r="G155" s="188"/>
      <c r="H155" s="188"/>
      <c r="I155" s="191"/>
      <c r="J155" s="202">
        <f>BK155</f>
        <v>0</v>
      </c>
      <c r="K155" s="188"/>
      <c r="L155" s="193"/>
      <c r="M155" s="194"/>
      <c r="N155" s="195"/>
      <c r="O155" s="195"/>
      <c r="P155" s="196">
        <f>SUM(P156:P157)</f>
        <v>0</v>
      </c>
      <c r="Q155" s="195"/>
      <c r="R155" s="196">
        <f>SUM(R156:R157)</f>
        <v>0.00198</v>
      </c>
      <c r="S155" s="195"/>
      <c r="T155" s="197">
        <f>SUM(T156:T157)</f>
        <v>0</v>
      </c>
      <c r="AR155" s="198" t="s">
        <v>80</v>
      </c>
      <c r="AT155" s="199" t="s">
        <v>70</v>
      </c>
      <c r="AU155" s="199" t="s">
        <v>78</v>
      </c>
      <c r="AY155" s="198" t="s">
        <v>210</v>
      </c>
      <c r="BK155" s="200">
        <f>SUM(BK156:BK157)</f>
        <v>0</v>
      </c>
    </row>
    <row r="156" spans="2:65" s="1" customFormat="1" ht="25.5" customHeight="1">
      <c r="B156" s="41"/>
      <c r="C156" s="203" t="s">
        <v>357</v>
      </c>
      <c r="D156" s="203" t="s">
        <v>212</v>
      </c>
      <c r="E156" s="204" t="s">
        <v>4555</v>
      </c>
      <c r="F156" s="205" t="s">
        <v>4556</v>
      </c>
      <c r="G156" s="206" t="s">
        <v>345</v>
      </c>
      <c r="H156" s="207">
        <v>9</v>
      </c>
      <c r="I156" s="208"/>
      <c r="J156" s="209">
        <f>ROUND(I156*H156,2)</f>
        <v>0</v>
      </c>
      <c r="K156" s="205" t="s">
        <v>216</v>
      </c>
      <c r="L156" s="61"/>
      <c r="M156" s="210" t="s">
        <v>21</v>
      </c>
      <c r="N156" s="211" t="s">
        <v>42</v>
      </c>
      <c r="O156" s="42"/>
      <c r="P156" s="212">
        <f>O156*H156</f>
        <v>0</v>
      </c>
      <c r="Q156" s="212">
        <v>6E-05</v>
      </c>
      <c r="R156" s="212">
        <f>Q156*H156</f>
        <v>0.00054</v>
      </c>
      <c r="S156" s="212">
        <v>0</v>
      </c>
      <c r="T156" s="213">
        <f>S156*H156</f>
        <v>0</v>
      </c>
      <c r="AR156" s="25" t="s">
        <v>291</v>
      </c>
      <c r="AT156" s="25" t="s">
        <v>212</v>
      </c>
      <c r="AU156" s="25" t="s">
        <v>80</v>
      </c>
      <c r="AY156" s="25" t="s">
        <v>210</v>
      </c>
      <c r="BE156" s="214">
        <f>IF(N156="základní",J156,0)</f>
        <v>0</v>
      </c>
      <c r="BF156" s="214">
        <f>IF(N156="snížená",J156,0)</f>
        <v>0</v>
      </c>
      <c r="BG156" s="214">
        <f>IF(N156="zákl. přenesená",J156,0)</f>
        <v>0</v>
      </c>
      <c r="BH156" s="214">
        <f>IF(N156="sníž. přenesená",J156,0)</f>
        <v>0</v>
      </c>
      <c r="BI156" s="214">
        <f>IF(N156="nulová",J156,0)</f>
        <v>0</v>
      </c>
      <c r="BJ156" s="25" t="s">
        <v>78</v>
      </c>
      <c r="BK156" s="214">
        <f>ROUND(I156*H156,2)</f>
        <v>0</v>
      </c>
      <c r="BL156" s="25" t="s">
        <v>291</v>
      </c>
      <c r="BM156" s="25" t="s">
        <v>5825</v>
      </c>
    </row>
    <row r="157" spans="2:65" s="1" customFormat="1" ht="16.5" customHeight="1">
      <c r="B157" s="41"/>
      <c r="C157" s="238" t="s">
        <v>363</v>
      </c>
      <c r="D157" s="238" t="s">
        <v>302</v>
      </c>
      <c r="E157" s="239" t="s">
        <v>5826</v>
      </c>
      <c r="F157" s="240" t="s">
        <v>5827</v>
      </c>
      <c r="G157" s="241" t="s">
        <v>345</v>
      </c>
      <c r="H157" s="242">
        <v>9</v>
      </c>
      <c r="I157" s="243"/>
      <c r="J157" s="244">
        <f>ROUND(I157*H157,2)</f>
        <v>0</v>
      </c>
      <c r="K157" s="240" t="s">
        <v>216</v>
      </c>
      <c r="L157" s="245"/>
      <c r="M157" s="246" t="s">
        <v>21</v>
      </c>
      <c r="N157" s="247" t="s">
        <v>42</v>
      </c>
      <c r="O157" s="42"/>
      <c r="P157" s="212">
        <f>O157*H157</f>
        <v>0</v>
      </c>
      <c r="Q157" s="212">
        <v>0.00016</v>
      </c>
      <c r="R157" s="212">
        <f>Q157*H157</f>
        <v>0.00144</v>
      </c>
      <c r="S157" s="212">
        <v>0</v>
      </c>
      <c r="T157" s="213">
        <f>S157*H157</f>
        <v>0</v>
      </c>
      <c r="AR157" s="25" t="s">
        <v>372</v>
      </c>
      <c r="AT157" s="25" t="s">
        <v>302</v>
      </c>
      <c r="AU157" s="25" t="s">
        <v>80</v>
      </c>
      <c r="AY157" s="25" t="s">
        <v>210</v>
      </c>
      <c r="BE157" s="214">
        <f>IF(N157="základní",J157,0)</f>
        <v>0</v>
      </c>
      <c r="BF157" s="214">
        <f>IF(N157="snížená",J157,0)</f>
        <v>0</v>
      </c>
      <c r="BG157" s="214">
        <f>IF(N157="zákl. přenesená",J157,0)</f>
        <v>0</v>
      </c>
      <c r="BH157" s="214">
        <f>IF(N157="sníž. přenesená",J157,0)</f>
        <v>0</v>
      </c>
      <c r="BI157" s="214">
        <f>IF(N157="nulová",J157,0)</f>
        <v>0</v>
      </c>
      <c r="BJ157" s="25" t="s">
        <v>78</v>
      </c>
      <c r="BK157" s="214">
        <f>ROUND(I157*H157,2)</f>
        <v>0</v>
      </c>
      <c r="BL157" s="25" t="s">
        <v>291</v>
      </c>
      <c r="BM157" s="25" t="s">
        <v>5828</v>
      </c>
    </row>
    <row r="158" spans="2:63" s="11" customFormat="1" ht="29.85" customHeight="1">
      <c r="B158" s="187"/>
      <c r="C158" s="188"/>
      <c r="D158" s="189" t="s">
        <v>70</v>
      </c>
      <c r="E158" s="201" t="s">
        <v>2422</v>
      </c>
      <c r="F158" s="201" t="s">
        <v>2423</v>
      </c>
      <c r="G158" s="188"/>
      <c r="H158" s="188"/>
      <c r="I158" s="191"/>
      <c r="J158" s="202">
        <f>BK158</f>
        <v>0</v>
      </c>
      <c r="K158" s="188"/>
      <c r="L158" s="193"/>
      <c r="M158" s="194"/>
      <c r="N158" s="195"/>
      <c r="O158" s="195"/>
      <c r="P158" s="196">
        <f>SUM(P159:P173)</f>
        <v>0</v>
      </c>
      <c r="Q158" s="195"/>
      <c r="R158" s="196">
        <f>SUM(R159:R173)</f>
        <v>0.10986999999999998</v>
      </c>
      <c r="S158" s="195"/>
      <c r="T158" s="197">
        <f>SUM(T159:T173)</f>
        <v>0.8277000000000001</v>
      </c>
      <c r="AR158" s="198" t="s">
        <v>80</v>
      </c>
      <c r="AT158" s="199" t="s">
        <v>70</v>
      </c>
      <c r="AU158" s="199" t="s">
        <v>78</v>
      </c>
      <c r="AY158" s="198" t="s">
        <v>210</v>
      </c>
      <c r="BK158" s="200">
        <f>SUM(BK159:BK173)</f>
        <v>0</v>
      </c>
    </row>
    <row r="159" spans="2:65" s="1" customFormat="1" ht="16.5" customHeight="1">
      <c r="B159" s="41"/>
      <c r="C159" s="203" t="s">
        <v>366</v>
      </c>
      <c r="D159" s="203" t="s">
        <v>212</v>
      </c>
      <c r="E159" s="204" t="s">
        <v>5829</v>
      </c>
      <c r="F159" s="205" t="s">
        <v>5830</v>
      </c>
      <c r="G159" s="206" t="s">
        <v>345</v>
      </c>
      <c r="H159" s="207">
        <v>30</v>
      </c>
      <c r="I159" s="208"/>
      <c r="J159" s="209">
        <f aca="true" t="shared" si="10" ref="J159:J173">ROUND(I159*H159,2)</f>
        <v>0</v>
      </c>
      <c r="K159" s="205" t="s">
        <v>216</v>
      </c>
      <c r="L159" s="61"/>
      <c r="M159" s="210" t="s">
        <v>21</v>
      </c>
      <c r="N159" s="211" t="s">
        <v>42</v>
      </c>
      <c r="O159" s="42"/>
      <c r="P159" s="212">
        <f aca="true" t="shared" si="11" ref="P159:P173">O159*H159</f>
        <v>0</v>
      </c>
      <c r="Q159" s="212">
        <v>0</v>
      </c>
      <c r="R159" s="212">
        <f aca="true" t="shared" si="12" ref="R159:R173">Q159*H159</f>
        <v>0</v>
      </c>
      <c r="S159" s="212">
        <v>0.0267</v>
      </c>
      <c r="T159" s="213">
        <f aca="true" t="shared" si="13" ref="T159:T173">S159*H159</f>
        <v>0.801</v>
      </c>
      <c r="AR159" s="25" t="s">
        <v>291</v>
      </c>
      <c r="AT159" s="25" t="s">
        <v>212</v>
      </c>
      <c r="AU159" s="25" t="s">
        <v>80</v>
      </c>
      <c r="AY159" s="25" t="s">
        <v>210</v>
      </c>
      <c r="BE159" s="214">
        <f aca="true" t="shared" si="14" ref="BE159:BE173">IF(N159="základní",J159,0)</f>
        <v>0</v>
      </c>
      <c r="BF159" s="214">
        <f aca="true" t="shared" si="15" ref="BF159:BF173">IF(N159="snížená",J159,0)</f>
        <v>0</v>
      </c>
      <c r="BG159" s="214">
        <f aca="true" t="shared" si="16" ref="BG159:BG173">IF(N159="zákl. přenesená",J159,0)</f>
        <v>0</v>
      </c>
      <c r="BH159" s="214">
        <f aca="true" t="shared" si="17" ref="BH159:BH173">IF(N159="sníž. přenesená",J159,0)</f>
        <v>0</v>
      </c>
      <c r="BI159" s="214">
        <f aca="true" t="shared" si="18" ref="BI159:BI173">IF(N159="nulová",J159,0)</f>
        <v>0</v>
      </c>
      <c r="BJ159" s="25" t="s">
        <v>78</v>
      </c>
      <c r="BK159" s="214">
        <f aca="true" t="shared" si="19" ref="BK159:BK173">ROUND(I159*H159,2)</f>
        <v>0</v>
      </c>
      <c r="BL159" s="25" t="s">
        <v>291</v>
      </c>
      <c r="BM159" s="25" t="s">
        <v>5831</v>
      </c>
    </row>
    <row r="160" spans="2:65" s="1" customFormat="1" ht="16.5" customHeight="1">
      <c r="B160" s="41"/>
      <c r="C160" s="203" t="s">
        <v>372</v>
      </c>
      <c r="D160" s="203" t="s">
        <v>212</v>
      </c>
      <c r="E160" s="204" t="s">
        <v>5832</v>
      </c>
      <c r="F160" s="205" t="s">
        <v>5833</v>
      </c>
      <c r="G160" s="206" t="s">
        <v>1519</v>
      </c>
      <c r="H160" s="207">
        <v>1</v>
      </c>
      <c r="I160" s="208"/>
      <c r="J160" s="209">
        <f t="shared" si="10"/>
        <v>0</v>
      </c>
      <c r="K160" s="205" t="s">
        <v>21</v>
      </c>
      <c r="L160" s="61"/>
      <c r="M160" s="210" t="s">
        <v>21</v>
      </c>
      <c r="N160" s="211" t="s">
        <v>42</v>
      </c>
      <c r="O160" s="42"/>
      <c r="P160" s="212">
        <f t="shared" si="11"/>
        <v>0</v>
      </c>
      <c r="Q160" s="212">
        <v>0</v>
      </c>
      <c r="R160" s="212">
        <f t="shared" si="12"/>
        <v>0</v>
      </c>
      <c r="S160" s="212">
        <v>0.0267</v>
      </c>
      <c r="T160" s="213">
        <f t="shared" si="13"/>
        <v>0.0267</v>
      </c>
      <c r="AR160" s="25" t="s">
        <v>291</v>
      </c>
      <c r="AT160" s="25" t="s">
        <v>212</v>
      </c>
      <c r="AU160" s="25" t="s">
        <v>80</v>
      </c>
      <c r="AY160" s="25" t="s">
        <v>210</v>
      </c>
      <c r="BE160" s="214">
        <f t="shared" si="14"/>
        <v>0</v>
      </c>
      <c r="BF160" s="214">
        <f t="shared" si="15"/>
        <v>0</v>
      </c>
      <c r="BG160" s="214">
        <f t="shared" si="16"/>
        <v>0</v>
      </c>
      <c r="BH160" s="214">
        <f t="shared" si="17"/>
        <v>0</v>
      </c>
      <c r="BI160" s="214">
        <f t="shared" si="18"/>
        <v>0</v>
      </c>
      <c r="BJ160" s="25" t="s">
        <v>78</v>
      </c>
      <c r="BK160" s="214">
        <f t="shared" si="19"/>
        <v>0</v>
      </c>
      <c r="BL160" s="25" t="s">
        <v>291</v>
      </c>
      <c r="BM160" s="25" t="s">
        <v>5834</v>
      </c>
    </row>
    <row r="161" spans="2:65" s="1" customFormat="1" ht="16.5" customHeight="1">
      <c r="B161" s="41"/>
      <c r="C161" s="203" t="s">
        <v>377</v>
      </c>
      <c r="D161" s="203" t="s">
        <v>212</v>
      </c>
      <c r="E161" s="204" t="s">
        <v>2425</v>
      </c>
      <c r="F161" s="205" t="s">
        <v>5835</v>
      </c>
      <c r="G161" s="206" t="s">
        <v>345</v>
      </c>
      <c r="H161" s="207">
        <v>22</v>
      </c>
      <c r="I161" s="208"/>
      <c r="J161" s="209">
        <f t="shared" si="10"/>
        <v>0</v>
      </c>
      <c r="K161" s="205" t="s">
        <v>216</v>
      </c>
      <c r="L161" s="61"/>
      <c r="M161" s="210" t="s">
        <v>21</v>
      </c>
      <c r="N161" s="211" t="s">
        <v>42</v>
      </c>
      <c r="O161" s="42"/>
      <c r="P161" s="212">
        <f t="shared" si="11"/>
        <v>0</v>
      </c>
      <c r="Q161" s="212">
        <v>0.00227</v>
      </c>
      <c r="R161" s="212">
        <f t="shared" si="12"/>
        <v>0.04994</v>
      </c>
      <c r="S161" s="212">
        <v>0</v>
      </c>
      <c r="T161" s="213">
        <f t="shared" si="13"/>
        <v>0</v>
      </c>
      <c r="AR161" s="25" t="s">
        <v>291</v>
      </c>
      <c r="AT161" s="25" t="s">
        <v>212</v>
      </c>
      <c r="AU161" s="25" t="s">
        <v>80</v>
      </c>
      <c r="AY161" s="25" t="s">
        <v>210</v>
      </c>
      <c r="BE161" s="214">
        <f t="shared" si="14"/>
        <v>0</v>
      </c>
      <c r="BF161" s="214">
        <f t="shared" si="15"/>
        <v>0</v>
      </c>
      <c r="BG161" s="214">
        <f t="shared" si="16"/>
        <v>0</v>
      </c>
      <c r="BH161" s="214">
        <f t="shared" si="17"/>
        <v>0</v>
      </c>
      <c r="BI161" s="214">
        <f t="shared" si="18"/>
        <v>0</v>
      </c>
      <c r="BJ161" s="25" t="s">
        <v>78</v>
      </c>
      <c r="BK161" s="214">
        <f t="shared" si="19"/>
        <v>0</v>
      </c>
      <c r="BL161" s="25" t="s">
        <v>291</v>
      </c>
      <c r="BM161" s="25" t="s">
        <v>5836</v>
      </c>
    </row>
    <row r="162" spans="2:65" s="1" customFormat="1" ht="16.5" customHeight="1">
      <c r="B162" s="41"/>
      <c r="C162" s="203" t="s">
        <v>383</v>
      </c>
      <c r="D162" s="203" t="s">
        <v>212</v>
      </c>
      <c r="E162" s="204" t="s">
        <v>5837</v>
      </c>
      <c r="F162" s="205" t="s">
        <v>5838</v>
      </c>
      <c r="G162" s="206" t="s">
        <v>345</v>
      </c>
      <c r="H162" s="207">
        <v>11</v>
      </c>
      <c r="I162" s="208"/>
      <c r="J162" s="209">
        <f t="shared" si="10"/>
        <v>0</v>
      </c>
      <c r="K162" s="205" t="s">
        <v>216</v>
      </c>
      <c r="L162" s="61"/>
      <c r="M162" s="210" t="s">
        <v>21</v>
      </c>
      <c r="N162" s="211" t="s">
        <v>42</v>
      </c>
      <c r="O162" s="42"/>
      <c r="P162" s="212">
        <f t="shared" si="11"/>
        <v>0</v>
      </c>
      <c r="Q162" s="212">
        <v>0.0035</v>
      </c>
      <c r="R162" s="212">
        <f t="shared" si="12"/>
        <v>0.0385</v>
      </c>
      <c r="S162" s="212">
        <v>0</v>
      </c>
      <c r="T162" s="213">
        <f t="shared" si="13"/>
        <v>0</v>
      </c>
      <c r="AR162" s="25" t="s">
        <v>291</v>
      </c>
      <c r="AT162" s="25" t="s">
        <v>212</v>
      </c>
      <c r="AU162" s="25" t="s">
        <v>80</v>
      </c>
      <c r="AY162" s="25" t="s">
        <v>210</v>
      </c>
      <c r="BE162" s="214">
        <f t="shared" si="14"/>
        <v>0</v>
      </c>
      <c r="BF162" s="214">
        <f t="shared" si="15"/>
        <v>0</v>
      </c>
      <c r="BG162" s="214">
        <f t="shared" si="16"/>
        <v>0</v>
      </c>
      <c r="BH162" s="214">
        <f t="shared" si="17"/>
        <v>0</v>
      </c>
      <c r="BI162" s="214">
        <f t="shared" si="18"/>
        <v>0</v>
      </c>
      <c r="BJ162" s="25" t="s">
        <v>78</v>
      </c>
      <c r="BK162" s="214">
        <f t="shared" si="19"/>
        <v>0</v>
      </c>
      <c r="BL162" s="25" t="s">
        <v>291</v>
      </c>
      <c r="BM162" s="25" t="s">
        <v>5839</v>
      </c>
    </row>
    <row r="163" spans="2:65" s="1" customFormat="1" ht="16.5" customHeight="1">
      <c r="B163" s="41"/>
      <c r="C163" s="203" t="s">
        <v>387</v>
      </c>
      <c r="D163" s="203" t="s">
        <v>212</v>
      </c>
      <c r="E163" s="204" t="s">
        <v>5840</v>
      </c>
      <c r="F163" s="205" t="s">
        <v>5841</v>
      </c>
      <c r="G163" s="206" t="s">
        <v>345</v>
      </c>
      <c r="H163" s="207">
        <v>9</v>
      </c>
      <c r="I163" s="208"/>
      <c r="J163" s="209">
        <f t="shared" si="10"/>
        <v>0</v>
      </c>
      <c r="K163" s="205" t="s">
        <v>216</v>
      </c>
      <c r="L163" s="61"/>
      <c r="M163" s="210" t="s">
        <v>21</v>
      </c>
      <c r="N163" s="211" t="s">
        <v>42</v>
      </c>
      <c r="O163" s="42"/>
      <c r="P163" s="212">
        <f t="shared" si="11"/>
        <v>0</v>
      </c>
      <c r="Q163" s="212">
        <v>0.00113</v>
      </c>
      <c r="R163" s="212">
        <f t="shared" si="12"/>
        <v>0.010169999999999998</v>
      </c>
      <c r="S163" s="212">
        <v>0</v>
      </c>
      <c r="T163" s="213">
        <f t="shared" si="13"/>
        <v>0</v>
      </c>
      <c r="AR163" s="25" t="s">
        <v>291</v>
      </c>
      <c r="AT163" s="25" t="s">
        <v>212</v>
      </c>
      <c r="AU163" s="25" t="s">
        <v>80</v>
      </c>
      <c r="AY163" s="25" t="s">
        <v>210</v>
      </c>
      <c r="BE163" s="214">
        <f t="shared" si="14"/>
        <v>0</v>
      </c>
      <c r="BF163" s="214">
        <f t="shared" si="15"/>
        <v>0</v>
      </c>
      <c r="BG163" s="214">
        <f t="shared" si="16"/>
        <v>0</v>
      </c>
      <c r="BH163" s="214">
        <f t="shared" si="17"/>
        <v>0</v>
      </c>
      <c r="BI163" s="214">
        <f t="shared" si="18"/>
        <v>0</v>
      </c>
      <c r="BJ163" s="25" t="s">
        <v>78</v>
      </c>
      <c r="BK163" s="214">
        <f t="shared" si="19"/>
        <v>0</v>
      </c>
      <c r="BL163" s="25" t="s">
        <v>291</v>
      </c>
      <c r="BM163" s="25" t="s">
        <v>5842</v>
      </c>
    </row>
    <row r="164" spans="2:65" s="1" customFormat="1" ht="16.5" customHeight="1">
      <c r="B164" s="41"/>
      <c r="C164" s="238" t="s">
        <v>393</v>
      </c>
      <c r="D164" s="238" t="s">
        <v>302</v>
      </c>
      <c r="E164" s="239" t="s">
        <v>5843</v>
      </c>
      <c r="F164" s="240" t="s">
        <v>4897</v>
      </c>
      <c r="G164" s="241" t="s">
        <v>215</v>
      </c>
      <c r="H164" s="242">
        <v>1</v>
      </c>
      <c r="I164" s="243"/>
      <c r="J164" s="244">
        <f t="shared" si="10"/>
        <v>0</v>
      </c>
      <c r="K164" s="240" t="s">
        <v>216</v>
      </c>
      <c r="L164" s="245"/>
      <c r="M164" s="246" t="s">
        <v>21</v>
      </c>
      <c r="N164" s="247" t="s">
        <v>42</v>
      </c>
      <c r="O164" s="42"/>
      <c r="P164" s="212">
        <f t="shared" si="11"/>
        <v>0</v>
      </c>
      <c r="Q164" s="212">
        <v>0.00033</v>
      </c>
      <c r="R164" s="212">
        <f t="shared" si="12"/>
        <v>0.00033</v>
      </c>
      <c r="S164" s="212">
        <v>0</v>
      </c>
      <c r="T164" s="213">
        <f t="shared" si="13"/>
        <v>0</v>
      </c>
      <c r="AR164" s="25" t="s">
        <v>372</v>
      </c>
      <c r="AT164" s="25" t="s">
        <v>302</v>
      </c>
      <c r="AU164" s="25" t="s">
        <v>80</v>
      </c>
      <c r="AY164" s="25" t="s">
        <v>210</v>
      </c>
      <c r="BE164" s="214">
        <f t="shared" si="14"/>
        <v>0</v>
      </c>
      <c r="BF164" s="214">
        <f t="shared" si="15"/>
        <v>0</v>
      </c>
      <c r="BG164" s="214">
        <f t="shared" si="16"/>
        <v>0</v>
      </c>
      <c r="BH164" s="214">
        <f t="shared" si="17"/>
        <v>0</v>
      </c>
      <c r="BI164" s="214">
        <f t="shared" si="18"/>
        <v>0</v>
      </c>
      <c r="BJ164" s="25" t="s">
        <v>78</v>
      </c>
      <c r="BK164" s="214">
        <f t="shared" si="19"/>
        <v>0</v>
      </c>
      <c r="BL164" s="25" t="s">
        <v>291</v>
      </c>
      <c r="BM164" s="25" t="s">
        <v>5844</v>
      </c>
    </row>
    <row r="165" spans="2:65" s="1" customFormat="1" ht="16.5" customHeight="1">
      <c r="B165" s="41"/>
      <c r="C165" s="238" t="s">
        <v>399</v>
      </c>
      <c r="D165" s="238" t="s">
        <v>302</v>
      </c>
      <c r="E165" s="239" t="s">
        <v>5845</v>
      </c>
      <c r="F165" s="240" t="s">
        <v>5846</v>
      </c>
      <c r="G165" s="241" t="s">
        <v>215</v>
      </c>
      <c r="H165" s="242">
        <v>1</v>
      </c>
      <c r="I165" s="243"/>
      <c r="J165" s="244">
        <f t="shared" si="10"/>
        <v>0</v>
      </c>
      <c r="K165" s="240" t="s">
        <v>216</v>
      </c>
      <c r="L165" s="245"/>
      <c r="M165" s="246" t="s">
        <v>21</v>
      </c>
      <c r="N165" s="247" t="s">
        <v>42</v>
      </c>
      <c r="O165" s="42"/>
      <c r="P165" s="212">
        <f t="shared" si="11"/>
        <v>0</v>
      </c>
      <c r="Q165" s="212">
        <v>0.00019</v>
      </c>
      <c r="R165" s="212">
        <f t="shared" si="12"/>
        <v>0.00019</v>
      </c>
      <c r="S165" s="212">
        <v>0</v>
      </c>
      <c r="T165" s="213">
        <f t="shared" si="13"/>
        <v>0</v>
      </c>
      <c r="AR165" s="25" t="s">
        <v>372</v>
      </c>
      <c r="AT165" s="25" t="s">
        <v>302</v>
      </c>
      <c r="AU165" s="25" t="s">
        <v>80</v>
      </c>
      <c r="AY165" s="25" t="s">
        <v>210</v>
      </c>
      <c r="BE165" s="214">
        <f t="shared" si="14"/>
        <v>0</v>
      </c>
      <c r="BF165" s="214">
        <f t="shared" si="15"/>
        <v>0</v>
      </c>
      <c r="BG165" s="214">
        <f t="shared" si="16"/>
        <v>0</v>
      </c>
      <c r="BH165" s="214">
        <f t="shared" si="17"/>
        <v>0</v>
      </c>
      <c r="BI165" s="214">
        <f t="shared" si="18"/>
        <v>0</v>
      </c>
      <c r="BJ165" s="25" t="s">
        <v>78</v>
      </c>
      <c r="BK165" s="214">
        <f t="shared" si="19"/>
        <v>0</v>
      </c>
      <c r="BL165" s="25" t="s">
        <v>291</v>
      </c>
      <c r="BM165" s="25" t="s">
        <v>5847</v>
      </c>
    </row>
    <row r="166" spans="2:65" s="1" customFormat="1" ht="38.25" customHeight="1">
      <c r="B166" s="41"/>
      <c r="C166" s="203" t="s">
        <v>404</v>
      </c>
      <c r="D166" s="203" t="s">
        <v>212</v>
      </c>
      <c r="E166" s="204" t="s">
        <v>5848</v>
      </c>
      <c r="F166" s="205" t="s">
        <v>5849</v>
      </c>
      <c r="G166" s="206" t="s">
        <v>215</v>
      </c>
      <c r="H166" s="207">
        <v>1</v>
      </c>
      <c r="I166" s="208"/>
      <c r="J166" s="209">
        <f t="shared" si="10"/>
        <v>0</v>
      </c>
      <c r="K166" s="205" t="s">
        <v>21</v>
      </c>
      <c r="L166" s="61"/>
      <c r="M166" s="210" t="s">
        <v>21</v>
      </c>
      <c r="N166" s="211" t="s">
        <v>42</v>
      </c>
      <c r="O166" s="42"/>
      <c r="P166" s="212">
        <f t="shared" si="11"/>
        <v>0</v>
      </c>
      <c r="Q166" s="212">
        <v>0.00208</v>
      </c>
      <c r="R166" s="212">
        <f t="shared" si="12"/>
        <v>0.00208</v>
      </c>
      <c r="S166" s="212">
        <v>0</v>
      </c>
      <c r="T166" s="213">
        <f t="shared" si="13"/>
        <v>0</v>
      </c>
      <c r="AR166" s="25" t="s">
        <v>291</v>
      </c>
      <c r="AT166" s="25" t="s">
        <v>212</v>
      </c>
      <c r="AU166" s="25" t="s">
        <v>80</v>
      </c>
      <c r="AY166" s="25" t="s">
        <v>210</v>
      </c>
      <c r="BE166" s="214">
        <f t="shared" si="14"/>
        <v>0</v>
      </c>
      <c r="BF166" s="214">
        <f t="shared" si="15"/>
        <v>0</v>
      </c>
      <c r="BG166" s="214">
        <f t="shared" si="16"/>
        <v>0</v>
      </c>
      <c r="BH166" s="214">
        <f t="shared" si="17"/>
        <v>0</v>
      </c>
      <c r="BI166" s="214">
        <f t="shared" si="18"/>
        <v>0</v>
      </c>
      <c r="BJ166" s="25" t="s">
        <v>78</v>
      </c>
      <c r="BK166" s="214">
        <f t="shared" si="19"/>
        <v>0</v>
      </c>
      <c r="BL166" s="25" t="s">
        <v>291</v>
      </c>
      <c r="BM166" s="25" t="s">
        <v>5850</v>
      </c>
    </row>
    <row r="167" spans="2:65" s="1" customFormat="1" ht="16.5" customHeight="1">
      <c r="B167" s="41"/>
      <c r="C167" s="203" t="s">
        <v>409</v>
      </c>
      <c r="D167" s="203" t="s">
        <v>212</v>
      </c>
      <c r="E167" s="204" t="s">
        <v>5851</v>
      </c>
      <c r="F167" s="205" t="s">
        <v>5852</v>
      </c>
      <c r="G167" s="206" t="s">
        <v>215</v>
      </c>
      <c r="H167" s="207">
        <v>1</v>
      </c>
      <c r="I167" s="208"/>
      <c r="J167" s="209">
        <f t="shared" si="10"/>
        <v>0</v>
      </c>
      <c r="K167" s="205" t="s">
        <v>21</v>
      </c>
      <c r="L167" s="61"/>
      <c r="M167" s="210" t="s">
        <v>21</v>
      </c>
      <c r="N167" s="211" t="s">
        <v>42</v>
      </c>
      <c r="O167" s="42"/>
      <c r="P167" s="212">
        <f t="shared" si="11"/>
        <v>0</v>
      </c>
      <c r="Q167" s="212">
        <v>0.00208</v>
      </c>
      <c r="R167" s="212">
        <f t="shared" si="12"/>
        <v>0.00208</v>
      </c>
      <c r="S167" s="212">
        <v>0</v>
      </c>
      <c r="T167" s="213">
        <f t="shared" si="13"/>
        <v>0</v>
      </c>
      <c r="AR167" s="25" t="s">
        <v>291</v>
      </c>
      <c r="AT167" s="25" t="s">
        <v>212</v>
      </c>
      <c r="AU167" s="25" t="s">
        <v>80</v>
      </c>
      <c r="AY167" s="25" t="s">
        <v>210</v>
      </c>
      <c r="BE167" s="214">
        <f t="shared" si="14"/>
        <v>0</v>
      </c>
      <c r="BF167" s="214">
        <f t="shared" si="15"/>
        <v>0</v>
      </c>
      <c r="BG167" s="214">
        <f t="shared" si="16"/>
        <v>0</v>
      </c>
      <c r="BH167" s="214">
        <f t="shared" si="17"/>
        <v>0</v>
      </c>
      <c r="BI167" s="214">
        <f t="shared" si="18"/>
        <v>0</v>
      </c>
      <c r="BJ167" s="25" t="s">
        <v>78</v>
      </c>
      <c r="BK167" s="214">
        <f t="shared" si="19"/>
        <v>0</v>
      </c>
      <c r="BL167" s="25" t="s">
        <v>291</v>
      </c>
      <c r="BM167" s="25" t="s">
        <v>5853</v>
      </c>
    </row>
    <row r="168" spans="2:65" s="1" customFormat="1" ht="16.5" customHeight="1">
      <c r="B168" s="41"/>
      <c r="C168" s="203" t="s">
        <v>414</v>
      </c>
      <c r="D168" s="203" t="s">
        <v>212</v>
      </c>
      <c r="E168" s="204" t="s">
        <v>5854</v>
      </c>
      <c r="F168" s="205" t="s">
        <v>5855</v>
      </c>
      <c r="G168" s="206" t="s">
        <v>215</v>
      </c>
      <c r="H168" s="207">
        <v>1</v>
      </c>
      <c r="I168" s="208"/>
      <c r="J168" s="209">
        <f t="shared" si="10"/>
        <v>0</v>
      </c>
      <c r="K168" s="205" t="s">
        <v>21</v>
      </c>
      <c r="L168" s="61"/>
      <c r="M168" s="210" t="s">
        <v>21</v>
      </c>
      <c r="N168" s="211" t="s">
        <v>42</v>
      </c>
      <c r="O168" s="42"/>
      <c r="P168" s="212">
        <f t="shared" si="11"/>
        <v>0</v>
      </c>
      <c r="Q168" s="212">
        <v>0.00208</v>
      </c>
      <c r="R168" s="212">
        <f t="shared" si="12"/>
        <v>0.00208</v>
      </c>
      <c r="S168" s="212">
        <v>0</v>
      </c>
      <c r="T168" s="213">
        <f t="shared" si="13"/>
        <v>0</v>
      </c>
      <c r="AR168" s="25" t="s">
        <v>291</v>
      </c>
      <c r="AT168" s="25" t="s">
        <v>212</v>
      </c>
      <c r="AU168" s="25" t="s">
        <v>80</v>
      </c>
      <c r="AY168" s="25" t="s">
        <v>210</v>
      </c>
      <c r="BE168" s="214">
        <f t="shared" si="14"/>
        <v>0</v>
      </c>
      <c r="BF168" s="214">
        <f t="shared" si="15"/>
        <v>0</v>
      </c>
      <c r="BG168" s="214">
        <f t="shared" si="16"/>
        <v>0</v>
      </c>
      <c r="BH168" s="214">
        <f t="shared" si="17"/>
        <v>0</v>
      </c>
      <c r="BI168" s="214">
        <f t="shared" si="18"/>
        <v>0</v>
      </c>
      <c r="BJ168" s="25" t="s">
        <v>78</v>
      </c>
      <c r="BK168" s="214">
        <f t="shared" si="19"/>
        <v>0</v>
      </c>
      <c r="BL168" s="25" t="s">
        <v>291</v>
      </c>
      <c r="BM168" s="25" t="s">
        <v>5856</v>
      </c>
    </row>
    <row r="169" spans="2:65" s="1" customFormat="1" ht="16.5" customHeight="1">
      <c r="B169" s="41"/>
      <c r="C169" s="203" t="s">
        <v>421</v>
      </c>
      <c r="D169" s="203" t="s">
        <v>212</v>
      </c>
      <c r="E169" s="204" t="s">
        <v>5857</v>
      </c>
      <c r="F169" s="205" t="s">
        <v>5858</v>
      </c>
      <c r="G169" s="206" t="s">
        <v>215</v>
      </c>
      <c r="H169" s="207">
        <v>3</v>
      </c>
      <c r="I169" s="208"/>
      <c r="J169" s="209">
        <f t="shared" si="10"/>
        <v>0</v>
      </c>
      <c r="K169" s="205" t="s">
        <v>216</v>
      </c>
      <c r="L169" s="61"/>
      <c r="M169" s="210" t="s">
        <v>21</v>
      </c>
      <c r="N169" s="211" t="s">
        <v>42</v>
      </c>
      <c r="O169" s="42"/>
      <c r="P169" s="212">
        <f t="shared" si="11"/>
        <v>0</v>
      </c>
      <c r="Q169" s="212">
        <v>0.0015</v>
      </c>
      <c r="R169" s="212">
        <f t="shared" si="12"/>
        <v>0.0045000000000000005</v>
      </c>
      <c r="S169" s="212">
        <v>0</v>
      </c>
      <c r="T169" s="213">
        <f t="shared" si="13"/>
        <v>0</v>
      </c>
      <c r="AR169" s="25" t="s">
        <v>291</v>
      </c>
      <c r="AT169" s="25" t="s">
        <v>212</v>
      </c>
      <c r="AU169" s="25" t="s">
        <v>80</v>
      </c>
      <c r="AY169" s="25" t="s">
        <v>210</v>
      </c>
      <c r="BE169" s="214">
        <f t="shared" si="14"/>
        <v>0</v>
      </c>
      <c r="BF169" s="214">
        <f t="shared" si="15"/>
        <v>0</v>
      </c>
      <c r="BG169" s="214">
        <f t="shared" si="16"/>
        <v>0</v>
      </c>
      <c r="BH169" s="214">
        <f t="shared" si="17"/>
        <v>0</v>
      </c>
      <c r="BI169" s="214">
        <f t="shared" si="18"/>
        <v>0</v>
      </c>
      <c r="BJ169" s="25" t="s">
        <v>78</v>
      </c>
      <c r="BK169" s="214">
        <f t="shared" si="19"/>
        <v>0</v>
      </c>
      <c r="BL169" s="25" t="s">
        <v>291</v>
      </c>
      <c r="BM169" s="25" t="s">
        <v>5859</v>
      </c>
    </row>
    <row r="170" spans="2:65" s="1" customFormat="1" ht="16.5" customHeight="1">
      <c r="B170" s="41"/>
      <c r="C170" s="203" t="s">
        <v>426</v>
      </c>
      <c r="D170" s="203" t="s">
        <v>212</v>
      </c>
      <c r="E170" s="204" t="s">
        <v>4953</v>
      </c>
      <c r="F170" s="205" t="s">
        <v>4954</v>
      </c>
      <c r="G170" s="206" t="s">
        <v>345</v>
      </c>
      <c r="H170" s="207">
        <v>31</v>
      </c>
      <c r="I170" s="208"/>
      <c r="J170" s="209">
        <f t="shared" si="10"/>
        <v>0</v>
      </c>
      <c r="K170" s="205" t="s">
        <v>216</v>
      </c>
      <c r="L170" s="61"/>
      <c r="M170" s="210" t="s">
        <v>21</v>
      </c>
      <c r="N170" s="211" t="s">
        <v>42</v>
      </c>
      <c r="O170" s="42"/>
      <c r="P170" s="212">
        <f t="shared" si="11"/>
        <v>0</v>
      </c>
      <c r="Q170" s="212">
        <v>0</v>
      </c>
      <c r="R170" s="212">
        <f t="shared" si="12"/>
        <v>0</v>
      </c>
      <c r="S170" s="212">
        <v>0</v>
      </c>
      <c r="T170" s="213">
        <f t="shared" si="13"/>
        <v>0</v>
      </c>
      <c r="AR170" s="25" t="s">
        <v>291</v>
      </c>
      <c r="AT170" s="25" t="s">
        <v>212</v>
      </c>
      <c r="AU170" s="25" t="s">
        <v>80</v>
      </c>
      <c r="AY170" s="25" t="s">
        <v>210</v>
      </c>
      <c r="BE170" s="214">
        <f t="shared" si="14"/>
        <v>0</v>
      </c>
      <c r="BF170" s="214">
        <f t="shared" si="15"/>
        <v>0</v>
      </c>
      <c r="BG170" s="214">
        <f t="shared" si="16"/>
        <v>0</v>
      </c>
      <c r="BH170" s="214">
        <f t="shared" si="17"/>
        <v>0</v>
      </c>
      <c r="BI170" s="214">
        <f t="shared" si="18"/>
        <v>0</v>
      </c>
      <c r="BJ170" s="25" t="s">
        <v>78</v>
      </c>
      <c r="BK170" s="214">
        <f t="shared" si="19"/>
        <v>0</v>
      </c>
      <c r="BL170" s="25" t="s">
        <v>291</v>
      </c>
      <c r="BM170" s="25" t="s">
        <v>5860</v>
      </c>
    </row>
    <row r="171" spans="2:65" s="1" customFormat="1" ht="16.5" customHeight="1">
      <c r="B171" s="41"/>
      <c r="C171" s="203" t="s">
        <v>432</v>
      </c>
      <c r="D171" s="203" t="s">
        <v>212</v>
      </c>
      <c r="E171" s="204" t="s">
        <v>4956</v>
      </c>
      <c r="F171" s="205" t="s">
        <v>4957</v>
      </c>
      <c r="G171" s="206" t="s">
        <v>345</v>
      </c>
      <c r="H171" s="207">
        <v>11</v>
      </c>
      <c r="I171" s="208"/>
      <c r="J171" s="209">
        <f t="shared" si="10"/>
        <v>0</v>
      </c>
      <c r="K171" s="205" t="s">
        <v>216</v>
      </c>
      <c r="L171" s="61"/>
      <c r="M171" s="210" t="s">
        <v>21</v>
      </c>
      <c r="N171" s="211" t="s">
        <v>42</v>
      </c>
      <c r="O171" s="42"/>
      <c r="P171" s="212">
        <f t="shared" si="11"/>
        <v>0</v>
      </c>
      <c r="Q171" s="212">
        <v>0</v>
      </c>
      <c r="R171" s="212">
        <f t="shared" si="12"/>
        <v>0</v>
      </c>
      <c r="S171" s="212">
        <v>0</v>
      </c>
      <c r="T171" s="213">
        <f t="shared" si="13"/>
        <v>0</v>
      </c>
      <c r="AR171" s="25" t="s">
        <v>291</v>
      </c>
      <c r="AT171" s="25" t="s">
        <v>212</v>
      </c>
      <c r="AU171" s="25" t="s">
        <v>80</v>
      </c>
      <c r="AY171" s="25" t="s">
        <v>210</v>
      </c>
      <c r="BE171" s="214">
        <f t="shared" si="14"/>
        <v>0</v>
      </c>
      <c r="BF171" s="214">
        <f t="shared" si="15"/>
        <v>0</v>
      </c>
      <c r="BG171" s="214">
        <f t="shared" si="16"/>
        <v>0</v>
      </c>
      <c r="BH171" s="214">
        <f t="shared" si="17"/>
        <v>0</v>
      </c>
      <c r="BI171" s="214">
        <f t="shared" si="18"/>
        <v>0</v>
      </c>
      <c r="BJ171" s="25" t="s">
        <v>78</v>
      </c>
      <c r="BK171" s="214">
        <f t="shared" si="19"/>
        <v>0</v>
      </c>
      <c r="BL171" s="25" t="s">
        <v>291</v>
      </c>
      <c r="BM171" s="25" t="s">
        <v>5861</v>
      </c>
    </row>
    <row r="172" spans="2:65" s="1" customFormat="1" ht="16.5" customHeight="1">
      <c r="B172" s="41"/>
      <c r="C172" s="203" t="s">
        <v>437</v>
      </c>
      <c r="D172" s="203" t="s">
        <v>212</v>
      </c>
      <c r="E172" s="204" t="s">
        <v>4959</v>
      </c>
      <c r="F172" s="205" t="s">
        <v>4960</v>
      </c>
      <c r="G172" s="206" t="s">
        <v>274</v>
      </c>
      <c r="H172" s="207">
        <v>0.11</v>
      </c>
      <c r="I172" s="208"/>
      <c r="J172" s="209">
        <f t="shared" si="10"/>
        <v>0</v>
      </c>
      <c r="K172" s="205" t="s">
        <v>216</v>
      </c>
      <c r="L172" s="61"/>
      <c r="M172" s="210" t="s">
        <v>21</v>
      </c>
      <c r="N172" s="211" t="s">
        <v>42</v>
      </c>
      <c r="O172" s="42"/>
      <c r="P172" s="212">
        <f t="shared" si="11"/>
        <v>0</v>
      </c>
      <c r="Q172" s="212">
        <v>0</v>
      </c>
      <c r="R172" s="212">
        <f t="shared" si="12"/>
        <v>0</v>
      </c>
      <c r="S172" s="212">
        <v>0</v>
      </c>
      <c r="T172" s="213">
        <f t="shared" si="13"/>
        <v>0</v>
      </c>
      <c r="AR172" s="25" t="s">
        <v>291</v>
      </c>
      <c r="AT172" s="25" t="s">
        <v>212</v>
      </c>
      <c r="AU172" s="25" t="s">
        <v>80</v>
      </c>
      <c r="AY172" s="25" t="s">
        <v>210</v>
      </c>
      <c r="BE172" s="214">
        <f t="shared" si="14"/>
        <v>0</v>
      </c>
      <c r="BF172" s="214">
        <f t="shared" si="15"/>
        <v>0</v>
      </c>
      <c r="BG172" s="214">
        <f t="shared" si="16"/>
        <v>0</v>
      </c>
      <c r="BH172" s="214">
        <f t="shared" si="17"/>
        <v>0</v>
      </c>
      <c r="BI172" s="214">
        <f t="shared" si="18"/>
        <v>0</v>
      </c>
      <c r="BJ172" s="25" t="s">
        <v>78</v>
      </c>
      <c r="BK172" s="214">
        <f t="shared" si="19"/>
        <v>0</v>
      </c>
      <c r="BL172" s="25" t="s">
        <v>291</v>
      </c>
      <c r="BM172" s="25" t="s">
        <v>5862</v>
      </c>
    </row>
    <row r="173" spans="2:65" s="1" customFormat="1" ht="16.5" customHeight="1">
      <c r="B173" s="41"/>
      <c r="C173" s="203" t="s">
        <v>444</v>
      </c>
      <c r="D173" s="203" t="s">
        <v>212</v>
      </c>
      <c r="E173" s="204" t="s">
        <v>4962</v>
      </c>
      <c r="F173" s="205" t="s">
        <v>4963</v>
      </c>
      <c r="G173" s="206" t="s">
        <v>274</v>
      </c>
      <c r="H173" s="207">
        <v>0.11</v>
      </c>
      <c r="I173" s="208"/>
      <c r="J173" s="209">
        <f t="shared" si="10"/>
        <v>0</v>
      </c>
      <c r="K173" s="205" t="s">
        <v>216</v>
      </c>
      <c r="L173" s="61"/>
      <c r="M173" s="210" t="s">
        <v>21</v>
      </c>
      <c r="N173" s="211" t="s">
        <v>42</v>
      </c>
      <c r="O173" s="42"/>
      <c r="P173" s="212">
        <f t="shared" si="11"/>
        <v>0</v>
      </c>
      <c r="Q173" s="212">
        <v>0</v>
      </c>
      <c r="R173" s="212">
        <f t="shared" si="12"/>
        <v>0</v>
      </c>
      <c r="S173" s="212">
        <v>0</v>
      </c>
      <c r="T173" s="213">
        <f t="shared" si="13"/>
        <v>0</v>
      </c>
      <c r="AR173" s="25" t="s">
        <v>291</v>
      </c>
      <c r="AT173" s="25" t="s">
        <v>212</v>
      </c>
      <c r="AU173" s="25" t="s">
        <v>80</v>
      </c>
      <c r="AY173" s="25" t="s">
        <v>210</v>
      </c>
      <c r="BE173" s="214">
        <f t="shared" si="14"/>
        <v>0</v>
      </c>
      <c r="BF173" s="214">
        <f t="shared" si="15"/>
        <v>0</v>
      </c>
      <c r="BG173" s="214">
        <f t="shared" si="16"/>
        <v>0</v>
      </c>
      <c r="BH173" s="214">
        <f t="shared" si="17"/>
        <v>0</v>
      </c>
      <c r="BI173" s="214">
        <f t="shared" si="18"/>
        <v>0</v>
      </c>
      <c r="BJ173" s="25" t="s">
        <v>78</v>
      </c>
      <c r="BK173" s="214">
        <f t="shared" si="19"/>
        <v>0</v>
      </c>
      <c r="BL173" s="25" t="s">
        <v>291</v>
      </c>
      <c r="BM173" s="25" t="s">
        <v>5863</v>
      </c>
    </row>
    <row r="174" spans="2:63" s="11" customFormat="1" ht="37.35" customHeight="1">
      <c r="B174" s="187"/>
      <c r="C174" s="188"/>
      <c r="D174" s="189" t="s">
        <v>70</v>
      </c>
      <c r="E174" s="190" t="s">
        <v>5155</v>
      </c>
      <c r="F174" s="190" t="s">
        <v>5156</v>
      </c>
      <c r="G174" s="188"/>
      <c r="H174" s="188"/>
      <c r="I174" s="191"/>
      <c r="J174" s="192">
        <f>BK174</f>
        <v>0</v>
      </c>
      <c r="K174" s="188"/>
      <c r="L174" s="193"/>
      <c r="M174" s="194"/>
      <c r="N174" s="195"/>
      <c r="O174" s="195"/>
      <c r="P174" s="196">
        <f>P175</f>
        <v>0</v>
      </c>
      <c r="Q174" s="195"/>
      <c r="R174" s="196">
        <f>R175</f>
        <v>0</v>
      </c>
      <c r="S174" s="195"/>
      <c r="T174" s="197">
        <f>T175</f>
        <v>0</v>
      </c>
      <c r="AR174" s="198" t="s">
        <v>217</v>
      </c>
      <c r="AT174" s="199" t="s">
        <v>70</v>
      </c>
      <c r="AU174" s="199" t="s">
        <v>71</v>
      </c>
      <c r="AY174" s="198" t="s">
        <v>210</v>
      </c>
      <c r="BK174" s="200">
        <f>BK175</f>
        <v>0</v>
      </c>
    </row>
    <row r="175" spans="2:65" s="1" customFormat="1" ht="16.5" customHeight="1">
      <c r="B175" s="41"/>
      <c r="C175" s="203" t="s">
        <v>452</v>
      </c>
      <c r="D175" s="203" t="s">
        <v>212</v>
      </c>
      <c r="E175" s="204" t="s">
        <v>5157</v>
      </c>
      <c r="F175" s="205" t="s">
        <v>5158</v>
      </c>
      <c r="G175" s="206" t="s">
        <v>5159</v>
      </c>
      <c r="H175" s="207">
        <v>10</v>
      </c>
      <c r="I175" s="208"/>
      <c r="J175" s="209">
        <f>ROUND(I175*H175,2)</f>
        <v>0</v>
      </c>
      <c r="K175" s="205" t="s">
        <v>216</v>
      </c>
      <c r="L175" s="61"/>
      <c r="M175" s="210" t="s">
        <v>21</v>
      </c>
      <c r="N175" s="259" t="s">
        <v>42</v>
      </c>
      <c r="O175" s="260"/>
      <c r="P175" s="261">
        <f>O175*H175</f>
        <v>0</v>
      </c>
      <c r="Q175" s="261">
        <v>0</v>
      </c>
      <c r="R175" s="261">
        <f>Q175*H175</f>
        <v>0</v>
      </c>
      <c r="S175" s="261">
        <v>0</v>
      </c>
      <c r="T175" s="262">
        <f>S175*H175</f>
        <v>0</v>
      </c>
      <c r="AR175" s="25" t="s">
        <v>2988</v>
      </c>
      <c r="AT175" s="25" t="s">
        <v>212</v>
      </c>
      <c r="AU175" s="25" t="s">
        <v>78</v>
      </c>
      <c r="AY175" s="25" t="s">
        <v>210</v>
      </c>
      <c r="BE175" s="214">
        <f>IF(N175="základní",J175,0)</f>
        <v>0</v>
      </c>
      <c r="BF175" s="214">
        <f>IF(N175="snížená",J175,0)</f>
        <v>0</v>
      </c>
      <c r="BG175" s="214">
        <f>IF(N175="zákl. přenesená",J175,0)</f>
        <v>0</v>
      </c>
      <c r="BH175" s="214">
        <f>IF(N175="sníž. přenesená",J175,0)</f>
        <v>0</v>
      </c>
      <c r="BI175" s="214">
        <f>IF(N175="nulová",J175,0)</f>
        <v>0</v>
      </c>
      <c r="BJ175" s="25" t="s">
        <v>78</v>
      </c>
      <c r="BK175" s="214">
        <f>ROUND(I175*H175,2)</f>
        <v>0</v>
      </c>
      <c r="BL175" s="25" t="s">
        <v>2988</v>
      </c>
      <c r="BM175" s="25" t="s">
        <v>5864</v>
      </c>
    </row>
    <row r="176" spans="2:12" s="1" customFormat="1" ht="6.95" customHeight="1">
      <c r="B176" s="56"/>
      <c r="C176" s="57"/>
      <c r="D176" s="57"/>
      <c r="E176" s="57"/>
      <c r="F176" s="57"/>
      <c r="G176" s="57"/>
      <c r="H176" s="57"/>
      <c r="I176" s="148"/>
      <c r="J176" s="57"/>
      <c r="K176" s="57"/>
      <c r="L176" s="61"/>
    </row>
  </sheetData>
  <sheetProtection password="CC35" sheet="1" objects="1" scenarios="1" formatColumns="0" formatRows="0" autoFilter="0"/>
  <autoFilter ref="C90:K175"/>
  <mergeCells count="13">
    <mergeCell ref="E83:H83"/>
    <mergeCell ref="G1:H1"/>
    <mergeCell ref="L2:V2"/>
    <mergeCell ref="E49:H49"/>
    <mergeCell ref="E51:H51"/>
    <mergeCell ref="J55:J56"/>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tabSelected="1" workbookViewId="0" topLeftCell="A1"/>
  </sheetViews>
  <sheetFormatPr defaultColWidth="9.33203125" defaultRowHeight="13.5"/>
  <cols>
    <col min="1" max="1" width="8.33203125" style="278" customWidth="1"/>
    <col min="2" max="2" width="1.66796875" style="278" customWidth="1"/>
    <col min="3" max="4" width="5" style="278" customWidth="1"/>
    <col min="5" max="5" width="11.66015625" style="278" customWidth="1"/>
    <col min="6" max="6" width="9.16015625" style="278" customWidth="1"/>
    <col min="7" max="7" width="5" style="278" customWidth="1"/>
    <col min="8" max="8" width="77.83203125" style="278" customWidth="1"/>
    <col min="9" max="10" width="20" style="278" customWidth="1"/>
    <col min="11" max="11" width="1.66796875" style="278" customWidth="1"/>
  </cols>
  <sheetData>
    <row r="1" ht="37.5" customHeight="1"/>
    <row r="2" spans="2:11" ht="7.5" customHeight="1">
      <c r="B2" s="279"/>
      <c r="C2" s="280"/>
      <c r="D2" s="280"/>
      <c r="E2" s="280"/>
      <c r="F2" s="280"/>
      <c r="G2" s="280"/>
      <c r="H2" s="280"/>
      <c r="I2" s="280"/>
      <c r="J2" s="280"/>
      <c r="K2" s="281"/>
    </row>
    <row r="3" spans="2:11" s="16" customFormat="1" ht="45" customHeight="1">
      <c r="B3" s="282"/>
      <c r="C3" s="412" t="s">
        <v>5865</v>
      </c>
      <c r="D3" s="412"/>
      <c r="E3" s="412"/>
      <c r="F3" s="412"/>
      <c r="G3" s="412"/>
      <c r="H3" s="412"/>
      <c r="I3" s="412"/>
      <c r="J3" s="412"/>
      <c r="K3" s="283"/>
    </row>
    <row r="4" spans="2:11" ht="25.5" customHeight="1">
      <c r="B4" s="284"/>
      <c r="C4" s="413" t="s">
        <v>5866</v>
      </c>
      <c r="D4" s="413"/>
      <c r="E4" s="413"/>
      <c r="F4" s="413"/>
      <c r="G4" s="413"/>
      <c r="H4" s="413"/>
      <c r="I4" s="413"/>
      <c r="J4" s="413"/>
      <c r="K4" s="285"/>
    </row>
    <row r="5" spans="2:11" ht="5.25" customHeight="1">
      <c r="B5" s="284"/>
      <c r="C5" s="286"/>
      <c r="D5" s="286"/>
      <c r="E5" s="286"/>
      <c r="F5" s="286"/>
      <c r="G5" s="286"/>
      <c r="H5" s="286"/>
      <c r="I5" s="286"/>
      <c r="J5" s="286"/>
      <c r="K5" s="285"/>
    </row>
    <row r="6" spans="2:11" ht="15" customHeight="1">
      <c r="B6" s="284"/>
      <c r="C6" s="411" t="s">
        <v>5867</v>
      </c>
      <c r="D6" s="411"/>
      <c r="E6" s="411"/>
      <c r="F6" s="411"/>
      <c r="G6" s="411"/>
      <c r="H6" s="411"/>
      <c r="I6" s="411"/>
      <c r="J6" s="411"/>
      <c r="K6" s="285"/>
    </row>
    <row r="7" spans="2:11" ht="15" customHeight="1">
      <c r="B7" s="288"/>
      <c r="C7" s="411" t="s">
        <v>5868</v>
      </c>
      <c r="D7" s="411"/>
      <c r="E7" s="411"/>
      <c r="F7" s="411"/>
      <c r="G7" s="411"/>
      <c r="H7" s="411"/>
      <c r="I7" s="411"/>
      <c r="J7" s="411"/>
      <c r="K7" s="285"/>
    </row>
    <row r="8" spans="2:11" ht="12.75" customHeight="1">
      <c r="B8" s="288"/>
      <c r="C8" s="287"/>
      <c r="D8" s="287"/>
      <c r="E8" s="287"/>
      <c r="F8" s="287"/>
      <c r="G8" s="287"/>
      <c r="H8" s="287"/>
      <c r="I8" s="287"/>
      <c r="J8" s="287"/>
      <c r="K8" s="285"/>
    </row>
    <row r="9" spans="2:11" ht="15" customHeight="1">
      <c r="B9" s="288"/>
      <c r="C9" s="411" t="s">
        <v>5869</v>
      </c>
      <c r="D9" s="411"/>
      <c r="E9" s="411"/>
      <c r="F9" s="411"/>
      <c r="G9" s="411"/>
      <c r="H9" s="411"/>
      <c r="I9" s="411"/>
      <c r="J9" s="411"/>
      <c r="K9" s="285"/>
    </row>
    <row r="10" spans="2:11" ht="15" customHeight="1">
      <c r="B10" s="288"/>
      <c r="C10" s="287"/>
      <c r="D10" s="411" t="s">
        <v>5870</v>
      </c>
      <c r="E10" s="411"/>
      <c r="F10" s="411"/>
      <c r="G10" s="411"/>
      <c r="H10" s="411"/>
      <c r="I10" s="411"/>
      <c r="J10" s="411"/>
      <c r="K10" s="285"/>
    </row>
    <row r="11" spans="2:11" ht="15" customHeight="1">
      <c r="B11" s="288"/>
      <c r="C11" s="289"/>
      <c r="D11" s="411" t="s">
        <v>5871</v>
      </c>
      <c r="E11" s="411"/>
      <c r="F11" s="411"/>
      <c r="G11" s="411"/>
      <c r="H11" s="411"/>
      <c r="I11" s="411"/>
      <c r="J11" s="411"/>
      <c r="K11" s="285"/>
    </row>
    <row r="12" spans="2:11" ht="12.75" customHeight="1">
      <c r="B12" s="288"/>
      <c r="C12" s="289"/>
      <c r="D12" s="289"/>
      <c r="E12" s="289"/>
      <c r="F12" s="289"/>
      <c r="G12" s="289"/>
      <c r="H12" s="289"/>
      <c r="I12" s="289"/>
      <c r="J12" s="289"/>
      <c r="K12" s="285"/>
    </row>
    <row r="13" spans="2:11" ht="15" customHeight="1">
      <c r="B13" s="288"/>
      <c r="C13" s="289"/>
      <c r="D13" s="411" t="s">
        <v>5872</v>
      </c>
      <c r="E13" s="411"/>
      <c r="F13" s="411"/>
      <c r="G13" s="411"/>
      <c r="H13" s="411"/>
      <c r="I13" s="411"/>
      <c r="J13" s="411"/>
      <c r="K13" s="285"/>
    </row>
    <row r="14" spans="2:11" ht="15" customHeight="1">
      <c r="B14" s="288"/>
      <c r="C14" s="289"/>
      <c r="D14" s="411" t="s">
        <v>5873</v>
      </c>
      <c r="E14" s="411"/>
      <c r="F14" s="411"/>
      <c r="G14" s="411"/>
      <c r="H14" s="411"/>
      <c r="I14" s="411"/>
      <c r="J14" s="411"/>
      <c r="K14" s="285"/>
    </row>
    <row r="15" spans="2:11" ht="15" customHeight="1">
      <c r="B15" s="288"/>
      <c r="C15" s="289"/>
      <c r="D15" s="411" t="s">
        <v>5874</v>
      </c>
      <c r="E15" s="411"/>
      <c r="F15" s="411"/>
      <c r="G15" s="411"/>
      <c r="H15" s="411"/>
      <c r="I15" s="411"/>
      <c r="J15" s="411"/>
      <c r="K15" s="285"/>
    </row>
    <row r="16" spans="2:11" ht="15" customHeight="1">
      <c r="B16" s="288"/>
      <c r="C16" s="289"/>
      <c r="D16" s="289"/>
      <c r="E16" s="290" t="s">
        <v>77</v>
      </c>
      <c r="F16" s="411" t="s">
        <v>5875</v>
      </c>
      <c r="G16" s="411"/>
      <c r="H16" s="411"/>
      <c r="I16" s="411"/>
      <c r="J16" s="411"/>
      <c r="K16" s="285"/>
    </row>
    <row r="17" spans="2:11" ht="15" customHeight="1">
      <c r="B17" s="288"/>
      <c r="C17" s="289"/>
      <c r="D17" s="289"/>
      <c r="E17" s="290" t="s">
        <v>5876</v>
      </c>
      <c r="F17" s="411" t="s">
        <v>5877</v>
      </c>
      <c r="G17" s="411"/>
      <c r="H17" s="411"/>
      <c r="I17" s="411"/>
      <c r="J17" s="411"/>
      <c r="K17" s="285"/>
    </row>
    <row r="18" spans="2:11" ht="15" customHeight="1">
      <c r="B18" s="288"/>
      <c r="C18" s="289"/>
      <c r="D18" s="289"/>
      <c r="E18" s="290" t="s">
        <v>5878</v>
      </c>
      <c r="F18" s="411" t="s">
        <v>5879</v>
      </c>
      <c r="G18" s="411"/>
      <c r="H18" s="411"/>
      <c r="I18" s="411"/>
      <c r="J18" s="411"/>
      <c r="K18" s="285"/>
    </row>
    <row r="19" spans="2:11" ht="15" customHeight="1">
      <c r="B19" s="288"/>
      <c r="C19" s="289"/>
      <c r="D19" s="289"/>
      <c r="E19" s="290" t="s">
        <v>5880</v>
      </c>
      <c r="F19" s="411" t="s">
        <v>5881</v>
      </c>
      <c r="G19" s="411"/>
      <c r="H19" s="411"/>
      <c r="I19" s="411"/>
      <c r="J19" s="411"/>
      <c r="K19" s="285"/>
    </row>
    <row r="20" spans="2:11" ht="15" customHeight="1">
      <c r="B20" s="288"/>
      <c r="C20" s="289"/>
      <c r="D20" s="289"/>
      <c r="E20" s="290" t="s">
        <v>5882</v>
      </c>
      <c r="F20" s="411" t="s">
        <v>5883</v>
      </c>
      <c r="G20" s="411"/>
      <c r="H20" s="411"/>
      <c r="I20" s="411"/>
      <c r="J20" s="411"/>
      <c r="K20" s="285"/>
    </row>
    <row r="21" spans="2:11" ht="15" customHeight="1">
      <c r="B21" s="288"/>
      <c r="C21" s="289"/>
      <c r="D21" s="289"/>
      <c r="E21" s="290" t="s">
        <v>83</v>
      </c>
      <c r="F21" s="411" t="s">
        <v>5884</v>
      </c>
      <c r="G21" s="411"/>
      <c r="H21" s="411"/>
      <c r="I21" s="411"/>
      <c r="J21" s="411"/>
      <c r="K21" s="285"/>
    </row>
    <row r="22" spans="2:11" ht="12.75" customHeight="1">
      <c r="B22" s="288"/>
      <c r="C22" s="289"/>
      <c r="D22" s="289"/>
      <c r="E22" s="289"/>
      <c r="F22" s="289"/>
      <c r="G22" s="289"/>
      <c r="H22" s="289"/>
      <c r="I22" s="289"/>
      <c r="J22" s="289"/>
      <c r="K22" s="285"/>
    </row>
    <row r="23" spans="2:11" ht="15" customHeight="1">
      <c r="B23" s="288"/>
      <c r="C23" s="411" t="s">
        <v>5885</v>
      </c>
      <c r="D23" s="411"/>
      <c r="E23" s="411"/>
      <c r="F23" s="411"/>
      <c r="G23" s="411"/>
      <c r="H23" s="411"/>
      <c r="I23" s="411"/>
      <c r="J23" s="411"/>
      <c r="K23" s="285"/>
    </row>
    <row r="24" spans="2:11" ht="15" customHeight="1">
      <c r="B24" s="288"/>
      <c r="C24" s="411" t="s">
        <v>5886</v>
      </c>
      <c r="D24" s="411"/>
      <c r="E24" s="411"/>
      <c r="F24" s="411"/>
      <c r="G24" s="411"/>
      <c r="H24" s="411"/>
      <c r="I24" s="411"/>
      <c r="J24" s="411"/>
      <c r="K24" s="285"/>
    </row>
    <row r="25" spans="2:11" ht="15" customHeight="1">
      <c r="B25" s="288"/>
      <c r="C25" s="287"/>
      <c r="D25" s="411" t="s">
        <v>5887</v>
      </c>
      <c r="E25" s="411"/>
      <c r="F25" s="411"/>
      <c r="G25" s="411"/>
      <c r="H25" s="411"/>
      <c r="I25" s="411"/>
      <c r="J25" s="411"/>
      <c r="K25" s="285"/>
    </row>
    <row r="26" spans="2:11" ht="15" customHeight="1">
      <c r="B26" s="288"/>
      <c r="C26" s="289"/>
      <c r="D26" s="411" t="s">
        <v>5888</v>
      </c>
      <c r="E26" s="411"/>
      <c r="F26" s="411"/>
      <c r="G26" s="411"/>
      <c r="H26" s="411"/>
      <c r="I26" s="411"/>
      <c r="J26" s="411"/>
      <c r="K26" s="285"/>
    </row>
    <row r="27" spans="2:11" ht="12.75" customHeight="1">
      <c r="B27" s="288"/>
      <c r="C27" s="289"/>
      <c r="D27" s="289"/>
      <c r="E27" s="289"/>
      <c r="F27" s="289"/>
      <c r="G27" s="289"/>
      <c r="H27" s="289"/>
      <c r="I27" s="289"/>
      <c r="J27" s="289"/>
      <c r="K27" s="285"/>
    </row>
    <row r="28" spans="2:11" ht="15" customHeight="1">
      <c r="B28" s="288"/>
      <c r="C28" s="289"/>
      <c r="D28" s="411" t="s">
        <v>5889</v>
      </c>
      <c r="E28" s="411"/>
      <c r="F28" s="411"/>
      <c r="G28" s="411"/>
      <c r="H28" s="411"/>
      <c r="I28" s="411"/>
      <c r="J28" s="411"/>
      <c r="K28" s="285"/>
    </row>
    <row r="29" spans="2:11" ht="15" customHeight="1">
      <c r="B29" s="288"/>
      <c r="C29" s="289"/>
      <c r="D29" s="411" t="s">
        <v>5890</v>
      </c>
      <c r="E29" s="411"/>
      <c r="F29" s="411"/>
      <c r="G29" s="411"/>
      <c r="H29" s="411"/>
      <c r="I29" s="411"/>
      <c r="J29" s="411"/>
      <c r="K29" s="285"/>
    </row>
    <row r="30" spans="2:11" ht="12.75" customHeight="1">
      <c r="B30" s="288"/>
      <c r="C30" s="289"/>
      <c r="D30" s="289"/>
      <c r="E30" s="289"/>
      <c r="F30" s="289"/>
      <c r="G30" s="289"/>
      <c r="H30" s="289"/>
      <c r="I30" s="289"/>
      <c r="J30" s="289"/>
      <c r="K30" s="285"/>
    </row>
    <row r="31" spans="2:11" ht="15" customHeight="1">
      <c r="B31" s="288"/>
      <c r="C31" s="289"/>
      <c r="D31" s="411" t="s">
        <v>5891</v>
      </c>
      <c r="E31" s="411"/>
      <c r="F31" s="411"/>
      <c r="G31" s="411"/>
      <c r="H31" s="411"/>
      <c r="I31" s="411"/>
      <c r="J31" s="411"/>
      <c r="K31" s="285"/>
    </row>
    <row r="32" spans="2:11" ht="15" customHeight="1">
      <c r="B32" s="288"/>
      <c r="C32" s="289"/>
      <c r="D32" s="411" t="s">
        <v>5892</v>
      </c>
      <c r="E32" s="411"/>
      <c r="F32" s="411"/>
      <c r="G32" s="411"/>
      <c r="H32" s="411"/>
      <c r="I32" s="411"/>
      <c r="J32" s="411"/>
      <c r="K32" s="285"/>
    </row>
    <row r="33" spans="2:11" ht="15" customHeight="1">
      <c r="B33" s="288"/>
      <c r="C33" s="289"/>
      <c r="D33" s="411" t="s">
        <v>5893</v>
      </c>
      <c r="E33" s="411"/>
      <c r="F33" s="411"/>
      <c r="G33" s="411"/>
      <c r="H33" s="411"/>
      <c r="I33" s="411"/>
      <c r="J33" s="411"/>
      <c r="K33" s="285"/>
    </row>
    <row r="34" spans="2:11" ht="15" customHeight="1">
      <c r="B34" s="288"/>
      <c r="C34" s="289"/>
      <c r="D34" s="287"/>
      <c r="E34" s="291" t="s">
        <v>195</v>
      </c>
      <c r="F34" s="287"/>
      <c r="G34" s="411" t="s">
        <v>5894</v>
      </c>
      <c r="H34" s="411"/>
      <c r="I34" s="411"/>
      <c r="J34" s="411"/>
      <c r="K34" s="285"/>
    </row>
    <row r="35" spans="2:11" ht="30.75" customHeight="1">
      <c r="B35" s="288"/>
      <c r="C35" s="289"/>
      <c r="D35" s="287"/>
      <c r="E35" s="291" t="s">
        <v>5895</v>
      </c>
      <c r="F35" s="287"/>
      <c r="G35" s="411" t="s">
        <v>5896</v>
      </c>
      <c r="H35" s="411"/>
      <c r="I35" s="411"/>
      <c r="J35" s="411"/>
      <c r="K35" s="285"/>
    </row>
    <row r="36" spans="2:11" ht="15" customHeight="1">
      <c r="B36" s="288"/>
      <c r="C36" s="289"/>
      <c r="D36" s="287"/>
      <c r="E36" s="291" t="s">
        <v>52</v>
      </c>
      <c r="F36" s="287"/>
      <c r="G36" s="411" t="s">
        <v>5897</v>
      </c>
      <c r="H36" s="411"/>
      <c r="I36" s="411"/>
      <c r="J36" s="411"/>
      <c r="K36" s="285"/>
    </row>
    <row r="37" spans="2:11" ht="15" customHeight="1">
      <c r="B37" s="288"/>
      <c r="C37" s="289"/>
      <c r="D37" s="287"/>
      <c r="E37" s="291" t="s">
        <v>196</v>
      </c>
      <c r="F37" s="287"/>
      <c r="G37" s="411" t="s">
        <v>5898</v>
      </c>
      <c r="H37" s="411"/>
      <c r="I37" s="411"/>
      <c r="J37" s="411"/>
      <c r="K37" s="285"/>
    </row>
    <row r="38" spans="2:11" ht="15" customHeight="1">
      <c r="B38" s="288"/>
      <c r="C38" s="289"/>
      <c r="D38" s="287"/>
      <c r="E38" s="291" t="s">
        <v>197</v>
      </c>
      <c r="F38" s="287"/>
      <c r="G38" s="411" t="s">
        <v>5899</v>
      </c>
      <c r="H38" s="411"/>
      <c r="I38" s="411"/>
      <c r="J38" s="411"/>
      <c r="K38" s="285"/>
    </row>
    <row r="39" spans="2:11" ht="15" customHeight="1">
      <c r="B39" s="288"/>
      <c r="C39" s="289"/>
      <c r="D39" s="287"/>
      <c r="E39" s="291" t="s">
        <v>198</v>
      </c>
      <c r="F39" s="287"/>
      <c r="G39" s="411" t="s">
        <v>5900</v>
      </c>
      <c r="H39" s="411"/>
      <c r="I39" s="411"/>
      <c r="J39" s="411"/>
      <c r="K39" s="285"/>
    </row>
    <row r="40" spans="2:11" ht="15" customHeight="1">
      <c r="B40" s="288"/>
      <c r="C40" s="289"/>
      <c r="D40" s="287"/>
      <c r="E40" s="291" t="s">
        <v>5901</v>
      </c>
      <c r="F40" s="287"/>
      <c r="G40" s="411" t="s">
        <v>5902</v>
      </c>
      <c r="H40" s="411"/>
      <c r="I40" s="411"/>
      <c r="J40" s="411"/>
      <c r="K40" s="285"/>
    </row>
    <row r="41" spans="2:11" ht="15" customHeight="1">
      <c r="B41" s="288"/>
      <c r="C41" s="289"/>
      <c r="D41" s="287"/>
      <c r="E41" s="291"/>
      <c r="F41" s="287"/>
      <c r="G41" s="411" t="s">
        <v>5903</v>
      </c>
      <c r="H41" s="411"/>
      <c r="I41" s="411"/>
      <c r="J41" s="411"/>
      <c r="K41" s="285"/>
    </row>
    <row r="42" spans="2:11" ht="15" customHeight="1">
      <c r="B42" s="288"/>
      <c r="C42" s="289"/>
      <c r="D42" s="287"/>
      <c r="E42" s="291" t="s">
        <v>5904</v>
      </c>
      <c r="F42" s="287"/>
      <c r="G42" s="411" t="s">
        <v>5905</v>
      </c>
      <c r="H42" s="411"/>
      <c r="I42" s="411"/>
      <c r="J42" s="411"/>
      <c r="K42" s="285"/>
    </row>
    <row r="43" spans="2:11" ht="15" customHeight="1">
      <c r="B43" s="288"/>
      <c r="C43" s="289"/>
      <c r="D43" s="287"/>
      <c r="E43" s="291" t="s">
        <v>200</v>
      </c>
      <c r="F43" s="287"/>
      <c r="G43" s="411" t="s">
        <v>5906</v>
      </c>
      <c r="H43" s="411"/>
      <c r="I43" s="411"/>
      <c r="J43" s="411"/>
      <c r="K43" s="285"/>
    </row>
    <row r="44" spans="2:11" ht="12.75" customHeight="1">
      <c r="B44" s="288"/>
      <c r="C44" s="289"/>
      <c r="D44" s="287"/>
      <c r="E44" s="287"/>
      <c r="F44" s="287"/>
      <c r="G44" s="287"/>
      <c r="H44" s="287"/>
      <c r="I44" s="287"/>
      <c r="J44" s="287"/>
      <c r="K44" s="285"/>
    </row>
    <row r="45" spans="2:11" ht="15" customHeight="1">
      <c r="B45" s="288"/>
      <c r="C45" s="289"/>
      <c r="D45" s="411" t="s">
        <v>5907</v>
      </c>
      <c r="E45" s="411"/>
      <c r="F45" s="411"/>
      <c r="G45" s="411"/>
      <c r="H45" s="411"/>
      <c r="I45" s="411"/>
      <c r="J45" s="411"/>
      <c r="K45" s="285"/>
    </row>
    <row r="46" spans="2:11" ht="15" customHeight="1">
      <c r="B46" s="288"/>
      <c r="C46" s="289"/>
      <c r="D46" s="289"/>
      <c r="E46" s="411" t="s">
        <v>5908</v>
      </c>
      <c r="F46" s="411"/>
      <c r="G46" s="411"/>
      <c r="H46" s="411"/>
      <c r="I46" s="411"/>
      <c r="J46" s="411"/>
      <c r="K46" s="285"/>
    </row>
    <row r="47" spans="2:11" ht="15" customHeight="1">
      <c r="B47" s="288"/>
      <c r="C47" s="289"/>
      <c r="D47" s="289"/>
      <c r="E47" s="411" t="s">
        <v>5909</v>
      </c>
      <c r="F47" s="411"/>
      <c r="G47" s="411"/>
      <c r="H47" s="411"/>
      <c r="I47" s="411"/>
      <c r="J47" s="411"/>
      <c r="K47" s="285"/>
    </row>
    <row r="48" spans="2:11" ht="15" customHeight="1">
      <c r="B48" s="288"/>
      <c r="C48" s="289"/>
      <c r="D48" s="289"/>
      <c r="E48" s="411" t="s">
        <v>5910</v>
      </c>
      <c r="F48" s="411"/>
      <c r="G48" s="411"/>
      <c r="H48" s="411"/>
      <c r="I48" s="411"/>
      <c r="J48" s="411"/>
      <c r="K48" s="285"/>
    </row>
    <row r="49" spans="2:11" ht="15" customHeight="1">
      <c r="B49" s="288"/>
      <c r="C49" s="289"/>
      <c r="D49" s="411" t="s">
        <v>5911</v>
      </c>
      <c r="E49" s="411"/>
      <c r="F49" s="411"/>
      <c r="G49" s="411"/>
      <c r="H49" s="411"/>
      <c r="I49" s="411"/>
      <c r="J49" s="411"/>
      <c r="K49" s="285"/>
    </row>
    <row r="50" spans="2:11" ht="25.5" customHeight="1">
      <c r="B50" s="284"/>
      <c r="C50" s="413" t="s">
        <v>5912</v>
      </c>
      <c r="D50" s="413"/>
      <c r="E50" s="413"/>
      <c r="F50" s="413"/>
      <c r="G50" s="413"/>
      <c r="H50" s="413"/>
      <c r="I50" s="413"/>
      <c r="J50" s="413"/>
      <c r="K50" s="285"/>
    </row>
    <row r="51" spans="2:11" ht="5.25" customHeight="1">
      <c r="B51" s="284"/>
      <c r="C51" s="286"/>
      <c r="D51" s="286"/>
      <c r="E51" s="286"/>
      <c r="F51" s="286"/>
      <c r="G51" s="286"/>
      <c r="H51" s="286"/>
      <c r="I51" s="286"/>
      <c r="J51" s="286"/>
      <c r="K51" s="285"/>
    </row>
    <row r="52" spans="2:11" ht="15" customHeight="1">
      <c r="B52" s="284"/>
      <c r="C52" s="411" t="s">
        <v>5913</v>
      </c>
      <c r="D52" s="411"/>
      <c r="E52" s="411"/>
      <c r="F52" s="411"/>
      <c r="G52" s="411"/>
      <c r="H52" s="411"/>
      <c r="I52" s="411"/>
      <c r="J52" s="411"/>
      <c r="K52" s="285"/>
    </row>
    <row r="53" spans="2:11" ht="15" customHeight="1">
      <c r="B53" s="284"/>
      <c r="C53" s="411" t="s">
        <v>5914</v>
      </c>
      <c r="D53" s="411"/>
      <c r="E53" s="411"/>
      <c r="F53" s="411"/>
      <c r="G53" s="411"/>
      <c r="H53" s="411"/>
      <c r="I53" s="411"/>
      <c r="J53" s="411"/>
      <c r="K53" s="285"/>
    </row>
    <row r="54" spans="2:11" ht="12.75" customHeight="1">
      <c r="B54" s="284"/>
      <c r="C54" s="287"/>
      <c r="D54" s="287"/>
      <c r="E54" s="287"/>
      <c r="F54" s="287"/>
      <c r="G54" s="287"/>
      <c r="H54" s="287"/>
      <c r="I54" s="287"/>
      <c r="J54" s="287"/>
      <c r="K54" s="285"/>
    </row>
    <row r="55" spans="2:11" ht="15" customHeight="1">
      <c r="B55" s="284"/>
      <c r="C55" s="411" t="s">
        <v>5915</v>
      </c>
      <c r="D55" s="411"/>
      <c r="E55" s="411"/>
      <c r="F55" s="411"/>
      <c r="G55" s="411"/>
      <c r="H55" s="411"/>
      <c r="I55" s="411"/>
      <c r="J55" s="411"/>
      <c r="K55" s="285"/>
    </row>
    <row r="56" spans="2:11" ht="15" customHeight="1">
      <c r="B56" s="284"/>
      <c r="C56" s="289"/>
      <c r="D56" s="411" t="s">
        <v>5916</v>
      </c>
      <c r="E56" s="411"/>
      <c r="F56" s="411"/>
      <c r="G56" s="411"/>
      <c r="H56" s="411"/>
      <c r="I56" s="411"/>
      <c r="J56" s="411"/>
      <c r="K56" s="285"/>
    </row>
    <row r="57" spans="2:11" ht="15" customHeight="1">
      <c r="B57" s="284"/>
      <c r="C57" s="289"/>
      <c r="D57" s="411" t="s">
        <v>5917</v>
      </c>
      <c r="E57" s="411"/>
      <c r="F57" s="411"/>
      <c r="G57" s="411"/>
      <c r="H57" s="411"/>
      <c r="I57" s="411"/>
      <c r="J57" s="411"/>
      <c r="K57" s="285"/>
    </row>
    <row r="58" spans="2:11" ht="15" customHeight="1">
      <c r="B58" s="284"/>
      <c r="C58" s="289"/>
      <c r="D58" s="411" t="s">
        <v>5918</v>
      </c>
      <c r="E58" s="411"/>
      <c r="F58" s="411"/>
      <c r="G58" s="411"/>
      <c r="H58" s="411"/>
      <c r="I58" s="411"/>
      <c r="J58" s="411"/>
      <c r="K58" s="285"/>
    </row>
    <row r="59" spans="2:11" ht="15" customHeight="1">
      <c r="B59" s="284"/>
      <c r="C59" s="289"/>
      <c r="D59" s="411" t="s">
        <v>5919</v>
      </c>
      <c r="E59" s="411"/>
      <c r="F59" s="411"/>
      <c r="G59" s="411"/>
      <c r="H59" s="411"/>
      <c r="I59" s="411"/>
      <c r="J59" s="411"/>
      <c r="K59" s="285"/>
    </row>
    <row r="60" spans="2:11" ht="15" customHeight="1">
      <c r="B60" s="284"/>
      <c r="C60" s="289"/>
      <c r="D60" s="414" t="s">
        <v>5920</v>
      </c>
      <c r="E60" s="414"/>
      <c r="F60" s="414"/>
      <c r="G60" s="414"/>
      <c r="H60" s="414"/>
      <c r="I60" s="414"/>
      <c r="J60" s="414"/>
      <c r="K60" s="285"/>
    </row>
    <row r="61" spans="2:11" ht="15" customHeight="1">
      <c r="B61" s="284"/>
      <c r="C61" s="289"/>
      <c r="D61" s="411" t="s">
        <v>5921</v>
      </c>
      <c r="E61" s="411"/>
      <c r="F61" s="411"/>
      <c r="G61" s="411"/>
      <c r="H61" s="411"/>
      <c r="I61" s="411"/>
      <c r="J61" s="411"/>
      <c r="K61" s="285"/>
    </row>
    <row r="62" spans="2:11" ht="12.75" customHeight="1">
      <c r="B62" s="284"/>
      <c r="C62" s="289"/>
      <c r="D62" s="289"/>
      <c r="E62" s="292"/>
      <c r="F62" s="289"/>
      <c r="G62" s="289"/>
      <c r="H62" s="289"/>
      <c r="I62" s="289"/>
      <c r="J62" s="289"/>
      <c r="K62" s="285"/>
    </row>
    <row r="63" spans="2:11" ht="15" customHeight="1">
      <c r="B63" s="284"/>
      <c r="C63" s="289"/>
      <c r="D63" s="411" t="s">
        <v>5922</v>
      </c>
      <c r="E63" s="411"/>
      <c r="F63" s="411"/>
      <c r="G63" s="411"/>
      <c r="H63" s="411"/>
      <c r="I63" s="411"/>
      <c r="J63" s="411"/>
      <c r="K63" s="285"/>
    </row>
    <row r="64" spans="2:11" ht="15" customHeight="1">
      <c r="B64" s="284"/>
      <c r="C64" s="289"/>
      <c r="D64" s="414" t="s">
        <v>5923</v>
      </c>
      <c r="E64" s="414"/>
      <c r="F64" s="414"/>
      <c r="G64" s="414"/>
      <c r="H64" s="414"/>
      <c r="I64" s="414"/>
      <c r="J64" s="414"/>
      <c r="K64" s="285"/>
    </row>
    <row r="65" spans="2:11" ht="15" customHeight="1">
      <c r="B65" s="284"/>
      <c r="C65" s="289"/>
      <c r="D65" s="411" t="s">
        <v>5924</v>
      </c>
      <c r="E65" s="411"/>
      <c r="F65" s="411"/>
      <c r="G65" s="411"/>
      <c r="H65" s="411"/>
      <c r="I65" s="411"/>
      <c r="J65" s="411"/>
      <c r="K65" s="285"/>
    </row>
    <row r="66" spans="2:11" ht="15" customHeight="1">
      <c r="B66" s="284"/>
      <c r="C66" s="289"/>
      <c r="D66" s="411" t="s">
        <v>5925</v>
      </c>
      <c r="E66" s="411"/>
      <c r="F66" s="411"/>
      <c r="G66" s="411"/>
      <c r="H66" s="411"/>
      <c r="I66" s="411"/>
      <c r="J66" s="411"/>
      <c r="K66" s="285"/>
    </row>
    <row r="67" spans="2:11" ht="15" customHeight="1">
      <c r="B67" s="284"/>
      <c r="C67" s="289"/>
      <c r="D67" s="411" t="s">
        <v>5926</v>
      </c>
      <c r="E67" s="411"/>
      <c r="F67" s="411"/>
      <c r="G67" s="411"/>
      <c r="H67" s="411"/>
      <c r="I67" s="411"/>
      <c r="J67" s="411"/>
      <c r="K67" s="285"/>
    </row>
    <row r="68" spans="2:11" ht="15" customHeight="1">
      <c r="B68" s="284"/>
      <c r="C68" s="289"/>
      <c r="D68" s="411" t="s">
        <v>5927</v>
      </c>
      <c r="E68" s="411"/>
      <c r="F68" s="411"/>
      <c r="G68" s="411"/>
      <c r="H68" s="411"/>
      <c r="I68" s="411"/>
      <c r="J68" s="411"/>
      <c r="K68" s="285"/>
    </row>
    <row r="69" spans="2:11" ht="12.75" customHeight="1">
      <c r="B69" s="293"/>
      <c r="C69" s="294"/>
      <c r="D69" s="294"/>
      <c r="E69" s="294"/>
      <c r="F69" s="294"/>
      <c r="G69" s="294"/>
      <c r="H69" s="294"/>
      <c r="I69" s="294"/>
      <c r="J69" s="294"/>
      <c r="K69" s="295"/>
    </row>
    <row r="70" spans="2:11" ht="18.75" customHeight="1">
      <c r="B70" s="296"/>
      <c r="C70" s="296"/>
      <c r="D70" s="296"/>
      <c r="E70" s="296"/>
      <c r="F70" s="296"/>
      <c r="G70" s="296"/>
      <c r="H70" s="296"/>
      <c r="I70" s="296"/>
      <c r="J70" s="296"/>
      <c r="K70" s="297"/>
    </row>
    <row r="71" spans="2:11" ht="18.75" customHeight="1">
      <c r="B71" s="297"/>
      <c r="C71" s="297"/>
      <c r="D71" s="297"/>
      <c r="E71" s="297"/>
      <c r="F71" s="297"/>
      <c r="G71" s="297"/>
      <c r="H71" s="297"/>
      <c r="I71" s="297"/>
      <c r="J71" s="297"/>
      <c r="K71" s="297"/>
    </row>
    <row r="72" spans="2:11" ht="7.5" customHeight="1">
      <c r="B72" s="298"/>
      <c r="C72" s="299"/>
      <c r="D72" s="299"/>
      <c r="E72" s="299"/>
      <c r="F72" s="299"/>
      <c r="G72" s="299"/>
      <c r="H72" s="299"/>
      <c r="I72" s="299"/>
      <c r="J72" s="299"/>
      <c r="K72" s="300"/>
    </row>
    <row r="73" spans="2:11" ht="45" customHeight="1">
      <c r="B73" s="301"/>
      <c r="C73" s="415" t="s">
        <v>134</v>
      </c>
      <c r="D73" s="415"/>
      <c r="E73" s="415"/>
      <c r="F73" s="415"/>
      <c r="G73" s="415"/>
      <c r="H73" s="415"/>
      <c r="I73" s="415"/>
      <c r="J73" s="415"/>
      <c r="K73" s="302"/>
    </row>
    <row r="74" spans="2:11" ht="17.25" customHeight="1">
      <c r="B74" s="301"/>
      <c r="C74" s="303" t="s">
        <v>5928</v>
      </c>
      <c r="D74" s="303"/>
      <c r="E74" s="303"/>
      <c r="F74" s="303" t="s">
        <v>5929</v>
      </c>
      <c r="G74" s="304"/>
      <c r="H74" s="303" t="s">
        <v>196</v>
      </c>
      <c r="I74" s="303" t="s">
        <v>56</v>
      </c>
      <c r="J74" s="303" t="s">
        <v>5930</v>
      </c>
      <c r="K74" s="302"/>
    </row>
    <row r="75" spans="2:11" ht="17.25" customHeight="1">
      <c r="B75" s="301"/>
      <c r="C75" s="305" t="s">
        <v>5931</v>
      </c>
      <c r="D75" s="305"/>
      <c r="E75" s="305"/>
      <c r="F75" s="306" t="s">
        <v>5932</v>
      </c>
      <c r="G75" s="307"/>
      <c r="H75" s="305"/>
      <c r="I75" s="305"/>
      <c r="J75" s="305" t="s">
        <v>5933</v>
      </c>
      <c r="K75" s="302"/>
    </row>
    <row r="76" spans="2:11" ht="5.25" customHeight="1">
      <c r="B76" s="301"/>
      <c r="C76" s="308"/>
      <c r="D76" s="308"/>
      <c r="E76" s="308"/>
      <c r="F76" s="308"/>
      <c r="G76" s="309"/>
      <c r="H76" s="308"/>
      <c r="I76" s="308"/>
      <c r="J76" s="308"/>
      <c r="K76" s="302"/>
    </row>
    <row r="77" spans="2:11" ht="15" customHeight="1">
      <c r="B77" s="301"/>
      <c r="C77" s="291" t="s">
        <v>52</v>
      </c>
      <c r="D77" s="308"/>
      <c r="E77" s="308"/>
      <c r="F77" s="310" t="s">
        <v>5934</v>
      </c>
      <c r="G77" s="309"/>
      <c r="H77" s="291" t="s">
        <v>5935</v>
      </c>
      <c r="I77" s="291" t="s">
        <v>5936</v>
      </c>
      <c r="J77" s="291">
        <v>20</v>
      </c>
      <c r="K77" s="302"/>
    </row>
    <row r="78" spans="2:11" ht="15" customHeight="1">
      <c r="B78" s="301"/>
      <c r="C78" s="291" t="s">
        <v>5937</v>
      </c>
      <c r="D78" s="291"/>
      <c r="E78" s="291"/>
      <c r="F78" s="310" t="s">
        <v>5934</v>
      </c>
      <c r="G78" s="309"/>
      <c r="H78" s="291" t="s">
        <v>5938</v>
      </c>
      <c r="I78" s="291" t="s">
        <v>5936</v>
      </c>
      <c r="J78" s="291">
        <v>120</v>
      </c>
      <c r="K78" s="302"/>
    </row>
    <row r="79" spans="2:11" ht="15" customHeight="1">
      <c r="B79" s="311"/>
      <c r="C79" s="291" t="s">
        <v>5939</v>
      </c>
      <c r="D79" s="291"/>
      <c r="E79" s="291"/>
      <c r="F79" s="310" t="s">
        <v>5940</v>
      </c>
      <c r="G79" s="309"/>
      <c r="H79" s="291" t="s">
        <v>5941</v>
      </c>
      <c r="I79" s="291" t="s">
        <v>5936</v>
      </c>
      <c r="J79" s="291">
        <v>50</v>
      </c>
      <c r="K79" s="302"/>
    </row>
    <row r="80" spans="2:11" ht="15" customHeight="1">
      <c r="B80" s="311"/>
      <c r="C80" s="291" t="s">
        <v>5942</v>
      </c>
      <c r="D80" s="291"/>
      <c r="E80" s="291"/>
      <c r="F80" s="310" t="s">
        <v>5934</v>
      </c>
      <c r="G80" s="309"/>
      <c r="H80" s="291" t="s">
        <v>5943</v>
      </c>
      <c r="I80" s="291" t="s">
        <v>5944</v>
      </c>
      <c r="J80" s="291"/>
      <c r="K80" s="302"/>
    </row>
    <row r="81" spans="2:11" ht="15" customHeight="1">
      <c r="B81" s="311"/>
      <c r="C81" s="312" t="s">
        <v>5945</v>
      </c>
      <c r="D81" s="312"/>
      <c r="E81" s="312"/>
      <c r="F81" s="313" t="s">
        <v>5940</v>
      </c>
      <c r="G81" s="312"/>
      <c r="H81" s="312" t="s">
        <v>5946</v>
      </c>
      <c r="I81" s="312" t="s">
        <v>5936</v>
      </c>
      <c r="J81" s="312">
        <v>15</v>
      </c>
      <c r="K81" s="302"/>
    </row>
    <row r="82" spans="2:11" ht="15" customHeight="1">
      <c r="B82" s="311"/>
      <c r="C82" s="312" t="s">
        <v>5947</v>
      </c>
      <c r="D82" s="312"/>
      <c r="E82" s="312"/>
      <c r="F82" s="313" t="s">
        <v>5940</v>
      </c>
      <c r="G82" s="312"/>
      <c r="H82" s="312" t="s">
        <v>5948</v>
      </c>
      <c r="I82" s="312" t="s">
        <v>5936</v>
      </c>
      <c r="J82" s="312">
        <v>15</v>
      </c>
      <c r="K82" s="302"/>
    </row>
    <row r="83" spans="2:11" ht="15" customHeight="1">
      <c r="B83" s="311"/>
      <c r="C83" s="312" t="s">
        <v>5949</v>
      </c>
      <c r="D83" s="312"/>
      <c r="E83" s="312"/>
      <c r="F83" s="313" t="s">
        <v>5940</v>
      </c>
      <c r="G83" s="312"/>
      <c r="H83" s="312" t="s">
        <v>5950</v>
      </c>
      <c r="I83" s="312" t="s">
        <v>5936</v>
      </c>
      <c r="J83" s="312">
        <v>20</v>
      </c>
      <c r="K83" s="302"/>
    </row>
    <row r="84" spans="2:11" ht="15" customHeight="1">
      <c r="B84" s="311"/>
      <c r="C84" s="312" t="s">
        <v>5951</v>
      </c>
      <c r="D84" s="312"/>
      <c r="E84" s="312"/>
      <c r="F84" s="313" t="s">
        <v>5940</v>
      </c>
      <c r="G84" s="312"/>
      <c r="H84" s="312" t="s">
        <v>5952</v>
      </c>
      <c r="I84" s="312" t="s">
        <v>5936</v>
      </c>
      <c r="J84" s="312">
        <v>20</v>
      </c>
      <c r="K84" s="302"/>
    </row>
    <row r="85" spans="2:11" ht="15" customHeight="1">
      <c r="B85" s="311"/>
      <c r="C85" s="291" t="s">
        <v>5953</v>
      </c>
      <c r="D85" s="291"/>
      <c r="E85" s="291"/>
      <c r="F85" s="310" t="s">
        <v>5940</v>
      </c>
      <c r="G85" s="309"/>
      <c r="H85" s="291" t="s">
        <v>5954</v>
      </c>
      <c r="I85" s="291" t="s">
        <v>5936</v>
      </c>
      <c r="J85" s="291">
        <v>50</v>
      </c>
      <c r="K85" s="302"/>
    </row>
    <row r="86" spans="2:11" ht="15" customHeight="1">
      <c r="B86" s="311"/>
      <c r="C86" s="291" t="s">
        <v>5955</v>
      </c>
      <c r="D86" s="291"/>
      <c r="E86" s="291"/>
      <c r="F86" s="310" t="s">
        <v>5940</v>
      </c>
      <c r="G86" s="309"/>
      <c r="H86" s="291" t="s">
        <v>5956</v>
      </c>
      <c r="I86" s="291" t="s">
        <v>5936</v>
      </c>
      <c r="J86" s="291">
        <v>20</v>
      </c>
      <c r="K86" s="302"/>
    </row>
    <row r="87" spans="2:11" ht="15" customHeight="1">
      <c r="B87" s="311"/>
      <c r="C87" s="291" t="s">
        <v>5957</v>
      </c>
      <c r="D87" s="291"/>
      <c r="E87" s="291"/>
      <c r="F87" s="310" t="s">
        <v>5940</v>
      </c>
      <c r="G87" s="309"/>
      <c r="H87" s="291" t="s">
        <v>5958</v>
      </c>
      <c r="I87" s="291" t="s">
        <v>5936</v>
      </c>
      <c r="J87" s="291">
        <v>20</v>
      </c>
      <c r="K87" s="302"/>
    </row>
    <row r="88" spans="2:11" ht="15" customHeight="1">
      <c r="B88" s="311"/>
      <c r="C88" s="291" t="s">
        <v>5959</v>
      </c>
      <c r="D88" s="291"/>
      <c r="E88" s="291"/>
      <c r="F88" s="310" t="s">
        <v>5940</v>
      </c>
      <c r="G88" s="309"/>
      <c r="H88" s="291" t="s">
        <v>5960</v>
      </c>
      <c r="I88" s="291" t="s">
        <v>5936</v>
      </c>
      <c r="J88" s="291">
        <v>50</v>
      </c>
      <c r="K88" s="302"/>
    </row>
    <row r="89" spans="2:11" ht="15" customHeight="1">
      <c r="B89" s="311"/>
      <c r="C89" s="291" t="s">
        <v>5961</v>
      </c>
      <c r="D89" s="291"/>
      <c r="E89" s="291"/>
      <c r="F89" s="310" t="s">
        <v>5940</v>
      </c>
      <c r="G89" s="309"/>
      <c r="H89" s="291" t="s">
        <v>5961</v>
      </c>
      <c r="I89" s="291" t="s">
        <v>5936</v>
      </c>
      <c r="J89" s="291">
        <v>50</v>
      </c>
      <c r="K89" s="302"/>
    </row>
    <row r="90" spans="2:11" ht="15" customHeight="1">
      <c r="B90" s="311"/>
      <c r="C90" s="291" t="s">
        <v>201</v>
      </c>
      <c r="D90" s="291"/>
      <c r="E90" s="291"/>
      <c r="F90" s="310" t="s">
        <v>5940</v>
      </c>
      <c r="G90" s="309"/>
      <c r="H90" s="291" t="s">
        <v>5962</v>
      </c>
      <c r="I90" s="291" t="s">
        <v>5936</v>
      </c>
      <c r="J90" s="291">
        <v>255</v>
      </c>
      <c r="K90" s="302"/>
    </row>
    <row r="91" spans="2:11" ht="15" customHeight="1">
      <c r="B91" s="311"/>
      <c r="C91" s="291" t="s">
        <v>5963</v>
      </c>
      <c r="D91" s="291"/>
      <c r="E91" s="291"/>
      <c r="F91" s="310" t="s">
        <v>5934</v>
      </c>
      <c r="G91" s="309"/>
      <c r="H91" s="291" t="s">
        <v>5964</v>
      </c>
      <c r="I91" s="291" t="s">
        <v>5965</v>
      </c>
      <c r="J91" s="291"/>
      <c r="K91" s="302"/>
    </row>
    <row r="92" spans="2:11" ht="15" customHeight="1">
      <c r="B92" s="311"/>
      <c r="C92" s="291" t="s">
        <v>5966</v>
      </c>
      <c r="D92" s="291"/>
      <c r="E92" s="291"/>
      <c r="F92" s="310" t="s">
        <v>5934</v>
      </c>
      <c r="G92" s="309"/>
      <c r="H92" s="291" t="s">
        <v>5967</v>
      </c>
      <c r="I92" s="291" t="s">
        <v>5968</v>
      </c>
      <c r="J92" s="291"/>
      <c r="K92" s="302"/>
    </row>
    <row r="93" spans="2:11" ht="15" customHeight="1">
      <c r="B93" s="311"/>
      <c r="C93" s="291" t="s">
        <v>5969</v>
      </c>
      <c r="D93" s="291"/>
      <c r="E93" s="291"/>
      <c r="F93" s="310" t="s">
        <v>5934</v>
      </c>
      <c r="G93" s="309"/>
      <c r="H93" s="291" t="s">
        <v>5969</v>
      </c>
      <c r="I93" s="291" t="s">
        <v>5968</v>
      </c>
      <c r="J93" s="291"/>
      <c r="K93" s="302"/>
    </row>
    <row r="94" spans="2:11" ht="15" customHeight="1">
      <c r="B94" s="311"/>
      <c r="C94" s="291" t="s">
        <v>37</v>
      </c>
      <c r="D94" s="291"/>
      <c r="E94" s="291"/>
      <c r="F94" s="310" t="s">
        <v>5934</v>
      </c>
      <c r="G94" s="309"/>
      <c r="H94" s="291" t="s">
        <v>5970</v>
      </c>
      <c r="I94" s="291" t="s">
        <v>5968</v>
      </c>
      <c r="J94" s="291"/>
      <c r="K94" s="302"/>
    </row>
    <row r="95" spans="2:11" ht="15" customHeight="1">
      <c r="B95" s="311"/>
      <c r="C95" s="291" t="s">
        <v>47</v>
      </c>
      <c r="D95" s="291"/>
      <c r="E95" s="291"/>
      <c r="F95" s="310" t="s">
        <v>5934</v>
      </c>
      <c r="G95" s="309"/>
      <c r="H95" s="291" t="s">
        <v>5971</v>
      </c>
      <c r="I95" s="291" t="s">
        <v>5968</v>
      </c>
      <c r="J95" s="291"/>
      <c r="K95" s="302"/>
    </row>
    <row r="96" spans="2:11" ht="15" customHeight="1">
      <c r="B96" s="314"/>
      <c r="C96" s="315"/>
      <c r="D96" s="315"/>
      <c r="E96" s="315"/>
      <c r="F96" s="315"/>
      <c r="G96" s="315"/>
      <c r="H96" s="315"/>
      <c r="I96" s="315"/>
      <c r="J96" s="315"/>
      <c r="K96" s="316"/>
    </row>
    <row r="97" spans="2:11" ht="18.75" customHeight="1">
      <c r="B97" s="317"/>
      <c r="C97" s="318"/>
      <c r="D97" s="318"/>
      <c r="E97" s="318"/>
      <c r="F97" s="318"/>
      <c r="G97" s="318"/>
      <c r="H97" s="318"/>
      <c r="I97" s="318"/>
      <c r="J97" s="318"/>
      <c r="K97" s="317"/>
    </row>
    <row r="98" spans="2:11" ht="18.75" customHeight="1">
      <c r="B98" s="297"/>
      <c r="C98" s="297"/>
      <c r="D98" s="297"/>
      <c r="E98" s="297"/>
      <c r="F98" s="297"/>
      <c r="G98" s="297"/>
      <c r="H98" s="297"/>
      <c r="I98" s="297"/>
      <c r="J98" s="297"/>
      <c r="K98" s="297"/>
    </row>
    <row r="99" spans="2:11" ht="7.5" customHeight="1">
      <c r="B99" s="298"/>
      <c r="C99" s="299"/>
      <c r="D99" s="299"/>
      <c r="E99" s="299"/>
      <c r="F99" s="299"/>
      <c r="G99" s="299"/>
      <c r="H99" s="299"/>
      <c r="I99" s="299"/>
      <c r="J99" s="299"/>
      <c r="K99" s="300"/>
    </row>
    <row r="100" spans="2:11" ht="45" customHeight="1">
      <c r="B100" s="301"/>
      <c r="C100" s="415" t="s">
        <v>5972</v>
      </c>
      <c r="D100" s="415"/>
      <c r="E100" s="415"/>
      <c r="F100" s="415"/>
      <c r="G100" s="415"/>
      <c r="H100" s="415"/>
      <c r="I100" s="415"/>
      <c r="J100" s="415"/>
      <c r="K100" s="302"/>
    </row>
    <row r="101" spans="2:11" ht="17.25" customHeight="1">
      <c r="B101" s="301"/>
      <c r="C101" s="303" t="s">
        <v>5928</v>
      </c>
      <c r="D101" s="303"/>
      <c r="E101" s="303"/>
      <c r="F101" s="303" t="s">
        <v>5929</v>
      </c>
      <c r="G101" s="304"/>
      <c r="H101" s="303" t="s">
        <v>196</v>
      </c>
      <c r="I101" s="303" t="s">
        <v>56</v>
      </c>
      <c r="J101" s="303" t="s">
        <v>5930</v>
      </c>
      <c r="K101" s="302"/>
    </row>
    <row r="102" spans="2:11" ht="17.25" customHeight="1">
      <c r="B102" s="301"/>
      <c r="C102" s="305" t="s">
        <v>5931</v>
      </c>
      <c r="D102" s="305"/>
      <c r="E102" s="305"/>
      <c r="F102" s="306" t="s">
        <v>5932</v>
      </c>
      <c r="G102" s="307"/>
      <c r="H102" s="305"/>
      <c r="I102" s="305"/>
      <c r="J102" s="305" t="s">
        <v>5933</v>
      </c>
      <c r="K102" s="302"/>
    </row>
    <row r="103" spans="2:11" ht="5.25" customHeight="1">
      <c r="B103" s="301"/>
      <c r="C103" s="303"/>
      <c r="D103" s="303"/>
      <c r="E103" s="303"/>
      <c r="F103" s="303"/>
      <c r="G103" s="319"/>
      <c r="H103" s="303"/>
      <c r="I103" s="303"/>
      <c r="J103" s="303"/>
      <c r="K103" s="302"/>
    </row>
    <row r="104" spans="2:11" ht="15" customHeight="1">
      <c r="B104" s="301"/>
      <c r="C104" s="291" t="s">
        <v>52</v>
      </c>
      <c r="D104" s="308"/>
      <c r="E104" s="308"/>
      <c r="F104" s="310" t="s">
        <v>5934</v>
      </c>
      <c r="G104" s="319"/>
      <c r="H104" s="291" t="s">
        <v>5973</v>
      </c>
      <c r="I104" s="291" t="s">
        <v>5936</v>
      </c>
      <c r="J104" s="291">
        <v>20</v>
      </c>
      <c r="K104" s="302"/>
    </row>
    <row r="105" spans="2:11" ht="15" customHeight="1">
      <c r="B105" s="301"/>
      <c r="C105" s="291" t="s">
        <v>5937</v>
      </c>
      <c r="D105" s="291"/>
      <c r="E105" s="291"/>
      <c r="F105" s="310" t="s">
        <v>5934</v>
      </c>
      <c r="G105" s="291"/>
      <c r="H105" s="291" t="s">
        <v>5973</v>
      </c>
      <c r="I105" s="291" t="s">
        <v>5936</v>
      </c>
      <c r="J105" s="291">
        <v>120</v>
      </c>
      <c r="K105" s="302"/>
    </row>
    <row r="106" spans="2:11" ht="15" customHeight="1">
      <c r="B106" s="311"/>
      <c r="C106" s="291" t="s">
        <v>5939</v>
      </c>
      <c r="D106" s="291"/>
      <c r="E106" s="291"/>
      <c r="F106" s="310" t="s">
        <v>5940</v>
      </c>
      <c r="G106" s="291"/>
      <c r="H106" s="291" t="s">
        <v>5973</v>
      </c>
      <c r="I106" s="291" t="s">
        <v>5936</v>
      </c>
      <c r="J106" s="291">
        <v>50</v>
      </c>
      <c r="K106" s="302"/>
    </row>
    <row r="107" spans="2:11" ht="15" customHeight="1">
      <c r="B107" s="311"/>
      <c r="C107" s="291" t="s">
        <v>5942</v>
      </c>
      <c r="D107" s="291"/>
      <c r="E107" s="291"/>
      <c r="F107" s="310" t="s">
        <v>5934</v>
      </c>
      <c r="G107" s="291"/>
      <c r="H107" s="291" t="s">
        <v>5973</v>
      </c>
      <c r="I107" s="291" t="s">
        <v>5944</v>
      </c>
      <c r="J107" s="291"/>
      <c r="K107" s="302"/>
    </row>
    <row r="108" spans="2:11" ht="15" customHeight="1">
      <c r="B108" s="311"/>
      <c r="C108" s="291" t="s">
        <v>5953</v>
      </c>
      <c r="D108" s="291"/>
      <c r="E108" s="291"/>
      <c r="F108" s="310" t="s">
        <v>5940</v>
      </c>
      <c r="G108" s="291"/>
      <c r="H108" s="291" t="s">
        <v>5973</v>
      </c>
      <c r="I108" s="291" t="s">
        <v>5936</v>
      </c>
      <c r="J108" s="291">
        <v>50</v>
      </c>
      <c r="K108" s="302"/>
    </row>
    <row r="109" spans="2:11" ht="15" customHeight="1">
      <c r="B109" s="311"/>
      <c r="C109" s="291" t="s">
        <v>5961</v>
      </c>
      <c r="D109" s="291"/>
      <c r="E109" s="291"/>
      <c r="F109" s="310" t="s">
        <v>5940</v>
      </c>
      <c r="G109" s="291"/>
      <c r="H109" s="291" t="s">
        <v>5973</v>
      </c>
      <c r="I109" s="291" t="s">
        <v>5936</v>
      </c>
      <c r="J109" s="291">
        <v>50</v>
      </c>
      <c r="K109" s="302"/>
    </row>
    <row r="110" spans="2:11" ht="15" customHeight="1">
      <c r="B110" s="311"/>
      <c r="C110" s="291" t="s">
        <v>5959</v>
      </c>
      <c r="D110" s="291"/>
      <c r="E110" s="291"/>
      <c r="F110" s="310" t="s">
        <v>5940</v>
      </c>
      <c r="G110" s="291"/>
      <c r="H110" s="291" t="s">
        <v>5973</v>
      </c>
      <c r="I110" s="291" t="s">
        <v>5936</v>
      </c>
      <c r="J110" s="291">
        <v>50</v>
      </c>
      <c r="K110" s="302"/>
    </row>
    <row r="111" spans="2:11" ht="15" customHeight="1">
      <c r="B111" s="311"/>
      <c r="C111" s="291" t="s">
        <v>52</v>
      </c>
      <c r="D111" s="291"/>
      <c r="E111" s="291"/>
      <c r="F111" s="310" t="s">
        <v>5934</v>
      </c>
      <c r="G111" s="291"/>
      <c r="H111" s="291" t="s">
        <v>5974</v>
      </c>
      <c r="I111" s="291" t="s">
        <v>5936</v>
      </c>
      <c r="J111" s="291">
        <v>20</v>
      </c>
      <c r="K111" s="302"/>
    </row>
    <row r="112" spans="2:11" ht="15" customHeight="1">
      <c r="B112" s="311"/>
      <c r="C112" s="291" t="s">
        <v>5975</v>
      </c>
      <c r="D112" s="291"/>
      <c r="E112" s="291"/>
      <c r="F112" s="310" t="s">
        <v>5934</v>
      </c>
      <c r="G112" s="291"/>
      <c r="H112" s="291" t="s">
        <v>5976</v>
      </c>
      <c r="I112" s="291" t="s">
        <v>5936</v>
      </c>
      <c r="J112" s="291">
        <v>120</v>
      </c>
      <c r="K112" s="302"/>
    </row>
    <row r="113" spans="2:11" ht="15" customHeight="1">
      <c r="B113" s="311"/>
      <c r="C113" s="291" t="s">
        <v>37</v>
      </c>
      <c r="D113" s="291"/>
      <c r="E113" s="291"/>
      <c r="F113" s="310" t="s">
        <v>5934</v>
      </c>
      <c r="G113" s="291"/>
      <c r="H113" s="291" t="s">
        <v>5977</v>
      </c>
      <c r="I113" s="291" t="s">
        <v>5968</v>
      </c>
      <c r="J113" s="291"/>
      <c r="K113" s="302"/>
    </row>
    <row r="114" spans="2:11" ht="15" customHeight="1">
      <c r="B114" s="311"/>
      <c r="C114" s="291" t="s">
        <v>47</v>
      </c>
      <c r="D114" s="291"/>
      <c r="E114" s="291"/>
      <c r="F114" s="310" t="s">
        <v>5934</v>
      </c>
      <c r="G114" s="291"/>
      <c r="H114" s="291" t="s">
        <v>5978</v>
      </c>
      <c r="I114" s="291" t="s">
        <v>5968</v>
      </c>
      <c r="J114" s="291"/>
      <c r="K114" s="302"/>
    </row>
    <row r="115" spans="2:11" ht="15" customHeight="1">
      <c r="B115" s="311"/>
      <c r="C115" s="291" t="s">
        <v>56</v>
      </c>
      <c r="D115" s="291"/>
      <c r="E115" s="291"/>
      <c r="F115" s="310" t="s">
        <v>5934</v>
      </c>
      <c r="G115" s="291"/>
      <c r="H115" s="291" t="s">
        <v>5979</v>
      </c>
      <c r="I115" s="291" t="s">
        <v>5980</v>
      </c>
      <c r="J115" s="291"/>
      <c r="K115" s="302"/>
    </row>
    <row r="116" spans="2:11" ht="15" customHeight="1">
      <c r="B116" s="314"/>
      <c r="C116" s="320"/>
      <c r="D116" s="320"/>
      <c r="E116" s="320"/>
      <c r="F116" s="320"/>
      <c r="G116" s="320"/>
      <c r="H116" s="320"/>
      <c r="I116" s="320"/>
      <c r="J116" s="320"/>
      <c r="K116" s="316"/>
    </row>
    <row r="117" spans="2:11" ht="18.75" customHeight="1">
      <c r="B117" s="321"/>
      <c r="C117" s="287"/>
      <c r="D117" s="287"/>
      <c r="E117" s="287"/>
      <c r="F117" s="322"/>
      <c r="G117" s="287"/>
      <c r="H117" s="287"/>
      <c r="I117" s="287"/>
      <c r="J117" s="287"/>
      <c r="K117" s="321"/>
    </row>
    <row r="118" spans="2:11" ht="18.75" customHeight="1">
      <c r="B118" s="297"/>
      <c r="C118" s="297"/>
      <c r="D118" s="297"/>
      <c r="E118" s="297"/>
      <c r="F118" s="297"/>
      <c r="G118" s="297"/>
      <c r="H118" s="297"/>
      <c r="I118" s="297"/>
      <c r="J118" s="297"/>
      <c r="K118" s="297"/>
    </row>
    <row r="119" spans="2:11" ht="7.5" customHeight="1">
      <c r="B119" s="323"/>
      <c r="C119" s="324"/>
      <c r="D119" s="324"/>
      <c r="E119" s="324"/>
      <c r="F119" s="324"/>
      <c r="G119" s="324"/>
      <c r="H119" s="324"/>
      <c r="I119" s="324"/>
      <c r="J119" s="324"/>
      <c r="K119" s="325"/>
    </row>
    <row r="120" spans="2:11" ht="45" customHeight="1">
      <c r="B120" s="326"/>
      <c r="C120" s="412" t="s">
        <v>5981</v>
      </c>
      <c r="D120" s="412"/>
      <c r="E120" s="412"/>
      <c r="F120" s="412"/>
      <c r="G120" s="412"/>
      <c r="H120" s="412"/>
      <c r="I120" s="412"/>
      <c r="J120" s="412"/>
      <c r="K120" s="327"/>
    </row>
    <row r="121" spans="2:11" ht="17.25" customHeight="1">
      <c r="B121" s="328"/>
      <c r="C121" s="303" t="s">
        <v>5928</v>
      </c>
      <c r="D121" s="303"/>
      <c r="E121" s="303"/>
      <c r="F121" s="303" t="s">
        <v>5929</v>
      </c>
      <c r="G121" s="304"/>
      <c r="H121" s="303" t="s">
        <v>196</v>
      </c>
      <c r="I121" s="303" t="s">
        <v>56</v>
      </c>
      <c r="J121" s="303" t="s">
        <v>5930</v>
      </c>
      <c r="K121" s="329"/>
    </row>
    <row r="122" spans="2:11" ht="17.25" customHeight="1">
      <c r="B122" s="328"/>
      <c r="C122" s="305" t="s">
        <v>5931</v>
      </c>
      <c r="D122" s="305"/>
      <c r="E122" s="305"/>
      <c r="F122" s="306" t="s">
        <v>5932</v>
      </c>
      <c r="G122" s="307"/>
      <c r="H122" s="305"/>
      <c r="I122" s="305"/>
      <c r="J122" s="305" t="s">
        <v>5933</v>
      </c>
      <c r="K122" s="329"/>
    </row>
    <row r="123" spans="2:11" ht="5.25" customHeight="1">
      <c r="B123" s="330"/>
      <c r="C123" s="308"/>
      <c r="D123" s="308"/>
      <c r="E123" s="308"/>
      <c r="F123" s="308"/>
      <c r="G123" s="291"/>
      <c r="H123" s="308"/>
      <c r="I123" s="308"/>
      <c r="J123" s="308"/>
      <c r="K123" s="331"/>
    </row>
    <row r="124" spans="2:11" ht="15" customHeight="1">
      <c r="B124" s="330"/>
      <c r="C124" s="291" t="s">
        <v>5937</v>
      </c>
      <c r="D124" s="308"/>
      <c r="E124" s="308"/>
      <c r="F124" s="310" t="s">
        <v>5934</v>
      </c>
      <c r="G124" s="291"/>
      <c r="H124" s="291" t="s">
        <v>5973</v>
      </c>
      <c r="I124" s="291" t="s">
        <v>5936</v>
      </c>
      <c r="J124" s="291">
        <v>120</v>
      </c>
      <c r="K124" s="332"/>
    </row>
    <row r="125" spans="2:11" ht="15" customHeight="1">
      <c r="B125" s="330"/>
      <c r="C125" s="291" t="s">
        <v>5982</v>
      </c>
      <c r="D125" s="291"/>
      <c r="E125" s="291"/>
      <c r="F125" s="310" t="s">
        <v>5934</v>
      </c>
      <c r="G125" s="291"/>
      <c r="H125" s="291" t="s">
        <v>5983</v>
      </c>
      <c r="I125" s="291" t="s">
        <v>5936</v>
      </c>
      <c r="J125" s="291" t="s">
        <v>5984</v>
      </c>
      <c r="K125" s="332"/>
    </row>
    <row r="126" spans="2:11" ht="15" customHeight="1">
      <c r="B126" s="330"/>
      <c r="C126" s="291" t="s">
        <v>83</v>
      </c>
      <c r="D126" s="291"/>
      <c r="E126" s="291"/>
      <c r="F126" s="310" t="s">
        <v>5934</v>
      </c>
      <c r="G126" s="291"/>
      <c r="H126" s="291" t="s">
        <v>5985</v>
      </c>
      <c r="I126" s="291" t="s">
        <v>5936</v>
      </c>
      <c r="J126" s="291" t="s">
        <v>5984</v>
      </c>
      <c r="K126" s="332"/>
    </row>
    <row r="127" spans="2:11" ht="15" customHeight="1">
      <c r="B127" s="330"/>
      <c r="C127" s="291" t="s">
        <v>5945</v>
      </c>
      <c r="D127" s="291"/>
      <c r="E127" s="291"/>
      <c r="F127" s="310" t="s">
        <v>5940</v>
      </c>
      <c r="G127" s="291"/>
      <c r="H127" s="291" t="s">
        <v>5946</v>
      </c>
      <c r="I127" s="291" t="s">
        <v>5936</v>
      </c>
      <c r="J127" s="291">
        <v>15</v>
      </c>
      <c r="K127" s="332"/>
    </row>
    <row r="128" spans="2:11" ht="15" customHeight="1">
      <c r="B128" s="330"/>
      <c r="C128" s="312" t="s">
        <v>5947</v>
      </c>
      <c r="D128" s="312"/>
      <c r="E128" s="312"/>
      <c r="F128" s="313" t="s">
        <v>5940</v>
      </c>
      <c r="G128" s="312"/>
      <c r="H128" s="312" t="s">
        <v>5948</v>
      </c>
      <c r="I128" s="312" t="s">
        <v>5936</v>
      </c>
      <c r="J128" s="312">
        <v>15</v>
      </c>
      <c r="K128" s="332"/>
    </row>
    <row r="129" spans="2:11" ht="15" customHeight="1">
      <c r="B129" s="330"/>
      <c r="C129" s="312" t="s">
        <v>5949</v>
      </c>
      <c r="D129" s="312"/>
      <c r="E129" s="312"/>
      <c r="F129" s="313" t="s">
        <v>5940</v>
      </c>
      <c r="G129" s="312"/>
      <c r="H129" s="312" t="s">
        <v>5950</v>
      </c>
      <c r="I129" s="312" t="s">
        <v>5936</v>
      </c>
      <c r="J129" s="312">
        <v>20</v>
      </c>
      <c r="K129" s="332"/>
    </row>
    <row r="130" spans="2:11" ht="15" customHeight="1">
      <c r="B130" s="330"/>
      <c r="C130" s="312" t="s">
        <v>5951</v>
      </c>
      <c r="D130" s="312"/>
      <c r="E130" s="312"/>
      <c r="F130" s="313" t="s">
        <v>5940</v>
      </c>
      <c r="G130" s="312"/>
      <c r="H130" s="312" t="s">
        <v>5952</v>
      </c>
      <c r="I130" s="312" t="s">
        <v>5936</v>
      </c>
      <c r="J130" s="312">
        <v>20</v>
      </c>
      <c r="K130" s="332"/>
    </row>
    <row r="131" spans="2:11" ht="15" customHeight="1">
      <c r="B131" s="330"/>
      <c r="C131" s="291" t="s">
        <v>5939</v>
      </c>
      <c r="D131" s="291"/>
      <c r="E131" s="291"/>
      <c r="F131" s="310" t="s">
        <v>5940</v>
      </c>
      <c r="G131" s="291"/>
      <c r="H131" s="291" t="s">
        <v>5973</v>
      </c>
      <c r="I131" s="291" t="s">
        <v>5936</v>
      </c>
      <c r="J131" s="291">
        <v>50</v>
      </c>
      <c r="K131" s="332"/>
    </row>
    <row r="132" spans="2:11" ht="15" customHeight="1">
      <c r="B132" s="330"/>
      <c r="C132" s="291" t="s">
        <v>5953</v>
      </c>
      <c r="D132" s="291"/>
      <c r="E132" s="291"/>
      <c r="F132" s="310" t="s">
        <v>5940</v>
      </c>
      <c r="G132" s="291"/>
      <c r="H132" s="291" t="s">
        <v>5973</v>
      </c>
      <c r="I132" s="291" t="s">
        <v>5936</v>
      </c>
      <c r="J132" s="291">
        <v>50</v>
      </c>
      <c r="K132" s="332"/>
    </row>
    <row r="133" spans="2:11" ht="15" customHeight="1">
      <c r="B133" s="330"/>
      <c r="C133" s="291" t="s">
        <v>5959</v>
      </c>
      <c r="D133" s="291"/>
      <c r="E133" s="291"/>
      <c r="F133" s="310" t="s">
        <v>5940</v>
      </c>
      <c r="G133" s="291"/>
      <c r="H133" s="291" t="s">
        <v>5973</v>
      </c>
      <c r="I133" s="291" t="s">
        <v>5936</v>
      </c>
      <c r="J133" s="291">
        <v>50</v>
      </c>
      <c r="K133" s="332"/>
    </row>
    <row r="134" spans="2:11" ht="15" customHeight="1">
      <c r="B134" s="330"/>
      <c r="C134" s="291" t="s">
        <v>5961</v>
      </c>
      <c r="D134" s="291"/>
      <c r="E134" s="291"/>
      <c r="F134" s="310" t="s">
        <v>5940</v>
      </c>
      <c r="G134" s="291"/>
      <c r="H134" s="291" t="s">
        <v>5973</v>
      </c>
      <c r="I134" s="291" t="s">
        <v>5936</v>
      </c>
      <c r="J134" s="291">
        <v>50</v>
      </c>
      <c r="K134" s="332"/>
    </row>
    <row r="135" spans="2:11" ht="15" customHeight="1">
      <c r="B135" s="330"/>
      <c r="C135" s="291" t="s">
        <v>201</v>
      </c>
      <c r="D135" s="291"/>
      <c r="E135" s="291"/>
      <c r="F135" s="310" t="s">
        <v>5940</v>
      </c>
      <c r="G135" s="291"/>
      <c r="H135" s="291" t="s">
        <v>5986</v>
      </c>
      <c r="I135" s="291" t="s">
        <v>5936</v>
      </c>
      <c r="J135" s="291">
        <v>255</v>
      </c>
      <c r="K135" s="332"/>
    </row>
    <row r="136" spans="2:11" ht="15" customHeight="1">
      <c r="B136" s="330"/>
      <c r="C136" s="291" t="s">
        <v>5963</v>
      </c>
      <c r="D136" s="291"/>
      <c r="E136" s="291"/>
      <c r="F136" s="310" t="s">
        <v>5934</v>
      </c>
      <c r="G136" s="291"/>
      <c r="H136" s="291" t="s">
        <v>5987</v>
      </c>
      <c r="I136" s="291" t="s">
        <v>5965</v>
      </c>
      <c r="J136" s="291"/>
      <c r="K136" s="332"/>
    </row>
    <row r="137" spans="2:11" ht="15" customHeight="1">
      <c r="B137" s="330"/>
      <c r="C137" s="291" t="s">
        <v>5966</v>
      </c>
      <c r="D137" s="291"/>
      <c r="E137" s="291"/>
      <c r="F137" s="310" t="s">
        <v>5934</v>
      </c>
      <c r="G137" s="291"/>
      <c r="H137" s="291" t="s">
        <v>5988</v>
      </c>
      <c r="I137" s="291" t="s">
        <v>5968</v>
      </c>
      <c r="J137" s="291"/>
      <c r="K137" s="332"/>
    </row>
    <row r="138" spans="2:11" ht="15" customHeight="1">
      <c r="B138" s="330"/>
      <c r="C138" s="291" t="s">
        <v>5969</v>
      </c>
      <c r="D138" s="291"/>
      <c r="E138" s="291"/>
      <c r="F138" s="310" t="s">
        <v>5934</v>
      </c>
      <c r="G138" s="291"/>
      <c r="H138" s="291" t="s">
        <v>5969</v>
      </c>
      <c r="I138" s="291" t="s">
        <v>5968</v>
      </c>
      <c r="J138" s="291"/>
      <c r="K138" s="332"/>
    </row>
    <row r="139" spans="2:11" ht="15" customHeight="1">
      <c r="B139" s="330"/>
      <c r="C139" s="291" t="s">
        <v>37</v>
      </c>
      <c r="D139" s="291"/>
      <c r="E139" s="291"/>
      <c r="F139" s="310" t="s">
        <v>5934</v>
      </c>
      <c r="G139" s="291"/>
      <c r="H139" s="291" t="s">
        <v>5989</v>
      </c>
      <c r="I139" s="291" t="s">
        <v>5968</v>
      </c>
      <c r="J139" s="291"/>
      <c r="K139" s="332"/>
    </row>
    <row r="140" spans="2:11" ht="15" customHeight="1">
      <c r="B140" s="330"/>
      <c r="C140" s="291" t="s">
        <v>5990</v>
      </c>
      <c r="D140" s="291"/>
      <c r="E140" s="291"/>
      <c r="F140" s="310" t="s">
        <v>5934</v>
      </c>
      <c r="G140" s="291"/>
      <c r="H140" s="291" t="s">
        <v>5991</v>
      </c>
      <c r="I140" s="291" t="s">
        <v>5968</v>
      </c>
      <c r="J140" s="291"/>
      <c r="K140" s="332"/>
    </row>
    <row r="141" spans="2:11" ht="15" customHeight="1">
      <c r="B141" s="333"/>
      <c r="C141" s="334"/>
      <c r="D141" s="334"/>
      <c r="E141" s="334"/>
      <c r="F141" s="334"/>
      <c r="G141" s="334"/>
      <c r="H141" s="334"/>
      <c r="I141" s="334"/>
      <c r="J141" s="334"/>
      <c r="K141" s="335"/>
    </row>
    <row r="142" spans="2:11" ht="18.75" customHeight="1">
      <c r="B142" s="287"/>
      <c r="C142" s="287"/>
      <c r="D142" s="287"/>
      <c r="E142" s="287"/>
      <c r="F142" s="322"/>
      <c r="G142" s="287"/>
      <c r="H142" s="287"/>
      <c r="I142" s="287"/>
      <c r="J142" s="287"/>
      <c r="K142" s="287"/>
    </row>
    <row r="143" spans="2:11" ht="18.75" customHeight="1">
      <c r="B143" s="297"/>
      <c r="C143" s="297"/>
      <c r="D143" s="297"/>
      <c r="E143" s="297"/>
      <c r="F143" s="297"/>
      <c r="G143" s="297"/>
      <c r="H143" s="297"/>
      <c r="I143" s="297"/>
      <c r="J143" s="297"/>
      <c r="K143" s="297"/>
    </row>
    <row r="144" spans="2:11" ht="7.5" customHeight="1">
      <c r="B144" s="298"/>
      <c r="C144" s="299"/>
      <c r="D144" s="299"/>
      <c r="E144" s="299"/>
      <c r="F144" s="299"/>
      <c r="G144" s="299"/>
      <c r="H144" s="299"/>
      <c r="I144" s="299"/>
      <c r="J144" s="299"/>
      <c r="K144" s="300"/>
    </row>
    <row r="145" spans="2:11" ht="45" customHeight="1">
      <c r="B145" s="301"/>
      <c r="C145" s="415" t="s">
        <v>5992</v>
      </c>
      <c r="D145" s="415"/>
      <c r="E145" s="415"/>
      <c r="F145" s="415"/>
      <c r="G145" s="415"/>
      <c r="H145" s="415"/>
      <c r="I145" s="415"/>
      <c r="J145" s="415"/>
      <c r="K145" s="302"/>
    </row>
    <row r="146" spans="2:11" ht="17.25" customHeight="1">
      <c r="B146" s="301"/>
      <c r="C146" s="303" t="s">
        <v>5928</v>
      </c>
      <c r="D146" s="303"/>
      <c r="E146" s="303"/>
      <c r="F146" s="303" t="s">
        <v>5929</v>
      </c>
      <c r="G146" s="304"/>
      <c r="H146" s="303" t="s">
        <v>196</v>
      </c>
      <c r="I146" s="303" t="s">
        <v>56</v>
      </c>
      <c r="J146" s="303" t="s">
        <v>5930</v>
      </c>
      <c r="K146" s="302"/>
    </row>
    <row r="147" spans="2:11" ht="17.25" customHeight="1">
      <c r="B147" s="301"/>
      <c r="C147" s="305" t="s">
        <v>5931</v>
      </c>
      <c r="D147" s="305"/>
      <c r="E147" s="305"/>
      <c r="F147" s="306" t="s">
        <v>5932</v>
      </c>
      <c r="G147" s="307"/>
      <c r="H147" s="305"/>
      <c r="I147" s="305"/>
      <c r="J147" s="305" t="s">
        <v>5933</v>
      </c>
      <c r="K147" s="302"/>
    </row>
    <row r="148" spans="2:11" ht="5.25" customHeight="1">
      <c r="B148" s="311"/>
      <c r="C148" s="308"/>
      <c r="D148" s="308"/>
      <c r="E148" s="308"/>
      <c r="F148" s="308"/>
      <c r="G148" s="309"/>
      <c r="H148" s="308"/>
      <c r="I148" s="308"/>
      <c r="J148" s="308"/>
      <c r="K148" s="332"/>
    </row>
    <row r="149" spans="2:11" ht="15" customHeight="1">
      <c r="B149" s="311"/>
      <c r="C149" s="336" t="s">
        <v>5937</v>
      </c>
      <c r="D149" s="291"/>
      <c r="E149" s="291"/>
      <c r="F149" s="337" t="s">
        <v>5934</v>
      </c>
      <c r="G149" s="291"/>
      <c r="H149" s="336" t="s">
        <v>5973</v>
      </c>
      <c r="I149" s="336" t="s">
        <v>5936</v>
      </c>
      <c r="J149" s="336">
        <v>120</v>
      </c>
      <c r="K149" s="332"/>
    </row>
    <row r="150" spans="2:11" ht="15" customHeight="1">
      <c r="B150" s="311"/>
      <c r="C150" s="336" t="s">
        <v>5982</v>
      </c>
      <c r="D150" s="291"/>
      <c r="E150" s="291"/>
      <c r="F150" s="337" t="s">
        <v>5934</v>
      </c>
      <c r="G150" s="291"/>
      <c r="H150" s="336" t="s">
        <v>5993</v>
      </c>
      <c r="I150" s="336" t="s">
        <v>5936</v>
      </c>
      <c r="J150" s="336" t="s">
        <v>5984</v>
      </c>
      <c r="K150" s="332"/>
    </row>
    <row r="151" spans="2:11" ht="15" customHeight="1">
      <c r="B151" s="311"/>
      <c r="C151" s="336" t="s">
        <v>83</v>
      </c>
      <c r="D151" s="291"/>
      <c r="E151" s="291"/>
      <c r="F151" s="337" t="s">
        <v>5934</v>
      </c>
      <c r="G151" s="291"/>
      <c r="H151" s="336" t="s">
        <v>5994</v>
      </c>
      <c r="I151" s="336" t="s">
        <v>5936</v>
      </c>
      <c r="J151" s="336" t="s">
        <v>5984</v>
      </c>
      <c r="K151" s="332"/>
    </row>
    <row r="152" spans="2:11" ht="15" customHeight="1">
      <c r="B152" s="311"/>
      <c r="C152" s="336" t="s">
        <v>5939</v>
      </c>
      <c r="D152" s="291"/>
      <c r="E152" s="291"/>
      <c r="F152" s="337" t="s">
        <v>5940</v>
      </c>
      <c r="G152" s="291"/>
      <c r="H152" s="336" t="s">
        <v>5973</v>
      </c>
      <c r="I152" s="336" t="s">
        <v>5936</v>
      </c>
      <c r="J152" s="336">
        <v>50</v>
      </c>
      <c r="K152" s="332"/>
    </row>
    <row r="153" spans="2:11" ht="15" customHeight="1">
      <c r="B153" s="311"/>
      <c r="C153" s="336" t="s">
        <v>5942</v>
      </c>
      <c r="D153" s="291"/>
      <c r="E153" s="291"/>
      <c r="F153" s="337" t="s">
        <v>5934</v>
      </c>
      <c r="G153" s="291"/>
      <c r="H153" s="336" t="s">
        <v>5973</v>
      </c>
      <c r="I153" s="336" t="s">
        <v>5944</v>
      </c>
      <c r="J153" s="336"/>
      <c r="K153" s="332"/>
    </row>
    <row r="154" spans="2:11" ht="15" customHeight="1">
      <c r="B154" s="311"/>
      <c r="C154" s="336" t="s">
        <v>5953</v>
      </c>
      <c r="D154" s="291"/>
      <c r="E154" s="291"/>
      <c r="F154" s="337" t="s">
        <v>5940</v>
      </c>
      <c r="G154" s="291"/>
      <c r="H154" s="336" t="s">
        <v>5973</v>
      </c>
      <c r="I154" s="336" t="s">
        <v>5936</v>
      </c>
      <c r="J154" s="336">
        <v>50</v>
      </c>
      <c r="K154" s="332"/>
    </row>
    <row r="155" spans="2:11" ht="15" customHeight="1">
      <c r="B155" s="311"/>
      <c r="C155" s="336" t="s">
        <v>5961</v>
      </c>
      <c r="D155" s="291"/>
      <c r="E155" s="291"/>
      <c r="F155" s="337" t="s">
        <v>5940</v>
      </c>
      <c r="G155" s="291"/>
      <c r="H155" s="336" t="s">
        <v>5973</v>
      </c>
      <c r="I155" s="336" t="s">
        <v>5936</v>
      </c>
      <c r="J155" s="336">
        <v>50</v>
      </c>
      <c r="K155" s="332"/>
    </row>
    <row r="156" spans="2:11" ht="15" customHeight="1">
      <c r="B156" s="311"/>
      <c r="C156" s="336" t="s">
        <v>5959</v>
      </c>
      <c r="D156" s="291"/>
      <c r="E156" s="291"/>
      <c r="F156" s="337" t="s">
        <v>5940</v>
      </c>
      <c r="G156" s="291"/>
      <c r="H156" s="336" t="s">
        <v>5973</v>
      </c>
      <c r="I156" s="336" t="s">
        <v>5936</v>
      </c>
      <c r="J156" s="336">
        <v>50</v>
      </c>
      <c r="K156" s="332"/>
    </row>
    <row r="157" spans="2:11" ht="15" customHeight="1">
      <c r="B157" s="311"/>
      <c r="C157" s="336" t="s">
        <v>143</v>
      </c>
      <c r="D157" s="291"/>
      <c r="E157" s="291"/>
      <c r="F157" s="337" t="s">
        <v>5934</v>
      </c>
      <c r="G157" s="291"/>
      <c r="H157" s="336" t="s">
        <v>5995</v>
      </c>
      <c r="I157" s="336" t="s">
        <v>5936</v>
      </c>
      <c r="J157" s="336" t="s">
        <v>5996</v>
      </c>
      <c r="K157" s="332"/>
    </row>
    <row r="158" spans="2:11" ht="15" customHeight="1">
      <c r="B158" s="311"/>
      <c r="C158" s="336" t="s">
        <v>5997</v>
      </c>
      <c r="D158" s="291"/>
      <c r="E158" s="291"/>
      <c r="F158" s="337" t="s">
        <v>5934</v>
      </c>
      <c r="G158" s="291"/>
      <c r="H158" s="336" t="s">
        <v>5998</v>
      </c>
      <c r="I158" s="336" t="s">
        <v>5968</v>
      </c>
      <c r="J158" s="336"/>
      <c r="K158" s="332"/>
    </row>
    <row r="159" spans="2:11" ht="15" customHeight="1">
      <c r="B159" s="338"/>
      <c r="C159" s="320"/>
      <c r="D159" s="320"/>
      <c r="E159" s="320"/>
      <c r="F159" s="320"/>
      <c r="G159" s="320"/>
      <c r="H159" s="320"/>
      <c r="I159" s="320"/>
      <c r="J159" s="320"/>
      <c r="K159" s="339"/>
    </row>
    <row r="160" spans="2:11" ht="18.75" customHeight="1">
      <c r="B160" s="287"/>
      <c r="C160" s="291"/>
      <c r="D160" s="291"/>
      <c r="E160" s="291"/>
      <c r="F160" s="310"/>
      <c r="G160" s="291"/>
      <c r="H160" s="291"/>
      <c r="I160" s="291"/>
      <c r="J160" s="291"/>
      <c r="K160" s="287"/>
    </row>
    <row r="161" spans="2:11" ht="18.75" customHeight="1">
      <c r="B161" s="297"/>
      <c r="C161" s="297"/>
      <c r="D161" s="297"/>
      <c r="E161" s="297"/>
      <c r="F161" s="297"/>
      <c r="G161" s="297"/>
      <c r="H161" s="297"/>
      <c r="I161" s="297"/>
      <c r="J161" s="297"/>
      <c r="K161" s="297"/>
    </row>
    <row r="162" spans="2:11" ht="7.5" customHeight="1">
      <c r="B162" s="279"/>
      <c r="C162" s="280"/>
      <c r="D162" s="280"/>
      <c r="E162" s="280"/>
      <c r="F162" s="280"/>
      <c r="G162" s="280"/>
      <c r="H162" s="280"/>
      <c r="I162" s="280"/>
      <c r="J162" s="280"/>
      <c r="K162" s="281"/>
    </row>
    <row r="163" spans="2:11" ht="45" customHeight="1">
      <c r="B163" s="282"/>
      <c r="C163" s="412" t="s">
        <v>5999</v>
      </c>
      <c r="D163" s="412"/>
      <c r="E163" s="412"/>
      <c r="F163" s="412"/>
      <c r="G163" s="412"/>
      <c r="H163" s="412"/>
      <c r="I163" s="412"/>
      <c r="J163" s="412"/>
      <c r="K163" s="283"/>
    </row>
    <row r="164" spans="2:11" ht="17.25" customHeight="1">
      <c r="B164" s="282"/>
      <c r="C164" s="303" t="s">
        <v>5928</v>
      </c>
      <c r="D164" s="303"/>
      <c r="E164" s="303"/>
      <c r="F164" s="303" t="s">
        <v>5929</v>
      </c>
      <c r="G164" s="340"/>
      <c r="H164" s="341" t="s">
        <v>196</v>
      </c>
      <c r="I164" s="341" t="s">
        <v>56</v>
      </c>
      <c r="J164" s="303" t="s">
        <v>5930</v>
      </c>
      <c r="K164" s="283"/>
    </row>
    <row r="165" spans="2:11" ht="17.25" customHeight="1">
      <c r="B165" s="284"/>
      <c r="C165" s="305" t="s">
        <v>5931</v>
      </c>
      <c r="D165" s="305"/>
      <c r="E165" s="305"/>
      <c r="F165" s="306" t="s">
        <v>5932</v>
      </c>
      <c r="G165" s="342"/>
      <c r="H165" s="343"/>
      <c r="I165" s="343"/>
      <c r="J165" s="305" t="s">
        <v>5933</v>
      </c>
      <c r="K165" s="285"/>
    </row>
    <row r="166" spans="2:11" ht="5.25" customHeight="1">
      <c r="B166" s="311"/>
      <c r="C166" s="308"/>
      <c r="D166" s="308"/>
      <c r="E166" s="308"/>
      <c r="F166" s="308"/>
      <c r="G166" s="309"/>
      <c r="H166" s="308"/>
      <c r="I166" s="308"/>
      <c r="J166" s="308"/>
      <c r="K166" s="332"/>
    </row>
    <row r="167" spans="2:11" ht="15" customHeight="1">
      <c r="B167" s="311"/>
      <c r="C167" s="291" t="s">
        <v>5937</v>
      </c>
      <c r="D167" s="291"/>
      <c r="E167" s="291"/>
      <c r="F167" s="310" t="s">
        <v>5934</v>
      </c>
      <c r="G167" s="291"/>
      <c r="H167" s="291" t="s">
        <v>5973</v>
      </c>
      <c r="I167" s="291" t="s">
        <v>5936</v>
      </c>
      <c r="J167" s="291">
        <v>120</v>
      </c>
      <c r="K167" s="332"/>
    </row>
    <row r="168" spans="2:11" ht="15" customHeight="1">
      <c r="B168" s="311"/>
      <c r="C168" s="291" t="s">
        <v>5982</v>
      </c>
      <c r="D168" s="291"/>
      <c r="E168" s="291"/>
      <c r="F168" s="310" t="s">
        <v>5934</v>
      </c>
      <c r="G168" s="291"/>
      <c r="H168" s="291" t="s">
        <v>5983</v>
      </c>
      <c r="I168" s="291" t="s">
        <v>5936</v>
      </c>
      <c r="J168" s="291" t="s">
        <v>5984</v>
      </c>
      <c r="K168" s="332"/>
    </row>
    <row r="169" spans="2:11" ht="15" customHeight="1">
      <c r="B169" s="311"/>
      <c r="C169" s="291" t="s">
        <v>83</v>
      </c>
      <c r="D169" s="291"/>
      <c r="E169" s="291"/>
      <c r="F169" s="310" t="s">
        <v>5934</v>
      </c>
      <c r="G169" s="291"/>
      <c r="H169" s="291" t="s">
        <v>6000</v>
      </c>
      <c r="I169" s="291" t="s">
        <v>5936</v>
      </c>
      <c r="J169" s="291" t="s">
        <v>5984</v>
      </c>
      <c r="K169" s="332"/>
    </row>
    <row r="170" spans="2:11" ht="15" customHeight="1">
      <c r="B170" s="311"/>
      <c r="C170" s="291" t="s">
        <v>5939</v>
      </c>
      <c r="D170" s="291"/>
      <c r="E170" s="291"/>
      <c r="F170" s="310" t="s">
        <v>5940</v>
      </c>
      <c r="G170" s="291"/>
      <c r="H170" s="291" t="s">
        <v>6000</v>
      </c>
      <c r="I170" s="291" t="s">
        <v>5936</v>
      </c>
      <c r="J170" s="291">
        <v>50</v>
      </c>
      <c r="K170" s="332"/>
    </row>
    <row r="171" spans="2:11" ht="15" customHeight="1">
      <c r="B171" s="311"/>
      <c r="C171" s="291" t="s">
        <v>5942</v>
      </c>
      <c r="D171" s="291"/>
      <c r="E171" s="291"/>
      <c r="F171" s="310" t="s">
        <v>5934</v>
      </c>
      <c r="G171" s="291"/>
      <c r="H171" s="291" t="s">
        <v>6000</v>
      </c>
      <c r="I171" s="291" t="s">
        <v>5944</v>
      </c>
      <c r="J171" s="291"/>
      <c r="K171" s="332"/>
    </row>
    <row r="172" spans="2:11" ht="15" customHeight="1">
      <c r="B172" s="311"/>
      <c r="C172" s="291" t="s">
        <v>5953</v>
      </c>
      <c r="D172" s="291"/>
      <c r="E172" s="291"/>
      <c r="F172" s="310" t="s">
        <v>5940</v>
      </c>
      <c r="G172" s="291"/>
      <c r="H172" s="291" t="s">
        <v>6000</v>
      </c>
      <c r="I172" s="291" t="s">
        <v>5936</v>
      </c>
      <c r="J172" s="291">
        <v>50</v>
      </c>
      <c r="K172" s="332"/>
    </row>
    <row r="173" spans="2:11" ht="15" customHeight="1">
      <c r="B173" s="311"/>
      <c r="C173" s="291" t="s">
        <v>5961</v>
      </c>
      <c r="D173" s="291"/>
      <c r="E173" s="291"/>
      <c r="F173" s="310" t="s">
        <v>5940</v>
      </c>
      <c r="G173" s="291"/>
      <c r="H173" s="291" t="s">
        <v>6000</v>
      </c>
      <c r="I173" s="291" t="s">
        <v>5936</v>
      </c>
      <c r="J173" s="291">
        <v>50</v>
      </c>
      <c r="K173" s="332"/>
    </row>
    <row r="174" spans="2:11" ht="15" customHeight="1">
      <c r="B174" s="311"/>
      <c r="C174" s="291" t="s">
        <v>5959</v>
      </c>
      <c r="D174" s="291"/>
      <c r="E174" s="291"/>
      <c r="F174" s="310" t="s">
        <v>5940</v>
      </c>
      <c r="G174" s="291"/>
      <c r="H174" s="291" t="s">
        <v>6000</v>
      </c>
      <c r="I174" s="291" t="s">
        <v>5936</v>
      </c>
      <c r="J174" s="291">
        <v>50</v>
      </c>
      <c r="K174" s="332"/>
    </row>
    <row r="175" spans="2:11" ht="15" customHeight="1">
      <c r="B175" s="311"/>
      <c r="C175" s="291" t="s">
        <v>195</v>
      </c>
      <c r="D175" s="291"/>
      <c r="E175" s="291"/>
      <c r="F175" s="310" t="s">
        <v>5934</v>
      </c>
      <c r="G175" s="291"/>
      <c r="H175" s="291" t="s">
        <v>6001</v>
      </c>
      <c r="I175" s="291" t="s">
        <v>6002</v>
      </c>
      <c r="J175" s="291"/>
      <c r="K175" s="332"/>
    </row>
    <row r="176" spans="2:11" ht="15" customHeight="1">
      <c r="B176" s="311"/>
      <c r="C176" s="291" t="s">
        <v>56</v>
      </c>
      <c r="D176" s="291"/>
      <c r="E176" s="291"/>
      <c r="F176" s="310" t="s">
        <v>5934</v>
      </c>
      <c r="G176" s="291"/>
      <c r="H176" s="291" t="s">
        <v>6003</v>
      </c>
      <c r="I176" s="291" t="s">
        <v>6004</v>
      </c>
      <c r="J176" s="291">
        <v>1</v>
      </c>
      <c r="K176" s="332"/>
    </row>
    <row r="177" spans="2:11" ht="15" customHeight="1">
      <c r="B177" s="311"/>
      <c r="C177" s="291" t="s">
        <v>52</v>
      </c>
      <c r="D177" s="291"/>
      <c r="E177" s="291"/>
      <c r="F177" s="310" t="s">
        <v>5934</v>
      </c>
      <c r="G177" s="291"/>
      <c r="H177" s="291" t="s">
        <v>6005</v>
      </c>
      <c r="I177" s="291" t="s">
        <v>5936</v>
      </c>
      <c r="J177" s="291">
        <v>20</v>
      </c>
      <c r="K177" s="332"/>
    </row>
    <row r="178" spans="2:11" ht="15" customHeight="1">
      <c r="B178" s="311"/>
      <c r="C178" s="291" t="s">
        <v>196</v>
      </c>
      <c r="D178" s="291"/>
      <c r="E178" s="291"/>
      <c r="F178" s="310" t="s">
        <v>5934</v>
      </c>
      <c r="G178" s="291"/>
      <c r="H178" s="291" t="s">
        <v>6006</v>
      </c>
      <c r="I178" s="291" t="s">
        <v>5936</v>
      </c>
      <c r="J178" s="291">
        <v>255</v>
      </c>
      <c r="K178" s="332"/>
    </row>
    <row r="179" spans="2:11" ht="15" customHeight="1">
      <c r="B179" s="311"/>
      <c r="C179" s="291" t="s">
        <v>197</v>
      </c>
      <c r="D179" s="291"/>
      <c r="E179" s="291"/>
      <c r="F179" s="310" t="s">
        <v>5934</v>
      </c>
      <c r="G179" s="291"/>
      <c r="H179" s="291" t="s">
        <v>5899</v>
      </c>
      <c r="I179" s="291" t="s">
        <v>5936</v>
      </c>
      <c r="J179" s="291">
        <v>10</v>
      </c>
      <c r="K179" s="332"/>
    </row>
    <row r="180" spans="2:11" ht="15" customHeight="1">
      <c r="B180" s="311"/>
      <c r="C180" s="291" t="s">
        <v>198</v>
      </c>
      <c r="D180" s="291"/>
      <c r="E180" s="291"/>
      <c r="F180" s="310" t="s">
        <v>5934</v>
      </c>
      <c r="G180" s="291"/>
      <c r="H180" s="291" t="s">
        <v>6007</v>
      </c>
      <c r="I180" s="291" t="s">
        <v>5968</v>
      </c>
      <c r="J180" s="291"/>
      <c r="K180" s="332"/>
    </row>
    <row r="181" spans="2:11" ht="15" customHeight="1">
      <c r="B181" s="311"/>
      <c r="C181" s="291" t="s">
        <v>6008</v>
      </c>
      <c r="D181" s="291"/>
      <c r="E181" s="291"/>
      <c r="F181" s="310" t="s">
        <v>5934</v>
      </c>
      <c r="G181" s="291"/>
      <c r="H181" s="291" t="s">
        <v>6009</v>
      </c>
      <c r="I181" s="291" t="s">
        <v>5968</v>
      </c>
      <c r="J181" s="291"/>
      <c r="K181" s="332"/>
    </row>
    <row r="182" spans="2:11" ht="15" customHeight="1">
      <c r="B182" s="311"/>
      <c r="C182" s="291" t="s">
        <v>5997</v>
      </c>
      <c r="D182" s="291"/>
      <c r="E182" s="291"/>
      <c r="F182" s="310" t="s">
        <v>5934</v>
      </c>
      <c r="G182" s="291"/>
      <c r="H182" s="291" t="s">
        <v>6010</v>
      </c>
      <c r="I182" s="291" t="s">
        <v>5968</v>
      </c>
      <c r="J182" s="291"/>
      <c r="K182" s="332"/>
    </row>
    <row r="183" spans="2:11" ht="15" customHeight="1">
      <c r="B183" s="311"/>
      <c r="C183" s="291" t="s">
        <v>200</v>
      </c>
      <c r="D183" s="291"/>
      <c r="E183" s="291"/>
      <c r="F183" s="310" t="s">
        <v>5940</v>
      </c>
      <c r="G183" s="291"/>
      <c r="H183" s="291" t="s">
        <v>6011</v>
      </c>
      <c r="I183" s="291" t="s">
        <v>5936</v>
      </c>
      <c r="J183" s="291">
        <v>50</v>
      </c>
      <c r="K183" s="332"/>
    </row>
    <row r="184" spans="2:11" ht="15" customHeight="1">
      <c r="B184" s="311"/>
      <c r="C184" s="291" t="s">
        <v>6012</v>
      </c>
      <c r="D184" s="291"/>
      <c r="E184" s="291"/>
      <c r="F184" s="310" t="s">
        <v>5940</v>
      </c>
      <c r="G184" s="291"/>
      <c r="H184" s="291" t="s">
        <v>6013</v>
      </c>
      <c r="I184" s="291" t="s">
        <v>6014</v>
      </c>
      <c r="J184" s="291"/>
      <c r="K184" s="332"/>
    </row>
    <row r="185" spans="2:11" ht="15" customHeight="1">
      <c r="B185" s="311"/>
      <c r="C185" s="291" t="s">
        <v>6015</v>
      </c>
      <c r="D185" s="291"/>
      <c r="E185" s="291"/>
      <c r="F185" s="310" t="s">
        <v>5940</v>
      </c>
      <c r="G185" s="291"/>
      <c r="H185" s="291" t="s">
        <v>6016</v>
      </c>
      <c r="I185" s="291" t="s">
        <v>6014</v>
      </c>
      <c r="J185" s="291"/>
      <c r="K185" s="332"/>
    </row>
    <row r="186" spans="2:11" ht="15" customHeight="1">
      <c r="B186" s="311"/>
      <c r="C186" s="291" t="s">
        <v>6017</v>
      </c>
      <c r="D186" s="291"/>
      <c r="E186" s="291"/>
      <c r="F186" s="310" t="s">
        <v>5940</v>
      </c>
      <c r="G186" s="291"/>
      <c r="H186" s="291" t="s">
        <v>6018</v>
      </c>
      <c r="I186" s="291" t="s">
        <v>6014</v>
      </c>
      <c r="J186" s="291"/>
      <c r="K186" s="332"/>
    </row>
    <row r="187" spans="2:11" ht="15" customHeight="1">
      <c r="B187" s="311"/>
      <c r="C187" s="344" t="s">
        <v>6019</v>
      </c>
      <c r="D187" s="291"/>
      <c r="E187" s="291"/>
      <c r="F187" s="310" t="s">
        <v>5940</v>
      </c>
      <c r="G187" s="291"/>
      <c r="H187" s="291" t="s">
        <v>6020</v>
      </c>
      <c r="I187" s="291" t="s">
        <v>6021</v>
      </c>
      <c r="J187" s="345" t="s">
        <v>6022</v>
      </c>
      <c r="K187" s="332"/>
    </row>
    <row r="188" spans="2:11" ht="15" customHeight="1">
      <c r="B188" s="311"/>
      <c r="C188" s="296" t="s">
        <v>41</v>
      </c>
      <c r="D188" s="291"/>
      <c r="E188" s="291"/>
      <c r="F188" s="310" t="s">
        <v>5934</v>
      </c>
      <c r="G188" s="291"/>
      <c r="H188" s="287" t="s">
        <v>6023</v>
      </c>
      <c r="I188" s="291" t="s">
        <v>6024</v>
      </c>
      <c r="J188" s="291"/>
      <c r="K188" s="332"/>
    </row>
    <row r="189" spans="2:11" ht="15" customHeight="1">
      <c r="B189" s="311"/>
      <c r="C189" s="296" t="s">
        <v>6025</v>
      </c>
      <c r="D189" s="291"/>
      <c r="E189" s="291"/>
      <c r="F189" s="310" t="s">
        <v>5934</v>
      </c>
      <c r="G189" s="291"/>
      <c r="H189" s="291" t="s">
        <v>6026</v>
      </c>
      <c r="I189" s="291" t="s">
        <v>5968</v>
      </c>
      <c r="J189" s="291"/>
      <c r="K189" s="332"/>
    </row>
    <row r="190" spans="2:11" ht="15" customHeight="1">
      <c r="B190" s="311"/>
      <c r="C190" s="296" t="s">
        <v>6027</v>
      </c>
      <c r="D190" s="291"/>
      <c r="E190" s="291"/>
      <c r="F190" s="310" t="s">
        <v>5934</v>
      </c>
      <c r="G190" s="291"/>
      <c r="H190" s="291" t="s">
        <v>6028</v>
      </c>
      <c r="I190" s="291" t="s">
        <v>5968</v>
      </c>
      <c r="J190" s="291"/>
      <c r="K190" s="332"/>
    </row>
    <row r="191" spans="2:11" ht="15" customHeight="1">
      <c r="B191" s="311"/>
      <c r="C191" s="296" t="s">
        <v>6029</v>
      </c>
      <c r="D191" s="291"/>
      <c r="E191" s="291"/>
      <c r="F191" s="310" t="s">
        <v>5940</v>
      </c>
      <c r="G191" s="291"/>
      <c r="H191" s="291" t="s">
        <v>6030</v>
      </c>
      <c r="I191" s="291" t="s">
        <v>5968</v>
      </c>
      <c r="J191" s="291"/>
      <c r="K191" s="332"/>
    </row>
    <row r="192" spans="2:11" ht="15" customHeight="1">
      <c r="B192" s="338"/>
      <c r="C192" s="346"/>
      <c r="D192" s="320"/>
      <c r="E192" s="320"/>
      <c r="F192" s="320"/>
      <c r="G192" s="320"/>
      <c r="H192" s="320"/>
      <c r="I192" s="320"/>
      <c r="J192" s="320"/>
      <c r="K192" s="339"/>
    </row>
    <row r="193" spans="2:11" ht="18.75" customHeight="1">
      <c r="B193" s="287"/>
      <c r="C193" s="291"/>
      <c r="D193" s="291"/>
      <c r="E193" s="291"/>
      <c r="F193" s="310"/>
      <c r="G193" s="291"/>
      <c r="H193" s="291"/>
      <c r="I193" s="291"/>
      <c r="J193" s="291"/>
      <c r="K193" s="287"/>
    </row>
    <row r="194" spans="2:11" ht="18.75" customHeight="1">
      <c r="B194" s="287"/>
      <c r="C194" s="291"/>
      <c r="D194" s="291"/>
      <c r="E194" s="291"/>
      <c r="F194" s="310"/>
      <c r="G194" s="291"/>
      <c r="H194" s="291"/>
      <c r="I194" s="291"/>
      <c r="J194" s="291"/>
      <c r="K194" s="287"/>
    </row>
    <row r="195" spans="2:11" ht="18.75" customHeight="1">
      <c r="B195" s="297"/>
      <c r="C195" s="297"/>
      <c r="D195" s="297"/>
      <c r="E195" s="297"/>
      <c r="F195" s="297"/>
      <c r="G195" s="297"/>
      <c r="H195" s="297"/>
      <c r="I195" s="297"/>
      <c r="J195" s="297"/>
      <c r="K195" s="297"/>
    </row>
    <row r="196" spans="2:11" ht="13.5">
      <c r="B196" s="279"/>
      <c r="C196" s="280"/>
      <c r="D196" s="280"/>
      <c r="E196" s="280"/>
      <c r="F196" s="280"/>
      <c r="G196" s="280"/>
      <c r="H196" s="280"/>
      <c r="I196" s="280"/>
      <c r="J196" s="280"/>
      <c r="K196" s="281"/>
    </row>
    <row r="197" spans="2:11" ht="21">
      <c r="B197" s="282"/>
      <c r="C197" s="412" t="s">
        <v>6031</v>
      </c>
      <c r="D197" s="412"/>
      <c r="E197" s="412"/>
      <c r="F197" s="412"/>
      <c r="G197" s="412"/>
      <c r="H197" s="412"/>
      <c r="I197" s="412"/>
      <c r="J197" s="412"/>
      <c r="K197" s="283"/>
    </row>
    <row r="198" spans="2:11" ht="25.5" customHeight="1">
      <c r="B198" s="282"/>
      <c r="C198" s="347" t="s">
        <v>6032</v>
      </c>
      <c r="D198" s="347"/>
      <c r="E198" s="347"/>
      <c r="F198" s="347" t="s">
        <v>6033</v>
      </c>
      <c r="G198" s="348"/>
      <c r="H198" s="416" t="s">
        <v>6034</v>
      </c>
      <c r="I198" s="416"/>
      <c r="J198" s="416"/>
      <c r="K198" s="283"/>
    </row>
    <row r="199" spans="2:11" ht="5.25" customHeight="1">
      <c r="B199" s="311"/>
      <c r="C199" s="308"/>
      <c r="D199" s="308"/>
      <c r="E199" s="308"/>
      <c r="F199" s="308"/>
      <c r="G199" s="291"/>
      <c r="H199" s="308"/>
      <c r="I199" s="308"/>
      <c r="J199" s="308"/>
      <c r="K199" s="332"/>
    </row>
    <row r="200" spans="2:11" ht="15" customHeight="1">
      <c r="B200" s="311"/>
      <c r="C200" s="291" t="s">
        <v>6024</v>
      </c>
      <c r="D200" s="291"/>
      <c r="E200" s="291"/>
      <c r="F200" s="310" t="s">
        <v>42</v>
      </c>
      <c r="G200" s="291"/>
      <c r="H200" s="417" t="s">
        <v>6035</v>
      </c>
      <c r="I200" s="417"/>
      <c r="J200" s="417"/>
      <c r="K200" s="332"/>
    </row>
    <row r="201" spans="2:11" ht="15" customHeight="1">
      <c r="B201" s="311"/>
      <c r="C201" s="317"/>
      <c r="D201" s="291"/>
      <c r="E201" s="291"/>
      <c r="F201" s="310" t="s">
        <v>43</v>
      </c>
      <c r="G201" s="291"/>
      <c r="H201" s="417" t="s">
        <v>6036</v>
      </c>
      <c r="I201" s="417"/>
      <c r="J201" s="417"/>
      <c r="K201" s="332"/>
    </row>
    <row r="202" spans="2:11" ht="15" customHeight="1">
      <c r="B202" s="311"/>
      <c r="C202" s="317"/>
      <c r="D202" s="291"/>
      <c r="E202" s="291"/>
      <c r="F202" s="310" t="s">
        <v>46</v>
      </c>
      <c r="G202" s="291"/>
      <c r="H202" s="417" t="s">
        <v>6037</v>
      </c>
      <c r="I202" s="417"/>
      <c r="J202" s="417"/>
      <c r="K202" s="332"/>
    </row>
    <row r="203" spans="2:11" ht="15" customHeight="1">
      <c r="B203" s="311"/>
      <c r="C203" s="291"/>
      <c r="D203" s="291"/>
      <c r="E203" s="291"/>
      <c r="F203" s="310" t="s">
        <v>44</v>
      </c>
      <c r="G203" s="291"/>
      <c r="H203" s="417" t="s">
        <v>6038</v>
      </c>
      <c r="I203" s="417"/>
      <c r="J203" s="417"/>
      <c r="K203" s="332"/>
    </row>
    <row r="204" spans="2:11" ht="15" customHeight="1">
      <c r="B204" s="311"/>
      <c r="C204" s="291"/>
      <c r="D204" s="291"/>
      <c r="E204" s="291"/>
      <c r="F204" s="310" t="s">
        <v>45</v>
      </c>
      <c r="G204" s="291"/>
      <c r="H204" s="417" t="s">
        <v>6039</v>
      </c>
      <c r="I204" s="417"/>
      <c r="J204" s="417"/>
      <c r="K204" s="332"/>
    </row>
    <row r="205" spans="2:11" ht="15" customHeight="1">
      <c r="B205" s="311"/>
      <c r="C205" s="291"/>
      <c r="D205" s="291"/>
      <c r="E205" s="291"/>
      <c r="F205" s="310"/>
      <c r="G205" s="291"/>
      <c r="H205" s="291"/>
      <c r="I205" s="291"/>
      <c r="J205" s="291"/>
      <c r="K205" s="332"/>
    </row>
    <row r="206" spans="2:11" ht="15" customHeight="1">
      <c r="B206" s="311"/>
      <c r="C206" s="291" t="s">
        <v>5980</v>
      </c>
      <c r="D206" s="291"/>
      <c r="E206" s="291"/>
      <c r="F206" s="310" t="s">
        <v>77</v>
      </c>
      <c r="G206" s="291"/>
      <c r="H206" s="417" t="s">
        <v>6040</v>
      </c>
      <c r="I206" s="417"/>
      <c r="J206" s="417"/>
      <c r="K206" s="332"/>
    </row>
    <row r="207" spans="2:11" ht="15" customHeight="1">
      <c r="B207" s="311"/>
      <c r="C207" s="317"/>
      <c r="D207" s="291"/>
      <c r="E207" s="291"/>
      <c r="F207" s="310" t="s">
        <v>5878</v>
      </c>
      <c r="G207" s="291"/>
      <c r="H207" s="417" t="s">
        <v>5879</v>
      </c>
      <c r="I207" s="417"/>
      <c r="J207" s="417"/>
      <c r="K207" s="332"/>
    </row>
    <row r="208" spans="2:11" ht="15" customHeight="1">
      <c r="B208" s="311"/>
      <c r="C208" s="291"/>
      <c r="D208" s="291"/>
      <c r="E208" s="291"/>
      <c r="F208" s="310" t="s">
        <v>5876</v>
      </c>
      <c r="G208" s="291"/>
      <c r="H208" s="417" t="s">
        <v>6041</v>
      </c>
      <c r="I208" s="417"/>
      <c r="J208" s="417"/>
      <c r="K208" s="332"/>
    </row>
    <row r="209" spans="2:11" ht="15" customHeight="1">
      <c r="B209" s="349"/>
      <c r="C209" s="317"/>
      <c r="D209" s="317"/>
      <c r="E209" s="317"/>
      <c r="F209" s="310" t="s">
        <v>5880</v>
      </c>
      <c r="G209" s="296"/>
      <c r="H209" s="418" t="s">
        <v>5881</v>
      </c>
      <c r="I209" s="418"/>
      <c r="J209" s="418"/>
      <c r="K209" s="350"/>
    </row>
    <row r="210" spans="2:11" ht="15" customHeight="1">
      <c r="B210" s="349"/>
      <c r="C210" s="317"/>
      <c r="D210" s="317"/>
      <c r="E210" s="317"/>
      <c r="F210" s="310" t="s">
        <v>5882</v>
      </c>
      <c r="G210" s="296"/>
      <c r="H210" s="418" t="s">
        <v>6042</v>
      </c>
      <c r="I210" s="418"/>
      <c r="J210" s="418"/>
      <c r="K210" s="350"/>
    </row>
    <row r="211" spans="2:11" ht="15" customHeight="1">
      <c r="B211" s="349"/>
      <c r="C211" s="317"/>
      <c r="D211" s="317"/>
      <c r="E211" s="317"/>
      <c r="F211" s="351"/>
      <c r="G211" s="296"/>
      <c r="H211" s="352"/>
      <c r="I211" s="352"/>
      <c r="J211" s="352"/>
      <c r="K211" s="350"/>
    </row>
    <row r="212" spans="2:11" ht="15" customHeight="1">
      <c r="B212" s="349"/>
      <c r="C212" s="291" t="s">
        <v>6004</v>
      </c>
      <c r="D212" s="317"/>
      <c r="E212" s="317"/>
      <c r="F212" s="310">
        <v>1</v>
      </c>
      <c r="G212" s="296"/>
      <c r="H212" s="418" t="s">
        <v>6043</v>
      </c>
      <c r="I212" s="418"/>
      <c r="J212" s="418"/>
      <c r="K212" s="350"/>
    </row>
    <row r="213" spans="2:11" ht="15" customHeight="1">
      <c r="B213" s="349"/>
      <c r="C213" s="317"/>
      <c r="D213" s="317"/>
      <c r="E213" s="317"/>
      <c r="F213" s="310">
        <v>2</v>
      </c>
      <c r="G213" s="296"/>
      <c r="H213" s="418" t="s">
        <v>6044</v>
      </c>
      <c r="I213" s="418"/>
      <c r="J213" s="418"/>
      <c r="K213" s="350"/>
    </row>
    <row r="214" spans="2:11" ht="15" customHeight="1">
      <c r="B214" s="349"/>
      <c r="C214" s="317"/>
      <c r="D214" s="317"/>
      <c r="E214" s="317"/>
      <c r="F214" s="310">
        <v>3</v>
      </c>
      <c r="G214" s="296"/>
      <c r="H214" s="418" t="s">
        <v>6045</v>
      </c>
      <c r="I214" s="418"/>
      <c r="J214" s="418"/>
      <c r="K214" s="350"/>
    </row>
    <row r="215" spans="2:11" ht="15" customHeight="1">
      <c r="B215" s="349"/>
      <c r="C215" s="317"/>
      <c r="D215" s="317"/>
      <c r="E215" s="317"/>
      <c r="F215" s="310">
        <v>4</v>
      </c>
      <c r="G215" s="296"/>
      <c r="H215" s="418" t="s">
        <v>6046</v>
      </c>
      <c r="I215" s="418"/>
      <c r="J215" s="418"/>
      <c r="K215" s="350"/>
    </row>
    <row r="216" spans="2:11" ht="12.75" customHeight="1">
      <c r="B216" s="353"/>
      <c r="C216" s="354"/>
      <c r="D216" s="354"/>
      <c r="E216" s="354"/>
      <c r="F216" s="354"/>
      <c r="G216" s="354"/>
      <c r="H216" s="354"/>
      <c r="I216" s="354"/>
      <c r="J216" s="354"/>
      <c r="K216" s="355"/>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94"/>
  <sheetViews>
    <sheetView showGridLines="0" workbookViewId="0" topLeftCell="A1">
      <pane ySplit="1" topLeftCell="A459" activePane="bottomLeft" state="frozen"/>
      <selection pane="bottomLeft" activeCell="J70" sqref="J7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1"/>
      <c r="C1" s="121"/>
      <c r="D1" s="122" t="s">
        <v>1</v>
      </c>
      <c r="E1" s="121"/>
      <c r="F1" s="123" t="s">
        <v>130</v>
      </c>
      <c r="G1" s="405" t="s">
        <v>131</v>
      </c>
      <c r="H1" s="405"/>
      <c r="I1" s="124"/>
      <c r="J1" s="123" t="s">
        <v>132</v>
      </c>
      <c r="K1" s="122" t="s">
        <v>133</v>
      </c>
      <c r="L1" s="123" t="s">
        <v>134</v>
      </c>
      <c r="M1" s="123"/>
      <c r="N1" s="123"/>
      <c r="O1" s="123"/>
      <c r="P1" s="123"/>
      <c r="Q1" s="123"/>
      <c r="R1" s="123"/>
      <c r="S1" s="123"/>
      <c r="T1" s="12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92"/>
      <c r="M2" s="392"/>
      <c r="N2" s="392"/>
      <c r="O2" s="392"/>
      <c r="P2" s="392"/>
      <c r="Q2" s="392"/>
      <c r="R2" s="392"/>
      <c r="S2" s="392"/>
      <c r="T2" s="392"/>
      <c r="U2" s="392"/>
      <c r="V2" s="392"/>
      <c r="AT2" s="25" t="s">
        <v>89</v>
      </c>
    </row>
    <row r="3" spans="2:46" ht="6.95" customHeight="1">
      <c r="B3" s="26"/>
      <c r="C3" s="27"/>
      <c r="D3" s="27"/>
      <c r="E3" s="27"/>
      <c r="F3" s="27"/>
      <c r="G3" s="27"/>
      <c r="H3" s="27"/>
      <c r="I3" s="125"/>
      <c r="J3" s="27"/>
      <c r="K3" s="28"/>
      <c r="AT3" s="25" t="s">
        <v>80</v>
      </c>
    </row>
    <row r="4" spans="2:46" ht="36.95" customHeight="1">
      <c r="B4" s="29"/>
      <c r="C4" s="30"/>
      <c r="D4" s="31" t="s">
        <v>135</v>
      </c>
      <c r="E4" s="30"/>
      <c r="F4" s="30"/>
      <c r="G4" s="30"/>
      <c r="H4" s="30"/>
      <c r="I4" s="126"/>
      <c r="J4" s="30"/>
      <c r="K4" s="32"/>
      <c r="M4" s="33" t="s">
        <v>12</v>
      </c>
      <c r="AT4" s="25" t="s">
        <v>6</v>
      </c>
    </row>
    <row r="5" spans="2:11" ht="6.95" customHeight="1">
      <c r="B5" s="29"/>
      <c r="C5" s="30"/>
      <c r="D5" s="30"/>
      <c r="E5" s="30"/>
      <c r="F5" s="30"/>
      <c r="G5" s="30"/>
      <c r="H5" s="30"/>
      <c r="I5" s="126"/>
      <c r="J5" s="30"/>
      <c r="K5" s="32"/>
    </row>
    <row r="6" spans="2:11" ht="15">
      <c r="B6" s="29"/>
      <c r="C6" s="30"/>
      <c r="D6" s="38" t="s">
        <v>18</v>
      </c>
      <c r="E6" s="30"/>
      <c r="F6" s="30"/>
      <c r="G6" s="30"/>
      <c r="H6" s="30"/>
      <c r="I6" s="126"/>
      <c r="J6" s="30"/>
      <c r="K6" s="32"/>
    </row>
    <row r="7" spans="2:11" ht="16.5" customHeight="1">
      <c r="B7" s="29"/>
      <c r="C7" s="30"/>
      <c r="D7" s="30"/>
      <c r="E7" s="406" t="str">
        <f>'Rekapitulace stavby'!K6</f>
        <v>Stavební úpravy a přístavba komunitního centra BÉTEL</v>
      </c>
      <c r="F7" s="407"/>
      <c r="G7" s="407"/>
      <c r="H7" s="407"/>
      <c r="I7" s="126"/>
      <c r="J7" s="30"/>
      <c r="K7" s="32"/>
    </row>
    <row r="8" spans="2:11" ht="15">
      <c r="B8" s="29"/>
      <c r="C8" s="30"/>
      <c r="D8" s="38" t="s">
        <v>136</v>
      </c>
      <c r="E8" s="30"/>
      <c r="F8" s="30"/>
      <c r="G8" s="30"/>
      <c r="H8" s="30"/>
      <c r="I8" s="126"/>
      <c r="J8" s="30"/>
      <c r="K8" s="32"/>
    </row>
    <row r="9" spans="2:11" ht="16.5" customHeight="1">
      <c r="B9" s="29"/>
      <c r="C9" s="30"/>
      <c r="D9" s="30"/>
      <c r="E9" s="406" t="s">
        <v>137</v>
      </c>
      <c r="F9" s="385"/>
      <c r="G9" s="385"/>
      <c r="H9" s="385"/>
      <c r="I9" s="126"/>
      <c r="J9" s="30"/>
      <c r="K9" s="32"/>
    </row>
    <row r="10" spans="2:11" ht="15">
      <c r="B10" s="29"/>
      <c r="C10" s="30"/>
      <c r="D10" s="38" t="s">
        <v>138</v>
      </c>
      <c r="E10" s="30"/>
      <c r="F10" s="30"/>
      <c r="G10" s="30"/>
      <c r="H10" s="30"/>
      <c r="I10" s="126"/>
      <c r="J10" s="30"/>
      <c r="K10" s="32"/>
    </row>
    <row r="11" spans="2:11" s="1" customFormat="1" ht="16.5" customHeight="1">
      <c r="B11" s="41"/>
      <c r="C11" s="42"/>
      <c r="D11" s="42"/>
      <c r="E11" s="378" t="s">
        <v>139</v>
      </c>
      <c r="F11" s="408"/>
      <c r="G11" s="408"/>
      <c r="H11" s="408"/>
      <c r="I11" s="127"/>
      <c r="J11" s="42"/>
      <c r="K11" s="45"/>
    </row>
    <row r="12" spans="2:11" s="1" customFormat="1" ht="15">
      <c r="B12" s="41"/>
      <c r="C12" s="42"/>
      <c r="D12" s="38" t="s">
        <v>140</v>
      </c>
      <c r="E12" s="42"/>
      <c r="F12" s="42"/>
      <c r="G12" s="42"/>
      <c r="H12" s="42"/>
      <c r="I12" s="127"/>
      <c r="J12" s="42"/>
      <c r="K12" s="45"/>
    </row>
    <row r="13" spans="2:11" s="1" customFormat="1" ht="36.95" customHeight="1">
      <c r="B13" s="41"/>
      <c r="C13" s="42"/>
      <c r="D13" s="42"/>
      <c r="E13" s="409" t="s">
        <v>141</v>
      </c>
      <c r="F13" s="408"/>
      <c r="G13" s="408"/>
      <c r="H13" s="408"/>
      <c r="I13" s="127"/>
      <c r="J13" s="42"/>
      <c r="K13" s="45"/>
    </row>
    <row r="14" spans="2:11" s="1" customFormat="1" ht="13.5">
      <c r="B14" s="41"/>
      <c r="C14" s="42"/>
      <c r="D14" s="42"/>
      <c r="E14" s="42"/>
      <c r="F14" s="42"/>
      <c r="G14" s="42"/>
      <c r="H14" s="42"/>
      <c r="I14" s="127"/>
      <c r="J14" s="42"/>
      <c r="K14" s="45"/>
    </row>
    <row r="15" spans="2:11" s="1" customFormat="1" ht="14.45" customHeight="1">
      <c r="B15" s="41"/>
      <c r="C15" s="42"/>
      <c r="D15" s="38" t="s">
        <v>20</v>
      </c>
      <c r="E15" s="42"/>
      <c r="F15" s="36" t="s">
        <v>21</v>
      </c>
      <c r="G15" s="42"/>
      <c r="H15" s="42"/>
      <c r="I15" s="128" t="s">
        <v>22</v>
      </c>
      <c r="J15" s="36" t="s">
        <v>21</v>
      </c>
      <c r="K15" s="45"/>
    </row>
    <row r="16" spans="2:11" s="1" customFormat="1" ht="14.45" customHeight="1">
      <c r="B16" s="41"/>
      <c r="C16" s="42"/>
      <c r="D16" s="38" t="s">
        <v>23</v>
      </c>
      <c r="E16" s="42"/>
      <c r="F16" s="36" t="s">
        <v>24</v>
      </c>
      <c r="G16" s="42"/>
      <c r="H16" s="42"/>
      <c r="I16" s="128" t="s">
        <v>25</v>
      </c>
      <c r="J16" s="129">
        <f>'Rekapitulace stavby'!AN8</f>
        <v>43389</v>
      </c>
      <c r="K16" s="45"/>
    </row>
    <row r="17" spans="2:11" s="1" customFormat="1" ht="10.9" customHeight="1">
      <c r="B17" s="41"/>
      <c r="C17" s="42"/>
      <c r="D17" s="42"/>
      <c r="E17" s="42"/>
      <c r="F17" s="42"/>
      <c r="G17" s="42"/>
      <c r="H17" s="42"/>
      <c r="I17" s="127"/>
      <c r="J17" s="42"/>
      <c r="K17" s="45"/>
    </row>
    <row r="18" spans="2:11" s="1" customFormat="1" ht="14.45" customHeight="1">
      <c r="B18" s="41"/>
      <c r="C18" s="42"/>
      <c r="D18" s="38" t="s">
        <v>26</v>
      </c>
      <c r="E18" s="42"/>
      <c r="F18" s="42"/>
      <c r="G18" s="42"/>
      <c r="H18" s="42"/>
      <c r="I18" s="128" t="s">
        <v>27</v>
      </c>
      <c r="J18" s="36" t="s">
        <v>21</v>
      </c>
      <c r="K18" s="45"/>
    </row>
    <row r="19" spans="2:11" s="1" customFormat="1" ht="18" customHeight="1">
      <c r="B19" s="41"/>
      <c r="C19" s="42"/>
      <c r="D19" s="42"/>
      <c r="E19" s="36" t="s">
        <v>29</v>
      </c>
      <c r="F19" s="42"/>
      <c r="G19" s="42"/>
      <c r="H19" s="42"/>
      <c r="I19" s="128" t="s">
        <v>30</v>
      </c>
      <c r="J19" s="36" t="s">
        <v>21</v>
      </c>
      <c r="K19" s="45"/>
    </row>
    <row r="20" spans="2:11" s="1" customFormat="1" ht="6.95" customHeight="1">
      <c r="B20" s="41"/>
      <c r="C20" s="42"/>
      <c r="D20" s="42"/>
      <c r="E20" s="42"/>
      <c r="F20" s="42"/>
      <c r="G20" s="42"/>
      <c r="H20" s="42"/>
      <c r="I20" s="127"/>
      <c r="J20" s="42"/>
      <c r="K20" s="45"/>
    </row>
    <row r="21" spans="2:11" s="1" customFormat="1" ht="14.45" customHeight="1">
      <c r="B21" s="41"/>
      <c r="C21" s="42"/>
      <c r="D21" s="38" t="s">
        <v>31</v>
      </c>
      <c r="E21" s="42"/>
      <c r="F21" s="42"/>
      <c r="G21" s="42"/>
      <c r="H21" s="42"/>
      <c r="I21" s="128" t="s">
        <v>27</v>
      </c>
      <c r="J21" s="36" t="str">
        <f>IF('Rekapitulace stavby'!AN13="Vyplň údaj","",IF('Rekapitulace stavby'!AN13="","",'Rekapitulace stavby'!AN13))</f>
        <v/>
      </c>
      <c r="K21" s="45"/>
    </row>
    <row r="22" spans="2:11" s="1" customFormat="1" ht="18" customHeight="1">
      <c r="B22" s="41"/>
      <c r="C22" s="42"/>
      <c r="D22" s="42"/>
      <c r="E22" s="36" t="str">
        <f>IF('Rekapitulace stavby'!E14="Vyplň údaj","",IF('Rekapitulace stavby'!E14="","",'Rekapitulace stavby'!E14))</f>
        <v/>
      </c>
      <c r="F22" s="42"/>
      <c r="G22" s="42"/>
      <c r="H22" s="42"/>
      <c r="I22" s="128" t="s">
        <v>30</v>
      </c>
      <c r="J22" s="36" t="str">
        <f>IF('Rekapitulace stavby'!AN14="Vyplň údaj","",IF('Rekapitulace stavby'!AN14="","",'Rekapitulace stavby'!AN14))</f>
        <v/>
      </c>
      <c r="K22" s="45"/>
    </row>
    <row r="23" spans="2:11" s="1" customFormat="1" ht="6.95" customHeight="1">
      <c r="B23" s="41"/>
      <c r="C23" s="42"/>
      <c r="D23" s="42"/>
      <c r="E23" s="42"/>
      <c r="F23" s="42"/>
      <c r="G23" s="42"/>
      <c r="H23" s="42"/>
      <c r="I23" s="127"/>
      <c r="J23" s="42"/>
      <c r="K23" s="45"/>
    </row>
    <row r="24" spans="2:11" s="1" customFormat="1" ht="14.45" customHeight="1">
      <c r="B24" s="41"/>
      <c r="C24" s="42"/>
      <c r="D24" s="38" t="s">
        <v>33</v>
      </c>
      <c r="E24" s="42"/>
      <c r="F24" s="42"/>
      <c r="G24" s="42"/>
      <c r="H24" s="42"/>
      <c r="I24" s="128" t="s">
        <v>27</v>
      </c>
      <c r="J24" s="36" t="s">
        <v>21</v>
      </c>
      <c r="K24" s="45"/>
    </row>
    <row r="25" spans="2:11" s="1" customFormat="1" ht="18" customHeight="1">
      <c r="B25" s="41"/>
      <c r="C25" s="42"/>
      <c r="D25" s="42"/>
      <c r="E25" s="36" t="s">
        <v>34</v>
      </c>
      <c r="F25" s="42"/>
      <c r="G25" s="42"/>
      <c r="H25" s="42"/>
      <c r="I25" s="128" t="s">
        <v>30</v>
      </c>
      <c r="J25" s="36" t="s">
        <v>21</v>
      </c>
      <c r="K25" s="45"/>
    </row>
    <row r="26" spans="2:11" s="1" customFormat="1" ht="6.95" customHeight="1">
      <c r="B26" s="41"/>
      <c r="C26" s="42"/>
      <c r="D26" s="42"/>
      <c r="E26" s="42"/>
      <c r="F26" s="42"/>
      <c r="G26" s="42"/>
      <c r="H26" s="42"/>
      <c r="I26" s="127"/>
      <c r="J26" s="42"/>
      <c r="K26" s="45"/>
    </row>
    <row r="27" spans="2:11" s="1" customFormat="1" ht="14.45" customHeight="1">
      <c r="B27" s="41"/>
      <c r="C27" s="42"/>
      <c r="D27" s="38" t="s">
        <v>36</v>
      </c>
      <c r="E27" s="42"/>
      <c r="F27" s="42"/>
      <c r="G27" s="42"/>
      <c r="H27" s="42"/>
      <c r="I27" s="127"/>
      <c r="J27" s="42"/>
      <c r="K27" s="45"/>
    </row>
    <row r="28" spans="2:11" s="7" customFormat="1" ht="16.5" customHeight="1">
      <c r="B28" s="130"/>
      <c r="C28" s="131"/>
      <c r="D28" s="131"/>
      <c r="E28" s="396" t="s">
        <v>21</v>
      </c>
      <c r="F28" s="396"/>
      <c r="G28" s="396"/>
      <c r="H28" s="396"/>
      <c r="I28" s="132"/>
      <c r="J28" s="131"/>
      <c r="K28" s="133"/>
    </row>
    <row r="29" spans="2:11" s="1" customFormat="1" ht="6.95" customHeight="1">
      <c r="B29" s="41"/>
      <c r="C29" s="42"/>
      <c r="D29" s="42"/>
      <c r="E29" s="42"/>
      <c r="F29" s="42"/>
      <c r="G29" s="42"/>
      <c r="H29" s="42"/>
      <c r="I29" s="127"/>
      <c r="J29" s="42"/>
      <c r="K29" s="45"/>
    </row>
    <row r="30" spans="2:11" s="1" customFormat="1" ht="6.95" customHeight="1">
      <c r="B30" s="41"/>
      <c r="C30" s="42"/>
      <c r="D30" s="85"/>
      <c r="E30" s="85"/>
      <c r="F30" s="85"/>
      <c r="G30" s="85"/>
      <c r="H30" s="85"/>
      <c r="I30" s="134"/>
      <c r="J30" s="85"/>
      <c r="K30" s="135"/>
    </row>
    <row r="31" spans="2:11" s="1" customFormat="1" ht="25.35" customHeight="1">
      <c r="B31" s="41"/>
      <c r="C31" s="42"/>
      <c r="D31" s="136" t="s">
        <v>37</v>
      </c>
      <c r="E31" s="42"/>
      <c r="F31" s="42"/>
      <c r="G31" s="42"/>
      <c r="H31" s="42"/>
      <c r="I31" s="127"/>
      <c r="J31" s="137">
        <f>ROUND(J135,2)</f>
        <v>0</v>
      </c>
      <c r="K31" s="45"/>
    </row>
    <row r="32" spans="2:11" s="1" customFormat="1" ht="6.95" customHeight="1">
      <c r="B32" s="41"/>
      <c r="C32" s="42"/>
      <c r="D32" s="85"/>
      <c r="E32" s="85"/>
      <c r="F32" s="85"/>
      <c r="G32" s="85"/>
      <c r="H32" s="85"/>
      <c r="I32" s="134"/>
      <c r="J32" s="85"/>
      <c r="K32" s="135"/>
    </row>
    <row r="33" spans="2:11" s="1" customFormat="1" ht="14.45" customHeight="1">
      <c r="B33" s="41"/>
      <c r="C33" s="42"/>
      <c r="D33" s="42"/>
      <c r="E33" s="42"/>
      <c r="F33" s="46" t="s">
        <v>39</v>
      </c>
      <c r="G33" s="42"/>
      <c r="H33" s="42"/>
      <c r="I33" s="138" t="s">
        <v>38</v>
      </c>
      <c r="J33" s="46" t="s">
        <v>40</v>
      </c>
      <c r="K33" s="45"/>
    </row>
    <row r="34" spans="2:11" s="1" customFormat="1" ht="14.45" customHeight="1">
      <c r="B34" s="41"/>
      <c r="C34" s="42"/>
      <c r="D34" s="49" t="s">
        <v>41</v>
      </c>
      <c r="E34" s="49" t="s">
        <v>42</v>
      </c>
      <c r="F34" s="139">
        <f>ROUND(SUM(BE135:BE2393),2)</f>
        <v>0</v>
      </c>
      <c r="G34" s="42"/>
      <c r="H34" s="42"/>
      <c r="I34" s="140">
        <v>0.21</v>
      </c>
      <c r="J34" s="139">
        <f>ROUND(ROUND((SUM(BE135:BE2393)),2)*I34,2)</f>
        <v>0</v>
      </c>
      <c r="K34" s="45"/>
    </row>
    <row r="35" spans="2:11" s="1" customFormat="1" ht="14.45" customHeight="1">
      <c r="B35" s="41"/>
      <c r="C35" s="42"/>
      <c r="D35" s="42"/>
      <c r="E35" s="49" t="s">
        <v>43</v>
      </c>
      <c r="F35" s="139">
        <f>ROUND(SUM(BF135:BF2393),2)</f>
        <v>0</v>
      </c>
      <c r="G35" s="42"/>
      <c r="H35" s="42"/>
      <c r="I35" s="140">
        <v>0.15</v>
      </c>
      <c r="J35" s="139">
        <f>ROUND(ROUND((SUM(BF135:BF2393)),2)*I35,2)</f>
        <v>0</v>
      </c>
      <c r="K35" s="45"/>
    </row>
    <row r="36" spans="2:11" s="1" customFormat="1" ht="14.45" customHeight="1" hidden="1">
      <c r="B36" s="41"/>
      <c r="C36" s="42"/>
      <c r="D36" s="42"/>
      <c r="E36" s="49" t="s">
        <v>44</v>
      </c>
      <c r="F36" s="139">
        <f>ROUND(SUM(BG135:BG2393),2)</f>
        <v>0</v>
      </c>
      <c r="G36" s="42"/>
      <c r="H36" s="42"/>
      <c r="I36" s="140">
        <v>0.21</v>
      </c>
      <c r="J36" s="139">
        <v>0</v>
      </c>
      <c r="K36" s="45"/>
    </row>
    <row r="37" spans="2:11" s="1" customFormat="1" ht="14.45" customHeight="1" hidden="1">
      <c r="B37" s="41"/>
      <c r="C37" s="42"/>
      <c r="D37" s="42"/>
      <c r="E37" s="49" t="s">
        <v>45</v>
      </c>
      <c r="F37" s="139">
        <f>ROUND(SUM(BH135:BH2393),2)</f>
        <v>0</v>
      </c>
      <c r="G37" s="42"/>
      <c r="H37" s="42"/>
      <c r="I37" s="140">
        <v>0.15</v>
      </c>
      <c r="J37" s="139">
        <v>0</v>
      </c>
      <c r="K37" s="45"/>
    </row>
    <row r="38" spans="2:11" s="1" customFormat="1" ht="14.45" customHeight="1" hidden="1">
      <c r="B38" s="41"/>
      <c r="C38" s="42"/>
      <c r="D38" s="42"/>
      <c r="E38" s="49" t="s">
        <v>46</v>
      </c>
      <c r="F38" s="139">
        <f>ROUND(SUM(BI135:BI2393),2)</f>
        <v>0</v>
      </c>
      <c r="G38" s="42"/>
      <c r="H38" s="42"/>
      <c r="I38" s="140">
        <v>0</v>
      </c>
      <c r="J38" s="139">
        <v>0</v>
      </c>
      <c r="K38" s="45"/>
    </row>
    <row r="39" spans="2:11" s="1" customFormat="1" ht="6.95" customHeight="1">
      <c r="B39" s="41"/>
      <c r="C39" s="42"/>
      <c r="D39" s="42"/>
      <c r="E39" s="42"/>
      <c r="F39" s="42"/>
      <c r="G39" s="42"/>
      <c r="H39" s="42"/>
      <c r="I39" s="127"/>
      <c r="J39" s="42"/>
      <c r="K39" s="45"/>
    </row>
    <row r="40" spans="2:11" s="1" customFormat="1" ht="25.35" customHeight="1">
      <c r="B40" s="41"/>
      <c r="C40" s="141"/>
      <c r="D40" s="142" t="s">
        <v>47</v>
      </c>
      <c r="E40" s="79"/>
      <c r="F40" s="79"/>
      <c r="G40" s="143" t="s">
        <v>48</v>
      </c>
      <c r="H40" s="144" t="s">
        <v>49</v>
      </c>
      <c r="I40" s="145"/>
      <c r="J40" s="146">
        <f>SUM(J31:J38)</f>
        <v>0</v>
      </c>
      <c r="K40" s="147"/>
    </row>
    <row r="41" spans="2:11" s="1" customFormat="1" ht="14.45" customHeight="1">
      <c r="B41" s="56"/>
      <c r="C41" s="57"/>
      <c r="D41" s="57"/>
      <c r="E41" s="57"/>
      <c r="F41" s="57"/>
      <c r="G41" s="57"/>
      <c r="H41" s="57"/>
      <c r="I41" s="148"/>
      <c r="J41" s="57"/>
      <c r="K41" s="58"/>
    </row>
    <row r="45" spans="2:11" s="1" customFormat="1" ht="6.95" customHeight="1">
      <c r="B45" s="149"/>
      <c r="C45" s="150"/>
      <c r="D45" s="150"/>
      <c r="E45" s="150"/>
      <c r="F45" s="150"/>
      <c r="G45" s="150"/>
      <c r="H45" s="150"/>
      <c r="I45" s="151"/>
      <c r="J45" s="150"/>
      <c r="K45" s="152"/>
    </row>
    <row r="46" spans="2:11" s="1" customFormat="1" ht="36.95" customHeight="1">
      <c r="B46" s="41"/>
      <c r="C46" s="31" t="s">
        <v>142</v>
      </c>
      <c r="D46" s="42"/>
      <c r="E46" s="42"/>
      <c r="F46" s="42"/>
      <c r="G46" s="42"/>
      <c r="H46" s="42"/>
      <c r="I46" s="127"/>
      <c r="J46" s="42"/>
      <c r="K46" s="45"/>
    </row>
    <row r="47" spans="2:11" s="1" customFormat="1" ht="6.95" customHeight="1">
      <c r="B47" s="41"/>
      <c r="C47" s="42"/>
      <c r="D47" s="42"/>
      <c r="E47" s="42"/>
      <c r="F47" s="42"/>
      <c r="G47" s="42"/>
      <c r="H47" s="42"/>
      <c r="I47" s="127"/>
      <c r="J47" s="42"/>
      <c r="K47" s="45"/>
    </row>
    <row r="48" spans="2:11" s="1" customFormat="1" ht="14.45" customHeight="1">
      <c r="B48" s="41"/>
      <c r="C48" s="38" t="s">
        <v>18</v>
      </c>
      <c r="D48" s="42"/>
      <c r="E48" s="42"/>
      <c r="F48" s="42"/>
      <c r="G48" s="42"/>
      <c r="H48" s="42"/>
      <c r="I48" s="127"/>
      <c r="J48" s="42"/>
      <c r="K48" s="45"/>
    </row>
    <row r="49" spans="2:11" s="1" customFormat="1" ht="16.5" customHeight="1">
      <c r="B49" s="41"/>
      <c r="C49" s="42"/>
      <c r="D49" s="42"/>
      <c r="E49" s="406" t="str">
        <f>E7</f>
        <v>Stavební úpravy a přístavba komunitního centra BÉTEL</v>
      </c>
      <c r="F49" s="407"/>
      <c r="G49" s="407"/>
      <c r="H49" s="407"/>
      <c r="I49" s="127"/>
      <c r="J49" s="42"/>
      <c r="K49" s="45"/>
    </row>
    <row r="50" spans="2:11" ht="15">
      <c r="B50" s="29"/>
      <c r="C50" s="38" t="s">
        <v>136</v>
      </c>
      <c r="D50" s="30"/>
      <c r="E50" s="30"/>
      <c r="F50" s="30"/>
      <c r="G50" s="30"/>
      <c r="H50" s="30"/>
      <c r="I50" s="126"/>
      <c r="J50" s="30"/>
      <c r="K50" s="32"/>
    </row>
    <row r="51" spans="2:11" ht="16.5" customHeight="1">
      <c r="B51" s="29"/>
      <c r="C51" s="30"/>
      <c r="D51" s="30"/>
      <c r="E51" s="406" t="s">
        <v>137</v>
      </c>
      <c r="F51" s="385"/>
      <c r="G51" s="385"/>
      <c r="H51" s="385"/>
      <c r="I51" s="126"/>
      <c r="J51" s="30"/>
      <c r="K51" s="32"/>
    </row>
    <row r="52" spans="2:11" ht="15">
      <c r="B52" s="29"/>
      <c r="C52" s="38" t="s">
        <v>138</v>
      </c>
      <c r="D52" s="30"/>
      <c r="E52" s="30"/>
      <c r="F52" s="30"/>
      <c r="G52" s="30"/>
      <c r="H52" s="30"/>
      <c r="I52" s="126"/>
      <c r="J52" s="30"/>
      <c r="K52" s="32"/>
    </row>
    <row r="53" spans="2:11" s="1" customFormat="1" ht="16.5" customHeight="1">
      <c r="B53" s="41"/>
      <c r="C53" s="42"/>
      <c r="D53" s="42"/>
      <c r="E53" s="378" t="s">
        <v>139</v>
      </c>
      <c r="F53" s="408"/>
      <c r="G53" s="408"/>
      <c r="H53" s="408"/>
      <c r="I53" s="127"/>
      <c r="J53" s="42"/>
      <c r="K53" s="45"/>
    </row>
    <row r="54" spans="2:11" s="1" customFormat="1" ht="14.45" customHeight="1">
      <c r="B54" s="41"/>
      <c r="C54" s="38" t="s">
        <v>140</v>
      </c>
      <c r="D54" s="42"/>
      <c r="E54" s="42"/>
      <c r="F54" s="42"/>
      <c r="G54" s="42"/>
      <c r="H54" s="42"/>
      <c r="I54" s="127"/>
      <c r="J54" s="42"/>
      <c r="K54" s="45"/>
    </row>
    <row r="55" spans="2:11" s="1" customFormat="1" ht="17.25" customHeight="1">
      <c r="B55" s="41"/>
      <c r="C55" s="42"/>
      <c r="D55" s="42"/>
      <c r="E55" s="409" t="str">
        <f>E13</f>
        <v>část 1.1 ST - Stavební část - celý objekt bez bytu</v>
      </c>
      <c r="F55" s="408"/>
      <c r="G55" s="408"/>
      <c r="H55" s="408"/>
      <c r="I55" s="127"/>
      <c r="J55" s="42"/>
      <c r="K55" s="45"/>
    </row>
    <row r="56" spans="2:11" s="1" customFormat="1" ht="6.95" customHeight="1">
      <c r="B56" s="41"/>
      <c r="C56" s="42"/>
      <c r="D56" s="42"/>
      <c r="E56" s="42"/>
      <c r="F56" s="42"/>
      <c r="G56" s="42"/>
      <c r="H56" s="42"/>
      <c r="I56" s="127"/>
      <c r="J56" s="42"/>
      <c r="K56" s="45"/>
    </row>
    <row r="57" spans="2:11" s="1" customFormat="1" ht="18" customHeight="1">
      <c r="B57" s="41"/>
      <c r="C57" s="38" t="s">
        <v>23</v>
      </c>
      <c r="D57" s="42"/>
      <c r="E57" s="42"/>
      <c r="F57" s="36" t="str">
        <f>F16</f>
        <v xml:space="preserve">Bezručova čp.503, Chrastava </v>
      </c>
      <c r="G57" s="42"/>
      <c r="H57" s="42"/>
      <c r="I57" s="128" t="s">
        <v>25</v>
      </c>
      <c r="J57" s="129">
        <f>IF(J16="","",J16)</f>
        <v>43389</v>
      </c>
      <c r="K57" s="45"/>
    </row>
    <row r="58" spans="2:11" s="1" customFormat="1" ht="6.95" customHeight="1">
      <c r="B58" s="41"/>
      <c r="C58" s="42"/>
      <c r="D58" s="42"/>
      <c r="E58" s="42"/>
      <c r="F58" s="42"/>
      <c r="G58" s="42"/>
      <c r="H58" s="42"/>
      <c r="I58" s="127"/>
      <c r="J58" s="42"/>
      <c r="K58" s="45"/>
    </row>
    <row r="59" spans="2:11" s="1" customFormat="1" ht="15">
      <c r="B59" s="41"/>
      <c r="C59" s="38" t="s">
        <v>26</v>
      </c>
      <c r="D59" s="42"/>
      <c r="E59" s="42"/>
      <c r="F59" s="36" t="str">
        <f>E19</f>
        <v>Sbor JB v Chrastavě, Bezručova 503, 46331 Chrastav</v>
      </c>
      <c r="G59" s="42"/>
      <c r="H59" s="42"/>
      <c r="I59" s="128" t="s">
        <v>33</v>
      </c>
      <c r="J59" s="396" t="str">
        <f>E25</f>
        <v>FS Vision, s.r.o. IČ: 22792902</v>
      </c>
      <c r="K59" s="45"/>
    </row>
    <row r="60" spans="2:11" s="1" customFormat="1" ht="14.45" customHeight="1">
      <c r="B60" s="41"/>
      <c r="C60" s="38" t="s">
        <v>31</v>
      </c>
      <c r="D60" s="42"/>
      <c r="E60" s="42"/>
      <c r="F60" s="36" t="str">
        <f>IF(E22="","",E22)</f>
        <v/>
      </c>
      <c r="G60" s="42"/>
      <c r="H60" s="42"/>
      <c r="I60" s="127"/>
      <c r="J60" s="410"/>
      <c r="K60" s="45"/>
    </row>
    <row r="61" spans="2:11" s="1" customFormat="1" ht="10.35" customHeight="1">
      <c r="B61" s="41"/>
      <c r="C61" s="42"/>
      <c r="D61" s="42"/>
      <c r="E61" s="42"/>
      <c r="F61" s="42"/>
      <c r="G61" s="42"/>
      <c r="H61" s="42"/>
      <c r="I61" s="127"/>
      <c r="J61" s="42"/>
      <c r="K61" s="45"/>
    </row>
    <row r="62" spans="2:11" s="1" customFormat="1" ht="29.25" customHeight="1">
      <c r="B62" s="41"/>
      <c r="C62" s="153" t="s">
        <v>143</v>
      </c>
      <c r="D62" s="141"/>
      <c r="E62" s="141"/>
      <c r="F62" s="141"/>
      <c r="G62" s="141"/>
      <c r="H62" s="141"/>
      <c r="I62" s="154"/>
      <c r="J62" s="155" t="s">
        <v>144</v>
      </c>
      <c r="K62" s="156"/>
    </row>
    <row r="63" spans="2:11" s="1" customFormat="1" ht="10.35" customHeight="1">
      <c r="B63" s="41"/>
      <c r="C63" s="42"/>
      <c r="D63" s="42"/>
      <c r="E63" s="42"/>
      <c r="F63" s="42"/>
      <c r="G63" s="42"/>
      <c r="H63" s="42"/>
      <c r="I63" s="127"/>
      <c r="J63" s="42"/>
      <c r="K63" s="45"/>
    </row>
    <row r="64" spans="2:47" s="1" customFormat="1" ht="29.25" customHeight="1">
      <c r="B64" s="41"/>
      <c r="C64" s="157" t="s">
        <v>145</v>
      </c>
      <c r="D64" s="42"/>
      <c r="E64" s="42"/>
      <c r="F64" s="42"/>
      <c r="G64" s="42"/>
      <c r="H64" s="42"/>
      <c r="I64" s="127"/>
      <c r="J64" s="137">
        <f>J135</f>
        <v>0</v>
      </c>
      <c r="K64" s="45"/>
      <c r="AU64" s="25" t="s">
        <v>146</v>
      </c>
    </row>
    <row r="65" spans="2:11" s="8" customFormat="1" ht="24.95" customHeight="1">
      <c r="B65" s="158"/>
      <c r="C65" s="159"/>
      <c r="D65" s="160" t="s">
        <v>147</v>
      </c>
      <c r="E65" s="161"/>
      <c r="F65" s="161"/>
      <c r="G65" s="161"/>
      <c r="H65" s="161"/>
      <c r="I65" s="162"/>
      <c r="J65" s="163">
        <f>J136</f>
        <v>0</v>
      </c>
      <c r="K65" s="164"/>
    </row>
    <row r="66" spans="2:11" s="9" customFormat="1" ht="19.9" customHeight="1">
      <c r="B66" s="165"/>
      <c r="C66" s="166"/>
      <c r="D66" s="167" t="s">
        <v>148</v>
      </c>
      <c r="E66" s="168"/>
      <c r="F66" s="168"/>
      <c r="G66" s="168"/>
      <c r="H66" s="168"/>
      <c r="I66" s="169"/>
      <c r="J66" s="170">
        <f>J137</f>
        <v>0</v>
      </c>
      <c r="K66" s="171"/>
    </row>
    <row r="67" spans="2:11" s="9" customFormat="1" ht="19.9" customHeight="1">
      <c r="B67" s="165"/>
      <c r="C67" s="166"/>
      <c r="D67" s="167" t="s">
        <v>149</v>
      </c>
      <c r="E67" s="168"/>
      <c r="F67" s="168"/>
      <c r="G67" s="168"/>
      <c r="H67" s="168"/>
      <c r="I67" s="169"/>
      <c r="J67" s="170">
        <f>J188</f>
        <v>0</v>
      </c>
      <c r="K67" s="171"/>
    </row>
    <row r="68" spans="2:11" s="9" customFormat="1" ht="19.9" customHeight="1">
      <c r="B68" s="165"/>
      <c r="C68" s="166"/>
      <c r="D68" s="167" t="s">
        <v>150</v>
      </c>
      <c r="E68" s="168"/>
      <c r="F68" s="168"/>
      <c r="G68" s="168"/>
      <c r="H68" s="168"/>
      <c r="I68" s="169"/>
      <c r="J68" s="170">
        <f>J221</f>
        <v>0</v>
      </c>
      <c r="K68" s="171"/>
    </row>
    <row r="69" spans="2:11" s="9" customFormat="1" ht="19.9" customHeight="1">
      <c r="B69" s="165"/>
      <c r="C69" s="166"/>
      <c r="D69" s="167" t="s">
        <v>151</v>
      </c>
      <c r="E69" s="168"/>
      <c r="F69" s="168"/>
      <c r="G69" s="168"/>
      <c r="H69" s="168"/>
      <c r="I69" s="169"/>
      <c r="J69" s="170">
        <f>J338</f>
        <v>0</v>
      </c>
      <c r="K69" s="171"/>
    </row>
    <row r="70" spans="2:11" s="9" customFormat="1" ht="19.9" customHeight="1">
      <c r="B70" s="165"/>
      <c r="C70" s="166"/>
      <c r="D70" s="167" t="s">
        <v>152</v>
      </c>
      <c r="E70" s="168"/>
      <c r="F70" s="168"/>
      <c r="G70" s="168"/>
      <c r="H70" s="168"/>
      <c r="I70" s="169"/>
      <c r="J70" s="170">
        <f>J422</f>
        <v>0</v>
      </c>
      <c r="K70" s="171"/>
    </row>
    <row r="71" spans="2:11" s="9" customFormat="1" ht="19.9" customHeight="1">
      <c r="B71" s="165"/>
      <c r="C71" s="166"/>
      <c r="D71" s="167" t="s">
        <v>153</v>
      </c>
      <c r="E71" s="168"/>
      <c r="F71" s="168"/>
      <c r="G71" s="168"/>
      <c r="H71" s="168"/>
      <c r="I71" s="169"/>
      <c r="J71" s="170">
        <f>J429</f>
        <v>0</v>
      </c>
      <c r="K71" s="171"/>
    </row>
    <row r="72" spans="2:11" s="9" customFormat="1" ht="19.9" customHeight="1">
      <c r="B72" s="165"/>
      <c r="C72" s="166"/>
      <c r="D72" s="167" t="s">
        <v>154</v>
      </c>
      <c r="E72" s="168"/>
      <c r="F72" s="168"/>
      <c r="G72" s="168"/>
      <c r="H72" s="168"/>
      <c r="I72" s="169"/>
      <c r="J72" s="170">
        <f>J434</f>
        <v>0</v>
      </c>
      <c r="K72" s="171"/>
    </row>
    <row r="73" spans="2:11" s="9" customFormat="1" ht="19.9" customHeight="1">
      <c r="B73" s="165"/>
      <c r="C73" s="166"/>
      <c r="D73" s="167" t="s">
        <v>155</v>
      </c>
      <c r="E73" s="168"/>
      <c r="F73" s="168"/>
      <c r="G73" s="168"/>
      <c r="H73" s="168"/>
      <c r="I73" s="169"/>
      <c r="J73" s="170">
        <f>J597</f>
        <v>0</v>
      </c>
      <c r="K73" s="171"/>
    </row>
    <row r="74" spans="2:11" s="9" customFormat="1" ht="19.9" customHeight="1">
      <c r="B74" s="165"/>
      <c r="C74" s="166"/>
      <c r="D74" s="167" t="s">
        <v>156</v>
      </c>
      <c r="E74" s="168"/>
      <c r="F74" s="168"/>
      <c r="G74" s="168"/>
      <c r="H74" s="168"/>
      <c r="I74" s="169"/>
      <c r="J74" s="170">
        <f>J808</f>
        <v>0</v>
      </c>
      <c r="K74" s="171"/>
    </row>
    <row r="75" spans="2:11" s="9" customFormat="1" ht="19.9" customHeight="1">
      <c r="B75" s="165"/>
      <c r="C75" s="166"/>
      <c r="D75" s="167" t="s">
        <v>157</v>
      </c>
      <c r="E75" s="168"/>
      <c r="F75" s="168"/>
      <c r="G75" s="168"/>
      <c r="H75" s="168"/>
      <c r="I75" s="169"/>
      <c r="J75" s="170">
        <f>J903</f>
        <v>0</v>
      </c>
      <c r="K75" s="171"/>
    </row>
    <row r="76" spans="2:11" s="9" customFormat="1" ht="19.9" customHeight="1">
      <c r="B76" s="165"/>
      <c r="C76" s="166"/>
      <c r="D76" s="167" t="s">
        <v>158</v>
      </c>
      <c r="E76" s="168"/>
      <c r="F76" s="168"/>
      <c r="G76" s="168"/>
      <c r="H76" s="168"/>
      <c r="I76" s="169"/>
      <c r="J76" s="170">
        <f>J931</f>
        <v>0</v>
      </c>
      <c r="K76" s="171"/>
    </row>
    <row r="77" spans="2:11" s="9" customFormat="1" ht="19.9" customHeight="1">
      <c r="B77" s="165"/>
      <c r="C77" s="166"/>
      <c r="D77" s="167" t="s">
        <v>159</v>
      </c>
      <c r="E77" s="168"/>
      <c r="F77" s="168"/>
      <c r="G77" s="168"/>
      <c r="H77" s="168"/>
      <c r="I77" s="169"/>
      <c r="J77" s="170">
        <f>J945</f>
        <v>0</v>
      </c>
      <c r="K77" s="171"/>
    </row>
    <row r="78" spans="2:11" s="9" customFormat="1" ht="19.9" customHeight="1">
      <c r="B78" s="165"/>
      <c r="C78" s="166"/>
      <c r="D78" s="167" t="s">
        <v>160</v>
      </c>
      <c r="E78" s="168"/>
      <c r="F78" s="168"/>
      <c r="G78" s="168"/>
      <c r="H78" s="168"/>
      <c r="I78" s="169"/>
      <c r="J78" s="170">
        <f>J961</f>
        <v>0</v>
      </c>
      <c r="K78" s="171"/>
    </row>
    <row r="79" spans="2:11" s="9" customFormat="1" ht="19.9" customHeight="1">
      <c r="B79" s="165"/>
      <c r="C79" s="166"/>
      <c r="D79" s="167" t="s">
        <v>161</v>
      </c>
      <c r="E79" s="168"/>
      <c r="F79" s="168"/>
      <c r="G79" s="168"/>
      <c r="H79" s="168"/>
      <c r="I79" s="169"/>
      <c r="J79" s="170">
        <f>J997</f>
        <v>0</v>
      </c>
      <c r="K79" s="171"/>
    </row>
    <row r="80" spans="2:11" s="9" customFormat="1" ht="19.9" customHeight="1">
      <c r="B80" s="165"/>
      <c r="C80" s="166"/>
      <c r="D80" s="167" t="s">
        <v>162</v>
      </c>
      <c r="E80" s="168"/>
      <c r="F80" s="168"/>
      <c r="G80" s="168"/>
      <c r="H80" s="168"/>
      <c r="I80" s="169"/>
      <c r="J80" s="170">
        <f>J1261</f>
        <v>0</v>
      </c>
      <c r="K80" s="171"/>
    </row>
    <row r="81" spans="2:11" s="9" customFormat="1" ht="19.9" customHeight="1">
      <c r="B81" s="165"/>
      <c r="C81" s="166"/>
      <c r="D81" s="167" t="s">
        <v>163</v>
      </c>
      <c r="E81" s="168"/>
      <c r="F81" s="168"/>
      <c r="G81" s="168"/>
      <c r="H81" s="168"/>
      <c r="I81" s="169"/>
      <c r="J81" s="170">
        <f>J1279</f>
        <v>0</v>
      </c>
      <c r="K81" s="171"/>
    </row>
    <row r="82" spans="2:11" s="9" customFormat="1" ht="19.9" customHeight="1">
      <c r="B82" s="165"/>
      <c r="C82" s="166"/>
      <c r="D82" s="167" t="s">
        <v>164</v>
      </c>
      <c r="E82" s="168"/>
      <c r="F82" s="168"/>
      <c r="G82" s="168"/>
      <c r="H82" s="168"/>
      <c r="I82" s="169"/>
      <c r="J82" s="170">
        <f>J1290</f>
        <v>0</v>
      </c>
      <c r="K82" s="171"/>
    </row>
    <row r="83" spans="2:11" s="8" customFormat="1" ht="24.95" customHeight="1">
      <c r="B83" s="158"/>
      <c r="C83" s="159"/>
      <c r="D83" s="160" t="s">
        <v>165</v>
      </c>
      <c r="E83" s="161"/>
      <c r="F83" s="161"/>
      <c r="G83" s="161"/>
      <c r="H83" s="161"/>
      <c r="I83" s="162"/>
      <c r="J83" s="163">
        <f>J1292</f>
        <v>0</v>
      </c>
      <c r="K83" s="164"/>
    </row>
    <row r="84" spans="2:11" s="9" customFormat="1" ht="19.9" customHeight="1">
      <c r="B84" s="165"/>
      <c r="C84" s="166"/>
      <c r="D84" s="167" t="s">
        <v>166</v>
      </c>
      <c r="E84" s="168"/>
      <c r="F84" s="168"/>
      <c r="G84" s="168"/>
      <c r="H84" s="168"/>
      <c r="I84" s="169"/>
      <c r="J84" s="170">
        <f>J1293</f>
        <v>0</v>
      </c>
      <c r="K84" s="171"/>
    </row>
    <row r="85" spans="2:11" s="9" customFormat="1" ht="19.9" customHeight="1">
      <c r="B85" s="165"/>
      <c r="C85" s="166"/>
      <c r="D85" s="167" t="s">
        <v>167</v>
      </c>
      <c r="E85" s="168"/>
      <c r="F85" s="168"/>
      <c r="G85" s="168"/>
      <c r="H85" s="168"/>
      <c r="I85" s="169"/>
      <c r="J85" s="170">
        <f>J1368</f>
        <v>0</v>
      </c>
      <c r="K85" s="171"/>
    </row>
    <row r="86" spans="2:11" s="9" customFormat="1" ht="19.9" customHeight="1">
      <c r="B86" s="165"/>
      <c r="C86" s="166"/>
      <c r="D86" s="167" t="s">
        <v>168</v>
      </c>
      <c r="E86" s="168"/>
      <c r="F86" s="168"/>
      <c r="G86" s="168"/>
      <c r="H86" s="168"/>
      <c r="I86" s="169"/>
      <c r="J86" s="170">
        <f>J1435</f>
        <v>0</v>
      </c>
      <c r="K86" s="171"/>
    </row>
    <row r="87" spans="2:11" s="9" customFormat="1" ht="19.9" customHeight="1">
      <c r="B87" s="165"/>
      <c r="C87" s="166"/>
      <c r="D87" s="167" t="s">
        <v>169</v>
      </c>
      <c r="E87" s="168"/>
      <c r="F87" s="168"/>
      <c r="G87" s="168"/>
      <c r="H87" s="168"/>
      <c r="I87" s="169"/>
      <c r="J87" s="170">
        <f>J1505</f>
        <v>0</v>
      </c>
      <c r="K87" s="171"/>
    </row>
    <row r="88" spans="2:11" s="9" customFormat="1" ht="19.9" customHeight="1">
      <c r="B88" s="165"/>
      <c r="C88" s="166"/>
      <c r="D88" s="167" t="s">
        <v>170</v>
      </c>
      <c r="E88" s="168"/>
      <c r="F88" s="168"/>
      <c r="G88" s="168"/>
      <c r="H88" s="168"/>
      <c r="I88" s="169"/>
      <c r="J88" s="170">
        <f>J1512</f>
        <v>0</v>
      </c>
      <c r="K88" s="171"/>
    </row>
    <row r="89" spans="2:11" s="9" customFormat="1" ht="19.9" customHeight="1">
      <c r="B89" s="165"/>
      <c r="C89" s="166"/>
      <c r="D89" s="167" t="s">
        <v>171</v>
      </c>
      <c r="E89" s="168"/>
      <c r="F89" s="168"/>
      <c r="G89" s="168"/>
      <c r="H89" s="168"/>
      <c r="I89" s="169"/>
      <c r="J89" s="170">
        <f>J1516</f>
        <v>0</v>
      </c>
      <c r="K89" s="171"/>
    </row>
    <row r="90" spans="2:11" s="9" customFormat="1" ht="19.9" customHeight="1">
      <c r="B90" s="165"/>
      <c r="C90" s="166"/>
      <c r="D90" s="167" t="s">
        <v>172</v>
      </c>
      <c r="E90" s="168"/>
      <c r="F90" s="168"/>
      <c r="G90" s="168"/>
      <c r="H90" s="168"/>
      <c r="I90" s="169"/>
      <c r="J90" s="170">
        <f>J1519</f>
        <v>0</v>
      </c>
      <c r="K90" s="171"/>
    </row>
    <row r="91" spans="2:11" s="9" customFormat="1" ht="19.9" customHeight="1">
      <c r="B91" s="165"/>
      <c r="C91" s="166"/>
      <c r="D91" s="167" t="s">
        <v>173</v>
      </c>
      <c r="E91" s="168"/>
      <c r="F91" s="168"/>
      <c r="G91" s="168"/>
      <c r="H91" s="168"/>
      <c r="I91" s="169"/>
      <c r="J91" s="170">
        <f>J1523</f>
        <v>0</v>
      </c>
      <c r="K91" s="171"/>
    </row>
    <row r="92" spans="2:11" s="9" customFormat="1" ht="19.9" customHeight="1">
      <c r="B92" s="165"/>
      <c r="C92" s="166"/>
      <c r="D92" s="167" t="s">
        <v>174</v>
      </c>
      <c r="E92" s="168"/>
      <c r="F92" s="168"/>
      <c r="G92" s="168"/>
      <c r="H92" s="168"/>
      <c r="I92" s="169"/>
      <c r="J92" s="170">
        <f>J1540</f>
        <v>0</v>
      </c>
      <c r="K92" s="171"/>
    </row>
    <row r="93" spans="2:11" s="9" customFormat="1" ht="19.9" customHeight="1">
      <c r="B93" s="165"/>
      <c r="C93" s="166"/>
      <c r="D93" s="167" t="s">
        <v>175</v>
      </c>
      <c r="E93" s="168"/>
      <c r="F93" s="168"/>
      <c r="G93" s="168"/>
      <c r="H93" s="168"/>
      <c r="I93" s="169"/>
      <c r="J93" s="170">
        <f>J1644</f>
        <v>0</v>
      </c>
      <c r="K93" s="171"/>
    </row>
    <row r="94" spans="2:11" s="9" customFormat="1" ht="19.9" customHeight="1">
      <c r="B94" s="165"/>
      <c r="C94" s="166"/>
      <c r="D94" s="167" t="s">
        <v>176</v>
      </c>
      <c r="E94" s="168"/>
      <c r="F94" s="168"/>
      <c r="G94" s="168"/>
      <c r="H94" s="168"/>
      <c r="I94" s="169"/>
      <c r="J94" s="170">
        <f>J1737</f>
        <v>0</v>
      </c>
      <c r="K94" s="171"/>
    </row>
    <row r="95" spans="2:11" s="9" customFormat="1" ht="19.9" customHeight="1">
      <c r="B95" s="165"/>
      <c r="C95" s="166"/>
      <c r="D95" s="167" t="s">
        <v>177</v>
      </c>
      <c r="E95" s="168"/>
      <c r="F95" s="168"/>
      <c r="G95" s="168"/>
      <c r="H95" s="168"/>
      <c r="I95" s="169"/>
      <c r="J95" s="170">
        <f>J1783</f>
        <v>0</v>
      </c>
      <c r="K95" s="171"/>
    </row>
    <row r="96" spans="2:11" s="9" customFormat="1" ht="19.9" customHeight="1">
      <c r="B96" s="165"/>
      <c r="C96" s="166"/>
      <c r="D96" s="167" t="s">
        <v>178</v>
      </c>
      <c r="E96" s="168"/>
      <c r="F96" s="168"/>
      <c r="G96" s="168"/>
      <c r="H96" s="168"/>
      <c r="I96" s="169"/>
      <c r="J96" s="170">
        <f>J1796</f>
        <v>0</v>
      </c>
      <c r="K96" s="171"/>
    </row>
    <row r="97" spans="2:11" s="9" customFormat="1" ht="19.9" customHeight="1">
      <c r="B97" s="165"/>
      <c r="C97" s="166"/>
      <c r="D97" s="167" t="s">
        <v>179</v>
      </c>
      <c r="E97" s="168"/>
      <c r="F97" s="168"/>
      <c r="G97" s="168"/>
      <c r="H97" s="168"/>
      <c r="I97" s="169"/>
      <c r="J97" s="170">
        <f>J1975</f>
        <v>0</v>
      </c>
      <c r="K97" s="171"/>
    </row>
    <row r="98" spans="2:11" s="9" customFormat="1" ht="19.9" customHeight="1">
      <c r="B98" s="165"/>
      <c r="C98" s="166"/>
      <c r="D98" s="167" t="s">
        <v>180</v>
      </c>
      <c r="E98" s="168"/>
      <c r="F98" s="168"/>
      <c r="G98" s="168"/>
      <c r="H98" s="168"/>
      <c r="I98" s="169"/>
      <c r="J98" s="170">
        <f>J2042</f>
        <v>0</v>
      </c>
      <c r="K98" s="171"/>
    </row>
    <row r="99" spans="2:11" s="9" customFormat="1" ht="19.9" customHeight="1">
      <c r="B99" s="165"/>
      <c r="C99" s="166"/>
      <c r="D99" s="167" t="s">
        <v>181</v>
      </c>
      <c r="E99" s="168"/>
      <c r="F99" s="168"/>
      <c r="G99" s="168"/>
      <c r="H99" s="168"/>
      <c r="I99" s="169"/>
      <c r="J99" s="170">
        <f>J2070</f>
        <v>0</v>
      </c>
      <c r="K99" s="171"/>
    </row>
    <row r="100" spans="2:11" s="9" customFormat="1" ht="19.9" customHeight="1">
      <c r="B100" s="165"/>
      <c r="C100" s="166"/>
      <c r="D100" s="167" t="s">
        <v>182</v>
      </c>
      <c r="E100" s="168"/>
      <c r="F100" s="168"/>
      <c r="G100" s="168"/>
      <c r="H100" s="168"/>
      <c r="I100" s="169"/>
      <c r="J100" s="170">
        <f>J2078</f>
        <v>0</v>
      </c>
      <c r="K100" s="171"/>
    </row>
    <row r="101" spans="2:11" s="9" customFormat="1" ht="19.9" customHeight="1">
      <c r="B101" s="165"/>
      <c r="C101" s="166"/>
      <c r="D101" s="167" t="s">
        <v>183</v>
      </c>
      <c r="E101" s="168"/>
      <c r="F101" s="168"/>
      <c r="G101" s="168"/>
      <c r="H101" s="168"/>
      <c r="I101" s="169"/>
      <c r="J101" s="170">
        <f>J2090</f>
        <v>0</v>
      </c>
      <c r="K101" s="171"/>
    </row>
    <row r="102" spans="2:11" s="9" customFormat="1" ht="19.9" customHeight="1">
      <c r="B102" s="165"/>
      <c r="C102" s="166"/>
      <c r="D102" s="167" t="s">
        <v>184</v>
      </c>
      <c r="E102" s="168"/>
      <c r="F102" s="168"/>
      <c r="G102" s="168"/>
      <c r="H102" s="168"/>
      <c r="I102" s="169"/>
      <c r="J102" s="170">
        <f>J2212</f>
        <v>0</v>
      </c>
      <c r="K102" s="171"/>
    </row>
    <row r="103" spans="2:11" s="9" customFormat="1" ht="19.9" customHeight="1">
      <c r="B103" s="165"/>
      <c r="C103" s="166"/>
      <c r="D103" s="167" t="s">
        <v>185</v>
      </c>
      <c r="E103" s="168"/>
      <c r="F103" s="168"/>
      <c r="G103" s="168"/>
      <c r="H103" s="168"/>
      <c r="I103" s="169"/>
      <c r="J103" s="170">
        <f>J2219</f>
        <v>0</v>
      </c>
      <c r="K103" s="171"/>
    </row>
    <row r="104" spans="2:11" s="9" customFormat="1" ht="19.9" customHeight="1">
      <c r="B104" s="165"/>
      <c r="C104" s="166"/>
      <c r="D104" s="167" t="s">
        <v>186</v>
      </c>
      <c r="E104" s="168"/>
      <c r="F104" s="168"/>
      <c r="G104" s="168"/>
      <c r="H104" s="168"/>
      <c r="I104" s="169"/>
      <c r="J104" s="170">
        <f>J2243</f>
        <v>0</v>
      </c>
      <c r="K104" s="171"/>
    </row>
    <row r="105" spans="2:11" s="9" customFormat="1" ht="19.9" customHeight="1">
      <c r="B105" s="165"/>
      <c r="C105" s="166"/>
      <c r="D105" s="167" t="s">
        <v>187</v>
      </c>
      <c r="E105" s="168"/>
      <c r="F105" s="168"/>
      <c r="G105" s="168"/>
      <c r="H105" s="168"/>
      <c r="I105" s="169"/>
      <c r="J105" s="170">
        <f>J2301</f>
        <v>0</v>
      </c>
      <c r="K105" s="171"/>
    </row>
    <row r="106" spans="2:11" s="9" customFormat="1" ht="19.9" customHeight="1">
      <c r="B106" s="165"/>
      <c r="C106" s="166"/>
      <c r="D106" s="167" t="s">
        <v>188</v>
      </c>
      <c r="E106" s="168"/>
      <c r="F106" s="168"/>
      <c r="G106" s="168"/>
      <c r="H106" s="168"/>
      <c r="I106" s="169"/>
      <c r="J106" s="170">
        <f>J2371</f>
        <v>0</v>
      </c>
      <c r="K106" s="171"/>
    </row>
    <row r="107" spans="2:11" s="9" customFormat="1" ht="19.9" customHeight="1">
      <c r="B107" s="165"/>
      <c r="C107" s="166"/>
      <c r="D107" s="167" t="s">
        <v>189</v>
      </c>
      <c r="E107" s="168"/>
      <c r="F107" s="168"/>
      <c r="G107" s="168"/>
      <c r="H107" s="168"/>
      <c r="I107" s="169"/>
      <c r="J107" s="170">
        <f>J2382</f>
        <v>0</v>
      </c>
      <c r="K107" s="171"/>
    </row>
    <row r="108" spans="2:11" s="8" customFormat="1" ht="24.95" customHeight="1">
      <c r="B108" s="158"/>
      <c r="C108" s="159"/>
      <c r="D108" s="160" t="s">
        <v>190</v>
      </c>
      <c r="E108" s="161"/>
      <c r="F108" s="161"/>
      <c r="G108" s="161"/>
      <c r="H108" s="161"/>
      <c r="I108" s="162"/>
      <c r="J108" s="163">
        <f>J2387</f>
        <v>0</v>
      </c>
      <c r="K108" s="164"/>
    </row>
    <row r="109" spans="2:11" s="9" customFormat="1" ht="19.9" customHeight="1">
      <c r="B109" s="165"/>
      <c r="C109" s="166"/>
      <c r="D109" s="167" t="s">
        <v>191</v>
      </c>
      <c r="E109" s="168"/>
      <c r="F109" s="168"/>
      <c r="G109" s="168"/>
      <c r="H109" s="168"/>
      <c r="I109" s="169"/>
      <c r="J109" s="170">
        <f>J2388</f>
        <v>0</v>
      </c>
      <c r="K109" s="171"/>
    </row>
    <row r="110" spans="2:11" s="9" customFormat="1" ht="19.9" customHeight="1">
      <c r="B110" s="165"/>
      <c r="C110" s="166"/>
      <c r="D110" s="167" t="s">
        <v>192</v>
      </c>
      <c r="E110" s="168"/>
      <c r="F110" s="168"/>
      <c r="G110" s="168"/>
      <c r="H110" s="168"/>
      <c r="I110" s="169"/>
      <c r="J110" s="170">
        <f>J2390</f>
        <v>0</v>
      </c>
      <c r="K110" s="171"/>
    </row>
    <row r="111" spans="2:11" s="9" customFormat="1" ht="19.9" customHeight="1">
      <c r="B111" s="165"/>
      <c r="C111" s="166"/>
      <c r="D111" s="167" t="s">
        <v>193</v>
      </c>
      <c r="E111" s="168"/>
      <c r="F111" s="168"/>
      <c r="G111" s="168"/>
      <c r="H111" s="168"/>
      <c r="I111" s="169"/>
      <c r="J111" s="170">
        <f>J2392</f>
        <v>0</v>
      </c>
      <c r="K111" s="171"/>
    </row>
    <row r="112" spans="2:11" s="1" customFormat="1" ht="21.75" customHeight="1">
      <c r="B112" s="41"/>
      <c r="C112" s="42"/>
      <c r="D112" s="42"/>
      <c r="E112" s="42"/>
      <c r="F112" s="42"/>
      <c r="G112" s="42"/>
      <c r="H112" s="42"/>
      <c r="I112" s="127"/>
      <c r="J112" s="42"/>
      <c r="K112" s="45"/>
    </row>
    <row r="113" spans="2:11" s="1" customFormat="1" ht="6.95" customHeight="1">
      <c r="B113" s="56"/>
      <c r="C113" s="57"/>
      <c r="D113" s="57"/>
      <c r="E113" s="57"/>
      <c r="F113" s="57"/>
      <c r="G113" s="57"/>
      <c r="H113" s="57"/>
      <c r="I113" s="148"/>
      <c r="J113" s="57"/>
      <c r="K113" s="58"/>
    </row>
    <row r="117" spans="2:12" s="1" customFormat="1" ht="6.95" customHeight="1">
      <c r="B117" s="59"/>
      <c r="C117" s="60"/>
      <c r="D117" s="60"/>
      <c r="E117" s="60"/>
      <c r="F117" s="60"/>
      <c r="G117" s="60"/>
      <c r="H117" s="60"/>
      <c r="I117" s="151"/>
      <c r="J117" s="60"/>
      <c r="K117" s="60"/>
      <c r="L117" s="61"/>
    </row>
    <row r="118" spans="2:12" s="1" customFormat="1" ht="36.95" customHeight="1">
      <c r="B118" s="41"/>
      <c r="C118" s="62" t="s">
        <v>194</v>
      </c>
      <c r="D118" s="63"/>
      <c r="E118" s="63"/>
      <c r="F118" s="63"/>
      <c r="G118" s="63"/>
      <c r="H118" s="63"/>
      <c r="I118" s="172"/>
      <c r="J118" s="63"/>
      <c r="K118" s="63"/>
      <c r="L118" s="61"/>
    </row>
    <row r="119" spans="2:12" s="1" customFormat="1" ht="6.95" customHeight="1">
      <c r="B119" s="41"/>
      <c r="C119" s="63"/>
      <c r="D119" s="63"/>
      <c r="E119" s="63"/>
      <c r="F119" s="63"/>
      <c r="G119" s="63"/>
      <c r="H119" s="63"/>
      <c r="I119" s="172"/>
      <c r="J119" s="63"/>
      <c r="K119" s="63"/>
      <c r="L119" s="61"/>
    </row>
    <row r="120" spans="2:12" s="1" customFormat="1" ht="14.45" customHeight="1">
      <c r="B120" s="41"/>
      <c r="C120" s="65" t="s">
        <v>18</v>
      </c>
      <c r="D120" s="63"/>
      <c r="E120" s="63"/>
      <c r="F120" s="63"/>
      <c r="G120" s="63"/>
      <c r="H120" s="63"/>
      <c r="I120" s="172"/>
      <c r="J120" s="63"/>
      <c r="K120" s="63"/>
      <c r="L120" s="61"/>
    </row>
    <row r="121" spans="2:12" s="1" customFormat="1" ht="16.5" customHeight="1">
      <c r="B121" s="41"/>
      <c r="C121" s="63"/>
      <c r="D121" s="63"/>
      <c r="E121" s="400" t="str">
        <f>E7</f>
        <v>Stavební úpravy a přístavba komunitního centra BÉTEL</v>
      </c>
      <c r="F121" s="401"/>
      <c r="G121" s="401"/>
      <c r="H121" s="401"/>
      <c r="I121" s="172"/>
      <c r="J121" s="63"/>
      <c r="K121" s="63"/>
      <c r="L121" s="61"/>
    </row>
    <row r="122" spans="2:12" ht="15">
      <c r="B122" s="29"/>
      <c r="C122" s="65" t="s">
        <v>136</v>
      </c>
      <c r="D122" s="173"/>
      <c r="E122" s="173"/>
      <c r="F122" s="173"/>
      <c r="G122" s="173"/>
      <c r="H122" s="173"/>
      <c r="J122" s="173"/>
      <c r="K122" s="173"/>
      <c r="L122" s="174"/>
    </row>
    <row r="123" spans="2:12" ht="16.5" customHeight="1">
      <c r="B123" s="29"/>
      <c r="C123" s="173"/>
      <c r="D123" s="173"/>
      <c r="E123" s="400" t="s">
        <v>137</v>
      </c>
      <c r="F123" s="404"/>
      <c r="G123" s="404"/>
      <c r="H123" s="404"/>
      <c r="J123" s="173"/>
      <c r="K123" s="173"/>
      <c r="L123" s="174"/>
    </row>
    <row r="124" spans="2:12" ht="15">
      <c r="B124" s="29"/>
      <c r="C124" s="65" t="s">
        <v>138</v>
      </c>
      <c r="D124" s="173"/>
      <c r="E124" s="173"/>
      <c r="F124" s="173"/>
      <c r="G124" s="173"/>
      <c r="H124" s="173"/>
      <c r="J124" s="173"/>
      <c r="K124" s="173"/>
      <c r="L124" s="174"/>
    </row>
    <row r="125" spans="2:12" s="1" customFormat="1" ht="16.5" customHeight="1">
      <c r="B125" s="41"/>
      <c r="C125" s="63"/>
      <c r="D125" s="63"/>
      <c r="E125" s="402" t="s">
        <v>139</v>
      </c>
      <c r="F125" s="403"/>
      <c r="G125" s="403"/>
      <c r="H125" s="403"/>
      <c r="I125" s="172"/>
      <c r="J125" s="63"/>
      <c r="K125" s="63"/>
      <c r="L125" s="61"/>
    </row>
    <row r="126" spans="2:12" s="1" customFormat="1" ht="14.45" customHeight="1">
      <c r="B126" s="41"/>
      <c r="C126" s="65" t="s">
        <v>140</v>
      </c>
      <c r="D126" s="63"/>
      <c r="E126" s="63"/>
      <c r="F126" s="63"/>
      <c r="G126" s="63"/>
      <c r="H126" s="63"/>
      <c r="I126" s="172"/>
      <c r="J126" s="63"/>
      <c r="K126" s="63"/>
      <c r="L126" s="61"/>
    </row>
    <row r="127" spans="2:12" s="1" customFormat="1" ht="17.25" customHeight="1">
      <c r="B127" s="41"/>
      <c r="C127" s="63"/>
      <c r="D127" s="63"/>
      <c r="E127" s="366" t="str">
        <f>E13</f>
        <v>část 1.1 ST - Stavební část - celý objekt bez bytu</v>
      </c>
      <c r="F127" s="403"/>
      <c r="G127" s="403"/>
      <c r="H127" s="403"/>
      <c r="I127" s="172"/>
      <c r="J127" s="63"/>
      <c r="K127" s="63"/>
      <c r="L127" s="61"/>
    </row>
    <row r="128" spans="2:12" s="1" customFormat="1" ht="6.95" customHeight="1">
      <c r="B128" s="41"/>
      <c r="C128" s="63"/>
      <c r="D128" s="63"/>
      <c r="E128" s="63"/>
      <c r="F128" s="63"/>
      <c r="G128" s="63"/>
      <c r="H128" s="63"/>
      <c r="I128" s="172"/>
      <c r="J128" s="63"/>
      <c r="K128" s="63"/>
      <c r="L128" s="61"/>
    </row>
    <row r="129" spans="2:12" s="1" customFormat="1" ht="18" customHeight="1">
      <c r="B129" s="41"/>
      <c r="C129" s="65" t="s">
        <v>23</v>
      </c>
      <c r="D129" s="63"/>
      <c r="E129" s="63"/>
      <c r="F129" s="175" t="str">
        <f>F16</f>
        <v xml:space="preserve">Bezručova čp.503, Chrastava </v>
      </c>
      <c r="G129" s="63"/>
      <c r="H129" s="63"/>
      <c r="I129" s="176" t="s">
        <v>25</v>
      </c>
      <c r="J129" s="73">
        <f>IF(J16="","",J16)</f>
        <v>43389</v>
      </c>
      <c r="K129" s="63"/>
      <c r="L129" s="61"/>
    </row>
    <row r="130" spans="2:12" s="1" customFormat="1" ht="6.95" customHeight="1">
      <c r="B130" s="41"/>
      <c r="C130" s="63"/>
      <c r="D130" s="63"/>
      <c r="E130" s="63"/>
      <c r="F130" s="63"/>
      <c r="G130" s="63"/>
      <c r="H130" s="63"/>
      <c r="I130" s="172"/>
      <c r="J130" s="63"/>
      <c r="K130" s="63"/>
      <c r="L130" s="61"/>
    </row>
    <row r="131" spans="2:12" s="1" customFormat="1" ht="15">
      <c r="B131" s="41"/>
      <c r="C131" s="65" t="s">
        <v>26</v>
      </c>
      <c r="D131" s="63"/>
      <c r="E131" s="63"/>
      <c r="F131" s="175" t="str">
        <f>E19</f>
        <v>Sbor JB v Chrastavě, Bezručova 503, 46331 Chrastav</v>
      </c>
      <c r="G131" s="63"/>
      <c r="H131" s="63"/>
      <c r="I131" s="176" t="s">
        <v>33</v>
      </c>
      <c r="J131" s="175" t="str">
        <f>E25</f>
        <v>FS Vision, s.r.o. IČ: 22792902</v>
      </c>
      <c r="K131" s="63"/>
      <c r="L131" s="61"/>
    </row>
    <row r="132" spans="2:12" s="1" customFormat="1" ht="14.45" customHeight="1">
      <c r="B132" s="41"/>
      <c r="C132" s="65" t="s">
        <v>31</v>
      </c>
      <c r="D132" s="63"/>
      <c r="E132" s="63"/>
      <c r="F132" s="175" t="str">
        <f>IF(E22="","",E22)</f>
        <v/>
      </c>
      <c r="G132" s="63"/>
      <c r="H132" s="63"/>
      <c r="I132" s="172"/>
      <c r="J132" s="63"/>
      <c r="K132" s="63"/>
      <c r="L132" s="61"/>
    </row>
    <row r="133" spans="2:12" s="1" customFormat="1" ht="10.35" customHeight="1">
      <c r="B133" s="41"/>
      <c r="C133" s="63"/>
      <c r="D133" s="63"/>
      <c r="E133" s="63"/>
      <c r="F133" s="63"/>
      <c r="G133" s="63"/>
      <c r="H133" s="63"/>
      <c r="I133" s="172"/>
      <c r="J133" s="63"/>
      <c r="K133" s="63"/>
      <c r="L133" s="61"/>
    </row>
    <row r="134" spans="2:20" s="10" customFormat="1" ht="29.25" customHeight="1">
      <c r="B134" s="177"/>
      <c r="C134" s="178" t="s">
        <v>195</v>
      </c>
      <c r="D134" s="179" t="s">
        <v>56</v>
      </c>
      <c r="E134" s="179" t="s">
        <v>52</v>
      </c>
      <c r="F134" s="179" t="s">
        <v>196</v>
      </c>
      <c r="G134" s="179" t="s">
        <v>197</v>
      </c>
      <c r="H134" s="179" t="s">
        <v>198</v>
      </c>
      <c r="I134" s="180" t="s">
        <v>199</v>
      </c>
      <c r="J134" s="179" t="s">
        <v>144</v>
      </c>
      <c r="K134" s="181" t="s">
        <v>200</v>
      </c>
      <c r="L134" s="182"/>
      <c r="M134" s="81" t="s">
        <v>201</v>
      </c>
      <c r="N134" s="82" t="s">
        <v>41</v>
      </c>
      <c r="O134" s="82" t="s">
        <v>202</v>
      </c>
      <c r="P134" s="82" t="s">
        <v>203</v>
      </c>
      <c r="Q134" s="82" t="s">
        <v>204</v>
      </c>
      <c r="R134" s="82" t="s">
        <v>205</v>
      </c>
      <c r="S134" s="82" t="s">
        <v>206</v>
      </c>
      <c r="T134" s="83" t="s">
        <v>207</v>
      </c>
    </row>
    <row r="135" spans="2:63" s="1" customFormat="1" ht="29.25" customHeight="1">
      <c r="B135" s="41"/>
      <c r="C135" s="87" t="s">
        <v>145</v>
      </c>
      <c r="D135" s="63"/>
      <c r="E135" s="63"/>
      <c r="F135" s="63"/>
      <c r="G135" s="63"/>
      <c r="H135" s="63"/>
      <c r="I135" s="172"/>
      <c r="J135" s="183">
        <f>BK135</f>
        <v>0</v>
      </c>
      <c r="K135" s="63"/>
      <c r="L135" s="61"/>
      <c r="M135" s="84"/>
      <c r="N135" s="85"/>
      <c r="O135" s="85"/>
      <c r="P135" s="184">
        <f>P136+P1292+P2387</f>
        <v>0</v>
      </c>
      <c r="Q135" s="85"/>
      <c r="R135" s="184">
        <f>R136+R1292+R2387</f>
        <v>817.79223536</v>
      </c>
      <c r="S135" s="85"/>
      <c r="T135" s="185">
        <f>T136+T1292+T2387</f>
        <v>290.0117873800001</v>
      </c>
      <c r="AT135" s="25" t="s">
        <v>70</v>
      </c>
      <c r="AU135" s="25" t="s">
        <v>146</v>
      </c>
      <c r="BK135" s="186">
        <f>BK136+BK1292+BK2387</f>
        <v>0</v>
      </c>
    </row>
    <row r="136" spans="2:63" s="11" customFormat="1" ht="37.35" customHeight="1">
      <c r="B136" s="187"/>
      <c r="C136" s="188"/>
      <c r="D136" s="189" t="s">
        <v>70</v>
      </c>
      <c r="E136" s="190" t="s">
        <v>208</v>
      </c>
      <c r="F136" s="190" t="s">
        <v>209</v>
      </c>
      <c r="G136" s="188"/>
      <c r="H136" s="188"/>
      <c r="I136" s="191"/>
      <c r="J136" s="192">
        <f>BK136</f>
        <v>0</v>
      </c>
      <c r="K136" s="188"/>
      <c r="L136" s="193"/>
      <c r="M136" s="194"/>
      <c r="N136" s="195"/>
      <c r="O136" s="195"/>
      <c r="P136" s="196">
        <f>P137+P188+P221+P338+P422+P429+P434+P597+P808+P903+P931+P945+P961+P997+P1261+P1279+P1290</f>
        <v>0</v>
      </c>
      <c r="Q136" s="195"/>
      <c r="R136" s="196">
        <f>R137+R188+R221+R338+R422+R429+R434+R597+R808+R903+R931+R945+R961+R997+R1261+R1279+R1290</f>
        <v>535.72581115</v>
      </c>
      <c r="S136" s="195"/>
      <c r="T136" s="197">
        <f>T137+T188+T221+T338+T422+T429+T434+T597+T808+T903+T931+T945+T961+T997+T1261+T1279+T1290</f>
        <v>262.6415850000001</v>
      </c>
      <c r="AR136" s="198" t="s">
        <v>78</v>
      </c>
      <c r="AT136" s="199" t="s">
        <v>70</v>
      </c>
      <c r="AU136" s="199" t="s">
        <v>71</v>
      </c>
      <c r="AY136" s="198" t="s">
        <v>210</v>
      </c>
      <c r="BK136" s="200">
        <f>BK137+BK188+BK221+BK338+BK422+BK429+BK434+BK597+BK808+BK903+BK931+BK945+BK961+BK997+BK1261+BK1279+BK1290</f>
        <v>0</v>
      </c>
    </row>
    <row r="137" spans="2:63" s="11" customFormat="1" ht="19.9" customHeight="1">
      <c r="B137" s="187"/>
      <c r="C137" s="188"/>
      <c r="D137" s="189" t="s">
        <v>70</v>
      </c>
      <c r="E137" s="201" t="s">
        <v>78</v>
      </c>
      <c r="F137" s="201" t="s">
        <v>211</v>
      </c>
      <c r="G137" s="188"/>
      <c r="H137" s="188"/>
      <c r="I137" s="191"/>
      <c r="J137" s="202">
        <f>BK137</f>
        <v>0</v>
      </c>
      <c r="K137" s="188"/>
      <c r="L137" s="193"/>
      <c r="M137" s="194"/>
      <c r="N137" s="195"/>
      <c r="O137" s="195"/>
      <c r="P137" s="196">
        <f>SUM(P138:P187)</f>
        <v>0</v>
      </c>
      <c r="Q137" s="195"/>
      <c r="R137" s="196">
        <f>SUM(R138:R187)</f>
        <v>5.42955</v>
      </c>
      <c r="S137" s="195"/>
      <c r="T137" s="197">
        <f>SUM(T138:T187)</f>
        <v>75.8912</v>
      </c>
      <c r="AR137" s="198" t="s">
        <v>78</v>
      </c>
      <c r="AT137" s="199" t="s">
        <v>70</v>
      </c>
      <c r="AU137" s="199" t="s">
        <v>78</v>
      </c>
      <c r="AY137" s="198" t="s">
        <v>210</v>
      </c>
      <c r="BK137" s="200">
        <f>SUM(BK138:BK187)</f>
        <v>0</v>
      </c>
    </row>
    <row r="138" spans="2:65" s="1" customFormat="1" ht="16.5" customHeight="1">
      <c r="B138" s="41"/>
      <c r="C138" s="203" t="s">
        <v>78</v>
      </c>
      <c r="D138" s="203" t="s">
        <v>212</v>
      </c>
      <c r="E138" s="204" t="s">
        <v>213</v>
      </c>
      <c r="F138" s="205" t="s">
        <v>214</v>
      </c>
      <c r="G138" s="206" t="s">
        <v>215</v>
      </c>
      <c r="H138" s="207">
        <v>1</v>
      </c>
      <c r="I138" s="208"/>
      <c r="J138" s="209">
        <f>ROUND(I138*H138,2)</f>
        <v>0</v>
      </c>
      <c r="K138" s="205" t="s">
        <v>216</v>
      </c>
      <c r="L138" s="61"/>
      <c r="M138" s="210" t="s">
        <v>21</v>
      </c>
      <c r="N138" s="211" t="s">
        <v>42</v>
      </c>
      <c r="O138" s="42"/>
      <c r="P138" s="212">
        <f>O138*H138</f>
        <v>0</v>
      </c>
      <c r="Q138" s="212">
        <v>0</v>
      </c>
      <c r="R138" s="212">
        <f>Q138*H138</f>
        <v>0</v>
      </c>
      <c r="S138" s="212">
        <v>0</v>
      </c>
      <c r="T138" s="213">
        <f>S138*H138</f>
        <v>0</v>
      </c>
      <c r="AR138" s="25" t="s">
        <v>217</v>
      </c>
      <c r="AT138" s="25" t="s">
        <v>212</v>
      </c>
      <c r="AU138" s="25" t="s">
        <v>80</v>
      </c>
      <c r="AY138" s="25" t="s">
        <v>210</v>
      </c>
      <c r="BE138" s="214">
        <f>IF(N138="základní",J138,0)</f>
        <v>0</v>
      </c>
      <c r="BF138" s="214">
        <f>IF(N138="snížená",J138,0)</f>
        <v>0</v>
      </c>
      <c r="BG138" s="214">
        <f>IF(N138="zákl. přenesená",J138,0)</f>
        <v>0</v>
      </c>
      <c r="BH138" s="214">
        <f>IF(N138="sníž. přenesená",J138,0)</f>
        <v>0</v>
      </c>
      <c r="BI138" s="214">
        <f>IF(N138="nulová",J138,0)</f>
        <v>0</v>
      </c>
      <c r="BJ138" s="25" t="s">
        <v>78</v>
      </c>
      <c r="BK138" s="214">
        <f>ROUND(I138*H138,2)</f>
        <v>0</v>
      </c>
      <c r="BL138" s="25" t="s">
        <v>217</v>
      </c>
      <c r="BM138" s="25" t="s">
        <v>218</v>
      </c>
    </row>
    <row r="139" spans="2:51" s="12" customFormat="1" ht="13.5">
      <c r="B139" s="215"/>
      <c r="C139" s="216"/>
      <c r="D139" s="217" t="s">
        <v>219</v>
      </c>
      <c r="E139" s="218" t="s">
        <v>21</v>
      </c>
      <c r="F139" s="219" t="s">
        <v>220</v>
      </c>
      <c r="G139" s="216"/>
      <c r="H139" s="220">
        <v>1</v>
      </c>
      <c r="I139" s="221"/>
      <c r="J139" s="216"/>
      <c r="K139" s="216"/>
      <c r="L139" s="222"/>
      <c r="M139" s="223"/>
      <c r="N139" s="224"/>
      <c r="O139" s="224"/>
      <c r="P139" s="224"/>
      <c r="Q139" s="224"/>
      <c r="R139" s="224"/>
      <c r="S139" s="224"/>
      <c r="T139" s="225"/>
      <c r="AT139" s="226" t="s">
        <v>219</v>
      </c>
      <c r="AU139" s="226" t="s">
        <v>80</v>
      </c>
      <c r="AV139" s="12" t="s">
        <v>80</v>
      </c>
      <c r="AW139" s="12" t="s">
        <v>35</v>
      </c>
      <c r="AX139" s="12" t="s">
        <v>78</v>
      </c>
      <c r="AY139" s="226" t="s">
        <v>210</v>
      </c>
    </row>
    <row r="140" spans="2:65" s="1" customFormat="1" ht="16.5" customHeight="1">
      <c r="B140" s="41"/>
      <c r="C140" s="203" t="s">
        <v>80</v>
      </c>
      <c r="D140" s="203" t="s">
        <v>212</v>
      </c>
      <c r="E140" s="204" t="s">
        <v>221</v>
      </c>
      <c r="F140" s="205" t="s">
        <v>222</v>
      </c>
      <c r="G140" s="206" t="s">
        <v>215</v>
      </c>
      <c r="H140" s="207">
        <v>1</v>
      </c>
      <c r="I140" s="208"/>
      <c r="J140" s="209">
        <f>ROUND(I140*H140,2)</f>
        <v>0</v>
      </c>
      <c r="K140" s="205" t="s">
        <v>216</v>
      </c>
      <c r="L140" s="61"/>
      <c r="M140" s="210" t="s">
        <v>21</v>
      </c>
      <c r="N140" s="211" t="s">
        <v>42</v>
      </c>
      <c r="O140" s="42"/>
      <c r="P140" s="212">
        <f>O140*H140</f>
        <v>0</v>
      </c>
      <c r="Q140" s="212">
        <v>5E-05</v>
      </c>
      <c r="R140" s="212">
        <f>Q140*H140</f>
        <v>5E-05</v>
      </c>
      <c r="S140" s="212">
        <v>0</v>
      </c>
      <c r="T140" s="213">
        <f>S140*H140</f>
        <v>0</v>
      </c>
      <c r="AR140" s="25" t="s">
        <v>217</v>
      </c>
      <c r="AT140" s="25" t="s">
        <v>212</v>
      </c>
      <c r="AU140" s="25" t="s">
        <v>80</v>
      </c>
      <c r="AY140" s="25" t="s">
        <v>210</v>
      </c>
      <c r="BE140" s="214">
        <f>IF(N140="základní",J140,0)</f>
        <v>0</v>
      </c>
      <c r="BF140" s="214">
        <f>IF(N140="snížená",J140,0)</f>
        <v>0</v>
      </c>
      <c r="BG140" s="214">
        <f>IF(N140="zákl. přenesená",J140,0)</f>
        <v>0</v>
      </c>
      <c r="BH140" s="214">
        <f>IF(N140="sníž. přenesená",J140,0)</f>
        <v>0</v>
      </c>
      <c r="BI140" s="214">
        <f>IF(N140="nulová",J140,0)</f>
        <v>0</v>
      </c>
      <c r="BJ140" s="25" t="s">
        <v>78</v>
      </c>
      <c r="BK140" s="214">
        <f>ROUND(I140*H140,2)</f>
        <v>0</v>
      </c>
      <c r="BL140" s="25" t="s">
        <v>217</v>
      </c>
      <c r="BM140" s="25" t="s">
        <v>223</v>
      </c>
    </row>
    <row r="141" spans="2:65" s="1" customFormat="1" ht="16.5" customHeight="1">
      <c r="B141" s="41"/>
      <c r="C141" s="203" t="s">
        <v>88</v>
      </c>
      <c r="D141" s="203" t="s">
        <v>212</v>
      </c>
      <c r="E141" s="204" t="s">
        <v>224</v>
      </c>
      <c r="F141" s="205" t="s">
        <v>225</v>
      </c>
      <c r="G141" s="206" t="s">
        <v>226</v>
      </c>
      <c r="H141" s="207">
        <v>172.48</v>
      </c>
      <c r="I141" s="208"/>
      <c r="J141" s="209">
        <f>ROUND(I141*H141,2)</f>
        <v>0</v>
      </c>
      <c r="K141" s="205" t="s">
        <v>216</v>
      </c>
      <c r="L141" s="61"/>
      <c r="M141" s="210" t="s">
        <v>21</v>
      </c>
      <c r="N141" s="211" t="s">
        <v>42</v>
      </c>
      <c r="O141" s="42"/>
      <c r="P141" s="212">
        <f>O141*H141</f>
        <v>0</v>
      </c>
      <c r="Q141" s="212">
        <v>0</v>
      </c>
      <c r="R141" s="212">
        <f>Q141*H141</f>
        <v>0</v>
      </c>
      <c r="S141" s="212">
        <v>0.44</v>
      </c>
      <c r="T141" s="213">
        <f>S141*H141</f>
        <v>75.8912</v>
      </c>
      <c r="AR141" s="25" t="s">
        <v>217</v>
      </c>
      <c r="AT141" s="25" t="s">
        <v>212</v>
      </c>
      <c r="AU141" s="25" t="s">
        <v>80</v>
      </c>
      <c r="AY141" s="25" t="s">
        <v>210</v>
      </c>
      <c r="BE141" s="214">
        <f>IF(N141="základní",J141,0)</f>
        <v>0</v>
      </c>
      <c r="BF141" s="214">
        <f>IF(N141="snížená",J141,0)</f>
        <v>0</v>
      </c>
      <c r="BG141" s="214">
        <f>IF(N141="zákl. přenesená",J141,0)</f>
        <v>0</v>
      </c>
      <c r="BH141" s="214">
        <f>IF(N141="sníž. přenesená",J141,0)</f>
        <v>0</v>
      </c>
      <c r="BI141" s="214">
        <f>IF(N141="nulová",J141,0)</f>
        <v>0</v>
      </c>
      <c r="BJ141" s="25" t="s">
        <v>78</v>
      </c>
      <c r="BK141" s="214">
        <f>ROUND(I141*H141,2)</f>
        <v>0</v>
      </c>
      <c r="BL141" s="25" t="s">
        <v>217</v>
      </c>
      <c r="BM141" s="25" t="s">
        <v>227</v>
      </c>
    </row>
    <row r="142" spans="2:51" s="12" customFormat="1" ht="13.5">
      <c r="B142" s="215"/>
      <c r="C142" s="216"/>
      <c r="D142" s="217" t="s">
        <v>219</v>
      </c>
      <c r="E142" s="218" t="s">
        <v>21</v>
      </c>
      <c r="F142" s="219" t="s">
        <v>228</v>
      </c>
      <c r="G142" s="216"/>
      <c r="H142" s="220">
        <v>172.48</v>
      </c>
      <c r="I142" s="221"/>
      <c r="J142" s="216"/>
      <c r="K142" s="216"/>
      <c r="L142" s="222"/>
      <c r="M142" s="223"/>
      <c r="N142" s="224"/>
      <c r="O142" s="224"/>
      <c r="P142" s="224"/>
      <c r="Q142" s="224"/>
      <c r="R142" s="224"/>
      <c r="S142" s="224"/>
      <c r="T142" s="225"/>
      <c r="AT142" s="226" t="s">
        <v>219</v>
      </c>
      <c r="AU142" s="226" t="s">
        <v>80</v>
      </c>
      <c r="AV142" s="12" t="s">
        <v>80</v>
      </c>
      <c r="AW142" s="12" t="s">
        <v>35</v>
      </c>
      <c r="AX142" s="12" t="s">
        <v>78</v>
      </c>
      <c r="AY142" s="226" t="s">
        <v>210</v>
      </c>
    </row>
    <row r="143" spans="2:65" s="1" customFormat="1" ht="16.5" customHeight="1">
      <c r="B143" s="41"/>
      <c r="C143" s="203" t="s">
        <v>217</v>
      </c>
      <c r="D143" s="203" t="s">
        <v>212</v>
      </c>
      <c r="E143" s="204" t="s">
        <v>229</v>
      </c>
      <c r="F143" s="205" t="s">
        <v>230</v>
      </c>
      <c r="G143" s="206" t="s">
        <v>231</v>
      </c>
      <c r="H143" s="207">
        <v>10.8</v>
      </c>
      <c r="I143" s="208"/>
      <c r="J143" s="209">
        <f>ROUND(I143*H143,2)</f>
        <v>0</v>
      </c>
      <c r="K143" s="205" t="s">
        <v>216</v>
      </c>
      <c r="L143" s="61"/>
      <c r="M143" s="210" t="s">
        <v>21</v>
      </c>
      <c r="N143" s="211" t="s">
        <v>42</v>
      </c>
      <c r="O143" s="42"/>
      <c r="P143" s="212">
        <f>O143*H143</f>
        <v>0</v>
      </c>
      <c r="Q143" s="212">
        <v>0</v>
      </c>
      <c r="R143" s="212">
        <f>Q143*H143</f>
        <v>0</v>
      </c>
      <c r="S143" s="212">
        <v>0</v>
      </c>
      <c r="T143" s="213">
        <f>S143*H143</f>
        <v>0</v>
      </c>
      <c r="AR143" s="25" t="s">
        <v>217</v>
      </c>
      <c r="AT143" s="25" t="s">
        <v>212</v>
      </c>
      <c r="AU143" s="25" t="s">
        <v>80</v>
      </c>
      <c r="AY143" s="25" t="s">
        <v>210</v>
      </c>
      <c r="BE143" s="214">
        <f>IF(N143="základní",J143,0)</f>
        <v>0</v>
      </c>
      <c r="BF143" s="214">
        <f>IF(N143="snížená",J143,0)</f>
        <v>0</v>
      </c>
      <c r="BG143" s="214">
        <f>IF(N143="zákl. přenesená",J143,0)</f>
        <v>0</v>
      </c>
      <c r="BH143" s="214">
        <f>IF(N143="sníž. přenesená",J143,0)</f>
        <v>0</v>
      </c>
      <c r="BI143" s="214">
        <f>IF(N143="nulová",J143,0)</f>
        <v>0</v>
      </c>
      <c r="BJ143" s="25" t="s">
        <v>78</v>
      </c>
      <c r="BK143" s="214">
        <f>ROUND(I143*H143,2)</f>
        <v>0</v>
      </c>
      <c r="BL143" s="25" t="s">
        <v>217</v>
      </c>
      <c r="BM143" s="25" t="s">
        <v>232</v>
      </c>
    </row>
    <row r="144" spans="2:51" s="12" customFormat="1" ht="13.5">
      <c r="B144" s="215"/>
      <c r="C144" s="216"/>
      <c r="D144" s="217" t="s">
        <v>219</v>
      </c>
      <c r="E144" s="218" t="s">
        <v>21</v>
      </c>
      <c r="F144" s="219" t="s">
        <v>233</v>
      </c>
      <c r="G144" s="216"/>
      <c r="H144" s="220">
        <v>10.8</v>
      </c>
      <c r="I144" s="221"/>
      <c r="J144" s="216"/>
      <c r="K144" s="216"/>
      <c r="L144" s="222"/>
      <c r="M144" s="223"/>
      <c r="N144" s="224"/>
      <c r="O144" s="224"/>
      <c r="P144" s="224"/>
      <c r="Q144" s="224"/>
      <c r="R144" s="224"/>
      <c r="S144" s="224"/>
      <c r="T144" s="225"/>
      <c r="AT144" s="226" t="s">
        <v>219</v>
      </c>
      <c r="AU144" s="226" t="s">
        <v>80</v>
      </c>
      <c r="AV144" s="12" t="s">
        <v>80</v>
      </c>
      <c r="AW144" s="12" t="s">
        <v>35</v>
      </c>
      <c r="AX144" s="12" t="s">
        <v>78</v>
      </c>
      <c r="AY144" s="226" t="s">
        <v>210</v>
      </c>
    </row>
    <row r="145" spans="2:65" s="1" customFormat="1" ht="16.5" customHeight="1">
      <c r="B145" s="41"/>
      <c r="C145" s="203" t="s">
        <v>234</v>
      </c>
      <c r="D145" s="203" t="s">
        <v>212</v>
      </c>
      <c r="E145" s="204" t="s">
        <v>235</v>
      </c>
      <c r="F145" s="205" t="s">
        <v>236</v>
      </c>
      <c r="G145" s="206" t="s">
        <v>231</v>
      </c>
      <c r="H145" s="207">
        <v>211.618</v>
      </c>
      <c r="I145" s="208"/>
      <c r="J145" s="209">
        <f>ROUND(I145*H145,2)</f>
        <v>0</v>
      </c>
      <c r="K145" s="205" t="s">
        <v>216</v>
      </c>
      <c r="L145" s="61"/>
      <c r="M145" s="210" t="s">
        <v>21</v>
      </c>
      <c r="N145" s="211" t="s">
        <v>42</v>
      </c>
      <c r="O145" s="42"/>
      <c r="P145" s="212">
        <f>O145*H145</f>
        <v>0</v>
      </c>
      <c r="Q145" s="212">
        <v>0</v>
      </c>
      <c r="R145" s="212">
        <f>Q145*H145</f>
        <v>0</v>
      </c>
      <c r="S145" s="212">
        <v>0</v>
      </c>
      <c r="T145" s="213">
        <f>S145*H145</f>
        <v>0</v>
      </c>
      <c r="AR145" s="25" t="s">
        <v>217</v>
      </c>
      <c r="AT145" s="25" t="s">
        <v>212</v>
      </c>
      <c r="AU145" s="25" t="s">
        <v>80</v>
      </c>
      <c r="AY145" s="25" t="s">
        <v>210</v>
      </c>
      <c r="BE145" s="214">
        <f>IF(N145="základní",J145,0)</f>
        <v>0</v>
      </c>
      <c r="BF145" s="214">
        <f>IF(N145="snížená",J145,0)</f>
        <v>0</v>
      </c>
      <c r="BG145" s="214">
        <f>IF(N145="zákl. přenesená",J145,0)</f>
        <v>0</v>
      </c>
      <c r="BH145" s="214">
        <f>IF(N145="sníž. přenesená",J145,0)</f>
        <v>0</v>
      </c>
      <c r="BI145" s="214">
        <f>IF(N145="nulová",J145,0)</f>
        <v>0</v>
      </c>
      <c r="BJ145" s="25" t="s">
        <v>78</v>
      </c>
      <c r="BK145" s="214">
        <f>ROUND(I145*H145,2)</f>
        <v>0</v>
      </c>
      <c r="BL145" s="25" t="s">
        <v>217</v>
      </c>
      <c r="BM145" s="25" t="s">
        <v>237</v>
      </c>
    </row>
    <row r="146" spans="2:51" s="12" customFormat="1" ht="13.5">
      <c r="B146" s="215"/>
      <c r="C146" s="216"/>
      <c r="D146" s="217" t="s">
        <v>219</v>
      </c>
      <c r="E146" s="218" t="s">
        <v>21</v>
      </c>
      <c r="F146" s="219" t="s">
        <v>238</v>
      </c>
      <c r="G146" s="216"/>
      <c r="H146" s="220">
        <v>184.618</v>
      </c>
      <c r="I146" s="221"/>
      <c r="J146" s="216"/>
      <c r="K146" s="216"/>
      <c r="L146" s="222"/>
      <c r="M146" s="223"/>
      <c r="N146" s="224"/>
      <c r="O146" s="224"/>
      <c r="P146" s="224"/>
      <c r="Q146" s="224"/>
      <c r="R146" s="224"/>
      <c r="S146" s="224"/>
      <c r="T146" s="225"/>
      <c r="AT146" s="226" t="s">
        <v>219</v>
      </c>
      <c r="AU146" s="226" t="s">
        <v>80</v>
      </c>
      <c r="AV146" s="12" t="s">
        <v>80</v>
      </c>
      <c r="AW146" s="12" t="s">
        <v>35</v>
      </c>
      <c r="AX146" s="12" t="s">
        <v>71</v>
      </c>
      <c r="AY146" s="226" t="s">
        <v>210</v>
      </c>
    </row>
    <row r="147" spans="2:51" s="12" customFormat="1" ht="13.5">
      <c r="B147" s="215"/>
      <c r="C147" s="216"/>
      <c r="D147" s="217" t="s">
        <v>219</v>
      </c>
      <c r="E147" s="218" t="s">
        <v>21</v>
      </c>
      <c r="F147" s="219" t="s">
        <v>239</v>
      </c>
      <c r="G147" s="216"/>
      <c r="H147" s="220">
        <v>27</v>
      </c>
      <c r="I147" s="221"/>
      <c r="J147" s="216"/>
      <c r="K147" s="216"/>
      <c r="L147" s="222"/>
      <c r="M147" s="223"/>
      <c r="N147" s="224"/>
      <c r="O147" s="224"/>
      <c r="P147" s="224"/>
      <c r="Q147" s="224"/>
      <c r="R147" s="224"/>
      <c r="S147" s="224"/>
      <c r="T147" s="225"/>
      <c r="AT147" s="226" t="s">
        <v>219</v>
      </c>
      <c r="AU147" s="226" t="s">
        <v>80</v>
      </c>
      <c r="AV147" s="12" t="s">
        <v>80</v>
      </c>
      <c r="AW147" s="12" t="s">
        <v>35</v>
      </c>
      <c r="AX147" s="12" t="s">
        <v>71</v>
      </c>
      <c r="AY147" s="226" t="s">
        <v>210</v>
      </c>
    </row>
    <row r="148" spans="2:51" s="13" customFormat="1" ht="13.5">
      <c r="B148" s="227"/>
      <c r="C148" s="228"/>
      <c r="D148" s="217" t="s">
        <v>219</v>
      </c>
      <c r="E148" s="229" t="s">
        <v>21</v>
      </c>
      <c r="F148" s="230" t="s">
        <v>240</v>
      </c>
      <c r="G148" s="228"/>
      <c r="H148" s="231">
        <v>211.618</v>
      </c>
      <c r="I148" s="232"/>
      <c r="J148" s="228"/>
      <c r="K148" s="228"/>
      <c r="L148" s="233"/>
      <c r="M148" s="234"/>
      <c r="N148" s="235"/>
      <c r="O148" s="235"/>
      <c r="P148" s="235"/>
      <c r="Q148" s="235"/>
      <c r="R148" s="235"/>
      <c r="S148" s="235"/>
      <c r="T148" s="236"/>
      <c r="AT148" s="237" t="s">
        <v>219</v>
      </c>
      <c r="AU148" s="237" t="s">
        <v>80</v>
      </c>
      <c r="AV148" s="13" t="s">
        <v>217</v>
      </c>
      <c r="AW148" s="13" t="s">
        <v>35</v>
      </c>
      <c r="AX148" s="13" t="s">
        <v>78</v>
      </c>
      <c r="AY148" s="237" t="s">
        <v>210</v>
      </c>
    </row>
    <row r="149" spans="2:65" s="1" customFormat="1" ht="16.5" customHeight="1">
      <c r="B149" s="41"/>
      <c r="C149" s="203" t="s">
        <v>241</v>
      </c>
      <c r="D149" s="203" t="s">
        <v>212</v>
      </c>
      <c r="E149" s="204" t="s">
        <v>242</v>
      </c>
      <c r="F149" s="205" t="s">
        <v>243</v>
      </c>
      <c r="G149" s="206" t="s">
        <v>231</v>
      </c>
      <c r="H149" s="207">
        <v>63.989</v>
      </c>
      <c r="I149" s="208"/>
      <c r="J149" s="209">
        <f>ROUND(I149*H149,2)</f>
        <v>0</v>
      </c>
      <c r="K149" s="205" t="s">
        <v>216</v>
      </c>
      <c r="L149" s="61"/>
      <c r="M149" s="210" t="s">
        <v>21</v>
      </c>
      <c r="N149" s="211" t="s">
        <v>42</v>
      </c>
      <c r="O149" s="42"/>
      <c r="P149" s="212">
        <f>O149*H149</f>
        <v>0</v>
      </c>
      <c r="Q149" s="212">
        <v>0</v>
      </c>
      <c r="R149" s="212">
        <f>Q149*H149</f>
        <v>0</v>
      </c>
      <c r="S149" s="212">
        <v>0</v>
      </c>
      <c r="T149" s="213">
        <f>S149*H149</f>
        <v>0</v>
      </c>
      <c r="AR149" s="25" t="s">
        <v>217</v>
      </c>
      <c r="AT149" s="25" t="s">
        <v>212</v>
      </c>
      <c r="AU149" s="25" t="s">
        <v>80</v>
      </c>
      <c r="AY149" s="25" t="s">
        <v>210</v>
      </c>
      <c r="BE149" s="214">
        <f>IF(N149="základní",J149,0)</f>
        <v>0</v>
      </c>
      <c r="BF149" s="214">
        <f>IF(N149="snížená",J149,0)</f>
        <v>0</v>
      </c>
      <c r="BG149" s="214">
        <f>IF(N149="zákl. přenesená",J149,0)</f>
        <v>0</v>
      </c>
      <c r="BH149" s="214">
        <f>IF(N149="sníž. přenesená",J149,0)</f>
        <v>0</v>
      </c>
      <c r="BI149" s="214">
        <f>IF(N149="nulová",J149,0)</f>
        <v>0</v>
      </c>
      <c r="BJ149" s="25" t="s">
        <v>78</v>
      </c>
      <c r="BK149" s="214">
        <f>ROUND(I149*H149,2)</f>
        <v>0</v>
      </c>
      <c r="BL149" s="25" t="s">
        <v>217</v>
      </c>
      <c r="BM149" s="25" t="s">
        <v>244</v>
      </c>
    </row>
    <row r="150" spans="2:51" s="12" customFormat="1" ht="27">
      <c r="B150" s="215"/>
      <c r="C150" s="216"/>
      <c r="D150" s="217" t="s">
        <v>219</v>
      </c>
      <c r="E150" s="218" t="s">
        <v>21</v>
      </c>
      <c r="F150" s="219" t="s">
        <v>245</v>
      </c>
      <c r="G150" s="216"/>
      <c r="H150" s="220">
        <v>16.579</v>
      </c>
      <c r="I150" s="221"/>
      <c r="J150" s="216"/>
      <c r="K150" s="216"/>
      <c r="L150" s="222"/>
      <c r="M150" s="223"/>
      <c r="N150" s="224"/>
      <c r="O150" s="224"/>
      <c r="P150" s="224"/>
      <c r="Q150" s="224"/>
      <c r="R150" s="224"/>
      <c r="S150" s="224"/>
      <c r="T150" s="225"/>
      <c r="AT150" s="226" t="s">
        <v>219</v>
      </c>
      <c r="AU150" s="226" t="s">
        <v>80</v>
      </c>
      <c r="AV150" s="12" t="s">
        <v>80</v>
      </c>
      <c r="AW150" s="12" t="s">
        <v>35</v>
      </c>
      <c r="AX150" s="12" t="s">
        <v>71</v>
      </c>
      <c r="AY150" s="226" t="s">
        <v>210</v>
      </c>
    </row>
    <row r="151" spans="2:51" s="12" customFormat="1" ht="13.5">
      <c r="B151" s="215"/>
      <c r="C151" s="216"/>
      <c r="D151" s="217" t="s">
        <v>219</v>
      </c>
      <c r="E151" s="218" t="s">
        <v>21</v>
      </c>
      <c r="F151" s="219" t="s">
        <v>246</v>
      </c>
      <c r="G151" s="216"/>
      <c r="H151" s="220">
        <v>47.41</v>
      </c>
      <c r="I151" s="221"/>
      <c r="J151" s="216"/>
      <c r="K151" s="216"/>
      <c r="L151" s="222"/>
      <c r="M151" s="223"/>
      <c r="N151" s="224"/>
      <c r="O151" s="224"/>
      <c r="P151" s="224"/>
      <c r="Q151" s="224"/>
      <c r="R151" s="224"/>
      <c r="S151" s="224"/>
      <c r="T151" s="225"/>
      <c r="AT151" s="226" t="s">
        <v>219</v>
      </c>
      <c r="AU151" s="226" t="s">
        <v>80</v>
      </c>
      <c r="AV151" s="12" t="s">
        <v>80</v>
      </c>
      <c r="AW151" s="12" t="s">
        <v>35</v>
      </c>
      <c r="AX151" s="12" t="s">
        <v>71</v>
      </c>
      <c r="AY151" s="226" t="s">
        <v>210</v>
      </c>
    </row>
    <row r="152" spans="2:51" s="13" customFormat="1" ht="13.5">
      <c r="B152" s="227"/>
      <c r="C152" s="228"/>
      <c r="D152" s="217" t="s">
        <v>219</v>
      </c>
      <c r="E152" s="229" t="s">
        <v>21</v>
      </c>
      <c r="F152" s="230" t="s">
        <v>240</v>
      </c>
      <c r="G152" s="228"/>
      <c r="H152" s="231">
        <v>63.989</v>
      </c>
      <c r="I152" s="232"/>
      <c r="J152" s="228"/>
      <c r="K152" s="228"/>
      <c r="L152" s="233"/>
      <c r="M152" s="234"/>
      <c r="N152" s="235"/>
      <c r="O152" s="235"/>
      <c r="P152" s="235"/>
      <c r="Q152" s="235"/>
      <c r="R152" s="235"/>
      <c r="S152" s="235"/>
      <c r="T152" s="236"/>
      <c r="AT152" s="237" t="s">
        <v>219</v>
      </c>
      <c r="AU152" s="237" t="s">
        <v>80</v>
      </c>
      <c r="AV152" s="13" t="s">
        <v>217</v>
      </c>
      <c r="AW152" s="13" t="s">
        <v>35</v>
      </c>
      <c r="AX152" s="13" t="s">
        <v>78</v>
      </c>
      <c r="AY152" s="237" t="s">
        <v>210</v>
      </c>
    </row>
    <row r="153" spans="2:65" s="1" customFormat="1" ht="25.5" customHeight="1">
      <c r="B153" s="41"/>
      <c r="C153" s="203" t="s">
        <v>247</v>
      </c>
      <c r="D153" s="203" t="s">
        <v>212</v>
      </c>
      <c r="E153" s="204" t="s">
        <v>248</v>
      </c>
      <c r="F153" s="205" t="s">
        <v>249</v>
      </c>
      <c r="G153" s="206" t="s">
        <v>231</v>
      </c>
      <c r="H153" s="207">
        <v>2.66</v>
      </c>
      <c r="I153" s="208"/>
      <c r="J153" s="209">
        <f>ROUND(I153*H153,2)</f>
        <v>0</v>
      </c>
      <c r="K153" s="205" t="s">
        <v>216</v>
      </c>
      <c r="L153" s="61"/>
      <c r="M153" s="210" t="s">
        <v>21</v>
      </c>
      <c r="N153" s="211" t="s">
        <v>42</v>
      </c>
      <c r="O153" s="42"/>
      <c r="P153" s="212">
        <f>O153*H153</f>
        <v>0</v>
      </c>
      <c r="Q153" s="212">
        <v>0</v>
      </c>
      <c r="R153" s="212">
        <f>Q153*H153</f>
        <v>0</v>
      </c>
      <c r="S153" s="212">
        <v>0</v>
      </c>
      <c r="T153" s="213">
        <f>S153*H153</f>
        <v>0</v>
      </c>
      <c r="AR153" s="25" t="s">
        <v>217</v>
      </c>
      <c r="AT153" s="25" t="s">
        <v>212</v>
      </c>
      <c r="AU153" s="25" t="s">
        <v>80</v>
      </c>
      <c r="AY153" s="25" t="s">
        <v>210</v>
      </c>
      <c r="BE153" s="214">
        <f>IF(N153="základní",J153,0)</f>
        <v>0</v>
      </c>
      <c r="BF153" s="214">
        <f>IF(N153="snížená",J153,0)</f>
        <v>0</v>
      </c>
      <c r="BG153" s="214">
        <f>IF(N153="zákl. přenesená",J153,0)</f>
        <v>0</v>
      </c>
      <c r="BH153" s="214">
        <f>IF(N153="sníž. přenesená",J153,0)</f>
        <v>0</v>
      </c>
      <c r="BI153" s="214">
        <f>IF(N153="nulová",J153,0)</f>
        <v>0</v>
      </c>
      <c r="BJ153" s="25" t="s">
        <v>78</v>
      </c>
      <c r="BK153" s="214">
        <f>ROUND(I153*H153,2)</f>
        <v>0</v>
      </c>
      <c r="BL153" s="25" t="s">
        <v>217</v>
      </c>
      <c r="BM153" s="25" t="s">
        <v>250</v>
      </c>
    </row>
    <row r="154" spans="2:51" s="12" customFormat="1" ht="13.5">
      <c r="B154" s="215"/>
      <c r="C154" s="216"/>
      <c r="D154" s="217" t="s">
        <v>219</v>
      </c>
      <c r="E154" s="218" t="s">
        <v>21</v>
      </c>
      <c r="F154" s="219" t="s">
        <v>251</v>
      </c>
      <c r="G154" s="216"/>
      <c r="H154" s="220">
        <v>2.66</v>
      </c>
      <c r="I154" s="221"/>
      <c r="J154" s="216"/>
      <c r="K154" s="216"/>
      <c r="L154" s="222"/>
      <c r="M154" s="223"/>
      <c r="N154" s="224"/>
      <c r="O154" s="224"/>
      <c r="P154" s="224"/>
      <c r="Q154" s="224"/>
      <c r="R154" s="224"/>
      <c r="S154" s="224"/>
      <c r="T154" s="225"/>
      <c r="AT154" s="226" t="s">
        <v>219</v>
      </c>
      <c r="AU154" s="226" t="s">
        <v>80</v>
      </c>
      <c r="AV154" s="12" t="s">
        <v>80</v>
      </c>
      <c r="AW154" s="12" t="s">
        <v>35</v>
      </c>
      <c r="AX154" s="12" t="s">
        <v>78</v>
      </c>
      <c r="AY154" s="226" t="s">
        <v>210</v>
      </c>
    </row>
    <row r="155" spans="2:65" s="1" customFormat="1" ht="25.5" customHeight="1">
      <c r="B155" s="41"/>
      <c r="C155" s="203" t="s">
        <v>252</v>
      </c>
      <c r="D155" s="203" t="s">
        <v>212</v>
      </c>
      <c r="E155" s="204" t="s">
        <v>253</v>
      </c>
      <c r="F155" s="205" t="s">
        <v>254</v>
      </c>
      <c r="G155" s="206" t="s">
        <v>231</v>
      </c>
      <c r="H155" s="207">
        <v>2.66</v>
      </c>
      <c r="I155" s="208"/>
      <c r="J155" s="209">
        <f>ROUND(I155*H155,2)</f>
        <v>0</v>
      </c>
      <c r="K155" s="205" t="s">
        <v>216</v>
      </c>
      <c r="L155" s="61"/>
      <c r="M155" s="210" t="s">
        <v>21</v>
      </c>
      <c r="N155" s="211" t="s">
        <v>42</v>
      </c>
      <c r="O155" s="42"/>
      <c r="P155" s="212">
        <f>O155*H155</f>
        <v>0</v>
      </c>
      <c r="Q155" s="212">
        <v>0</v>
      </c>
      <c r="R155" s="212">
        <f>Q155*H155</f>
        <v>0</v>
      </c>
      <c r="S155" s="212">
        <v>0</v>
      </c>
      <c r="T155" s="213">
        <f>S155*H155</f>
        <v>0</v>
      </c>
      <c r="AR155" s="25" t="s">
        <v>217</v>
      </c>
      <c r="AT155" s="25" t="s">
        <v>212</v>
      </c>
      <c r="AU155" s="25" t="s">
        <v>80</v>
      </c>
      <c r="AY155" s="25" t="s">
        <v>210</v>
      </c>
      <c r="BE155" s="214">
        <f>IF(N155="základní",J155,0)</f>
        <v>0</v>
      </c>
      <c r="BF155" s="214">
        <f>IF(N155="snížená",J155,0)</f>
        <v>0</v>
      </c>
      <c r="BG155" s="214">
        <f>IF(N155="zákl. přenesená",J155,0)</f>
        <v>0</v>
      </c>
      <c r="BH155" s="214">
        <f>IF(N155="sníž. přenesená",J155,0)</f>
        <v>0</v>
      </c>
      <c r="BI155" s="214">
        <f>IF(N155="nulová",J155,0)</f>
        <v>0</v>
      </c>
      <c r="BJ155" s="25" t="s">
        <v>78</v>
      </c>
      <c r="BK155" s="214">
        <f>ROUND(I155*H155,2)</f>
        <v>0</v>
      </c>
      <c r="BL155" s="25" t="s">
        <v>217</v>
      </c>
      <c r="BM155" s="25" t="s">
        <v>255</v>
      </c>
    </row>
    <row r="156" spans="2:51" s="12" customFormat="1" ht="27">
      <c r="B156" s="215"/>
      <c r="C156" s="216"/>
      <c r="D156" s="217" t="s">
        <v>219</v>
      </c>
      <c r="E156" s="218" t="s">
        <v>21</v>
      </c>
      <c r="F156" s="219" t="s">
        <v>256</v>
      </c>
      <c r="G156" s="216"/>
      <c r="H156" s="220">
        <v>2.66</v>
      </c>
      <c r="I156" s="221"/>
      <c r="J156" s="216"/>
      <c r="K156" s="216"/>
      <c r="L156" s="222"/>
      <c r="M156" s="223"/>
      <c r="N156" s="224"/>
      <c r="O156" s="224"/>
      <c r="P156" s="224"/>
      <c r="Q156" s="224"/>
      <c r="R156" s="224"/>
      <c r="S156" s="224"/>
      <c r="T156" s="225"/>
      <c r="AT156" s="226" t="s">
        <v>219</v>
      </c>
      <c r="AU156" s="226" t="s">
        <v>80</v>
      </c>
      <c r="AV156" s="12" t="s">
        <v>80</v>
      </c>
      <c r="AW156" s="12" t="s">
        <v>35</v>
      </c>
      <c r="AX156" s="12" t="s">
        <v>78</v>
      </c>
      <c r="AY156" s="226" t="s">
        <v>210</v>
      </c>
    </row>
    <row r="157" spans="2:65" s="1" customFormat="1" ht="25.5" customHeight="1">
      <c r="B157" s="41"/>
      <c r="C157" s="203" t="s">
        <v>257</v>
      </c>
      <c r="D157" s="203" t="s">
        <v>212</v>
      </c>
      <c r="E157" s="204" t="s">
        <v>258</v>
      </c>
      <c r="F157" s="205" t="s">
        <v>259</v>
      </c>
      <c r="G157" s="206" t="s">
        <v>231</v>
      </c>
      <c r="H157" s="207">
        <v>2.66</v>
      </c>
      <c r="I157" s="208"/>
      <c r="J157" s="209">
        <f>ROUND(I157*H157,2)</f>
        <v>0</v>
      </c>
      <c r="K157" s="205" t="s">
        <v>216</v>
      </c>
      <c r="L157" s="61"/>
      <c r="M157" s="210" t="s">
        <v>21</v>
      </c>
      <c r="N157" s="211" t="s">
        <v>42</v>
      </c>
      <c r="O157" s="42"/>
      <c r="P157" s="212">
        <f>O157*H157</f>
        <v>0</v>
      </c>
      <c r="Q157" s="212">
        <v>0</v>
      </c>
      <c r="R157" s="212">
        <f>Q157*H157</f>
        <v>0</v>
      </c>
      <c r="S157" s="212">
        <v>0</v>
      </c>
      <c r="T157" s="213">
        <f>S157*H157</f>
        <v>0</v>
      </c>
      <c r="AR157" s="25" t="s">
        <v>217</v>
      </c>
      <c r="AT157" s="25" t="s">
        <v>212</v>
      </c>
      <c r="AU157" s="25" t="s">
        <v>80</v>
      </c>
      <c r="AY157" s="25" t="s">
        <v>210</v>
      </c>
      <c r="BE157" s="214">
        <f>IF(N157="základní",J157,0)</f>
        <v>0</v>
      </c>
      <c r="BF157" s="214">
        <f>IF(N157="snížená",J157,0)</f>
        <v>0</v>
      </c>
      <c r="BG157" s="214">
        <f>IF(N157="zákl. přenesená",J157,0)</f>
        <v>0</v>
      </c>
      <c r="BH157" s="214">
        <f>IF(N157="sníž. přenesená",J157,0)</f>
        <v>0</v>
      </c>
      <c r="BI157" s="214">
        <f>IF(N157="nulová",J157,0)</f>
        <v>0</v>
      </c>
      <c r="BJ157" s="25" t="s">
        <v>78</v>
      </c>
      <c r="BK157" s="214">
        <f>ROUND(I157*H157,2)</f>
        <v>0</v>
      </c>
      <c r="BL157" s="25" t="s">
        <v>217</v>
      </c>
      <c r="BM157" s="25" t="s">
        <v>260</v>
      </c>
    </row>
    <row r="158" spans="2:65" s="1" customFormat="1" ht="16.5" customHeight="1">
      <c r="B158" s="41"/>
      <c r="C158" s="203" t="s">
        <v>261</v>
      </c>
      <c r="D158" s="203" t="s">
        <v>212</v>
      </c>
      <c r="E158" s="204" t="s">
        <v>262</v>
      </c>
      <c r="F158" s="205" t="s">
        <v>263</v>
      </c>
      <c r="G158" s="206" t="s">
        <v>231</v>
      </c>
      <c r="H158" s="207">
        <v>168.751</v>
      </c>
      <c r="I158" s="208"/>
      <c r="J158" s="209">
        <f>ROUND(I158*H158,2)</f>
        <v>0</v>
      </c>
      <c r="K158" s="205" t="s">
        <v>216</v>
      </c>
      <c r="L158" s="61"/>
      <c r="M158" s="210" t="s">
        <v>21</v>
      </c>
      <c r="N158" s="211" t="s">
        <v>42</v>
      </c>
      <c r="O158" s="42"/>
      <c r="P158" s="212">
        <f>O158*H158</f>
        <v>0</v>
      </c>
      <c r="Q158" s="212">
        <v>0</v>
      </c>
      <c r="R158" s="212">
        <f>Q158*H158</f>
        <v>0</v>
      </c>
      <c r="S158" s="212">
        <v>0</v>
      </c>
      <c r="T158" s="213">
        <f>S158*H158</f>
        <v>0</v>
      </c>
      <c r="AR158" s="25" t="s">
        <v>217</v>
      </c>
      <c r="AT158" s="25" t="s">
        <v>212</v>
      </c>
      <c r="AU158" s="25" t="s">
        <v>80</v>
      </c>
      <c r="AY158" s="25" t="s">
        <v>210</v>
      </c>
      <c r="BE158" s="214">
        <f>IF(N158="základní",J158,0)</f>
        <v>0</v>
      </c>
      <c r="BF158" s="214">
        <f>IF(N158="snížená",J158,0)</f>
        <v>0</v>
      </c>
      <c r="BG158" s="214">
        <f>IF(N158="zákl. přenesená",J158,0)</f>
        <v>0</v>
      </c>
      <c r="BH158" s="214">
        <f>IF(N158="sníž. přenesená",J158,0)</f>
        <v>0</v>
      </c>
      <c r="BI158" s="214">
        <f>IF(N158="nulová",J158,0)</f>
        <v>0</v>
      </c>
      <c r="BJ158" s="25" t="s">
        <v>78</v>
      </c>
      <c r="BK158" s="214">
        <f>ROUND(I158*H158,2)</f>
        <v>0</v>
      </c>
      <c r="BL158" s="25" t="s">
        <v>217</v>
      </c>
      <c r="BM158" s="25" t="s">
        <v>264</v>
      </c>
    </row>
    <row r="159" spans="2:51" s="12" customFormat="1" ht="13.5">
      <c r="B159" s="215"/>
      <c r="C159" s="216"/>
      <c r="D159" s="217" t="s">
        <v>219</v>
      </c>
      <c r="E159" s="218" t="s">
        <v>21</v>
      </c>
      <c r="F159" s="219" t="s">
        <v>265</v>
      </c>
      <c r="G159" s="216"/>
      <c r="H159" s="220">
        <v>168.751</v>
      </c>
      <c r="I159" s="221"/>
      <c r="J159" s="216"/>
      <c r="K159" s="216"/>
      <c r="L159" s="222"/>
      <c r="M159" s="223"/>
      <c r="N159" s="224"/>
      <c r="O159" s="224"/>
      <c r="P159" s="224"/>
      <c r="Q159" s="224"/>
      <c r="R159" s="224"/>
      <c r="S159" s="224"/>
      <c r="T159" s="225"/>
      <c r="AT159" s="226" t="s">
        <v>219</v>
      </c>
      <c r="AU159" s="226" t="s">
        <v>80</v>
      </c>
      <c r="AV159" s="12" t="s">
        <v>80</v>
      </c>
      <c r="AW159" s="12" t="s">
        <v>35</v>
      </c>
      <c r="AX159" s="12" t="s">
        <v>78</v>
      </c>
      <c r="AY159" s="226" t="s">
        <v>210</v>
      </c>
    </row>
    <row r="160" spans="2:65" s="1" customFormat="1" ht="16.5" customHeight="1">
      <c r="B160" s="41"/>
      <c r="C160" s="203" t="s">
        <v>266</v>
      </c>
      <c r="D160" s="203" t="s">
        <v>212</v>
      </c>
      <c r="E160" s="204" t="s">
        <v>267</v>
      </c>
      <c r="F160" s="205" t="s">
        <v>268</v>
      </c>
      <c r="G160" s="206" t="s">
        <v>231</v>
      </c>
      <c r="H160" s="207">
        <v>168.751</v>
      </c>
      <c r="I160" s="208"/>
      <c r="J160" s="209">
        <f>ROUND(I160*H160,2)</f>
        <v>0</v>
      </c>
      <c r="K160" s="205" t="s">
        <v>216</v>
      </c>
      <c r="L160" s="61"/>
      <c r="M160" s="210" t="s">
        <v>21</v>
      </c>
      <c r="N160" s="211" t="s">
        <v>42</v>
      </c>
      <c r="O160" s="42"/>
      <c r="P160" s="212">
        <f>O160*H160</f>
        <v>0</v>
      </c>
      <c r="Q160" s="212">
        <v>0</v>
      </c>
      <c r="R160" s="212">
        <f>Q160*H160</f>
        <v>0</v>
      </c>
      <c r="S160" s="212">
        <v>0</v>
      </c>
      <c r="T160" s="213">
        <f>S160*H160</f>
        <v>0</v>
      </c>
      <c r="AR160" s="25" t="s">
        <v>217</v>
      </c>
      <c r="AT160" s="25" t="s">
        <v>212</v>
      </c>
      <c r="AU160" s="25" t="s">
        <v>80</v>
      </c>
      <c r="AY160" s="25" t="s">
        <v>210</v>
      </c>
      <c r="BE160" s="214">
        <f>IF(N160="základní",J160,0)</f>
        <v>0</v>
      </c>
      <c r="BF160" s="214">
        <f>IF(N160="snížená",J160,0)</f>
        <v>0</v>
      </c>
      <c r="BG160" s="214">
        <f>IF(N160="zákl. přenesená",J160,0)</f>
        <v>0</v>
      </c>
      <c r="BH160" s="214">
        <f>IF(N160="sníž. přenesená",J160,0)</f>
        <v>0</v>
      </c>
      <c r="BI160" s="214">
        <f>IF(N160="nulová",J160,0)</f>
        <v>0</v>
      </c>
      <c r="BJ160" s="25" t="s">
        <v>78</v>
      </c>
      <c r="BK160" s="214">
        <f>ROUND(I160*H160,2)</f>
        <v>0</v>
      </c>
      <c r="BL160" s="25" t="s">
        <v>217</v>
      </c>
      <c r="BM160" s="25" t="s">
        <v>269</v>
      </c>
    </row>
    <row r="161" spans="2:51" s="12" customFormat="1" ht="13.5">
      <c r="B161" s="215"/>
      <c r="C161" s="216"/>
      <c r="D161" s="217" t="s">
        <v>219</v>
      </c>
      <c r="E161" s="218" t="s">
        <v>21</v>
      </c>
      <c r="F161" s="219" t="s">
        <v>270</v>
      </c>
      <c r="G161" s="216"/>
      <c r="H161" s="220">
        <v>168.751</v>
      </c>
      <c r="I161" s="221"/>
      <c r="J161" s="216"/>
      <c r="K161" s="216"/>
      <c r="L161" s="222"/>
      <c r="M161" s="223"/>
      <c r="N161" s="224"/>
      <c r="O161" s="224"/>
      <c r="P161" s="224"/>
      <c r="Q161" s="224"/>
      <c r="R161" s="224"/>
      <c r="S161" s="224"/>
      <c r="T161" s="225"/>
      <c r="AT161" s="226" t="s">
        <v>219</v>
      </c>
      <c r="AU161" s="226" t="s">
        <v>80</v>
      </c>
      <c r="AV161" s="12" t="s">
        <v>80</v>
      </c>
      <c r="AW161" s="12" t="s">
        <v>35</v>
      </c>
      <c r="AX161" s="12" t="s">
        <v>78</v>
      </c>
      <c r="AY161" s="226" t="s">
        <v>210</v>
      </c>
    </row>
    <row r="162" spans="2:65" s="1" customFormat="1" ht="16.5" customHeight="1">
      <c r="B162" s="41"/>
      <c r="C162" s="203" t="s">
        <v>271</v>
      </c>
      <c r="D162" s="203" t="s">
        <v>212</v>
      </c>
      <c r="E162" s="204" t="s">
        <v>272</v>
      </c>
      <c r="F162" s="205" t="s">
        <v>273</v>
      </c>
      <c r="G162" s="206" t="s">
        <v>274</v>
      </c>
      <c r="H162" s="207">
        <v>270.002</v>
      </c>
      <c r="I162" s="208"/>
      <c r="J162" s="209">
        <f>ROUND(I162*H162,2)</f>
        <v>0</v>
      </c>
      <c r="K162" s="205" t="s">
        <v>216</v>
      </c>
      <c r="L162" s="61"/>
      <c r="M162" s="210" t="s">
        <v>21</v>
      </c>
      <c r="N162" s="211" t="s">
        <v>42</v>
      </c>
      <c r="O162" s="42"/>
      <c r="P162" s="212">
        <f>O162*H162</f>
        <v>0</v>
      </c>
      <c r="Q162" s="212">
        <v>0</v>
      </c>
      <c r="R162" s="212">
        <f>Q162*H162</f>
        <v>0</v>
      </c>
      <c r="S162" s="212">
        <v>0</v>
      </c>
      <c r="T162" s="213">
        <f>S162*H162</f>
        <v>0</v>
      </c>
      <c r="AR162" s="25" t="s">
        <v>217</v>
      </c>
      <c r="AT162" s="25" t="s">
        <v>212</v>
      </c>
      <c r="AU162" s="25" t="s">
        <v>80</v>
      </c>
      <c r="AY162" s="25" t="s">
        <v>210</v>
      </c>
      <c r="BE162" s="214">
        <f>IF(N162="základní",J162,0)</f>
        <v>0</v>
      </c>
      <c r="BF162" s="214">
        <f>IF(N162="snížená",J162,0)</f>
        <v>0</v>
      </c>
      <c r="BG162" s="214">
        <f>IF(N162="zákl. přenesená",J162,0)</f>
        <v>0</v>
      </c>
      <c r="BH162" s="214">
        <f>IF(N162="sníž. přenesená",J162,0)</f>
        <v>0</v>
      </c>
      <c r="BI162" s="214">
        <f>IF(N162="nulová",J162,0)</f>
        <v>0</v>
      </c>
      <c r="BJ162" s="25" t="s">
        <v>78</v>
      </c>
      <c r="BK162" s="214">
        <f>ROUND(I162*H162,2)</f>
        <v>0</v>
      </c>
      <c r="BL162" s="25" t="s">
        <v>217</v>
      </c>
      <c r="BM162" s="25" t="s">
        <v>275</v>
      </c>
    </row>
    <row r="163" spans="2:51" s="12" customFormat="1" ht="13.5">
      <c r="B163" s="215"/>
      <c r="C163" s="216"/>
      <c r="D163" s="217" t="s">
        <v>219</v>
      </c>
      <c r="E163" s="218" t="s">
        <v>21</v>
      </c>
      <c r="F163" s="219" t="s">
        <v>276</v>
      </c>
      <c r="G163" s="216"/>
      <c r="H163" s="220">
        <v>270.002</v>
      </c>
      <c r="I163" s="221"/>
      <c r="J163" s="216"/>
      <c r="K163" s="216"/>
      <c r="L163" s="222"/>
      <c r="M163" s="223"/>
      <c r="N163" s="224"/>
      <c r="O163" s="224"/>
      <c r="P163" s="224"/>
      <c r="Q163" s="224"/>
      <c r="R163" s="224"/>
      <c r="S163" s="224"/>
      <c r="T163" s="225"/>
      <c r="AT163" s="226" t="s">
        <v>219</v>
      </c>
      <c r="AU163" s="226" t="s">
        <v>80</v>
      </c>
      <c r="AV163" s="12" t="s">
        <v>80</v>
      </c>
      <c r="AW163" s="12" t="s">
        <v>35</v>
      </c>
      <c r="AX163" s="12" t="s">
        <v>78</v>
      </c>
      <c r="AY163" s="226" t="s">
        <v>210</v>
      </c>
    </row>
    <row r="164" spans="2:65" s="1" customFormat="1" ht="16.5" customHeight="1">
      <c r="B164" s="41"/>
      <c r="C164" s="203" t="s">
        <v>277</v>
      </c>
      <c r="D164" s="203" t="s">
        <v>212</v>
      </c>
      <c r="E164" s="204" t="s">
        <v>278</v>
      </c>
      <c r="F164" s="205" t="s">
        <v>279</v>
      </c>
      <c r="G164" s="206" t="s">
        <v>231</v>
      </c>
      <c r="H164" s="207">
        <v>106.005</v>
      </c>
      <c r="I164" s="208"/>
      <c r="J164" s="209">
        <f>ROUND(I164*H164,2)</f>
        <v>0</v>
      </c>
      <c r="K164" s="205" t="s">
        <v>216</v>
      </c>
      <c r="L164" s="61"/>
      <c r="M164" s="210" t="s">
        <v>21</v>
      </c>
      <c r="N164" s="211" t="s">
        <v>42</v>
      </c>
      <c r="O164" s="42"/>
      <c r="P164" s="212">
        <f>O164*H164</f>
        <v>0</v>
      </c>
      <c r="Q164" s="212">
        <v>0</v>
      </c>
      <c r="R164" s="212">
        <f>Q164*H164</f>
        <v>0</v>
      </c>
      <c r="S164" s="212">
        <v>0</v>
      </c>
      <c r="T164" s="213">
        <f>S164*H164</f>
        <v>0</v>
      </c>
      <c r="AR164" s="25" t="s">
        <v>217</v>
      </c>
      <c r="AT164" s="25" t="s">
        <v>212</v>
      </c>
      <c r="AU164" s="25" t="s">
        <v>80</v>
      </c>
      <c r="AY164" s="25" t="s">
        <v>210</v>
      </c>
      <c r="BE164" s="214">
        <f>IF(N164="základní",J164,0)</f>
        <v>0</v>
      </c>
      <c r="BF164" s="214">
        <f>IF(N164="snížená",J164,0)</f>
        <v>0</v>
      </c>
      <c r="BG164" s="214">
        <f>IF(N164="zákl. přenesená",J164,0)</f>
        <v>0</v>
      </c>
      <c r="BH164" s="214">
        <f>IF(N164="sníž. přenesená",J164,0)</f>
        <v>0</v>
      </c>
      <c r="BI164" s="214">
        <f>IF(N164="nulová",J164,0)</f>
        <v>0</v>
      </c>
      <c r="BJ164" s="25" t="s">
        <v>78</v>
      </c>
      <c r="BK164" s="214">
        <f>ROUND(I164*H164,2)</f>
        <v>0</v>
      </c>
      <c r="BL164" s="25" t="s">
        <v>217</v>
      </c>
      <c r="BM164" s="25" t="s">
        <v>280</v>
      </c>
    </row>
    <row r="165" spans="2:51" s="12" customFormat="1" ht="13.5">
      <c r="B165" s="215"/>
      <c r="C165" s="216"/>
      <c r="D165" s="217" t="s">
        <v>219</v>
      </c>
      <c r="E165" s="218" t="s">
        <v>21</v>
      </c>
      <c r="F165" s="219" t="s">
        <v>281</v>
      </c>
      <c r="G165" s="216"/>
      <c r="H165" s="220">
        <v>67.215</v>
      </c>
      <c r="I165" s="221"/>
      <c r="J165" s="216"/>
      <c r="K165" s="216"/>
      <c r="L165" s="222"/>
      <c r="M165" s="223"/>
      <c r="N165" s="224"/>
      <c r="O165" s="224"/>
      <c r="P165" s="224"/>
      <c r="Q165" s="224"/>
      <c r="R165" s="224"/>
      <c r="S165" s="224"/>
      <c r="T165" s="225"/>
      <c r="AT165" s="226" t="s">
        <v>219</v>
      </c>
      <c r="AU165" s="226" t="s">
        <v>80</v>
      </c>
      <c r="AV165" s="12" t="s">
        <v>80</v>
      </c>
      <c r="AW165" s="12" t="s">
        <v>35</v>
      </c>
      <c r="AX165" s="12" t="s">
        <v>71</v>
      </c>
      <c r="AY165" s="226" t="s">
        <v>210</v>
      </c>
    </row>
    <row r="166" spans="2:51" s="12" customFormat="1" ht="13.5">
      <c r="B166" s="215"/>
      <c r="C166" s="216"/>
      <c r="D166" s="217" t="s">
        <v>219</v>
      </c>
      <c r="E166" s="218" t="s">
        <v>21</v>
      </c>
      <c r="F166" s="219" t="s">
        <v>282</v>
      </c>
      <c r="G166" s="216"/>
      <c r="H166" s="220">
        <v>38.79</v>
      </c>
      <c r="I166" s="221"/>
      <c r="J166" s="216"/>
      <c r="K166" s="216"/>
      <c r="L166" s="222"/>
      <c r="M166" s="223"/>
      <c r="N166" s="224"/>
      <c r="O166" s="224"/>
      <c r="P166" s="224"/>
      <c r="Q166" s="224"/>
      <c r="R166" s="224"/>
      <c r="S166" s="224"/>
      <c r="T166" s="225"/>
      <c r="AT166" s="226" t="s">
        <v>219</v>
      </c>
      <c r="AU166" s="226" t="s">
        <v>80</v>
      </c>
      <c r="AV166" s="12" t="s">
        <v>80</v>
      </c>
      <c r="AW166" s="12" t="s">
        <v>35</v>
      </c>
      <c r="AX166" s="12" t="s">
        <v>71</v>
      </c>
      <c r="AY166" s="226" t="s">
        <v>210</v>
      </c>
    </row>
    <row r="167" spans="2:51" s="13" customFormat="1" ht="13.5">
      <c r="B167" s="227"/>
      <c r="C167" s="228"/>
      <c r="D167" s="217" t="s">
        <v>219</v>
      </c>
      <c r="E167" s="229" t="s">
        <v>21</v>
      </c>
      <c r="F167" s="230" t="s">
        <v>240</v>
      </c>
      <c r="G167" s="228"/>
      <c r="H167" s="231">
        <v>106.005</v>
      </c>
      <c r="I167" s="232"/>
      <c r="J167" s="228"/>
      <c r="K167" s="228"/>
      <c r="L167" s="233"/>
      <c r="M167" s="234"/>
      <c r="N167" s="235"/>
      <c r="O167" s="235"/>
      <c r="P167" s="235"/>
      <c r="Q167" s="235"/>
      <c r="R167" s="235"/>
      <c r="S167" s="235"/>
      <c r="T167" s="236"/>
      <c r="AT167" s="237" t="s">
        <v>219</v>
      </c>
      <c r="AU167" s="237" t="s">
        <v>80</v>
      </c>
      <c r="AV167" s="13" t="s">
        <v>217</v>
      </c>
      <c r="AW167" s="13" t="s">
        <v>35</v>
      </c>
      <c r="AX167" s="13" t="s">
        <v>78</v>
      </c>
      <c r="AY167" s="237" t="s">
        <v>210</v>
      </c>
    </row>
    <row r="168" spans="2:65" s="1" customFormat="1" ht="16.5" customHeight="1">
      <c r="B168" s="41"/>
      <c r="C168" s="203" t="s">
        <v>283</v>
      </c>
      <c r="D168" s="203" t="s">
        <v>212</v>
      </c>
      <c r="E168" s="204" t="s">
        <v>284</v>
      </c>
      <c r="F168" s="205" t="s">
        <v>285</v>
      </c>
      <c r="G168" s="206" t="s">
        <v>231</v>
      </c>
      <c r="H168" s="207">
        <v>0.798</v>
      </c>
      <c r="I168" s="208"/>
      <c r="J168" s="209">
        <f>ROUND(I168*H168,2)</f>
        <v>0</v>
      </c>
      <c r="K168" s="205" t="s">
        <v>216</v>
      </c>
      <c r="L168" s="61"/>
      <c r="M168" s="210" t="s">
        <v>21</v>
      </c>
      <c r="N168" s="211" t="s">
        <v>42</v>
      </c>
      <c r="O168" s="42"/>
      <c r="P168" s="212">
        <f>O168*H168</f>
        <v>0</v>
      </c>
      <c r="Q168" s="212">
        <v>0</v>
      </c>
      <c r="R168" s="212">
        <f>Q168*H168</f>
        <v>0</v>
      </c>
      <c r="S168" s="212">
        <v>0</v>
      </c>
      <c r="T168" s="213">
        <f>S168*H168</f>
        <v>0</v>
      </c>
      <c r="AR168" s="25" t="s">
        <v>217</v>
      </c>
      <c r="AT168" s="25" t="s">
        <v>212</v>
      </c>
      <c r="AU168" s="25" t="s">
        <v>80</v>
      </c>
      <c r="AY168" s="25" t="s">
        <v>210</v>
      </c>
      <c r="BE168" s="214">
        <f>IF(N168="základní",J168,0)</f>
        <v>0</v>
      </c>
      <c r="BF168" s="214">
        <f>IF(N168="snížená",J168,0)</f>
        <v>0</v>
      </c>
      <c r="BG168" s="214">
        <f>IF(N168="zákl. přenesená",J168,0)</f>
        <v>0</v>
      </c>
      <c r="BH168" s="214">
        <f>IF(N168="sníž. přenesená",J168,0)</f>
        <v>0</v>
      </c>
      <c r="BI168" s="214">
        <f>IF(N168="nulová",J168,0)</f>
        <v>0</v>
      </c>
      <c r="BJ168" s="25" t="s">
        <v>78</v>
      </c>
      <c r="BK168" s="214">
        <f>ROUND(I168*H168,2)</f>
        <v>0</v>
      </c>
      <c r="BL168" s="25" t="s">
        <v>217</v>
      </c>
      <c r="BM168" s="25" t="s">
        <v>286</v>
      </c>
    </row>
    <row r="169" spans="2:51" s="12" customFormat="1" ht="13.5">
      <c r="B169" s="215"/>
      <c r="C169" s="216"/>
      <c r="D169" s="217" t="s">
        <v>219</v>
      </c>
      <c r="E169" s="218" t="s">
        <v>21</v>
      </c>
      <c r="F169" s="219" t="s">
        <v>287</v>
      </c>
      <c r="G169" s="216"/>
      <c r="H169" s="220">
        <v>0.798</v>
      </c>
      <c r="I169" s="221"/>
      <c r="J169" s="216"/>
      <c r="K169" s="216"/>
      <c r="L169" s="222"/>
      <c r="M169" s="223"/>
      <c r="N169" s="224"/>
      <c r="O169" s="224"/>
      <c r="P169" s="224"/>
      <c r="Q169" s="224"/>
      <c r="R169" s="224"/>
      <c r="S169" s="224"/>
      <c r="T169" s="225"/>
      <c r="AT169" s="226" t="s">
        <v>219</v>
      </c>
      <c r="AU169" s="226" t="s">
        <v>80</v>
      </c>
      <c r="AV169" s="12" t="s">
        <v>80</v>
      </c>
      <c r="AW169" s="12" t="s">
        <v>35</v>
      </c>
      <c r="AX169" s="12" t="s">
        <v>78</v>
      </c>
      <c r="AY169" s="226" t="s">
        <v>210</v>
      </c>
    </row>
    <row r="170" spans="2:65" s="1" customFormat="1" ht="16.5" customHeight="1">
      <c r="B170" s="41"/>
      <c r="C170" s="203" t="s">
        <v>10</v>
      </c>
      <c r="D170" s="203" t="s">
        <v>212</v>
      </c>
      <c r="E170" s="204" t="s">
        <v>288</v>
      </c>
      <c r="F170" s="205" t="s">
        <v>289</v>
      </c>
      <c r="G170" s="206" t="s">
        <v>215</v>
      </c>
      <c r="H170" s="207">
        <v>1</v>
      </c>
      <c r="I170" s="208"/>
      <c r="J170" s="209">
        <f>ROUND(I170*H170,2)</f>
        <v>0</v>
      </c>
      <c r="K170" s="205" t="s">
        <v>216</v>
      </c>
      <c r="L170" s="61"/>
      <c r="M170" s="210" t="s">
        <v>21</v>
      </c>
      <c r="N170" s="211" t="s">
        <v>42</v>
      </c>
      <c r="O170" s="42"/>
      <c r="P170" s="212">
        <f>O170*H170</f>
        <v>0</v>
      </c>
      <c r="Q170" s="212">
        <v>0</v>
      </c>
      <c r="R170" s="212">
        <f>Q170*H170</f>
        <v>0</v>
      </c>
      <c r="S170" s="212">
        <v>0</v>
      </c>
      <c r="T170" s="213">
        <f>S170*H170</f>
        <v>0</v>
      </c>
      <c r="AR170" s="25" t="s">
        <v>217</v>
      </c>
      <c r="AT170" s="25" t="s">
        <v>212</v>
      </c>
      <c r="AU170" s="25" t="s">
        <v>80</v>
      </c>
      <c r="AY170" s="25" t="s">
        <v>210</v>
      </c>
      <c r="BE170" s="214">
        <f>IF(N170="základní",J170,0)</f>
        <v>0</v>
      </c>
      <c r="BF170" s="214">
        <f>IF(N170="snížená",J170,0)</f>
        <v>0</v>
      </c>
      <c r="BG170" s="214">
        <f>IF(N170="zákl. přenesená",J170,0)</f>
        <v>0</v>
      </c>
      <c r="BH170" s="214">
        <f>IF(N170="sníž. přenesená",J170,0)</f>
        <v>0</v>
      </c>
      <c r="BI170" s="214">
        <f>IF(N170="nulová",J170,0)</f>
        <v>0</v>
      </c>
      <c r="BJ170" s="25" t="s">
        <v>78</v>
      </c>
      <c r="BK170" s="214">
        <f>ROUND(I170*H170,2)</f>
        <v>0</v>
      </c>
      <c r="BL170" s="25" t="s">
        <v>217</v>
      </c>
      <c r="BM170" s="25" t="s">
        <v>290</v>
      </c>
    </row>
    <row r="171" spans="2:65" s="1" customFormat="1" ht="25.5" customHeight="1">
      <c r="B171" s="41"/>
      <c r="C171" s="203" t="s">
        <v>291</v>
      </c>
      <c r="D171" s="203" t="s">
        <v>212</v>
      </c>
      <c r="E171" s="204" t="s">
        <v>292</v>
      </c>
      <c r="F171" s="205" t="s">
        <v>293</v>
      </c>
      <c r="G171" s="206" t="s">
        <v>231</v>
      </c>
      <c r="H171" s="207">
        <v>10.8</v>
      </c>
      <c r="I171" s="208"/>
      <c r="J171" s="209">
        <f>ROUND(I171*H171,2)</f>
        <v>0</v>
      </c>
      <c r="K171" s="205" t="s">
        <v>216</v>
      </c>
      <c r="L171" s="61"/>
      <c r="M171" s="210" t="s">
        <v>21</v>
      </c>
      <c r="N171" s="211" t="s">
        <v>42</v>
      </c>
      <c r="O171" s="42"/>
      <c r="P171" s="212">
        <f>O171*H171</f>
        <v>0</v>
      </c>
      <c r="Q171" s="212">
        <v>0</v>
      </c>
      <c r="R171" s="212">
        <f>Q171*H171</f>
        <v>0</v>
      </c>
      <c r="S171" s="212">
        <v>0</v>
      </c>
      <c r="T171" s="213">
        <f>S171*H171</f>
        <v>0</v>
      </c>
      <c r="AR171" s="25" t="s">
        <v>217</v>
      </c>
      <c r="AT171" s="25" t="s">
        <v>212</v>
      </c>
      <c r="AU171" s="25" t="s">
        <v>80</v>
      </c>
      <c r="AY171" s="25" t="s">
        <v>210</v>
      </c>
      <c r="BE171" s="214">
        <f>IF(N171="základní",J171,0)</f>
        <v>0</v>
      </c>
      <c r="BF171" s="214">
        <f>IF(N171="snížená",J171,0)</f>
        <v>0</v>
      </c>
      <c r="BG171" s="214">
        <f>IF(N171="zákl. přenesená",J171,0)</f>
        <v>0</v>
      </c>
      <c r="BH171" s="214">
        <f>IF(N171="sníž. přenesená",J171,0)</f>
        <v>0</v>
      </c>
      <c r="BI171" s="214">
        <f>IF(N171="nulová",J171,0)</f>
        <v>0</v>
      </c>
      <c r="BJ171" s="25" t="s">
        <v>78</v>
      </c>
      <c r="BK171" s="214">
        <f>ROUND(I171*H171,2)</f>
        <v>0</v>
      </c>
      <c r="BL171" s="25" t="s">
        <v>217</v>
      </c>
      <c r="BM171" s="25" t="s">
        <v>294</v>
      </c>
    </row>
    <row r="172" spans="2:65" s="1" customFormat="1" ht="16.5" customHeight="1">
      <c r="B172" s="41"/>
      <c r="C172" s="203" t="s">
        <v>295</v>
      </c>
      <c r="D172" s="203" t="s">
        <v>212</v>
      </c>
      <c r="E172" s="204" t="s">
        <v>296</v>
      </c>
      <c r="F172" s="205" t="s">
        <v>297</v>
      </c>
      <c r="G172" s="206" t="s">
        <v>231</v>
      </c>
      <c r="H172" s="207">
        <v>2.713</v>
      </c>
      <c r="I172" s="208"/>
      <c r="J172" s="209">
        <f>ROUND(I172*H172,2)</f>
        <v>0</v>
      </c>
      <c r="K172" s="205" t="s">
        <v>216</v>
      </c>
      <c r="L172" s="61"/>
      <c r="M172" s="210" t="s">
        <v>21</v>
      </c>
      <c r="N172" s="211" t="s">
        <v>42</v>
      </c>
      <c r="O172" s="42"/>
      <c r="P172" s="212">
        <f>O172*H172</f>
        <v>0</v>
      </c>
      <c r="Q172" s="212">
        <v>0</v>
      </c>
      <c r="R172" s="212">
        <f>Q172*H172</f>
        <v>0</v>
      </c>
      <c r="S172" s="212">
        <v>0</v>
      </c>
      <c r="T172" s="213">
        <f>S172*H172</f>
        <v>0</v>
      </c>
      <c r="AR172" s="25" t="s">
        <v>217</v>
      </c>
      <c r="AT172" s="25" t="s">
        <v>212</v>
      </c>
      <c r="AU172" s="25" t="s">
        <v>80</v>
      </c>
      <c r="AY172" s="25" t="s">
        <v>210</v>
      </c>
      <c r="BE172" s="214">
        <f>IF(N172="základní",J172,0)</f>
        <v>0</v>
      </c>
      <c r="BF172" s="214">
        <f>IF(N172="snížená",J172,0)</f>
        <v>0</v>
      </c>
      <c r="BG172" s="214">
        <f>IF(N172="zákl. přenesená",J172,0)</f>
        <v>0</v>
      </c>
      <c r="BH172" s="214">
        <f>IF(N172="sníž. přenesená",J172,0)</f>
        <v>0</v>
      </c>
      <c r="BI172" s="214">
        <f>IF(N172="nulová",J172,0)</f>
        <v>0</v>
      </c>
      <c r="BJ172" s="25" t="s">
        <v>78</v>
      </c>
      <c r="BK172" s="214">
        <f>ROUND(I172*H172,2)</f>
        <v>0</v>
      </c>
      <c r="BL172" s="25" t="s">
        <v>217</v>
      </c>
      <c r="BM172" s="25" t="s">
        <v>298</v>
      </c>
    </row>
    <row r="173" spans="2:51" s="12" customFormat="1" ht="13.5">
      <c r="B173" s="215"/>
      <c r="C173" s="216"/>
      <c r="D173" s="217" t="s">
        <v>219</v>
      </c>
      <c r="E173" s="218" t="s">
        <v>21</v>
      </c>
      <c r="F173" s="219" t="s">
        <v>299</v>
      </c>
      <c r="G173" s="216"/>
      <c r="H173" s="220">
        <v>1.33</v>
      </c>
      <c r="I173" s="221"/>
      <c r="J173" s="216"/>
      <c r="K173" s="216"/>
      <c r="L173" s="222"/>
      <c r="M173" s="223"/>
      <c r="N173" s="224"/>
      <c r="O173" s="224"/>
      <c r="P173" s="224"/>
      <c r="Q173" s="224"/>
      <c r="R173" s="224"/>
      <c r="S173" s="224"/>
      <c r="T173" s="225"/>
      <c r="AT173" s="226" t="s">
        <v>219</v>
      </c>
      <c r="AU173" s="226" t="s">
        <v>80</v>
      </c>
      <c r="AV173" s="12" t="s">
        <v>80</v>
      </c>
      <c r="AW173" s="12" t="s">
        <v>35</v>
      </c>
      <c r="AX173" s="12" t="s">
        <v>71</v>
      </c>
      <c r="AY173" s="226" t="s">
        <v>210</v>
      </c>
    </row>
    <row r="174" spans="2:51" s="12" customFormat="1" ht="13.5">
      <c r="B174" s="215"/>
      <c r="C174" s="216"/>
      <c r="D174" s="217" t="s">
        <v>219</v>
      </c>
      <c r="E174" s="218" t="s">
        <v>21</v>
      </c>
      <c r="F174" s="219" t="s">
        <v>300</v>
      </c>
      <c r="G174" s="216"/>
      <c r="H174" s="220">
        <v>1.383</v>
      </c>
      <c r="I174" s="221"/>
      <c r="J174" s="216"/>
      <c r="K174" s="216"/>
      <c r="L174" s="222"/>
      <c r="M174" s="223"/>
      <c r="N174" s="224"/>
      <c r="O174" s="224"/>
      <c r="P174" s="224"/>
      <c r="Q174" s="224"/>
      <c r="R174" s="224"/>
      <c r="S174" s="224"/>
      <c r="T174" s="225"/>
      <c r="AT174" s="226" t="s">
        <v>219</v>
      </c>
      <c r="AU174" s="226" t="s">
        <v>80</v>
      </c>
      <c r="AV174" s="12" t="s">
        <v>80</v>
      </c>
      <c r="AW174" s="12" t="s">
        <v>35</v>
      </c>
      <c r="AX174" s="12" t="s">
        <v>71</v>
      </c>
      <c r="AY174" s="226" t="s">
        <v>210</v>
      </c>
    </row>
    <row r="175" spans="2:51" s="13" customFormat="1" ht="13.5">
      <c r="B175" s="227"/>
      <c r="C175" s="228"/>
      <c r="D175" s="217" t="s">
        <v>219</v>
      </c>
      <c r="E175" s="229" t="s">
        <v>21</v>
      </c>
      <c r="F175" s="230" t="s">
        <v>240</v>
      </c>
      <c r="G175" s="228"/>
      <c r="H175" s="231">
        <v>2.713</v>
      </c>
      <c r="I175" s="232"/>
      <c r="J175" s="228"/>
      <c r="K175" s="228"/>
      <c r="L175" s="233"/>
      <c r="M175" s="234"/>
      <c r="N175" s="235"/>
      <c r="O175" s="235"/>
      <c r="P175" s="235"/>
      <c r="Q175" s="235"/>
      <c r="R175" s="235"/>
      <c r="S175" s="235"/>
      <c r="T175" s="236"/>
      <c r="AT175" s="237" t="s">
        <v>219</v>
      </c>
      <c r="AU175" s="237" t="s">
        <v>80</v>
      </c>
      <c r="AV175" s="13" t="s">
        <v>217</v>
      </c>
      <c r="AW175" s="13" t="s">
        <v>35</v>
      </c>
      <c r="AX175" s="13" t="s">
        <v>78</v>
      </c>
      <c r="AY175" s="237" t="s">
        <v>210</v>
      </c>
    </row>
    <row r="176" spans="2:65" s="1" customFormat="1" ht="16.5" customHeight="1">
      <c r="B176" s="41"/>
      <c r="C176" s="238" t="s">
        <v>301</v>
      </c>
      <c r="D176" s="238" t="s">
        <v>302</v>
      </c>
      <c r="E176" s="239" t="s">
        <v>303</v>
      </c>
      <c r="F176" s="240" t="s">
        <v>304</v>
      </c>
      <c r="G176" s="241" t="s">
        <v>274</v>
      </c>
      <c r="H176" s="242">
        <v>5.426</v>
      </c>
      <c r="I176" s="243"/>
      <c r="J176" s="244">
        <f>ROUND(I176*H176,2)</f>
        <v>0</v>
      </c>
      <c r="K176" s="240" t="s">
        <v>216</v>
      </c>
      <c r="L176" s="245"/>
      <c r="M176" s="246" t="s">
        <v>21</v>
      </c>
      <c r="N176" s="247" t="s">
        <v>42</v>
      </c>
      <c r="O176" s="42"/>
      <c r="P176" s="212">
        <f>O176*H176</f>
        <v>0</v>
      </c>
      <c r="Q176" s="212">
        <v>1</v>
      </c>
      <c r="R176" s="212">
        <f>Q176*H176</f>
        <v>5.426</v>
      </c>
      <c r="S176" s="212">
        <v>0</v>
      </c>
      <c r="T176" s="213">
        <f>S176*H176</f>
        <v>0</v>
      </c>
      <c r="AR176" s="25" t="s">
        <v>252</v>
      </c>
      <c r="AT176" s="25" t="s">
        <v>302</v>
      </c>
      <c r="AU176" s="25" t="s">
        <v>80</v>
      </c>
      <c r="AY176" s="25" t="s">
        <v>210</v>
      </c>
      <c r="BE176" s="214">
        <f>IF(N176="základní",J176,0)</f>
        <v>0</v>
      </c>
      <c r="BF176" s="214">
        <f>IF(N176="snížená",J176,0)</f>
        <v>0</v>
      </c>
      <c r="BG176" s="214">
        <f>IF(N176="zákl. přenesená",J176,0)</f>
        <v>0</v>
      </c>
      <c r="BH176" s="214">
        <f>IF(N176="sníž. přenesená",J176,0)</f>
        <v>0</v>
      </c>
      <c r="BI176" s="214">
        <f>IF(N176="nulová",J176,0)</f>
        <v>0</v>
      </c>
      <c r="BJ176" s="25" t="s">
        <v>78</v>
      </c>
      <c r="BK176" s="214">
        <f>ROUND(I176*H176,2)</f>
        <v>0</v>
      </c>
      <c r="BL176" s="25" t="s">
        <v>217</v>
      </c>
      <c r="BM176" s="25" t="s">
        <v>305</v>
      </c>
    </row>
    <row r="177" spans="2:51" s="12" customFormat="1" ht="13.5">
      <c r="B177" s="215"/>
      <c r="C177" s="216"/>
      <c r="D177" s="217" t="s">
        <v>219</v>
      </c>
      <c r="E177" s="216"/>
      <c r="F177" s="219" t="s">
        <v>306</v>
      </c>
      <c r="G177" s="216"/>
      <c r="H177" s="220">
        <v>5.426</v>
      </c>
      <c r="I177" s="221"/>
      <c r="J177" s="216"/>
      <c r="K177" s="216"/>
      <c r="L177" s="222"/>
      <c r="M177" s="223"/>
      <c r="N177" s="224"/>
      <c r="O177" s="224"/>
      <c r="P177" s="224"/>
      <c r="Q177" s="224"/>
      <c r="R177" s="224"/>
      <c r="S177" s="224"/>
      <c r="T177" s="225"/>
      <c r="AT177" s="226" t="s">
        <v>219</v>
      </c>
      <c r="AU177" s="226" t="s">
        <v>80</v>
      </c>
      <c r="AV177" s="12" t="s">
        <v>80</v>
      </c>
      <c r="AW177" s="12" t="s">
        <v>6</v>
      </c>
      <c r="AX177" s="12" t="s">
        <v>78</v>
      </c>
      <c r="AY177" s="226" t="s">
        <v>210</v>
      </c>
    </row>
    <row r="178" spans="2:65" s="1" customFormat="1" ht="25.5" customHeight="1">
      <c r="B178" s="41"/>
      <c r="C178" s="203" t="s">
        <v>307</v>
      </c>
      <c r="D178" s="203" t="s">
        <v>212</v>
      </c>
      <c r="E178" s="204" t="s">
        <v>308</v>
      </c>
      <c r="F178" s="205" t="s">
        <v>309</v>
      </c>
      <c r="G178" s="206" t="s">
        <v>226</v>
      </c>
      <c r="H178" s="207">
        <v>100</v>
      </c>
      <c r="I178" s="208"/>
      <c r="J178" s="209">
        <f>ROUND(I178*H178,2)</f>
        <v>0</v>
      </c>
      <c r="K178" s="205" t="s">
        <v>216</v>
      </c>
      <c r="L178" s="61"/>
      <c r="M178" s="210" t="s">
        <v>21</v>
      </c>
      <c r="N178" s="211" t="s">
        <v>42</v>
      </c>
      <c r="O178" s="42"/>
      <c r="P178" s="212">
        <f>O178*H178</f>
        <v>0</v>
      </c>
      <c r="Q178" s="212">
        <v>0</v>
      </c>
      <c r="R178" s="212">
        <f>Q178*H178</f>
        <v>0</v>
      </c>
      <c r="S178" s="212">
        <v>0</v>
      </c>
      <c r="T178" s="213">
        <f>S178*H178</f>
        <v>0</v>
      </c>
      <c r="AR178" s="25" t="s">
        <v>217</v>
      </c>
      <c r="AT178" s="25" t="s">
        <v>212</v>
      </c>
      <c r="AU178" s="25" t="s">
        <v>80</v>
      </c>
      <c r="AY178" s="25" t="s">
        <v>210</v>
      </c>
      <c r="BE178" s="214">
        <f>IF(N178="základní",J178,0)</f>
        <v>0</v>
      </c>
      <c r="BF178" s="214">
        <f>IF(N178="snížená",J178,0)</f>
        <v>0</v>
      </c>
      <c r="BG178" s="214">
        <f>IF(N178="zákl. přenesená",J178,0)</f>
        <v>0</v>
      </c>
      <c r="BH178" s="214">
        <f>IF(N178="sníž. přenesená",J178,0)</f>
        <v>0</v>
      </c>
      <c r="BI178" s="214">
        <f>IF(N178="nulová",J178,0)</f>
        <v>0</v>
      </c>
      <c r="BJ178" s="25" t="s">
        <v>78</v>
      </c>
      <c r="BK178" s="214">
        <f>ROUND(I178*H178,2)</f>
        <v>0</v>
      </c>
      <c r="BL178" s="25" t="s">
        <v>217</v>
      </c>
      <c r="BM178" s="25" t="s">
        <v>310</v>
      </c>
    </row>
    <row r="179" spans="2:51" s="12" customFormat="1" ht="13.5">
      <c r="B179" s="215"/>
      <c r="C179" s="216"/>
      <c r="D179" s="217" t="s">
        <v>219</v>
      </c>
      <c r="E179" s="218" t="s">
        <v>21</v>
      </c>
      <c r="F179" s="219" t="s">
        <v>311</v>
      </c>
      <c r="G179" s="216"/>
      <c r="H179" s="220">
        <v>100</v>
      </c>
      <c r="I179" s="221"/>
      <c r="J179" s="216"/>
      <c r="K179" s="216"/>
      <c r="L179" s="222"/>
      <c r="M179" s="223"/>
      <c r="N179" s="224"/>
      <c r="O179" s="224"/>
      <c r="P179" s="224"/>
      <c r="Q179" s="224"/>
      <c r="R179" s="224"/>
      <c r="S179" s="224"/>
      <c r="T179" s="225"/>
      <c r="AT179" s="226" t="s">
        <v>219</v>
      </c>
      <c r="AU179" s="226" t="s">
        <v>80</v>
      </c>
      <c r="AV179" s="12" t="s">
        <v>80</v>
      </c>
      <c r="AW179" s="12" t="s">
        <v>35</v>
      </c>
      <c r="AX179" s="12" t="s">
        <v>78</v>
      </c>
      <c r="AY179" s="226" t="s">
        <v>210</v>
      </c>
    </row>
    <row r="180" spans="2:65" s="1" customFormat="1" ht="25.5" customHeight="1">
      <c r="B180" s="41"/>
      <c r="C180" s="203" t="s">
        <v>312</v>
      </c>
      <c r="D180" s="203" t="s">
        <v>212</v>
      </c>
      <c r="E180" s="204" t="s">
        <v>313</v>
      </c>
      <c r="F180" s="205" t="s">
        <v>314</v>
      </c>
      <c r="G180" s="206" t="s">
        <v>226</v>
      </c>
      <c r="H180" s="207">
        <v>100</v>
      </c>
      <c r="I180" s="208"/>
      <c r="J180" s="209">
        <f>ROUND(I180*H180,2)</f>
        <v>0</v>
      </c>
      <c r="K180" s="205" t="s">
        <v>216</v>
      </c>
      <c r="L180" s="61"/>
      <c r="M180" s="210" t="s">
        <v>21</v>
      </c>
      <c r="N180" s="211" t="s">
        <v>42</v>
      </c>
      <c r="O180" s="42"/>
      <c r="P180" s="212">
        <f>O180*H180</f>
        <v>0</v>
      </c>
      <c r="Q180" s="212">
        <v>0</v>
      </c>
      <c r="R180" s="212">
        <f>Q180*H180</f>
        <v>0</v>
      </c>
      <c r="S180" s="212">
        <v>0</v>
      </c>
      <c r="T180" s="213">
        <f>S180*H180</f>
        <v>0</v>
      </c>
      <c r="AR180" s="25" t="s">
        <v>217</v>
      </c>
      <c r="AT180" s="25" t="s">
        <v>212</v>
      </c>
      <c r="AU180" s="25" t="s">
        <v>80</v>
      </c>
      <c r="AY180" s="25" t="s">
        <v>210</v>
      </c>
      <c r="BE180" s="214">
        <f>IF(N180="základní",J180,0)</f>
        <v>0</v>
      </c>
      <c r="BF180" s="214">
        <f>IF(N180="snížená",J180,0)</f>
        <v>0</v>
      </c>
      <c r="BG180" s="214">
        <f>IF(N180="zákl. přenesená",J180,0)</f>
        <v>0</v>
      </c>
      <c r="BH180" s="214">
        <f>IF(N180="sníž. přenesená",J180,0)</f>
        <v>0</v>
      </c>
      <c r="BI180" s="214">
        <f>IF(N180="nulová",J180,0)</f>
        <v>0</v>
      </c>
      <c r="BJ180" s="25" t="s">
        <v>78</v>
      </c>
      <c r="BK180" s="214">
        <f>ROUND(I180*H180,2)</f>
        <v>0</v>
      </c>
      <c r="BL180" s="25" t="s">
        <v>217</v>
      </c>
      <c r="BM180" s="25" t="s">
        <v>315</v>
      </c>
    </row>
    <row r="181" spans="2:65" s="1" customFormat="1" ht="25.5" customHeight="1">
      <c r="B181" s="41"/>
      <c r="C181" s="203" t="s">
        <v>9</v>
      </c>
      <c r="D181" s="203" t="s">
        <v>212</v>
      </c>
      <c r="E181" s="204" t="s">
        <v>316</v>
      </c>
      <c r="F181" s="205" t="s">
        <v>317</v>
      </c>
      <c r="G181" s="206" t="s">
        <v>226</v>
      </c>
      <c r="H181" s="207">
        <v>100</v>
      </c>
      <c r="I181" s="208"/>
      <c r="J181" s="209">
        <f>ROUND(I181*H181,2)</f>
        <v>0</v>
      </c>
      <c r="K181" s="205" t="s">
        <v>216</v>
      </c>
      <c r="L181" s="61"/>
      <c r="M181" s="210" t="s">
        <v>21</v>
      </c>
      <c r="N181" s="211" t="s">
        <v>42</v>
      </c>
      <c r="O181" s="42"/>
      <c r="P181" s="212">
        <f>O181*H181</f>
        <v>0</v>
      </c>
      <c r="Q181" s="212">
        <v>0</v>
      </c>
      <c r="R181" s="212">
        <f>Q181*H181</f>
        <v>0</v>
      </c>
      <c r="S181" s="212">
        <v>0</v>
      </c>
      <c r="T181" s="213">
        <f>S181*H181</f>
        <v>0</v>
      </c>
      <c r="AR181" s="25" t="s">
        <v>217</v>
      </c>
      <c r="AT181" s="25" t="s">
        <v>212</v>
      </c>
      <c r="AU181" s="25" t="s">
        <v>80</v>
      </c>
      <c r="AY181" s="25" t="s">
        <v>210</v>
      </c>
      <c r="BE181" s="214">
        <f>IF(N181="základní",J181,0)</f>
        <v>0</v>
      </c>
      <c r="BF181" s="214">
        <f>IF(N181="snížená",J181,0)</f>
        <v>0</v>
      </c>
      <c r="BG181" s="214">
        <f>IF(N181="zákl. přenesená",J181,0)</f>
        <v>0</v>
      </c>
      <c r="BH181" s="214">
        <f>IF(N181="sníž. přenesená",J181,0)</f>
        <v>0</v>
      </c>
      <c r="BI181" s="214">
        <f>IF(N181="nulová",J181,0)</f>
        <v>0</v>
      </c>
      <c r="BJ181" s="25" t="s">
        <v>78</v>
      </c>
      <c r="BK181" s="214">
        <f>ROUND(I181*H181,2)</f>
        <v>0</v>
      </c>
      <c r="BL181" s="25" t="s">
        <v>217</v>
      </c>
      <c r="BM181" s="25" t="s">
        <v>318</v>
      </c>
    </row>
    <row r="182" spans="2:65" s="1" customFormat="1" ht="16.5" customHeight="1">
      <c r="B182" s="41"/>
      <c r="C182" s="238" t="s">
        <v>319</v>
      </c>
      <c r="D182" s="238" t="s">
        <v>302</v>
      </c>
      <c r="E182" s="239" t="s">
        <v>320</v>
      </c>
      <c r="F182" s="240" t="s">
        <v>321</v>
      </c>
      <c r="G182" s="241" t="s">
        <v>322</v>
      </c>
      <c r="H182" s="242">
        <v>3.5</v>
      </c>
      <c r="I182" s="243"/>
      <c r="J182" s="244">
        <f>ROUND(I182*H182,2)</f>
        <v>0</v>
      </c>
      <c r="K182" s="240" t="s">
        <v>216</v>
      </c>
      <c r="L182" s="245"/>
      <c r="M182" s="246" t="s">
        <v>21</v>
      </c>
      <c r="N182" s="247" t="s">
        <v>42</v>
      </c>
      <c r="O182" s="42"/>
      <c r="P182" s="212">
        <f>O182*H182</f>
        <v>0</v>
      </c>
      <c r="Q182" s="212">
        <v>0.001</v>
      </c>
      <c r="R182" s="212">
        <f>Q182*H182</f>
        <v>0.0035</v>
      </c>
      <c r="S182" s="212">
        <v>0</v>
      </c>
      <c r="T182" s="213">
        <f>S182*H182</f>
        <v>0</v>
      </c>
      <c r="AR182" s="25" t="s">
        <v>252</v>
      </c>
      <c r="AT182" s="25" t="s">
        <v>302</v>
      </c>
      <c r="AU182" s="25" t="s">
        <v>80</v>
      </c>
      <c r="AY182" s="25" t="s">
        <v>210</v>
      </c>
      <c r="BE182" s="214">
        <f>IF(N182="základní",J182,0)</f>
        <v>0</v>
      </c>
      <c r="BF182" s="214">
        <f>IF(N182="snížená",J182,0)</f>
        <v>0</v>
      </c>
      <c r="BG182" s="214">
        <f>IF(N182="zákl. přenesená",J182,0)</f>
        <v>0</v>
      </c>
      <c r="BH182" s="214">
        <f>IF(N182="sníž. přenesená",J182,0)</f>
        <v>0</v>
      </c>
      <c r="BI182" s="214">
        <f>IF(N182="nulová",J182,0)</f>
        <v>0</v>
      </c>
      <c r="BJ182" s="25" t="s">
        <v>78</v>
      </c>
      <c r="BK182" s="214">
        <f>ROUND(I182*H182,2)</f>
        <v>0</v>
      </c>
      <c r="BL182" s="25" t="s">
        <v>217</v>
      </c>
      <c r="BM182" s="25" t="s">
        <v>323</v>
      </c>
    </row>
    <row r="183" spans="2:51" s="12" customFormat="1" ht="13.5">
      <c r="B183" s="215"/>
      <c r="C183" s="216"/>
      <c r="D183" s="217" t="s">
        <v>219</v>
      </c>
      <c r="E183" s="216"/>
      <c r="F183" s="219" t="s">
        <v>324</v>
      </c>
      <c r="G183" s="216"/>
      <c r="H183" s="220">
        <v>3.5</v>
      </c>
      <c r="I183" s="221"/>
      <c r="J183" s="216"/>
      <c r="K183" s="216"/>
      <c r="L183" s="222"/>
      <c r="M183" s="223"/>
      <c r="N183" s="224"/>
      <c r="O183" s="224"/>
      <c r="P183" s="224"/>
      <c r="Q183" s="224"/>
      <c r="R183" s="224"/>
      <c r="S183" s="224"/>
      <c r="T183" s="225"/>
      <c r="AT183" s="226" t="s">
        <v>219</v>
      </c>
      <c r="AU183" s="226" t="s">
        <v>80</v>
      </c>
      <c r="AV183" s="12" t="s">
        <v>80</v>
      </c>
      <c r="AW183" s="12" t="s">
        <v>6</v>
      </c>
      <c r="AX183" s="12" t="s">
        <v>78</v>
      </c>
      <c r="AY183" s="226" t="s">
        <v>210</v>
      </c>
    </row>
    <row r="184" spans="2:65" s="1" customFormat="1" ht="16.5" customHeight="1">
      <c r="B184" s="41"/>
      <c r="C184" s="203" t="s">
        <v>325</v>
      </c>
      <c r="D184" s="203" t="s">
        <v>212</v>
      </c>
      <c r="E184" s="204" t="s">
        <v>326</v>
      </c>
      <c r="F184" s="205" t="s">
        <v>327</v>
      </c>
      <c r="G184" s="206" t="s">
        <v>226</v>
      </c>
      <c r="H184" s="207">
        <v>52.485</v>
      </c>
      <c r="I184" s="208"/>
      <c r="J184" s="209">
        <f>ROUND(I184*H184,2)</f>
        <v>0</v>
      </c>
      <c r="K184" s="205" t="s">
        <v>216</v>
      </c>
      <c r="L184" s="61"/>
      <c r="M184" s="210" t="s">
        <v>21</v>
      </c>
      <c r="N184" s="211" t="s">
        <v>42</v>
      </c>
      <c r="O184" s="42"/>
      <c r="P184" s="212">
        <f>O184*H184</f>
        <v>0</v>
      </c>
      <c r="Q184" s="212">
        <v>0</v>
      </c>
      <c r="R184" s="212">
        <f>Q184*H184</f>
        <v>0</v>
      </c>
      <c r="S184" s="212">
        <v>0</v>
      </c>
      <c r="T184" s="213">
        <f>S184*H184</f>
        <v>0</v>
      </c>
      <c r="AR184" s="25" t="s">
        <v>217</v>
      </c>
      <c r="AT184" s="25" t="s">
        <v>212</v>
      </c>
      <c r="AU184" s="25" t="s">
        <v>80</v>
      </c>
      <c r="AY184" s="25" t="s">
        <v>210</v>
      </c>
      <c r="BE184" s="214">
        <f>IF(N184="základní",J184,0)</f>
        <v>0</v>
      </c>
      <c r="BF184" s="214">
        <f>IF(N184="snížená",J184,0)</f>
        <v>0</v>
      </c>
      <c r="BG184" s="214">
        <f>IF(N184="zákl. přenesená",J184,0)</f>
        <v>0</v>
      </c>
      <c r="BH184" s="214">
        <f>IF(N184="sníž. přenesená",J184,0)</f>
        <v>0</v>
      </c>
      <c r="BI184" s="214">
        <f>IF(N184="nulová",J184,0)</f>
        <v>0</v>
      </c>
      <c r="BJ184" s="25" t="s">
        <v>78</v>
      </c>
      <c r="BK184" s="214">
        <f>ROUND(I184*H184,2)</f>
        <v>0</v>
      </c>
      <c r="BL184" s="25" t="s">
        <v>217</v>
      </c>
      <c r="BM184" s="25" t="s">
        <v>328</v>
      </c>
    </row>
    <row r="185" spans="2:51" s="12" customFormat="1" ht="27">
      <c r="B185" s="215"/>
      <c r="C185" s="216"/>
      <c r="D185" s="217" t="s">
        <v>219</v>
      </c>
      <c r="E185" s="218" t="s">
        <v>21</v>
      </c>
      <c r="F185" s="219" t="s">
        <v>329</v>
      </c>
      <c r="G185" s="216"/>
      <c r="H185" s="220">
        <v>39.485</v>
      </c>
      <c r="I185" s="221"/>
      <c r="J185" s="216"/>
      <c r="K185" s="216"/>
      <c r="L185" s="222"/>
      <c r="M185" s="223"/>
      <c r="N185" s="224"/>
      <c r="O185" s="224"/>
      <c r="P185" s="224"/>
      <c r="Q185" s="224"/>
      <c r="R185" s="224"/>
      <c r="S185" s="224"/>
      <c r="T185" s="225"/>
      <c r="AT185" s="226" t="s">
        <v>219</v>
      </c>
      <c r="AU185" s="226" t="s">
        <v>80</v>
      </c>
      <c r="AV185" s="12" t="s">
        <v>80</v>
      </c>
      <c r="AW185" s="12" t="s">
        <v>35</v>
      </c>
      <c r="AX185" s="12" t="s">
        <v>71</v>
      </c>
      <c r="AY185" s="226" t="s">
        <v>210</v>
      </c>
    </row>
    <row r="186" spans="2:51" s="12" customFormat="1" ht="13.5">
      <c r="B186" s="215"/>
      <c r="C186" s="216"/>
      <c r="D186" s="217" t="s">
        <v>219</v>
      </c>
      <c r="E186" s="218" t="s">
        <v>21</v>
      </c>
      <c r="F186" s="219" t="s">
        <v>330</v>
      </c>
      <c r="G186" s="216"/>
      <c r="H186" s="220">
        <v>13</v>
      </c>
      <c r="I186" s="221"/>
      <c r="J186" s="216"/>
      <c r="K186" s="216"/>
      <c r="L186" s="222"/>
      <c r="M186" s="223"/>
      <c r="N186" s="224"/>
      <c r="O186" s="224"/>
      <c r="P186" s="224"/>
      <c r="Q186" s="224"/>
      <c r="R186" s="224"/>
      <c r="S186" s="224"/>
      <c r="T186" s="225"/>
      <c r="AT186" s="226" t="s">
        <v>219</v>
      </c>
      <c r="AU186" s="226" t="s">
        <v>80</v>
      </c>
      <c r="AV186" s="12" t="s">
        <v>80</v>
      </c>
      <c r="AW186" s="12" t="s">
        <v>35</v>
      </c>
      <c r="AX186" s="12" t="s">
        <v>71</v>
      </c>
      <c r="AY186" s="226" t="s">
        <v>210</v>
      </c>
    </row>
    <row r="187" spans="2:51" s="13" customFormat="1" ht="13.5">
      <c r="B187" s="227"/>
      <c r="C187" s="228"/>
      <c r="D187" s="217" t="s">
        <v>219</v>
      </c>
      <c r="E187" s="229" t="s">
        <v>21</v>
      </c>
      <c r="F187" s="230" t="s">
        <v>240</v>
      </c>
      <c r="G187" s="228"/>
      <c r="H187" s="231">
        <v>52.485</v>
      </c>
      <c r="I187" s="232"/>
      <c r="J187" s="228"/>
      <c r="K187" s="228"/>
      <c r="L187" s="233"/>
      <c r="M187" s="234"/>
      <c r="N187" s="235"/>
      <c r="O187" s="235"/>
      <c r="P187" s="235"/>
      <c r="Q187" s="235"/>
      <c r="R187" s="235"/>
      <c r="S187" s="235"/>
      <c r="T187" s="236"/>
      <c r="AT187" s="237" t="s">
        <v>219</v>
      </c>
      <c r="AU187" s="237" t="s">
        <v>80</v>
      </c>
      <c r="AV187" s="13" t="s">
        <v>217</v>
      </c>
      <c r="AW187" s="13" t="s">
        <v>35</v>
      </c>
      <c r="AX187" s="13" t="s">
        <v>78</v>
      </c>
      <c r="AY187" s="237" t="s">
        <v>210</v>
      </c>
    </row>
    <row r="188" spans="2:63" s="11" customFormat="1" ht="29.85" customHeight="1">
      <c r="B188" s="187"/>
      <c r="C188" s="188"/>
      <c r="D188" s="189" t="s">
        <v>70</v>
      </c>
      <c r="E188" s="201" t="s">
        <v>80</v>
      </c>
      <c r="F188" s="201" t="s">
        <v>331</v>
      </c>
      <c r="G188" s="188"/>
      <c r="H188" s="188"/>
      <c r="I188" s="191"/>
      <c r="J188" s="202">
        <f>BK188</f>
        <v>0</v>
      </c>
      <c r="K188" s="188"/>
      <c r="L188" s="193"/>
      <c r="M188" s="194"/>
      <c r="N188" s="195"/>
      <c r="O188" s="195"/>
      <c r="P188" s="196">
        <f>SUM(P189:P220)</f>
        <v>0</v>
      </c>
      <c r="Q188" s="195"/>
      <c r="R188" s="196">
        <f>SUM(R189:R220)</f>
        <v>105.87168553000001</v>
      </c>
      <c r="S188" s="195"/>
      <c r="T188" s="197">
        <f>SUM(T189:T220)</f>
        <v>0</v>
      </c>
      <c r="AR188" s="198" t="s">
        <v>78</v>
      </c>
      <c r="AT188" s="199" t="s">
        <v>70</v>
      </c>
      <c r="AU188" s="199" t="s">
        <v>78</v>
      </c>
      <c r="AY188" s="198" t="s">
        <v>210</v>
      </c>
      <c r="BK188" s="200">
        <f>SUM(BK189:BK220)</f>
        <v>0</v>
      </c>
    </row>
    <row r="189" spans="2:65" s="1" customFormat="1" ht="25.5" customHeight="1">
      <c r="B189" s="41"/>
      <c r="C189" s="203" t="s">
        <v>332</v>
      </c>
      <c r="D189" s="203" t="s">
        <v>212</v>
      </c>
      <c r="E189" s="204" t="s">
        <v>333</v>
      </c>
      <c r="F189" s="205" t="s">
        <v>334</v>
      </c>
      <c r="G189" s="206" t="s">
        <v>231</v>
      </c>
      <c r="H189" s="207">
        <v>18.5</v>
      </c>
      <c r="I189" s="208"/>
      <c r="J189" s="209">
        <f>ROUND(I189*H189,2)</f>
        <v>0</v>
      </c>
      <c r="K189" s="205" t="s">
        <v>216</v>
      </c>
      <c r="L189" s="61"/>
      <c r="M189" s="210" t="s">
        <v>21</v>
      </c>
      <c r="N189" s="211" t="s">
        <v>42</v>
      </c>
      <c r="O189" s="42"/>
      <c r="P189" s="212">
        <f>O189*H189</f>
        <v>0</v>
      </c>
      <c r="Q189" s="212">
        <v>1.63</v>
      </c>
      <c r="R189" s="212">
        <f>Q189*H189</f>
        <v>30.154999999999998</v>
      </c>
      <c r="S189" s="212">
        <v>0</v>
      </c>
      <c r="T189" s="213">
        <f>S189*H189</f>
        <v>0</v>
      </c>
      <c r="AR189" s="25" t="s">
        <v>217</v>
      </c>
      <c r="AT189" s="25" t="s">
        <v>212</v>
      </c>
      <c r="AU189" s="25" t="s">
        <v>80</v>
      </c>
      <c r="AY189" s="25" t="s">
        <v>210</v>
      </c>
      <c r="BE189" s="214">
        <f>IF(N189="základní",J189,0)</f>
        <v>0</v>
      </c>
      <c r="BF189" s="214">
        <f>IF(N189="snížená",J189,0)</f>
        <v>0</v>
      </c>
      <c r="BG189" s="214">
        <f>IF(N189="zákl. přenesená",J189,0)</f>
        <v>0</v>
      </c>
      <c r="BH189" s="214">
        <f>IF(N189="sníž. přenesená",J189,0)</f>
        <v>0</v>
      </c>
      <c r="BI189" s="214">
        <f>IF(N189="nulová",J189,0)</f>
        <v>0</v>
      </c>
      <c r="BJ189" s="25" t="s">
        <v>78</v>
      </c>
      <c r="BK189" s="214">
        <f>ROUND(I189*H189,2)</f>
        <v>0</v>
      </c>
      <c r="BL189" s="25" t="s">
        <v>217</v>
      </c>
      <c r="BM189" s="25" t="s">
        <v>335</v>
      </c>
    </row>
    <row r="190" spans="2:51" s="12" customFormat="1" ht="13.5">
      <c r="B190" s="215"/>
      <c r="C190" s="216"/>
      <c r="D190" s="217" t="s">
        <v>219</v>
      </c>
      <c r="E190" s="218" t="s">
        <v>21</v>
      </c>
      <c r="F190" s="219" t="s">
        <v>336</v>
      </c>
      <c r="G190" s="216"/>
      <c r="H190" s="220">
        <v>18.5</v>
      </c>
      <c r="I190" s="221"/>
      <c r="J190" s="216"/>
      <c r="K190" s="216"/>
      <c r="L190" s="222"/>
      <c r="M190" s="223"/>
      <c r="N190" s="224"/>
      <c r="O190" s="224"/>
      <c r="P190" s="224"/>
      <c r="Q190" s="224"/>
      <c r="R190" s="224"/>
      <c r="S190" s="224"/>
      <c r="T190" s="225"/>
      <c r="AT190" s="226" t="s">
        <v>219</v>
      </c>
      <c r="AU190" s="226" t="s">
        <v>80</v>
      </c>
      <c r="AV190" s="12" t="s">
        <v>80</v>
      </c>
      <c r="AW190" s="12" t="s">
        <v>35</v>
      </c>
      <c r="AX190" s="12" t="s">
        <v>78</v>
      </c>
      <c r="AY190" s="226" t="s">
        <v>210</v>
      </c>
    </row>
    <row r="191" spans="2:65" s="1" customFormat="1" ht="16.5" customHeight="1">
      <c r="B191" s="41"/>
      <c r="C191" s="203" t="s">
        <v>337</v>
      </c>
      <c r="D191" s="203" t="s">
        <v>212</v>
      </c>
      <c r="E191" s="204" t="s">
        <v>338</v>
      </c>
      <c r="F191" s="205" t="s">
        <v>339</v>
      </c>
      <c r="G191" s="206" t="s">
        <v>231</v>
      </c>
      <c r="H191" s="207">
        <v>2.59</v>
      </c>
      <c r="I191" s="208"/>
      <c r="J191" s="209">
        <f>ROUND(I191*H191,2)</f>
        <v>0</v>
      </c>
      <c r="K191" s="205" t="s">
        <v>216</v>
      </c>
      <c r="L191" s="61"/>
      <c r="M191" s="210" t="s">
        <v>21</v>
      </c>
      <c r="N191" s="211" t="s">
        <v>42</v>
      </c>
      <c r="O191" s="42"/>
      <c r="P191" s="212">
        <f>O191*H191</f>
        <v>0</v>
      </c>
      <c r="Q191" s="212">
        <v>2.25634</v>
      </c>
      <c r="R191" s="212">
        <f>Q191*H191</f>
        <v>5.843920599999999</v>
      </c>
      <c r="S191" s="212">
        <v>0</v>
      </c>
      <c r="T191" s="213">
        <f>S191*H191</f>
        <v>0</v>
      </c>
      <c r="AR191" s="25" t="s">
        <v>217</v>
      </c>
      <c r="AT191" s="25" t="s">
        <v>212</v>
      </c>
      <c r="AU191" s="25" t="s">
        <v>80</v>
      </c>
      <c r="AY191" s="25" t="s">
        <v>210</v>
      </c>
      <c r="BE191" s="214">
        <f>IF(N191="základní",J191,0)</f>
        <v>0</v>
      </c>
      <c r="BF191" s="214">
        <f>IF(N191="snížená",J191,0)</f>
        <v>0</v>
      </c>
      <c r="BG191" s="214">
        <f>IF(N191="zákl. přenesená",J191,0)</f>
        <v>0</v>
      </c>
      <c r="BH191" s="214">
        <f>IF(N191="sníž. přenesená",J191,0)</f>
        <v>0</v>
      </c>
      <c r="BI191" s="214">
        <f>IF(N191="nulová",J191,0)</f>
        <v>0</v>
      </c>
      <c r="BJ191" s="25" t="s">
        <v>78</v>
      </c>
      <c r="BK191" s="214">
        <f>ROUND(I191*H191,2)</f>
        <v>0</v>
      </c>
      <c r="BL191" s="25" t="s">
        <v>217</v>
      </c>
      <c r="BM191" s="25" t="s">
        <v>340</v>
      </c>
    </row>
    <row r="192" spans="2:51" s="12" customFormat="1" ht="13.5">
      <c r="B192" s="215"/>
      <c r="C192" s="216"/>
      <c r="D192" s="217" t="s">
        <v>219</v>
      </c>
      <c r="E192" s="218" t="s">
        <v>21</v>
      </c>
      <c r="F192" s="219" t="s">
        <v>341</v>
      </c>
      <c r="G192" s="216"/>
      <c r="H192" s="220">
        <v>2.59</v>
      </c>
      <c r="I192" s="221"/>
      <c r="J192" s="216"/>
      <c r="K192" s="216"/>
      <c r="L192" s="222"/>
      <c r="M192" s="223"/>
      <c r="N192" s="224"/>
      <c r="O192" s="224"/>
      <c r="P192" s="224"/>
      <c r="Q192" s="224"/>
      <c r="R192" s="224"/>
      <c r="S192" s="224"/>
      <c r="T192" s="225"/>
      <c r="AT192" s="226" t="s">
        <v>219</v>
      </c>
      <c r="AU192" s="226" t="s">
        <v>80</v>
      </c>
      <c r="AV192" s="12" t="s">
        <v>80</v>
      </c>
      <c r="AW192" s="12" t="s">
        <v>35</v>
      </c>
      <c r="AX192" s="12" t="s">
        <v>78</v>
      </c>
      <c r="AY192" s="226" t="s">
        <v>210</v>
      </c>
    </row>
    <row r="193" spans="2:65" s="1" customFormat="1" ht="25.5" customHeight="1">
      <c r="B193" s="41"/>
      <c r="C193" s="203" t="s">
        <v>342</v>
      </c>
      <c r="D193" s="203" t="s">
        <v>212</v>
      </c>
      <c r="E193" s="204" t="s">
        <v>343</v>
      </c>
      <c r="F193" s="205" t="s">
        <v>344</v>
      </c>
      <c r="G193" s="206" t="s">
        <v>345</v>
      </c>
      <c r="H193" s="207">
        <v>74</v>
      </c>
      <c r="I193" s="208"/>
      <c r="J193" s="209">
        <f>ROUND(I193*H193,2)</f>
        <v>0</v>
      </c>
      <c r="K193" s="205" t="s">
        <v>21</v>
      </c>
      <c r="L193" s="61"/>
      <c r="M193" s="210" t="s">
        <v>21</v>
      </c>
      <c r="N193" s="211" t="s">
        <v>42</v>
      </c>
      <c r="O193" s="42"/>
      <c r="P193" s="212">
        <f>O193*H193</f>
        <v>0</v>
      </c>
      <c r="Q193" s="212">
        <v>0.00073</v>
      </c>
      <c r="R193" s="212">
        <f>Q193*H193</f>
        <v>0.05402</v>
      </c>
      <c r="S193" s="212">
        <v>0</v>
      </c>
      <c r="T193" s="213">
        <f>S193*H193</f>
        <v>0</v>
      </c>
      <c r="AR193" s="25" t="s">
        <v>217</v>
      </c>
      <c r="AT193" s="25" t="s">
        <v>212</v>
      </c>
      <c r="AU193" s="25" t="s">
        <v>80</v>
      </c>
      <c r="AY193" s="25" t="s">
        <v>210</v>
      </c>
      <c r="BE193" s="214">
        <f>IF(N193="základní",J193,0)</f>
        <v>0</v>
      </c>
      <c r="BF193" s="214">
        <f>IF(N193="snížená",J193,0)</f>
        <v>0</v>
      </c>
      <c r="BG193" s="214">
        <f>IF(N193="zákl. přenesená",J193,0)</f>
        <v>0</v>
      </c>
      <c r="BH193" s="214">
        <f>IF(N193="sníž. přenesená",J193,0)</f>
        <v>0</v>
      </c>
      <c r="BI193" s="214">
        <f>IF(N193="nulová",J193,0)</f>
        <v>0</v>
      </c>
      <c r="BJ193" s="25" t="s">
        <v>78</v>
      </c>
      <c r="BK193" s="214">
        <f>ROUND(I193*H193,2)</f>
        <v>0</v>
      </c>
      <c r="BL193" s="25" t="s">
        <v>217</v>
      </c>
      <c r="BM193" s="25" t="s">
        <v>346</v>
      </c>
    </row>
    <row r="194" spans="2:65" s="1" customFormat="1" ht="16.5" customHeight="1">
      <c r="B194" s="41"/>
      <c r="C194" s="203" t="s">
        <v>347</v>
      </c>
      <c r="D194" s="203" t="s">
        <v>212</v>
      </c>
      <c r="E194" s="204" t="s">
        <v>348</v>
      </c>
      <c r="F194" s="205" t="s">
        <v>349</v>
      </c>
      <c r="G194" s="206" t="s">
        <v>226</v>
      </c>
      <c r="H194" s="207">
        <v>13</v>
      </c>
      <c r="I194" s="208"/>
      <c r="J194" s="209">
        <f>ROUND(I194*H194,2)</f>
        <v>0</v>
      </c>
      <c r="K194" s="205" t="s">
        <v>216</v>
      </c>
      <c r="L194" s="61"/>
      <c r="M194" s="210" t="s">
        <v>21</v>
      </c>
      <c r="N194" s="211" t="s">
        <v>42</v>
      </c>
      <c r="O194" s="42"/>
      <c r="P194" s="212">
        <f>O194*H194</f>
        <v>0</v>
      </c>
      <c r="Q194" s="212">
        <v>0.0001</v>
      </c>
      <c r="R194" s="212">
        <f>Q194*H194</f>
        <v>0.0013000000000000002</v>
      </c>
      <c r="S194" s="212">
        <v>0</v>
      </c>
      <c r="T194" s="213">
        <f>S194*H194</f>
        <v>0</v>
      </c>
      <c r="AR194" s="25" t="s">
        <v>217</v>
      </c>
      <c r="AT194" s="25" t="s">
        <v>212</v>
      </c>
      <c r="AU194" s="25" t="s">
        <v>80</v>
      </c>
      <c r="AY194" s="25" t="s">
        <v>210</v>
      </c>
      <c r="BE194" s="214">
        <f>IF(N194="základní",J194,0)</f>
        <v>0</v>
      </c>
      <c r="BF194" s="214">
        <f>IF(N194="snížená",J194,0)</f>
        <v>0</v>
      </c>
      <c r="BG194" s="214">
        <f>IF(N194="zákl. přenesená",J194,0)</f>
        <v>0</v>
      </c>
      <c r="BH194" s="214">
        <f>IF(N194="sníž. přenesená",J194,0)</f>
        <v>0</v>
      </c>
      <c r="BI194" s="214">
        <f>IF(N194="nulová",J194,0)</f>
        <v>0</v>
      </c>
      <c r="BJ194" s="25" t="s">
        <v>78</v>
      </c>
      <c r="BK194" s="214">
        <f>ROUND(I194*H194,2)</f>
        <v>0</v>
      </c>
      <c r="BL194" s="25" t="s">
        <v>217</v>
      </c>
      <c r="BM194" s="25" t="s">
        <v>350</v>
      </c>
    </row>
    <row r="195" spans="2:51" s="12" customFormat="1" ht="13.5">
      <c r="B195" s="215"/>
      <c r="C195" s="216"/>
      <c r="D195" s="217" t="s">
        <v>219</v>
      </c>
      <c r="E195" s="218" t="s">
        <v>21</v>
      </c>
      <c r="F195" s="219" t="s">
        <v>351</v>
      </c>
      <c r="G195" s="216"/>
      <c r="H195" s="220">
        <v>13</v>
      </c>
      <c r="I195" s="221"/>
      <c r="J195" s="216"/>
      <c r="K195" s="216"/>
      <c r="L195" s="222"/>
      <c r="M195" s="223"/>
      <c r="N195" s="224"/>
      <c r="O195" s="224"/>
      <c r="P195" s="224"/>
      <c r="Q195" s="224"/>
      <c r="R195" s="224"/>
      <c r="S195" s="224"/>
      <c r="T195" s="225"/>
      <c r="AT195" s="226" t="s">
        <v>219</v>
      </c>
      <c r="AU195" s="226" t="s">
        <v>80</v>
      </c>
      <c r="AV195" s="12" t="s">
        <v>80</v>
      </c>
      <c r="AW195" s="12" t="s">
        <v>35</v>
      </c>
      <c r="AX195" s="12" t="s">
        <v>78</v>
      </c>
      <c r="AY195" s="226" t="s">
        <v>210</v>
      </c>
    </row>
    <row r="196" spans="2:65" s="1" customFormat="1" ht="16.5" customHeight="1">
      <c r="B196" s="41"/>
      <c r="C196" s="238" t="s">
        <v>352</v>
      </c>
      <c r="D196" s="238" t="s">
        <v>302</v>
      </c>
      <c r="E196" s="239" t="s">
        <v>353</v>
      </c>
      <c r="F196" s="240" t="s">
        <v>354</v>
      </c>
      <c r="G196" s="241" t="s">
        <v>226</v>
      </c>
      <c r="H196" s="242">
        <v>14.95</v>
      </c>
      <c r="I196" s="243"/>
      <c r="J196" s="244">
        <f>ROUND(I196*H196,2)</f>
        <v>0</v>
      </c>
      <c r="K196" s="240" t="s">
        <v>216</v>
      </c>
      <c r="L196" s="245"/>
      <c r="M196" s="246" t="s">
        <v>21</v>
      </c>
      <c r="N196" s="247" t="s">
        <v>42</v>
      </c>
      <c r="O196" s="42"/>
      <c r="P196" s="212">
        <f>O196*H196</f>
        <v>0</v>
      </c>
      <c r="Q196" s="212">
        <v>0.0003</v>
      </c>
      <c r="R196" s="212">
        <f>Q196*H196</f>
        <v>0.004484999999999999</v>
      </c>
      <c r="S196" s="212">
        <v>0</v>
      </c>
      <c r="T196" s="213">
        <f>S196*H196</f>
        <v>0</v>
      </c>
      <c r="AR196" s="25" t="s">
        <v>252</v>
      </c>
      <c r="AT196" s="25" t="s">
        <v>302</v>
      </c>
      <c r="AU196" s="25" t="s">
        <v>80</v>
      </c>
      <c r="AY196" s="25" t="s">
        <v>210</v>
      </c>
      <c r="BE196" s="214">
        <f>IF(N196="základní",J196,0)</f>
        <v>0</v>
      </c>
      <c r="BF196" s="214">
        <f>IF(N196="snížená",J196,0)</f>
        <v>0</v>
      </c>
      <c r="BG196" s="214">
        <f>IF(N196="zákl. přenesená",J196,0)</f>
        <v>0</v>
      </c>
      <c r="BH196" s="214">
        <f>IF(N196="sníž. přenesená",J196,0)</f>
        <v>0</v>
      </c>
      <c r="BI196" s="214">
        <f>IF(N196="nulová",J196,0)</f>
        <v>0</v>
      </c>
      <c r="BJ196" s="25" t="s">
        <v>78</v>
      </c>
      <c r="BK196" s="214">
        <f>ROUND(I196*H196,2)</f>
        <v>0</v>
      </c>
      <c r="BL196" s="25" t="s">
        <v>217</v>
      </c>
      <c r="BM196" s="25" t="s">
        <v>355</v>
      </c>
    </row>
    <row r="197" spans="2:51" s="12" customFormat="1" ht="13.5">
      <c r="B197" s="215"/>
      <c r="C197" s="216"/>
      <c r="D197" s="217" t="s">
        <v>219</v>
      </c>
      <c r="E197" s="216"/>
      <c r="F197" s="219" t="s">
        <v>356</v>
      </c>
      <c r="G197" s="216"/>
      <c r="H197" s="220">
        <v>14.95</v>
      </c>
      <c r="I197" s="221"/>
      <c r="J197" s="216"/>
      <c r="K197" s="216"/>
      <c r="L197" s="222"/>
      <c r="M197" s="223"/>
      <c r="N197" s="224"/>
      <c r="O197" s="224"/>
      <c r="P197" s="224"/>
      <c r="Q197" s="224"/>
      <c r="R197" s="224"/>
      <c r="S197" s="224"/>
      <c r="T197" s="225"/>
      <c r="AT197" s="226" t="s">
        <v>219</v>
      </c>
      <c r="AU197" s="226" t="s">
        <v>80</v>
      </c>
      <c r="AV197" s="12" t="s">
        <v>80</v>
      </c>
      <c r="AW197" s="12" t="s">
        <v>6</v>
      </c>
      <c r="AX197" s="12" t="s">
        <v>78</v>
      </c>
      <c r="AY197" s="226" t="s">
        <v>210</v>
      </c>
    </row>
    <row r="198" spans="2:65" s="1" customFormat="1" ht="16.5" customHeight="1">
      <c r="B198" s="41"/>
      <c r="C198" s="203" t="s">
        <v>357</v>
      </c>
      <c r="D198" s="203" t="s">
        <v>212</v>
      </c>
      <c r="E198" s="204" t="s">
        <v>358</v>
      </c>
      <c r="F198" s="205" t="s">
        <v>359</v>
      </c>
      <c r="G198" s="206" t="s">
        <v>226</v>
      </c>
      <c r="H198" s="207">
        <v>140.6</v>
      </c>
      <c r="I198" s="208"/>
      <c r="J198" s="209">
        <f>ROUND(I198*H198,2)</f>
        <v>0</v>
      </c>
      <c r="K198" s="205" t="s">
        <v>216</v>
      </c>
      <c r="L198" s="61"/>
      <c r="M198" s="210" t="s">
        <v>21</v>
      </c>
      <c r="N198" s="211" t="s">
        <v>42</v>
      </c>
      <c r="O198" s="42"/>
      <c r="P198" s="212">
        <f>O198*H198</f>
        <v>0</v>
      </c>
      <c r="Q198" s="212">
        <v>0.0001</v>
      </c>
      <c r="R198" s="212">
        <f>Q198*H198</f>
        <v>0.01406</v>
      </c>
      <c r="S198" s="212">
        <v>0</v>
      </c>
      <c r="T198" s="213">
        <f>S198*H198</f>
        <v>0</v>
      </c>
      <c r="AR198" s="25" t="s">
        <v>217</v>
      </c>
      <c r="AT198" s="25" t="s">
        <v>212</v>
      </c>
      <c r="AU198" s="25" t="s">
        <v>80</v>
      </c>
      <c r="AY198" s="25" t="s">
        <v>210</v>
      </c>
      <c r="BE198" s="214">
        <f>IF(N198="základní",J198,0)</f>
        <v>0</v>
      </c>
      <c r="BF198" s="214">
        <f>IF(N198="snížená",J198,0)</f>
        <v>0</v>
      </c>
      <c r="BG198" s="214">
        <f>IF(N198="zákl. přenesená",J198,0)</f>
        <v>0</v>
      </c>
      <c r="BH198" s="214">
        <f>IF(N198="sníž. přenesená",J198,0)</f>
        <v>0</v>
      </c>
      <c r="BI198" s="214">
        <f>IF(N198="nulová",J198,0)</f>
        <v>0</v>
      </c>
      <c r="BJ198" s="25" t="s">
        <v>78</v>
      </c>
      <c r="BK198" s="214">
        <f>ROUND(I198*H198,2)</f>
        <v>0</v>
      </c>
      <c r="BL198" s="25" t="s">
        <v>217</v>
      </c>
      <c r="BM198" s="25" t="s">
        <v>360</v>
      </c>
    </row>
    <row r="199" spans="2:51" s="12" customFormat="1" ht="13.5">
      <c r="B199" s="215"/>
      <c r="C199" s="216"/>
      <c r="D199" s="217" t="s">
        <v>219</v>
      </c>
      <c r="E199" s="218" t="s">
        <v>21</v>
      </c>
      <c r="F199" s="219" t="s">
        <v>361</v>
      </c>
      <c r="G199" s="216"/>
      <c r="H199" s="220">
        <v>111</v>
      </c>
      <c r="I199" s="221"/>
      <c r="J199" s="216"/>
      <c r="K199" s="216"/>
      <c r="L199" s="222"/>
      <c r="M199" s="223"/>
      <c r="N199" s="224"/>
      <c r="O199" s="224"/>
      <c r="P199" s="224"/>
      <c r="Q199" s="224"/>
      <c r="R199" s="224"/>
      <c r="S199" s="224"/>
      <c r="T199" s="225"/>
      <c r="AT199" s="226" t="s">
        <v>219</v>
      </c>
      <c r="AU199" s="226" t="s">
        <v>80</v>
      </c>
      <c r="AV199" s="12" t="s">
        <v>80</v>
      </c>
      <c r="AW199" s="12" t="s">
        <v>35</v>
      </c>
      <c r="AX199" s="12" t="s">
        <v>71</v>
      </c>
      <c r="AY199" s="226" t="s">
        <v>210</v>
      </c>
    </row>
    <row r="200" spans="2:51" s="12" customFormat="1" ht="13.5">
      <c r="B200" s="215"/>
      <c r="C200" s="216"/>
      <c r="D200" s="217" t="s">
        <v>219</v>
      </c>
      <c r="E200" s="218" t="s">
        <v>21</v>
      </c>
      <c r="F200" s="219" t="s">
        <v>362</v>
      </c>
      <c r="G200" s="216"/>
      <c r="H200" s="220">
        <v>29.6</v>
      </c>
      <c r="I200" s="221"/>
      <c r="J200" s="216"/>
      <c r="K200" s="216"/>
      <c r="L200" s="222"/>
      <c r="M200" s="223"/>
      <c r="N200" s="224"/>
      <c r="O200" s="224"/>
      <c r="P200" s="224"/>
      <c r="Q200" s="224"/>
      <c r="R200" s="224"/>
      <c r="S200" s="224"/>
      <c r="T200" s="225"/>
      <c r="AT200" s="226" t="s">
        <v>219</v>
      </c>
      <c r="AU200" s="226" t="s">
        <v>80</v>
      </c>
      <c r="AV200" s="12" t="s">
        <v>80</v>
      </c>
      <c r="AW200" s="12" t="s">
        <v>35</v>
      </c>
      <c r="AX200" s="12" t="s">
        <v>71</v>
      </c>
      <c r="AY200" s="226" t="s">
        <v>210</v>
      </c>
    </row>
    <row r="201" spans="2:51" s="13" customFormat="1" ht="13.5">
      <c r="B201" s="227"/>
      <c r="C201" s="228"/>
      <c r="D201" s="217" t="s">
        <v>219</v>
      </c>
      <c r="E201" s="229" t="s">
        <v>21</v>
      </c>
      <c r="F201" s="230" t="s">
        <v>240</v>
      </c>
      <c r="G201" s="228"/>
      <c r="H201" s="231">
        <v>140.6</v>
      </c>
      <c r="I201" s="232"/>
      <c r="J201" s="228"/>
      <c r="K201" s="228"/>
      <c r="L201" s="233"/>
      <c r="M201" s="234"/>
      <c r="N201" s="235"/>
      <c r="O201" s="235"/>
      <c r="P201" s="235"/>
      <c r="Q201" s="235"/>
      <c r="R201" s="235"/>
      <c r="S201" s="235"/>
      <c r="T201" s="236"/>
      <c r="AT201" s="237" t="s">
        <v>219</v>
      </c>
      <c r="AU201" s="237" t="s">
        <v>80</v>
      </c>
      <c r="AV201" s="13" t="s">
        <v>217</v>
      </c>
      <c r="AW201" s="13" t="s">
        <v>35</v>
      </c>
      <c r="AX201" s="13" t="s">
        <v>78</v>
      </c>
      <c r="AY201" s="237" t="s">
        <v>210</v>
      </c>
    </row>
    <row r="202" spans="2:65" s="1" customFormat="1" ht="16.5" customHeight="1">
      <c r="B202" s="41"/>
      <c r="C202" s="238" t="s">
        <v>363</v>
      </c>
      <c r="D202" s="238" t="s">
        <v>302</v>
      </c>
      <c r="E202" s="239" t="s">
        <v>353</v>
      </c>
      <c r="F202" s="240" t="s">
        <v>354</v>
      </c>
      <c r="G202" s="241" t="s">
        <v>226</v>
      </c>
      <c r="H202" s="242">
        <v>161.69</v>
      </c>
      <c r="I202" s="243"/>
      <c r="J202" s="244">
        <f>ROUND(I202*H202,2)</f>
        <v>0</v>
      </c>
      <c r="K202" s="240" t="s">
        <v>216</v>
      </c>
      <c r="L202" s="245"/>
      <c r="M202" s="246" t="s">
        <v>21</v>
      </c>
      <c r="N202" s="247" t="s">
        <v>42</v>
      </c>
      <c r="O202" s="42"/>
      <c r="P202" s="212">
        <f>O202*H202</f>
        <v>0</v>
      </c>
      <c r="Q202" s="212">
        <v>0.0003</v>
      </c>
      <c r="R202" s="212">
        <f>Q202*H202</f>
        <v>0.048506999999999995</v>
      </c>
      <c r="S202" s="212">
        <v>0</v>
      </c>
      <c r="T202" s="213">
        <f>S202*H202</f>
        <v>0</v>
      </c>
      <c r="AR202" s="25" t="s">
        <v>252</v>
      </c>
      <c r="AT202" s="25" t="s">
        <v>302</v>
      </c>
      <c r="AU202" s="25" t="s">
        <v>80</v>
      </c>
      <c r="AY202" s="25" t="s">
        <v>210</v>
      </c>
      <c r="BE202" s="214">
        <f>IF(N202="základní",J202,0)</f>
        <v>0</v>
      </c>
      <c r="BF202" s="214">
        <f>IF(N202="snížená",J202,0)</f>
        <v>0</v>
      </c>
      <c r="BG202" s="214">
        <f>IF(N202="zákl. přenesená",J202,0)</f>
        <v>0</v>
      </c>
      <c r="BH202" s="214">
        <f>IF(N202="sníž. přenesená",J202,0)</f>
        <v>0</v>
      </c>
      <c r="BI202" s="214">
        <f>IF(N202="nulová",J202,0)</f>
        <v>0</v>
      </c>
      <c r="BJ202" s="25" t="s">
        <v>78</v>
      </c>
      <c r="BK202" s="214">
        <f>ROUND(I202*H202,2)</f>
        <v>0</v>
      </c>
      <c r="BL202" s="25" t="s">
        <v>217</v>
      </c>
      <c r="BM202" s="25" t="s">
        <v>364</v>
      </c>
    </row>
    <row r="203" spans="2:51" s="12" customFormat="1" ht="13.5">
      <c r="B203" s="215"/>
      <c r="C203" s="216"/>
      <c r="D203" s="217" t="s">
        <v>219</v>
      </c>
      <c r="E203" s="216"/>
      <c r="F203" s="219" t="s">
        <v>365</v>
      </c>
      <c r="G203" s="216"/>
      <c r="H203" s="220">
        <v>161.69</v>
      </c>
      <c r="I203" s="221"/>
      <c r="J203" s="216"/>
      <c r="K203" s="216"/>
      <c r="L203" s="222"/>
      <c r="M203" s="223"/>
      <c r="N203" s="224"/>
      <c r="O203" s="224"/>
      <c r="P203" s="224"/>
      <c r="Q203" s="224"/>
      <c r="R203" s="224"/>
      <c r="S203" s="224"/>
      <c r="T203" s="225"/>
      <c r="AT203" s="226" t="s">
        <v>219</v>
      </c>
      <c r="AU203" s="226" t="s">
        <v>80</v>
      </c>
      <c r="AV203" s="12" t="s">
        <v>80</v>
      </c>
      <c r="AW203" s="12" t="s">
        <v>6</v>
      </c>
      <c r="AX203" s="12" t="s">
        <v>78</v>
      </c>
      <c r="AY203" s="226" t="s">
        <v>210</v>
      </c>
    </row>
    <row r="204" spans="2:65" s="1" customFormat="1" ht="16.5" customHeight="1">
      <c r="B204" s="41"/>
      <c r="C204" s="203" t="s">
        <v>366</v>
      </c>
      <c r="D204" s="203" t="s">
        <v>212</v>
      </c>
      <c r="E204" s="204" t="s">
        <v>367</v>
      </c>
      <c r="F204" s="205" t="s">
        <v>368</v>
      </c>
      <c r="G204" s="206" t="s">
        <v>231</v>
      </c>
      <c r="H204" s="207">
        <v>2.6</v>
      </c>
      <c r="I204" s="208"/>
      <c r="J204" s="209">
        <f>ROUND(I204*H204,2)</f>
        <v>0</v>
      </c>
      <c r="K204" s="205" t="s">
        <v>216</v>
      </c>
      <c r="L204" s="61"/>
      <c r="M204" s="210" t="s">
        <v>21</v>
      </c>
      <c r="N204" s="211" t="s">
        <v>42</v>
      </c>
      <c r="O204" s="42"/>
      <c r="P204" s="212">
        <f>O204*H204</f>
        <v>0</v>
      </c>
      <c r="Q204" s="212">
        <v>2.16</v>
      </c>
      <c r="R204" s="212">
        <f>Q204*H204</f>
        <v>5.6160000000000005</v>
      </c>
      <c r="S204" s="212">
        <v>0</v>
      </c>
      <c r="T204" s="213">
        <f>S204*H204</f>
        <v>0</v>
      </c>
      <c r="AR204" s="25" t="s">
        <v>217</v>
      </c>
      <c r="AT204" s="25" t="s">
        <v>212</v>
      </c>
      <c r="AU204" s="25" t="s">
        <v>80</v>
      </c>
      <c r="AY204" s="25" t="s">
        <v>210</v>
      </c>
      <c r="BE204" s="214">
        <f>IF(N204="základní",J204,0)</f>
        <v>0</v>
      </c>
      <c r="BF204" s="214">
        <f>IF(N204="snížená",J204,0)</f>
        <v>0</v>
      </c>
      <c r="BG204" s="214">
        <f>IF(N204="zákl. přenesená",J204,0)</f>
        <v>0</v>
      </c>
      <c r="BH204" s="214">
        <f>IF(N204="sníž. přenesená",J204,0)</f>
        <v>0</v>
      </c>
      <c r="BI204" s="214">
        <f>IF(N204="nulová",J204,0)</f>
        <v>0</v>
      </c>
      <c r="BJ204" s="25" t="s">
        <v>78</v>
      </c>
      <c r="BK204" s="214">
        <f>ROUND(I204*H204,2)</f>
        <v>0</v>
      </c>
      <c r="BL204" s="25" t="s">
        <v>217</v>
      </c>
      <c r="BM204" s="25" t="s">
        <v>369</v>
      </c>
    </row>
    <row r="205" spans="2:51" s="12" customFormat="1" ht="13.5">
      <c r="B205" s="215"/>
      <c r="C205" s="216"/>
      <c r="D205" s="217" t="s">
        <v>219</v>
      </c>
      <c r="E205" s="218" t="s">
        <v>21</v>
      </c>
      <c r="F205" s="219" t="s">
        <v>370</v>
      </c>
      <c r="G205" s="216"/>
      <c r="H205" s="220">
        <v>1.8</v>
      </c>
      <c r="I205" s="221"/>
      <c r="J205" s="216"/>
      <c r="K205" s="216"/>
      <c r="L205" s="222"/>
      <c r="M205" s="223"/>
      <c r="N205" s="224"/>
      <c r="O205" s="224"/>
      <c r="P205" s="224"/>
      <c r="Q205" s="224"/>
      <c r="R205" s="224"/>
      <c r="S205" s="224"/>
      <c r="T205" s="225"/>
      <c r="AT205" s="226" t="s">
        <v>219</v>
      </c>
      <c r="AU205" s="226" t="s">
        <v>80</v>
      </c>
      <c r="AV205" s="12" t="s">
        <v>80</v>
      </c>
      <c r="AW205" s="12" t="s">
        <v>35</v>
      </c>
      <c r="AX205" s="12" t="s">
        <v>71</v>
      </c>
      <c r="AY205" s="226" t="s">
        <v>210</v>
      </c>
    </row>
    <row r="206" spans="2:51" s="12" customFormat="1" ht="13.5">
      <c r="B206" s="215"/>
      <c r="C206" s="216"/>
      <c r="D206" s="217" t="s">
        <v>219</v>
      </c>
      <c r="E206" s="218" t="s">
        <v>21</v>
      </c>
      <c r="F206" s="219" t="s">
        <v>371</v>
      </c>
      <c r="G206" s="216"/>
      <c r="H206" s="220">
        <v>0.8</v>
      </c>
      <c r="I206" s="221"/>
      <c r="J206" s="216"/>
      <c r="K206" s="216"/>
      <c r="L206" s="222"/>
      <c r="M206" s="223"/>
      <c r="N206" s="224"/>
      <c r="O206" s="224"/>
      <c r="P206" s="224"/>
      <c r="Q206" s="224"/>
      <c r="R206" s="224"/>
      <c r="S206" s="224"/>
      <c r="T206" s="225"/>
      <c r="AT206" s="226" t="s">
        <v>219</v>
      </c>
      <c r="AU206" s="226" t="s">
        <v>80</v>
      </c>
      <c r="AV206" s="12" t="s">
        <v>80</v>
      </c>
      <c r="AW206" s="12" t="s">
        <v>35</v>
      </c>
      <c r="AX206" s="12" t="s">
        <v>71</v>
      </c>
      <c r="AY206" s="226" t="s">
        <v>210</v>
      </c>
    </row>
    <row r="207" spans="2:51" s="13" customFormat="1" ht="13.5">
      <c r="B207" s="227"/>
      <c r="C207" s="228"/>
      <c r="D207" s="217" t="s">
        <v>219</v>
      </c>
      <c r="E207" s="229" t="s">
        <v>21</v>
      </c>
      <c r="F207" s="230" t="s">
        <v>240</v>
      </c>
      <c r="G207" s="228"/>
      <c r="H207" s="231">
        <v>2.6</v>
      </c>
      <c r="I207" s="232"/>
      <c r="J207" s="228"/>
      <c r="K207" s="228"/>
      <c r="L207" s="233"/>
      <c r="M207" s="234"/>
      <c r="N207" s="235"/>
      <c r="O207" s="235"/>
      <c r="P207" s="235"/>
      <c r="Q207" s="235"/>
      <c r="R207" s="235"/>
      <c r="S207" s="235"/>
      <c r="T207" s="236"/>
      <c r="AT207" s="237" t="s">
        <v>219</v>
      </c>
      <c r="AU207" s="237" t="s">
        <v>80</v>
      </c>
      <c r="AV207" s="13" t="s">
        <v>217</v>
      </c>
      <c r="AW207" s="13" t="s">
        <v>35</v>
      </c>
      <c r="AX207" s="13" t="s">
        <v>78</v>
      </c>
      <c r="AY207" s="237" t="s">
        <v>210</v>
      </c>
    </row>
    <row r="208" spans="2:65" s="1" customFormat="1" ht="16.5" customHeight="1">
      <c r="B208" s="41"/>
      <c r="C208" s="203" t="s">
        <v>372</v>
      </c>
      <c r="D208" s="203" t="s">
        <v>212</v>
      </c>
      <c r="E208" s="204" t="s">
        <v>373</v>
      </c>
      <c r="F208" s="205" t="s">
        <v>374</v>
      </c>
      <c r="G208" s="206" t="s">
        <v>231</v>
      </c>
      <c r="H208" s="207">
        <v>25.135</v>
      </c>
      <c r="I208" s="208"/>
      <c r="J208" s="209">
        <f>ROUND(I208*H208,2)</f>
        <v>0</v>
      </c>
      <c r="K208" s="205" t="s">
        <v>216</v>
      </c>
      <c r="L208" s="61"/>
      <c r="M208" s="210" t="s">
        <v>21</v>
      </c>
      <c r="N208" s="211" t="s">
        <v>42</v>
      </c>
      <c r="O208" s="42"/>
      <c r="P208" s="212">
        <f>O208*H208</f>
        <v>0</v>
      </c>
      <c r="Q208" s="212">
        <v>2.25634</v>
      </c>
      <c r="R208" s="212">
        <f>Q208*H208</f>
        <v>56.713105899999995</v>
      </c>
      <c r="S208" s="212">
        <v>0</v>
      </c>
      <c r="T208" s="213">
        <f>S208*H208</f>
        <v>0</v>
      </c>
      <c r="AR208" s="25" t="s">
        <v>217</v>
      </c>
      <c r="AT208" s="25" t="s">
        <v>212</v>
      </c>
      <c r="AU208" s="25" t="s">
        <v>80</v>
      </c>
      <c r="AY208" s="25" t="s">
        <v>210</v>
      </c>
      <c r="BE208" s="214">
        <f>IF(N208="základní",J208,0)</f>
        <v>0</v>
      </c>
      <c r="BF208" s="214">
        <f>IF(N208="snížená",J208,0)</f>
        <v>0</v>
      </c>
      <c r="BG208" s="214">
        <f>IF(N208="zákl. přenesená",J208,0)</f>
        <v>0</v>
      </c>
      <c r="BH208" s="214">
        <f>IF(N208="sníž. přenesená",J208,0)</f>
        <v>0</v>
      </c>
      <c r="BI208" s="214">
        <f>IF(N208="nulová",J208,0)</f>
        <v>0</v>
      </c>
      <c r="BJ208" s="25" t="s">
        <v>78</v>
      </c>
      <c r="BK208" s="214">
        <f>ROUND(I208*H208,2)</f>
        <v>0</v>
      </c>
      <c r="BL208" s="25" t="s">
        <v>217</v>
      </c>
      <c r="BM208" s="25" t="s">
        <v>375</v>
      </c>
    </row>
    <row r="209" spans="2:51" s="12" customFormat="1" ht="27">
      <c r="B209" s="215"/>
      <c r="C209" s="216"/>
      <c r="D209" s="217" t="s">
        <v>219</v>
      </c>
      <c r="E209" s="218" t="s">
        <v>21</v>
      </c>
      <c r="F209" s="219" t="s">
        <v>376</v>
      </c>
      <c r="G209" s="216"/>
      <c r="H209" s="220">
        <v>25.135</v>
      </c>
      <c r="I209" s="221"/>
      <c r="J209" s="216"/>
      <c r="K209" s="216"/>
      <c r="L209" s="222"/>
      <c r="M209" s="223"/>
      <c r="N209" s="224"/>
      <c r="O209" s="224"/>
      <c r="P209" s="224"/>
      <c r="Q209" s="224"/>
      <c r="R209" s="224"/>
      <c r="S209" s="224"/>
      <c r="T209" s="225"/>
      <c r="AT209" s="226" t="s">
        <v>219</v>
      </c>
      <c r="AU209" s="226" t="s">
        <v>80</v>
      </c>
      <c r="AV209" s="12" t="s">
        <v>80</v>
      </c>
      <c r="AW209" s="12" t="s">
        <v>35</v>
      </c>
      <c r="AX209" s="12" t="s">
        <v>78</v>
      </c>
      <c r="AY209" s="226" t="s">
        <v>210</v>
      </c>
    </row>
    <row r="210" spans="2:65" s="1" customFormat="1" ht="16.5" customHeight="1">
      <c r="B210" s="41"/>
      <c r="C210" s="203" t="s">
        <v>377</v>
      </c>
      <c r="D210" s="203" t="s">
        <v>212</v>
      </c>
      <c r="E210" s="204" t="s">
        <v>378</v>
      </c>
      <c r="F210" s="205" t="s">
        <v>379</v>
      </c>
      <c r="G210" s="206" t="s">
        <v>226</v>
      </c>
      <c r="H210" s="207">
        <v>58.021</v>
      </c>
      <c r="I210" s="208"/>
      <c r="J210" s="209">
        <f>ROUND(I210*H210,2)</f>
        <v>0</v>
      </c>
      <c r="K210" s="205" t="s">
        <v>216</v>
      </c>
      <c r="L210" s="61"/>
      <c r="M210" s="210" t="s">
        <v>21</v>
      </c>
      <c r="N210" s="211" t="s">
        <v>42</v>
      </c>
      <c r="O210" s="42"/>
      <c r="P210" s="212">
        <f>O210*H210</f>
        <v>0</v>
      </c>
      <c r="Q210" s="212">
        <v>0.00269</v>
      </c>
      <c r="R210" s="212">
        <f>Q210*H210</f>
        <v>0.15607649</v>
      </c>
      <c r="S210" s="212">
        <v>0</v>
      </c>
      <c r="T210" s="213">
        <f>S210*H210</f>
        <v>0</v>
      </c>
      <c r="AR210" s="25" t="s">
        <v>217</v>
      </c>
      <c r="AT210" s="25" t="s">
        <v>212</v>
      </c>
      <c r="AU210" s="25" t="s">
        <v>80</v>
      </c>
      <c r="AY210" s="25" t="s">
        <v>210</v>
      </c>
      <c r="BE210" s="214">
        <f>IF(N210="základní",J210,0)</f>
        <v>0</v>
      </c>
      <c r="BF210" s="214">
        <f>IF(N210="snížená",J210,0)</f>
        <v>0</v>
      </c>
      <c r="BG210" s="214">
        <f>IF(N210="zákl. přenesená",J210,0)</f>
        <v>0</v>
      </c>
      <c r="BH210" s="214">
        <f>IF(N210="sníž. přenesená",J210,0)</f>
        <v>0</v>
      </c>
      <c r="BI210" s="214">
        <f>IF(N210="nulová",J210,0)</f>
        <v>0</v>
      </c>
      <c r="BJ210" s="25" t="s">
        <v>78</v>
      </c>
      <c r="BK210" s="214">
        <f>ROUND(I210*H210,2)</f>
        <v>0</v>
      </c>
      <c r="BL210" s="25" t="s">
        <v>217</v>
      </c>
      <c r="BM210" s="25" t="s">
        <v>380</v>
      </c>
    </row>
    <row r="211" spans="2:51" s="12" customFormat="1" ht="27">
      <c r="B211" s="215"/>
      <c r="C211" s="216"/>
      <c r="D211" s="217" t="s">
        <v>219</v>
      </c>
      <c r="E211" s="218" t="s">
        <v>21</v>
      </c>
      <c r="F211" s="219" t="s">
        <v>381</v>
      </c>
      <c r="G211" s="216"/>
      <c r="H211" s="220">
        <v>27.551</v>
      </c>
      <c r="I211" s="221"/>
      <c r="J211" s="216"/>
      <c r="K211" s="216"/>
      <c r="L211" s="222"/>
      <c r="M211" s="223"/>
      <c r="N211" s="224"/>
      <c r="O211" s="224"/>
      <c r="P211" s="224"/>
      <c r="Q211" s="224"/>
      <c r="R211" s="224"/>
      <c r="S211" s="224"/>
      <c r="T211" s="225"/>
      <c r="AT211" s="226" t="s">
        <v>219</v>
      </c>
      <c r="AU211" s="226" t="s">
        <v>80</v>
      </c>
      <c r="AV211" s="12" t="s">
        <v>80</v>
      </c>
      <c r="AW211" s="12" t="s">
        <v>35</v>
      </c>
      <c r="AX211" s="12" t="s">
        <v>71</v>
      </c>
      <c r="AY211" s="226" t="s">
        <v>210</v>
      </c>
    </row>
    <row r="212" spans="2:51" s="12" customFormat="1" ht="13.5">
      <c r="B212" s="215"/>
      <c r="C212" s="216"/>
      <c r="D212" s="217" t="s">
        <v>219</v>
      </c>
      <c r="E212" s="218" t="s">
        <v>21</v>
      </c>
      <c r="F212" s="219" t="s">
        <v>382</v>
      </c>
      <c r="G212" s="216"/>
      <c r="H212" s="220">
        <v>30.47</v>
      </c>
      <c r="I212" s="221"/>
      <c r="J212" s="216"/>
      <c r="K212" s="216"/>
      <c r="L212" s="222"/>
      <c r="M212" s="223"/>
      <c r="N212" s="224"/>
      <c r="O212" s="224"/>
      <c r="P212" s="224"/>
      <c r="Q212" s="224"/>
      <c r="R212" s="224"/>
      <c r="S212" s="224"/>
      <c r="T212" s="225"/>
      <c r="AT212" s="226" t="s">
        <v>219</v>
      </c>
      <c r="AU212" s="226" t="s">
        <v>80</v>
      </c>
      <c r="AV212" s="12" t="s">
        <v>80</v>
      </c>
      <c r="AW212" s="12" t="s">
        <v>35</v>
      </c>
      <c r="AX212" s="12" t="s">
        <v>71</v>
      </c>
      <c r="AY212" s="226" t="s">
        <v>210</v>
      </c>
    </row>
    <row r="213" spans="2:51" s="13" customFormat="1" ht="13.5">
      <c r="B213" s="227"/>
      <c r="C213" s="228"/>
      <c r="D213" s="217" t="s">
        <v>219</v>
      </c>
      <c r="E213" s="229" t="s">
        <v>21</v>
      </c>
      <c r="F213" s="230" t="s">
        <v>240</v>
      </c>
      <c r="G213" s="228"/>
      <c r="H213" s="231">
        <v>58.021</v>
      </c>
      <c r="I213" s="232"/>
      <c r="J213" s="228"/>
      <c r="K213" s="228"/>
      <c r="L213" s="233"/>
      <c r="M213" s="234"/>
      <c r="N213" s="235"/>
      <c r="O213" s="235"/>
      <c r="P213" s="235"/>
      <c r="Q213" s="235"/>
      <c r="R213" s="235"/>
      <c r="S213" s="235"/>
      <c r="T213" s="236"/>
      <c r="AT213" s="237" t="s">
        <v>219</v>
      </c>
      <c r="AU213" s="237" t="s">
        <v>80</v>
      </c>
      <c r="AV213" s="13" t="s">
        <v>217</v>
      </c>
      <c r="AW213" s="13" t="s">
        <v>35</v>
      </c>
      <c r="AX213" s="13" t="s">
        <v>78</v>
      </c>
      <c r="AY213" s="237" t="s">
        <v>210</v>
      </c>
    </row>
    <row r="214" spans="2:65" s="1" customFormat="1" ht="16.5" customHeight="1">
      <c r="B214" s="41"/>
      <c r="C214" s="203" t="s">
        <v>383</v>
      </c>
      <c r="D214" s="203" t="s">
        <v>212</v>
      </c>
      <c r="E214" s="204" t="s">
        <v>384</v>
      </c>
      <c r="F214" s="205" t="s">
        <v>385</v>
      </c>
      <c r="G214" s="206" t="s">
        <v>226</v>
      </c>
      <c r="H214" s="207">
        <v>58.021</v>
      </c>
      <c r="I214" s="208"/>
      <c r="J214" s="209">
        <f>ROUND(I214*H214,2)</f>
        <v>0</v>
      </c>
      <c r="K214" s="205" t="s">
        <v>216</v>
      </c>
      <c r="L214" s="61"/>
      <c r="M214" s="210" t="s">
        <v>21</v>
      </c>
      <c r="N214" s="211" t="s">
        <v>42</v>
      </c>
      <c r="O214" s="42"/>
      <c r="P214" s="212">
        <f>O214*H214</f>
        <v>0</v>
      </c>
      <c r="Q214" s="212">
        <v>0</v>
      </c>
      <c r="R214" s="212">
        <f>Q214*H214</f>
        <v>0</v>
      </c>
      <c r="S214" s="212">
        <v>0</v>
      </c>
      <c r="T214" s="213">
        <f>S214*H214</f>
        <v>0</v>
      </c>
      <c r="AR214" s="25" t="s">
        <v>217</v>
      </c>
      <c r="AT214" s="25" t="s">
        <v>212</v>
      </c>
      <c r="AU214" s="25" t="s">
        <v>80</v>
      </c>
      <c r="AY214" s="25" t="s">
        <v>210</v>
      </c>
      <c r="BE214" s="214">
        <f>IF(N214="základní",J214,0)</f>
        <v>0</v>
      </c>
      <c r="BF214" s="214">
        <f>IF(N214="snížená",J214,0)</f>
        <v>0</v>
      </c>
      <c r="BG214" s="214">
        <f>IF(N214="zákl. přenesená",J214,0)</f>
        <v>0</v>
      </c>
      <c r="BH214" s="214">
        <f>IF(N214="sníž. přenesená",J214,0)</f>
        <v>0</v>
      </c>
      <c r="BI214" s="214">
        <f>IF(N214="nulová",J214,0)</f>
        <v>0</v>
      </c>
      <c r="BJ214" s="25" t="s">
        <v>78</v>
      </c>
      <c r="BK214" s="214">
        <f>ROUND(I214*H214,2)</f>
        <v>0</v>
      </c>
      <c r="BL214" s="25" t="s">
        <v>217</v>
      </c>
      <c r="BM214" s="25" t="s">
        <v>386</v>
      </c>
    </row>
    <row r="215" spans="2:65" s="1" customFormat="1" ht="16.5" customHeight="1">
      <c r="B215" s="41"/>
      <c r="C215" s="203" t="s">
        <v>387</v>
      </c>
      <c r="D215" s="203" t="s">
        <v>212</v>
      </c>
      <c r="E215" s="204" t="s">
        <v>388</v>
      </c>
      <c r="F215" s="205" t="s">
        <v>389</v>
      </c>
      <c r="G215" s="206" t="s">
        <v>274</v>
      </c>
      <c r="H215" s="207">
        <v>0.368</v>
      </c>
      <c r="I215" s="208"/>
      <c r="J215" s="209">
        <f>ROUND(I215*H215,2)</f>
        <v>0</v>
      </c>
      <c r="K215" s="205" t="s">
        <v>216</v>
      </c>
      <c r="L215" s="61"/>
      <c r="M215" s="210" t="s">
        <v>21</v>
      </c>
      <c r="N215" s="211" t="s">
        <v>42</v>
      </c>
      <c r="O215" s="42"/>
      <c r="P215" s="212">
        <f>O215*H215</f>
        <v>0</v>
      </c>
      <c r="Q215" s="212">
        <v>1.06017</v>
      </c>
      <c r="R215" s="212">
        <f>Q215*H215</f>
        <v>0.39014256</v>
      </c>
      <c r="S215" s="212">
        <v>0</v>
      </c>
      <c r="T215" s="213">
        <f>S215*H215</f>
        <v>0</v>
      </c>
      <c r="AR215" s="25" t="s">
        <v>217</v>
      </c>
      <c r="AT215" s="25" t="s">
        <v>212</v>
      </c>
      <c r="AU215" s="25" t="s">
        <v>80</v>
      </c>
      <c r="AY215" s="25" t="s">
        <v>210</v>
      </c>
      <c r="BE215" s="214">
        <f>IF(N215="základní",J215,0)</f>
        <v>0</v>
      </c>
      <c r="BF215" s="214">
        <f>IF(N215="snížená",J215,0)</f>
        <v>0</v>
      </c>
      <c r="BG215" s="214">
        <f>IF(N215="zákl. přenesená",J215,0)</f>
        <v>0</v>
      </c>
      <c r="BH215" s="214">
        <f>IF(N215="sníž. přenesená",J215,0)</f>
        <v>0</v>
      </c>
      <c r="BI215" s="214">
        <f>IF(N215="nulová",J215,0)</f>
        <v>0</v>
      </c>
      <c r="BJ215" s="25" t="s">
        <v>78</v>
      </c>
      <c r="BK215" s="214">
        <f>ROUND(I215*H215,2)</f>
        <v>0</v>
      </c>
      <c r="BL215" s="25" t="s">
        <v>217</v>
      </c>
      <c r="BM215" s="25" t="s">
        <v>390</v>
      </c>
    </row>
    <row r="216" spans="2:51" s="12" customFormat="1" ht="27">
      <c r="B216" s="215"/>
      <c r="C216" s="216"/>
      <c r="D216" s="217" t="s">
        <v>219</v>
      </c>
      <c r="E216" s="218" t="s">
        <v>21</v>
      </c>
      <c r="F216" s="219" t="s">
        <v>391</v>
      </c>
      <c r="G216" s="216"/>
      <c r="H216" s="220">
        <v>0.32</v>
      </c>
      <c r="I216" s="221"/>
      <c r="J216" s="216"/>
      <c r="K216" s="216"/>
      <c r="L216" s="222"/>
      <c r="M216" s="223"/>
      <c r="N216" s="224"/>
      <c r="O216" s="224"/>
      <c r="P216" s="224"/>
      <c r="Q216" s="224"/>
      <c r="R216" s="224"/>
      <c r="S216" s="224"/>
      <c r="T216" s="225"/>
      <c r="AT216" s="226" t="s">
        <v>219</v>
      </c>
      <c r="AU216" s="226" t="s">
        <v>80</v>
      </c>
      <c r="AV216" s="12" t="s">
        <v>80</v>
      </c>
      <c r="AW216" s="12" t="s">
        <v>35</v>
      </c>
      <c r="AX216" s="12" t="s">
        <v>71</v>
      </c>
      <c r="AY216" s="226" t="s">
        <v>210</v>
      </c>
    </row>
    <row r="217" spans="2:51" s="12" customFormat="1" ht="13.5">
      <c r="B217" s="215"/>
      <c r="C217" s="216"/>
      <c r="D217" s="217" t="s">
        <v>219</v>
      </c>
      <c r="E217" s="218" t="s">
        <v>21</v>
      </c>
      <c r="F217" s="219" t="s">
        <v>392</v>
      </c>
      <c r="G217" s="216"/>
      <c r="H217" s="220">
        <v>0.048</v>
      </c>
      <c r="I217" s="221"/>
      <c r="J217" s="216"/>
      <c r="K217" s="216"/>
      <c r="L217" s="222"/>
      <c r="M217" s="223"/>
      <c r="N217" s="224"/>
      <c r="O217" s="224"/>
      <c r="P217" s="224"/>
      <c r="Q217" s="224"/>
      <c r="R217" s="224"/>
      <c r="S217" s="224"/>
      <c r="T217" s="225"/>
      <c r="AT217" s="226" t="s">
        <v>219</v>
      </c>
      <c r="AU217" s="226" t="s">
        <v>80</v>
      </c>
      <c r="AV217" s="12" t="s">
        <v>80</v>
      </c>
      <c r="AW217" s="12" t="s">
        <v>35</v>
      </c>
      <c r="AX217" s="12" t="s">
        <v>71</v>
      </c>
      <c r="AY217" s="226" t="s">
        <v>210</v>
      </c>
    </row>
    <row r="218" spans="2:51" s="13" customFormat="1" ht="13.5">
      <c r="B218" s="227"/>
      <c r="C218" s="228"/>
      <c r="D218" s="217" t="s">
        <v>219</v>
      </c>
      <c r="E218" s="229" t="s">
        <v>21</v>
      </c>
      <c r="F218" s="230" t="s">
        <v>240</v>
      </c>
      <c r="G218" s="228"/>
      <c r="H218" s="231">
        <v>0.368</v>
      </c>
      <c r="I218" s="232"/>
      <c r="J218" s="228"/>
      <c r="K218" s="228"/>
      <c r="L218" s="233"/>
      <c r="M218" s="234"/>
      <c r="N218" s="235"/>
      <c r="O218" s="235"/>
      <c r="P218" s="235"/>
      <c r="Q218" s="235"/>
      <c r="R218" s="235"/>
      <c r="S218" s="235"/>
      <c r="T218" s="236"/>
      <c r="AT218" s="237" t="s">
        <v>219</v>
      </c>
      <c r="AU218" s="237" t="s">
        <v>80</v>
      </c>
      <c r="AV218" s="13" t="s">
        <v>217</v>
      </c>
      <c r="AW218" s="13" t="s">
        <v>35</v>
      </c>
      <c r="AX218" s="13" t="s">
        <v>78</v>
      </c>
      <c r="AY218" s="237" t="s">
        <v>210</v>
      </c>
    </row>
    <row r="219" spans="2:65" s="1" customFormat="1" ht="16.5" customHeight="1">
      <c r="B219" s="41"/>
      <c r="C219" s="203" t="s">
        <v>393</v>
      </c>
      <c r="D219" s="203" t="s">
        <v>212</v>
      </c>
      <c r="E219" s="204" t="s">
        <v>394</v>
      </c>
      <c r="F219" s="205" t="s">
        <v>395</v>
      </c>
      <c r="G219" s="206" t="s">
        <v>231</v>
      </c>
      <c r="H219" s="207">
        <v>3.047</v>
      </c>
      <c r="I219" s="208"/>
      <c r="J219" s="209">
        <f>ROUND(I219*H219,2)</f>
        <v>0</v>
      </c>
      <c r="K219" s="205" t="s">
        <v>216</v>
      </c>
      <c r="L219" s="61"/>
      <c r="M219" s="210" t="s">
        <v>21</v>
      </c>
      <c r="N219" s="211" t="s">
        <v>42</v>
      </c>
      <c r="O219" s="42"/>
      <c r="P219" s="212">
        <f>O219*H219</f>
        <v>0</v>
      </c>
      <c r="Q219" s="212">
        <v>2.25634</v>
      </c>
      <c r="R219" s="212">
        <f>Q219*H219</f>
        <v>6.87506798</v>
      </c>
      <c r="S219" s="212">
        <v>0</v>
      </c>
      <c r="T219" s="213">
        <f>S219*H219</f>
        <v>0</v>
      </c>
      <c r="AR219" s="25" t="s">
        <v>217</v>
      </c>
      <c r="AT219" s="25" t="s">
        <v>212</v>
      </c>
      <c r="AU219" s="25" t="s">
        <v>80</v>
      </c>
      <c r="AY219" s="25" t="s">
        <v>210</v>
      </c>
      <c r="BE219" s="214">
        <f>IF(N219="základní",J219,0)</f>
        <v>0</v>
      </c>
      <c r="BF219" s="214">
        <f>IF(N219="snížená",J219,0)</f>
        <v>0</v>
      </c>
      <c r="BG219" s="214">
        <f>IF(N219="zákl. přenesená",J219,0)</f>
        <v>0</v>
      </c>
      <c r="BH219" s="214">
        <f>IF(N219="sníž. přenesená",J219,0)</f>
        <v>0</v>
      </c>
      <c r="BI219" s="214">
        <f>IF(N219="nulová",J219,0)</f>
        <v>0</v>
      </c>
      <c r="BJ219" s="25" t="s">
        <v>78</v>
      </c>
      <c r="BK219" s="214">
        <f>ROUND(I219*H219,2)</f>
        <v>0</v>
      </c>
      <c r="BL219" s="25" t="s">
        <v>217</v>
      </c>
      <c r="BM219" s="25" t="s">
        <v>396</v>
      </c>
    </row>
    <row r="220" spans="2:51" s="12" customFormat="1" ht="13.5">
      <c r="B220" s="215"/>
      <c r="C220" s="216"/>
      <c r="D220" s="217" t="s">
        <v>219</v>
      </c>
      <c r="E220" s="218" t="s">
        <v>21</v>
      </c>
      <c r="F220" s="219" t="s">
        <v>397</v>
      </c>
      <c r="G220" s="216"/>
      <c r="H220" s="220">
        <v>3.047</v>
      </c>
      <c r="I220" s="221"/>
      <c r="J220" s="216"/>
      <c r="K220" s="216"/>
      <c r="L220" s="222"/>
      <c r="M220" s="223"/>
      <c r="N220" s="224"/>
      <c r="O220" s="224"/>
      <c r="P220" s="224"/>
      <c r="Q220" s="224"/>
      <c r="R220" s="224"/>
      <c r="S220" s="224"/>
      <c r="T220" s="225"/>
      <c r="AT220" s="226" t="s">
        <v>219</v>
      </c>
      <c r="AU220" s="226" t="s">
        <v>80</v>
      </c>
      <c r="AV220" s="12" t="s">
        <v>80</v>
      </c>
      <c r="AW220" s="12" t="s">
        <v>35</v>
      </c>
      <c r="AX220" s="12" t="s">
        <v>78</v>
      </c>
      <c r="AY220" s="226" t="s">
        <v>210</v>
      </c>
    </row>
    <row r="221" spans="2:63" s="11" customFormat="1" ht="29.85" customHeight="1">
      <c r="B221" s="187"/>
      <c r="C221" s="188"/>
      <c r="D221" s="189" t="s">
        <v>70</v>
      </c>
      <c r="E221" s="201" t="s">
        <v>88</v>
      </c>
      <c r="F221" s="201" t="s">
        <v>398</v>
      </c>
      <c r="G221" s="188"/>
      <c r="H221" s="188"/>
      <c r="I221" s="191"/>
      <c r="J221" s="202">
        <f>BK221</f>
        <v>0</v>
      </c>
      <c r="K221" s="188"/>
      <c r="L221" s="193"/>
      <c r="M221" s="194"/>
      <c r="N221" s="195"/>
      <c r="O221" s="195"/>
      <c r="P221" s="196">
        <f>SUM(P222:P337)</f>
        <v>0</v>
      </c>
      <c r="Q221" s="195"/>
      <c r="R221" s="196">
        <f>SUM(R222:R337)</f>
        <v>115.06922625</v>
      </c>
      <c r="S221" s="195"/>
      <c r="T221" s="197">
        <f>SUM(T222:T337)</f>
        <v>0</v>
      </c>
      <c r="AR221" s="198" t="s">
        <v>78</v>
      </c>
      <c r="AT221" s="199" t="s">
        <v>70</v>
      </c>
      <c r="AU221" s="199" t="s">
        <v>78</v>
      </c>
      <c r="AY221" s="198" t="s">
        <v>210</v>
      </c>
      <c r="BK221" s="200">
        <f>SUM(BK222:BK337)</f>
        <v>0</v>
      </c>
    </row>
    <row r="222" spans="2:65" s="1" customFormat="1" ht="25.5" customHeight="1">
      <c r="B222" s="41"/>
      <c r="C222" s="203" t="s">
        <v>399</v>
      </c>
      <c r="D222" s="203" t="s">
        <v>212</v>
      </c>
      <c r="E222" s="204" t="s">
        <v>400</v>
      </c>
      <c r="F222" s="205" t="s">
        <v>401</v>
      </c>
      <c r="G222" s="206" t="s">
        <v>215</v>
      </c>
      <c r="H222" s="207">
        <v>5</v>
      </c>
      <c r="I222" s="208"/>
      <c r="J222" s="209">
        <f>ROUND(I222*H222,2)</f>
        <v>0</v>
      </c>
      <c r="K222" s="205" t="s">
        <v>216</v>
      </c>
      <c r="L222" s="61"/>
      <c r="M222" s="210" t="s">
        <v>21</v>
      </c>
      <c r="N222" s="211" t="s">
        <v>42</v>
      </c>
      <c r="O222" s="42"/>
      <c r="P222" s="212">
        <f>O222*H222</f>
        <v>0</v>
      </c>
      <c r="Q222" s="212">
        <v>0.04843</v>
      </c>
      <c r="R222" s="212">
        <f>Q222*H222</f>
        <v>0.24215</v>
      </c>
      <c r="S222" s="212">
        <v>0</v>
      </c>
      <c r="T222" s="213">
        <f>S222*H222</f>
        <v>0</v>
      </c>
      <c r="AR222" s="25" t="s">
        <v>217</v>
      </c>
      <c r="AT222" s="25" t="s">
        <v>212</v>
      </c>
      <c r="AU222" s="25" t="s">
        <v>80</v>
      </c>
      <c r="AY222" s="25" t="s">
        <v>210</v>
      </c>
      <c r="BE222" s="214">
        <f>IF(N222="základní",J222,0)</f>
        <v>0</v>
      </c>
      <c r="BF222" s="214">
        <f>IF(N222="snížená",J222,0)</f>
        <v>0</v>
      </c>
      <c r="BG222" s="214">
        <f>IF(N222="zákl. přenesená",J222,0)</f>
        <v>0</v>
      </c>
      <c r="BH222" s="214">
        <f>IF(N222="sníž. přenesená",J222,0)</f>
        <v>0</v>
      </c>
      <c r="BI222" s="214">
        <f>IF(N222="nulová",J222,0)</f>
        <v>0</v>
      </c>
      <c r="BJ222" s="25" t="s">
        <v>78</v>
      </c>
      <c r="BK222" s="214">
        <f>ROUND(I222*H222,2)</f>
        <v>0</v>
      </c>
      <c r="BL222" s="25" t="s">
        <v>217</v>
      </c>
      <c r="BM222" s="25" t="s">
        <v>402</v>
      </c>
    </row>
    <row r="223" spans="2:51" s="12" customFormat="1" ht="13.5">
      <c r="B223" s="215"/>
      <c r="C223" s="216"/>
      <c r="D223" s="217" t="s">
        <v>219</v>
      </c>
      <c r="E223" s="218" t="s">
        <v>21</v>
      </c>
      <c r="F223" s="219" t="s">
        <v>403</v>
      </c>
      <c r="G223" s="216"/>
      <c r="H223" s="220">
        <v>5</v>
      </c>
      <c r="I223" s="221"/>
      <c r="J223" s="216"/>
      <c r="K223" s="216"/>
      <c r="L223" s="222"/>
      <c r="M223" s="223"/>
      <c r="N223" s="224"/>
      <c r="O223" s="224"/>
      <c r="P223" s="224"/>
      <c r="Q223" s="224"/>
      <c r="R223" s="224"/>
      <c r="S223" s="224"/>
      <c r="T223" s="225"/>
      <c r="AT223" s="226" t="s">
        <v>219</v>
      </c>
      <c r="AU223" s="226" t="s">
        <v>80</v>
      </c>
      <c r="AV223" s="12" t="s">
        <v>80</v>
      </c>
      <c r="AW223" s="12" t="s">
        <v>35</v>
      </c>
      <c r="AX223" s="12" t="s">
        <v>78</v>
      </c>
      <c r="AY223" s="226" t="s">
        <v>210</v>
      </c>
    </row>
    <row r="224" spans="2:65" s="1" customFormat="1" ht="25.5" customHeight="1">
      <c r="B224" s="41"/>
      <c r="C224" s="203" t="s">
        <v>404</v>
      </c>
      <c r="D224" s="203" t="s">
        <v>212</v>
      </c>
      <c r="E224" s="204" t="s">
        <v>405</v>
      </c>
      <c r="F224" s="205" t="s">
        <v>406</v>
      </c>
      <c r="G224" s="206" t="s">
        <v>215</v>
      </c>
      <c r="H224" s="207">
        <v>17</v>
      </c>
      <c r="I224" s="208"/>
      <c r="J224" s="209">
        <f>ROUND(I224*H224,2)</f>
        <v>0</v>
      </c>
      <c r="K224" s="205" t="s">
        <v>216</v>
      </c>
      <c r="L224" s="61"/>
      <c r="M224" s="210" t="s">
        <v>21</v>
      </c>
      <c r="N224" s="211" t="s">
        <v>42</v>
      </c>
      <c r="O224" s="42"/>
      <c r="P224" s="212">
        <f>O224*H224</f>
        <v>0</v>
      </c>
      <c r="Q224" s="212">
        <v>0.07367</v>
      </c>
      <c r="R224" s="212">
        <f>Q224*H224</f>
        <v>1.25239</v>
      </c>
      <c r="S224" s="212">
        <v>0</v>
      </c>
      <c r="T224" s="213">
        <f>S224*H224</f>
        <v>0</v>
      </c>
      <c r="AR224" s="25" t="s">
        <v>217</v>
      </c>
      <c r="AT224" s="25" t="s">
        <v>212</v>
      </c>
      <c r="AU224" s="25" t="s">
        <v>80</v>
      </c>
      <c r="AY224" s="25" t="s">
        <v>210</v>
      </c>
      <c r="BE224" s="214">
        <f>IF(N224="základní",J224,0)</f>
        <v>0</v>
      </c>
      <c r="BF224" s="214">
        <f>IF(N224="snížená",J224,0)</f>
        <v>0</v>
      </c>
      <c r="BG224" s="214">
        <f>IF(N224="zákl. přenesená",J224,0)</f>
        <v>0</v>
      </c>
      <c r="BH224" s="214">
        <f>IF(N224="sníž. přenesená",J224,0)</f>
        <v>0</v>
      </c>
      <c r="BI224" s="214">
        <f>IF(N224="nulová",J224,0)</f>
        <v>0</v>
      </c>
      <c r="BJ224" s="25" t="s">
        <v>78</v>
      </c>
      <c r="BK224" s="214">
        <f>ROUND(I224*H224,2)</f>
        <v>0</v>
      </c>
      <c r="BL224" s="25" t="s">
        <v>217</v>
      </c>
      <c r="BM224" s="25" t="s">
        <v>407</v>
      </c>
    </row>
    <row r="225" spans="2:51" s="12" customFormat="1" ht="13.5">
      <c r="B225" s="215"/>
      <c r="C225" s="216"/>
      <c r="D225" s="217" t="s">
        <v>219</v>
      </c>
      <c r="E225" s="218" t="s">
        <v>21</v>
      </c>
      <c r="F225" s="219" t="s">
        <v>408</v>
      </c>
      <c r="G225" s="216"/>
      <c r="H225" s="220">
        <v>17</v>
      </c>
      <c r="I225" s="221"/>
      <c r="J225" s="216"/>
      <c r="K225" s="216"/>
      <c r="L225" s="222"/>
      <c r="M225" s="223"/>
      <c r="N225" s="224"/>
      <c r="O225" s="224"/>
      <c r="P225" s="224"/>
      <c r="Q225" s="224"/>
      <c r="R225" s="224"/>
      <c r="S225" s="224"/>
      <c r="T225" s="225"/>
      <c r="AT225" s="226" t="s">
        <v>219</v>
      </c>
      <c r="AU225" s="226" t="s">
        <v>80</v>
      </c>
      <c r="AV225" s="12" t="s">
        <v>80</v>
      </c>
      <c r="AW225" s="12" t="s">
        <v>35</v>
      </c>
      <c r="AX225" s="12" t="s">
        <v>78</v>
      </c>
      <c r="AY225" s="226" t="s">
        <v>210</v>
      </c>
    </row>
    <row r="226" spans="2:65" s="1" customFormat="1" ht="25.5" customHeight="1">
      <c r="B226" s="41"/>
      <c r="C226" s="203" t="s">
        <v>409</v>
      </c>
      <c r="D226" s="203" t="s">
        <v>212</v>
      </c>
      <c r="E226" s="204" t="s">
        <v>410</v>
      </c>
      <c r="F226" s="205" t="s">
        <v>411</v>
      </c>
      <c r="G226" s="206" t="s">
        <v>215</v>
      </c>
      <c r="H226" s="207">
        <v>2</v>
      </c>
      <c r="I226" s="208"/>
      <c r="J226" s="209">
        <f>ROUND(I226*H226,2)</f>
        <v>0</v>
      </c>
      <c r="K226" s="205" t="s">
        <v>216</v>
      </c>
      <c r="L226" s="61"/>
      <c r="M226" s="210" t="s">
        <v>21</v>
      </c>
      <c r="N226" s="211" t="s">
        <v>42</v>
      </c>
      <c r="O226" s="42"/>
      <c r="P226" s="212">
        <f>O226*H226</f>
        <v>0</v>
      </c>
      <c r="Q226" s="212">
        <v>0.18142</v>
      </c>
      <c r="R226" s="212">
        <f>Q226*H226</f>
        <v>0.36284</v>
      </c>
      <c r="S226" s="212">
        <v>0</v>
      </c>
      <c r="T226" s="213">
        <f>S226*H226</f>
        <v>0</v>
      </c>
      <c r="AR226" s="25" t="s">
        <v>217</v>
      </c>
      <c r="AT226" s="25" t="s">
        <v>212</v>
      </c>
      <c r="AU226" s="25" t="s">
        <v>80</v>
      </c>
      <c r="AY226" s="25" t="s">
        <v>210</v>
      </c>
      <c r="BE226" s="214">
        <f>IF(N226="základní",J226,0)</f>
        <v>0</v>
      </c>
      <c r="BF226" s="214">
        <f>IF(N226="snížená",J226,0)</f>
        <v>0</v>
      </c>
      <c r="BG226" s="214">
        <f>IF(N226="zákl. přenesená",J226,0)</f>
        <v>0</v>
      </c>
      <c r="BH226" s="214">
        <f>IF(N226="sníž. přenesená",J226,0)</f>
        <v>0</v>
      </c>
      <c r="BI226" s="214">
        <f>IF(N226="nulová",J226,0)</f>
        <v>0</v>
      </c>
      <c r="BJ226" s="25" t="s">
        <v>78</v>
      </c>
      <c r="BK226" s="214">
        <f>ROUND(I226*H226,2)</f>
        <v>0</v>
      </c>
      <c r="BL226" s="25" t="s">
        <v>217</v>
      </c>
      <c r="BM226" s="25" t="s">
        <v>412</v>
      </c>
    </row>
    <row r="227" spans="2:51" s="12" customFormat="1" ht="13.5">
      <c r="B227" s="215"/>
      <c r="C227" s="216"/>
      <c r="D227" s="217" t="s">
        <v>219</v>
      </c>
      <c r="E227" s="218" t="s">
        <v>21</v>
      </c>
      <c r="F227" s="219" t="s">
        <v>413</v>
      </c>
      <c r="G227" s="216"/>
      <c r="H227" s="220">
        <v>2</v>
      </c>
      <c r="I227" s="221"/>
      <c r="J227" s="216"/>
      <c r="K227" s="216"/>
      <c r="L227" s="222"/>
      <c r="M227" s="223"/>
      <c r="N227" s="224"/>
      <c r="O227" s="224"/>
      <c r="P227" s="224"/>
      <c r="Q227" s="224"/>
      <c r="R227" s="224"/>
      <c r="S227" s="224"/>
      <c r="T227" s="225"/>
      <c r="AT227" s="226" t="s">
        <v>219</v>
      </c>
      <c r="AU227" s="226" t="s">
        <v>80</v>
      </c>
      <c r="AV227" s="12" t="s">
        <v>80</v>
      </c>
      <c r="AW227" s="12" t="s">
        <v>35</v>
      </c>
      <c r="AX227" s="12" t="s">
        <v>78</v>
      </c>
      <c r="AY227" s="226" t="s">
        <v>210</v>
      </c>
    </row>
    <row r="228" spans="2:65" s="1" customFormat="1" ht="25.5" customHeight="1">
      <c r="B228" s="41"/>
      <c r="C228" s="203" t="s">
        <v>414</v>
      </c>
      <c r="D228" s="203" t="s">
        <v>212</v>
      </c>
      <c r="E228" s="204" t="s">
        <v>415</v>
      </c>
      <c r="F228" s="205" t="s">
        <v>416</v>
      </c>
      <c r="G228" s="206" t="s">
        <v>231</v>
      </c>
      <c r="H228" s="207">
        <v>1.844</v>
      </c>
      <c r="I228" s="208"/>
      <c r="J228" s="209">
        <f>ROUND(I228*H228,2)</f>
        <v>0</v>
      </c>
      <c r="K228" s="205" t="s">
        <v>216</v>
      </c>
      <c r="L228" s="61"/>
      <c r="M228" s="210" t="s">
        <v>21</v>
      </c>
      <c r="N228" s="211" t="s">
        <v>42</v>
      </c>
      <c r="O228" s="42"/>
      <c r="P228" s="212">
        <f>O228*H228</f>
        <v>0</v>
      </c>
      <c r="Q228" s="212">
        <v>1.8775</v>
      </c>
      <c r="R228" s="212">
        <f>Q228*H228</f>
        <v>3.46211</v>
      </c>
      <c r="S228" s="212">
        <v>0</v>
      </c>
      <c r="T228" s="213">
        <f>S228*H228</f>
        <v>0</v>
      </c>
      <c r="AR228" s="25" t="s">
        <v>217</v>
      </c>
      <c r="AT228" s="25" t="s">
        <v>212</v>
      </c>
      <c r="AU228" s="25" t="s">
        <v>80</v>
      </c>
      <c r="AY228" s="25" t="s">
        <v>210</v>
      </c>
      <c r="BE228" s="214">
        <f>IF(N228="základní",J228,0)</f>
        <v>0</v>
      </c>
      <c r="BF228" s="214">
        <f>IF(N228="snížená",J228,0)</f>
        <v>0</v>
      </c>
      <c r="BG228" s="214">
        <f>IF(N228="zákl. přenesená",J228,0)</f>
        <v>0</v>
      </c>
      <c r="BH228" s="214">
        <f>IF(N228="sníž. přenesená",J228,0)</f>
        <v>0</v>
      </c>
      <c r="BI228" s="214">
        <f>IF(N228="nulová",J228,0)</f>
        <v>0</v>
      </c>
      <c r="BJ228" s="25" t="s">
        <v>78</v>
      </c>
      <c r="BK228" s="214">
        <f>ROUND(I228*H228,2)</f>
        <v>0</v>
      </c>
      <c r="BL228" s="25" t="s">
        <v>217</v>
      </c>
      <c r="BM228" s="25" t="s">
        <v>417</v>
      </c>
    </row>
    <row r="229" spans="2:51" s="12" customFormat="1" ht="13.5">
      <c r="B229" s="215"/>
      <c r="C229" s="216"/>
      <c r="D229" s="217" t="s">
        <v>219</v>
      </c>
      <c r="E229" s="218" t="s">
        <v>21</v>
      </c>
      <c r="F229" s="219" t="s">
        <v>418</v>
      </c>
      <c r="G229" s="216"/>
      <c r="H229" s="220">
        <v>1.17</v>
      </c>
      <c r="I229" s="221"/>
      <c r="J229" s="216"/>
      <c r="K229" s="216"/>
      <c r="L229" s="222"/>
      <c r="M229" s="223"/>
      <c r="N229" s="224"/>
      <c r="O229" s="224"/>
      <c r="P229" s="224"/>
      <c r="Q229" s="224"/>
      <c r="R229" s="224"/>
      <c r="S229" s="224"/>
      <c r="T229" s="225"/>
      <c r="AT229" s="226" t="s">
        <v>219</v>
      </c>
      <c r="AU229" s="226" t="s">
        <v>80</v>
      </c>
      <c r="AV229" s="12" t="s">
        <v>80</v>
      </c>
      <c r="AW229" s="12" t="s">
        <v>35</v>
      </c>
      <c r="AX229" s="12" t="s">
        <v>71</v>
      </c>
      <c r="AY229" s="226" t="s">
        <v>210</v>
      </c>
    </row>
    <row r="230" spans="2:51" s="12" customFormat="1" ht="13.5">
      <c r="B230" s="215"/>
      <c r="C230" s="216"/>
      <c r="D230" s="217" t="s">
        <v>219</v>
      </c>
      <c r="E230" s="218" t="s">
        <v>21</v>
      </c>
      <c r="F230" s="219" t="s">
        <v>419</v>
      </c>
      <c r="G230" s="216"/>
      <c r="H230" s="220">
        <v>0.573</v>
      </c>
      <c r="I230" s="221"/>
      <c r="J230" s="216"/>
      <c r="K230" s="216"/>
      <c r="L230" s="222"/>
      <c r="M230" s="223"/>
      <c r="N230" s="224"/>
      <c r="O230" s="224"/>
      <c r="P230" s="224"/>
      <c r="Q230" s="224"/>
      <c r="R230" s="224"/>
      <c r="S230" s="224"/>
      <c r="T230" s="225"/>
      <c r="AT230" s="226" t="s">
        <v>219</v>
      </c>
      <c r="AU230" s="226" t="s">
        <v>80</v>
      </c>
      <c r="AV230" s="12" t="s">
        <v>80</v>
      </c>
      <c r="AW230" s="12" t="s">
        <v>35</v>
      </c>
      <c r="AX230" s="12" t="s">
        <v>71</v>
      </c>
      <c r="AY230" s="226" t="s">
        <v>210</v>
      </c>
    </row>
    <row r="231" spans="2:51" s="12" customFormat="1" ht="13.5">
      <c r="B231" s="215"/>
      <c r="C231" s="216"/>
      <c r="D231" s="217" t="s">
        <v>219</v>
      </c>
      <c r="E231" s="218" t="s">
        <v>21</v>
      </c>
      <c r="F231" s="219" t="s">
        <v>420</v>
      </c>
      <c r="G231" s="216"/>
      <c r="H231" s="220">
        <v>0.101</v>
      </c>
      <c r="I231" s="221"/>
      <c r="J231" s="216"/>
      <c r="K231" s="216"/>
      <c r="L231" s="222"/>
      <c r="M231" s="223"/>
      <c r="N231" s="224"/>
      <c r="O231" s="224"/>
      <c r="P231" s="224"/>
      <c r="Q231" s="224"/>
      <c r="R231" s="224"/>
      <c r="S231" s="224"/>
      <c r="T231" s="225"/>
      <c r="AT231" s="226" t="s">
        <v>219</v>
      </c>
      <c r="AU231" s="226" t="s">
        <v>80</v>
      </c>
      <c r="AV231" s="12" t="s">
        <v>80</v>
      </c>
      <c r="AW231" s="12" t="s">
        <v>35</v>
      </c>
      <c r="AX231" s="12" t="s">
        <v>71</v>
      </c>
      <c r="AY231" s="226" t="s">
        <v>210</v>
      </c>
    </row>
    <row r="232" spans="2:51" s="13" customFormat="1" ht="13.5">
      <c r="B232" s="227"/>
      <c r="C232" s="228"/>
      <c r="D232" s="217" t="s">
        <v>219</v>
      </c>
      <c r="E232" s="229" t="s">
        <v>21</v>
      </c>
      <c r="F232" s="230" t="s">
        <v>240</v>
      </c>
      <c r="G232" s="228"/>
      <c r="H232" s="231">
        <v>1.844</v>
      </c>
      <c r="I232" s="232"/>
      <c r="J232" s="228"/>
      <c r="K232" s="228"/>
      <c r="L232" s="233"/>
      <c r="M232" s="234"/>
      <c r="N232" s="235"/>
      <c r="O232" s="235"/>
      <c r="P232" s="235"/>
      <c r="Q232" s="235"/>
      <c r="R232" s="235"/>
      <c r="S232" s="235"/>
      <c r="T232" s="236"/>
      <c r="AT232" s="237" t="s">
        <v>219</v>
      </c>
      <c r="AU232" s="237" t="s">
        <v>80</v>
      </c>
      <c r="AV232" s="13" t="s">
        <v>217</v>
      </c>
      <c r="AW232" s="13" t="s">
        <v>35</v>
      </c>
      <c r="AX232" s="13" t="s">
        <v>78</v>
      </c>
      <c r="AY232" s="237" t="s">
        <v>210</v>
      </c>
    </row>
    <row r="233" spans="2:65" s="1" customFormat="1" ht="25.5" customHeight="1">
      <c r="B233" s="41"/>
      <c r="C233" s="203" t="s">
        <v>421</v>
      </c>
      <c r="D233" s="203" t="s">
        <v>212</v>
      </c>
      <c r="E233" s="204" t="s">
        <v>422</v>
      </c>
      <c r="F233" s="205" t="s">
        <v>423</v>
      </c>
      <c r="G233" s="206" t="s">
        <v>231</v>
      </c>
      <c r="H233" s="207">
        <v>3.306</v>
      </c>
      <c r="I233" s="208"/>
      <c r="J233" s="209">
        <f>ROUND(I233*H233,2)</f>
        <v>0</v>
      </c>
      <c r="K233" s="205" t="s">
        <v>216</v>
      </c>
      <c r="L233" s="61"/>
      <c r="M233" s="210" t="s">
        <v>21</v>
      </c>
      <c r="N233" s="211" t="s">
        <v>42</v>
      </c>
      <c r="O233" s="42"/>
      <c r="P233" s="212">
        <f>O233*H233</f>
        <v>0</v>
      </c>
      <c r="Q233" s="212">
        <v>1.8775</v>
      </c>
      <c r="R233" s="212">
        <f>Q233*H233</f>
        <v>6.207015</v>
      </c>
      <c r="S233" s="212">
        <v>0</v>
      </c>
      <c r="T233" s="213">
        <f>S233*H233</f>
        <v>0</v>
      </c>
      <c r="AR233" s="25" t="s">
        <v>217</v>
      </c>
      <c r="AT233" s="25" t="s">
        <v>212</v>
      </c>
      <c r="AU233" s="25" t="s">
        <v>80</v>
      </c>
      <c r="AY233" s="25" t="s">
        <v>210</v>
      </c>
      <c r="BE233" s="214">
        <f>IF(N233="základní",J233,0)</f>
        <v>0</v>
      </c>
      <c r="BF233" s="214">
        <f>IF(N233="snížená",J233,0)</f>
        <v>0</v>
      </c>
      <c r="BG233" s="214">
        <f>IF(N233="zákl. přenesená",J233,0)</f>
        <v>0</v>
      </c>
      <c r="BH233" s="214">
        <f>IF(N233="sníž. přenesená",J233,0)</f>
        <v>0</v>
      </c>
      <c r="BI233" s="214">
        <f>IF(N233="nulová",J233,0)</f>
        <v>0</v>
      </c>
      <c r="BJ233" s="25" t="s">
        <v>78</v>
      </c>
      <c r="BK233" s="214">
        <f>ROUND(I233*H233,2)</f>
        <v>0</v>
      </c>
      <c r="BL233" s="25" t="s">
        <v>217</v>
      </c>
      <c r="BM233" s="25" t="s">
        <v>424</v>
      </c>
    </row>
    <row r="234" spans="2:51" s="12" customFormat="1" ht="13.5">
      <c r="B234" s="215"/>
      <c r="C234" s="216"/>
      <c r="D234" s="217" t="s">
        <v>219</v>
      </c>
      <c r="E234" s="218" t="s">
        <v>21</v>
      </c>
      <c r="F234" s="219" t="s">
        <v>425</v>
      </c>
      <c r="G234" s="216"/>
      <c r="H234" s="220">
        <v>3.306</v>
      </c>
      <c r="I234" s="221"/>
      <c r="J234" s="216"/>
      <c r="K234" s="216"/>
      <c r="L234" s="222"/>
      <c r="M234" s="223"/>
      <c r="N234" s="224"/>
      <c r="O234" s="224"/>
      <c r="P234" s="224"/>
      <c r="Q234" s="224"/>
      <c r="R234" s="224"/>
      <c r="S234" s="224"/>
      <c r="T234" s="225"/>
      <c r="AT234" s="226" t="s">
        <v>219</v>
      </c>
      <c r="AU234" s="226" t="s">
        <v>80</v>
      </c>
      <c r="AV234" s="12" t="s">
        <v>80</v>
      </c>
      <c r="AW234" s="12" t="s">
        <v>35</v>
      </c>
      <c r="AX234" s="12" t="s">
        <v>78</v>
      </c>
      <c r="AY234" s="226" t="s">
        <v>210</v>
      </c>
    </row>
    <row r="235" spans="2:65" s="1" customFormat="1" ht="25.5" customHeight="1">
      <c r="B235" s="41"/>
      <c r="C235" s="203" t="s">
        <v>426</v>
      </c>
      <c r="D235" s="203" t="s">
        <v>212</v>
      </c>
      <c r="E235" s="204" t="s">
        <v>427</v>
      </c>
      <c r="F235" s="205" t="s">
        <v>428</v>
      </c>
      <c r="G235" s="206" t="s">
        <v>226</v>
      </c>
      <c r="H235" s="207">
        <v>81.575</v>
      </c>
      <c r="I235" s="208"/>
      <c r="J235" s="209">
        <f>ROUND(I235*H235,2)</f>
        <v>0</v>
      </c>
      <c r="K235" s="205" t="s">
        <v>216</v>
      </c>
      <c r="L235" s="61"/>
      <c r="M235" s="210" t="s">
        <v>21</v>
      </c>
      <c r="N235" s="211" t="s">
        <v>42</v>
      </c>
      <c r="O235" s="42"/>
      <c r="P235" s="212">
        <f>O235*H235</f>
        <v>0</v>
      </c>
      <c r="Q235" s="212">
        <v>0.71546</v>
      </c>
      <c r="R235" s="212">
        <f>Q235*H235</f>
        <v>58.3636495</v>
      </c>
      <c r="S235" s="212">
        <v>0</v>
      </c>
      <c r="T235" s="213">
        <f>S235*H235</f>
        <v>0</v>
      </c>
      <c r="AR235" s="25" t="s">
        <v>217</v>
      </c>
      <c r="AT235" s="25" t="s">
        <v>212</v>
      </c>
      <c r="AU235" s="25" t="s">
        <v>80</v>
      </c>
      <c r="AY235" s="25" t="s">
        <v>210</v>
      </c>
      <c r="BE235" s="214">
        <f>IF(N235="základní",J235,0)</f>
        <v>0</v>
      </c>
      <c r="BF235" s="214">
        <f>IF(N235="snížená",J235,0)</f>
        <v>0</v>
      </c>
      <c r="BG235" s="214">
        <f>IF(N235="zákl. přenesená",J235,0)</f>
        <v>0</v>
      </c>
      <c r="BH235" s="214">
        <f>IF(N235="sníž. přenesená",J235,0)</f>
        <v>0</v>
      </c>
      <c r="BI235" s="214">
        <f>IF(N235="nulová",J235,0)</f>
        <v>0</v>
      </c>
      <c r="BJ235" s="25" t="s">
        <v>78</v>
      </c>
      <c r="BK235" s="214">
        <f>ROUND(I235*H235,2)</f>
        <v>0</v>
      </c>
      <c r="BL235" s="25" t="s">
        <v>217</v>
      </c>
      <c r="BM235" s="25" t="s">
        <v>429</v>
      </c>
    </row>
    <row r="236" spans="2:51" s="12" customFormat="1" ht="27">
      <c r="B236" s="215"/>
      <c r="C236" s="216"/>
      <c r="D236" s="217" t="s">
        <v>219</v>
      </c>
      <c r="E236" s="218" t="s">
        <v>21</v>
      </c>
      <c r="F236" s="219" t="s">
        <v>430</v>
      </c>
      <c r="G236" s="216"/>
      <c r="H236" s="220">
        <v>75.231</v>
      </c>
      <c r="I236" s="221"/>
      <c r="J236" s="216"/>
      <c r="K236" s="216"/>
      <c r="L236" s="222"/>
      <c r="M236" s="223"/>
      <c r="N236" s="224"/>
      <c r="O236" s="224"/>
      <c r="P236" s="224"/>
      <c r="Q236" s="224"/>
      <c r="R236" s="224"/>
      <c r="S236" s="224"/>
      <c r="T236" s="225"/>
      <c r="AT236" s="226" t="s">
        <v>219</v>
      </c>
      <c r="AU236" s="226" t="s">
        <v>80</v>
      </c>
      <c r="AV236" s="12" t="s">
        <v>80</v>
      </c>
      <c r="AW236" s="12" t="s">
        <v>35</v>
      </c>
      <c r="AX236" s="12" t="s">
        <v>71</v>
      </c>
      <c r="AY236" s="226" t="s">
        <v>210</v>
      </c>
    </row>
    <row r="237" spans="2:51" s="12" customFormat="1" ht="13.5">
      <c r="B237" s="215"/>
      <c r="C237" s="216"/>
      <c r="D237" s="217" t="s">
        <v>219</v>
      </c>
      <c r="E237" s="218" t="s">
        <v>21</v>
      </c>
      <c r="F237" s="219" t="s">
        <v>431</v>
      </c>
      <c r="G237" s="216"/>
      <c r="H237" s="220">
        <v>6.344</v>
      </c>
      <c r="I237" s="221"/>
      <c r="J237" s="216"/>
      <c r="K237" s="216"/>
      <c r="L237" s="222"/>
      <c r="M237" s="223"/>
      <c r="N237" s="224"/>
      <c r="O237" s="224"/>
      <c r="P237" s="224"/>
      <c r="Q237" s="224"/>
      <c r="R237" s="224"/>
      <c r="S237" s="224"/>
      <c r="T237" s="225"/>
      <c r="AT237" s="226" t="s">
        <v>219</v>
      </c>
      <c r="AU237" s="226" t="s">
        <v>80</v>
      </c>
      <c r="AV237" s="12" t="s">
        <v>80</v>
      </c>
      <c r="AW237" s="12" t="s">
        <v>35</v>
      </c>
      <c r="AX237" s="12" t="s">
        <v>71</v>
      </c>
      <c r="AY237" s="226" t="s">
        <v>210</v>
      </c>
    </row>
    <row r="238" spans="2:51" s="13" customFormat="1" ht="13.5">
      <c r="B238" s="227"/>
      <c r="C238" s="228"/>
      <c r="D238" s="217" t="s">
        <v>219</v>
      </c>
      <c r="E238" s="229" t="s">
        <v>21</v>
      </c>
      <c r="F238" s="230" t="s">
        <v>240</v>
      </c>
      <c r="G238" s="228"/>
      <c r="H238" s="231">
        <v>81.575</v>
      </c>
      <c r="I238" s="232"/>
      <c r="J238" s="228"/>
      <c r="K238" s="228"/>
      <c r="L238" s="233"/>
      <c r="M238" s="234"/>
      <c r="N238" s="235"/>
      <c r="O238" s="235"/>
      <c r="P238" s="235"/>
      <c r="Q238" s="235"/>
      <c r="R238" s="235"/>
      <c r="S238" s="235"/>
      <c r="T238" s="236"/>
      <c r="AT238" s="237" t="s">
        <v>219</v>
      </c>
      <c r="AU238" s="237" t="s">
        <v>80</v>
      </c>
      <c r="AV238" s="13" t="s">
        <v>217</v>
      </c>
      <c r="AW238" s="13" t="s">
        <v>35</v>
      </c>
      <c r="AX238" s="13" t="s">
        <v>78</v>
      </c>
      <c r="AY238" s="237" t="s">
        <v>210</v>
      </c>
    </row>
    <row r="239" spans="2:65" s="1" customFormat="1" ht="16.5" customHeight="1">
      <c r="B239" s="41"/>
      <c r="C239" s="203" t="s">
        <v>432</v>
      </c>
      <c r="D239" s="203" t="s">
        <v>212</v>
      </c>
      <c r="E239" s="204" t="s">
        <v>433</v>
      </c>
      <c r="F239" s="205" t="s">
        <v>434</v>
      </c>
      <c r="G239" s="206" t="s">
        <v>231</v>
      </c>
      <c r="H239" s="207">
        <v>2.637</v>
      </c>
      <c r="I239" s="208"/>
      <c r="J239" s="209">
        <f>ROUND(I239*H239,2)</f>
        <v>0</v>
      </c>
      <c r="K239" s="205" t="s">
        <v>216</v>
      </c>
      <c r="L239" s="61"/>
      <c r="M239" s="210" t="s">
        <v>21</v>
      </c>
      <c r="N239" s="211" t="s">
        <v>42</v>
      </c>
      <c r="O239" s="42"/>
      <c r="P239" s="212">
        <f>O239*H239</f>
        <v>0</v>
      </c>
      <c r="Q239" s="212">
        <v>1.6627</v>
      </c>
      <c r="R239" s="212">
        <f>Q239*H239</f>
        <v>4.3845399</v>
      </c>
      <c r="S239" s="212">
        <v>0</v>
      </c>
      <c r="T239" s="213">
        <f>S239*H239</f>
        <v>0</v>
      </c>
      <c r="AR239" s="25" t="s">
        <v>217</v>
      </c>
      <c r="AT239" s="25" t="s">
        <v>212</v>
      </c>
      <c r="AU239" s="25" t="s">
        <v>80</v>
      </c>
      <c r="AY239" s="25" t="s">
        <v>210</v>
      </c>
      <c r="BE239" s="214">
        <f>IF(N239="základní",J239,0)</f>
        <v>0</v>
      </c>
      <c r="BF239" s="214">
        <f>IF(N239="snížená",J239,0)</f>
        <v>0</v>
      </c>
      <c r="BG239" s="214">
        <f>IF(N239="zákl. přenesená",J239,0)</f>
        <v>0</v>
      </c>
      <c r="BH239" s="214">
        <f>IF(N239="sníž. přenesená",J239,0)</f>
        <v>0</v>
      </c>
      <c r="BI239" s="214">
        <f>IF(N239="nulová",J239,0)</f>
        <v>0</v>
      </c>
      <c r="BJ239" s="25" t="s">
        <v>78</v>
      </c>
      <c r="BK239" s="214">
        <f>ROUND(I239*H239,2)</f>
        <v>0</v>
      </c>
      <c r="BL239" s="25" t="s">
        <v>217</v>
      </c>
      <c r="BM239" s="25" t="s">
        <v>435</v>
      </c>
    </row>
    <row r="240" spans="2:51" s="12" customFormat="1" ht="13.5">
      <c r="B240" s="215"/>
      <c r="C240" s="216"/>
      <c r="D240" s="217" t="s">
        <v>219</v>
      </c>
      <c r="E240" s="218" t="s">
        <v>21</v>
      </c>
      <c r="F240" s="219" t="s">
        <v>436</v>
      </c>
      <c r="G240" s="216"/>
      <c r="H240" s="220">
        <v>2.637</v>
      </c>
      <c r="I240" s="221"/>
      <c r="J240" s="216"/>
      <c r="K240" s="216"/>
      <c r="L240" s="222"/>
      <c r="M240" s="223"/>
      <c r="N240" s="224"/>
      <c r="O240" s="224"/>
      <c r="P240" s="224"/>
      <c r="Q240" s="224"/>
      <c r="R240" s="224"/>
      <c r="S240" s="224"/>
      <c r="T240" s="225"/>
      <c r="AT240" s="226" t="s">
        <v>219</v>
      </c>
      <c r="AU240" s="226" t="s">
        <v>80</v>
      </c>
      <c r="AV240" s="12" t="s">
        <v>80</v>
      </c>
      <c r="AW240" s="12" t="s">
        <v>35</v>
      </c>
      <c r="AX240" s="12" t="s">
        <v>78</v>
      </c>
      <c r="AY240" s="226" t="s">
        <v>210</v>
      </c>
    </row>
    <row r="241" spans="2:65" s="1" customFormat="1" ht="25.5" customHeight="1">
      <c r="B241" s="41"/>
      <c r="C241" s="203" t="s">
        <v>437</v>
      </c>
      <c r="D241" s="203" t="s">
        <v>212</v>
      </c>
      <c r="E241" s="204" t="s">
        <v>438</v>
      </c>
      <c r="F241" s="205" t="s">
        <v>439</v>
      </c>
      <c r="G241" s="206" t="s">
        <v>226</v>
      </c>
      <c r="H241" s="207">
        <v>55.037</v>
      </c>
      <c r="I241" s="208"/>
      <c r="J241" s="209">
        <f>ROUND(I241*H241,2)</f>
        <v>0</v>
      </c>
      <c r="K241" s="205" t="s">
        <v>216</v>
      </c>
      <c r="L241" s="61"/>
      <c r="M241" s="210" t="s">
        <v>21</v>
      </c>
      <c r="N241" s="211" t="s">
        <v>42</v>
      </c>
      <c r="O241" s="42"/>
      <c r="P241" s="212">
        <f>O241*H241</f>
        <v>0</v>
      </c>
      <c r="Q241" s="212">
        <v>0.16698</v>
      </c>
      <c r="R241" s="212">
        <f>Q241*H241</f>
        <v>9.19007826</v>
      </c>
      <c r="S241" s="212">
        <v>0</v>
      </c>
      <c r="T241" s="213">
        <f>S241*H241</f>
        <v>0</v>
      </c>
      <c r="AR241" s="25" t="s">
        <v>217</v>
      </c>
      <c r="AT241" s="25" t="s">
        <v>212</v>
      </c>
      <c r="AU241" s="25" t="s">
        <v>80</v>
      </c>
      <c r="AY241" s="25" t="s">
        <v>210</v>
      </c>
      <c r="BE241" s="214">
        <f>IF(N241="základní",J241,0)</f>
        <v>0</v>
      </c>
      <c r="BF241" s="214">
        <f>IF(N241="snížená",J241,0)</f>
        <v>0</v>
      </c>
      <c r="BG241" s="214">
        <f>IF(N241="zákl. přenesená",J241,0)</f>
        <v>0</v>
      </c>
      <c r="BH241" s="214">
        <f>IF(N241="sníž. přenesená",J241,0)</f>
        <v>0</v>
      </c>
      <c r="BI241" s="214">
        <f>IF(N241="nulová",J241,0)</f>
        <v>0</v>
      </c>
      <c r="BJ241" s="25" t="s">
        <v>78</v>
      </c>
      <c r="BK241" s="214">
        <f>ROUND(I241*H241,2)</f>
        <v>0</v>
      </c>
      <c r="BL241" s="25" t="s">
        <v>217</v>
      </c>
      <c r="BM241" s="25" t="s">
        <v>440</v>
      </c>
    </row>
    <row r="242" spans="2:51" s="12" customFormat="1" ht="13.5">
      <c r="B242" s="215"/>
      <c r="C242" s="216"/>
      <c r="D242" s="217" t="s">
        <v>219</v>
      </c>
      <c r="E242" s="218" t="s">
        <v>21</v>
      </c>
      <c r="F242" s="219" t="s">
        <v>441</v>
      </c>
      <c r="G242" s="216"/>
      <c r="H242" s="220">
        <v>17.05</v>
      </c>
      <c r="I242" s="221"/>
      <c r="J242" s="216"/>
      <c r="K242" s="216"/>
      <c r="L242" s="222"/>
      <c r="M242" s="223"/>
      <c r="N242" s="224"/>
      <c r="O242" s="224"/>
      <c r="P242" s="224"/>
      <c r="Q242" s="224"/>
      <c r="R242" s="224"/>
      <c r="S242" s="224"/>
      <c r="T242" s="225"/>
      <c r="AT242" s="226" t="s">
        <v>219</v>
      </c>
      <c r="AU242" s="226" t="s">
        <v>80</v>
      </c>
      <c r="AV242" s="12" t="s">
        <v>80</v>
      </c>
      <c r="AW242" s="12" t="s">
        <v>35</v>
      </c>
      <c r="AX242" s="12" t="s">
        <v>71</v>
      </c>
      <c r="AY242" s="226" t="s">
        <v>210</v>
      </c>
    </row>
    <row r="243" spans="2:51" s="12" customFormat="1" ht="13.5">
      <c r="B243" s="215"/>
      <c r="C243" s="216"/>
      <c r="D243" s="217" t="s">
        <v>219</v>
      </c>
      <c r="E243" s="218" t="s">
        <v>21</v>
      </c>
      <c r="F243" s="219" t="s">
        <v>442</v>
      </c>
      <c r="G243" s="216"/>
      <c r="H243" s="220">
        <v>28.642</v>
      </c>
      <c r="I243" s="221"/>
      <c r="J243" s="216"/>
      <c r="K243" s="216"/>
      <c r="L243" s="222"/>
      <c r="M243" s="223"/>
      <c r="N243" s="224"/>
      <c r="O243" s="224"/>
      <c r="P243" s="224"/>
      <c r="Q243" s="224"/>
      <c r="R243" s="224"/>
      <c r="S243" s="224"/>
      <c r="T243" s="225"/>
      <c r="AT243" s="226" t="s">
        <v>219</v>
      </c>
      <c r="AU243" s="226" t="s">
        <v>80</v>
      </c>
      <c r="AV243" s="12" t="s">
        <v>80</v>
      </c>
      <c r="AW243" s="12" t="s">
        <v>35</v>
      </c>
      <c r="AX243" s="12" t="s">
        <v>71</v>
      </c>
      <c r="AY243" s="226" t="s">
        <v>210</v>
      </c>
    </row>
    <row r="244" spans="2:51" s="12" customFormat="1" ht="13.5">
      <c r="B244" s="215"/>
      <c r="C244" s="216"/>
      <c r="D244" s="217" t="s">
        <v>219</v>
      </c>
      <c r="E244" s="218" t="s">
        <v>21</v>
      </c>
      <c r="F244" s="219" t="s">
        <v>443</v>
      </c>
      <c r="G244" s="216"/>
      <c r="H244" s="220">
        <v>9.345</v>
      </c>
      <c r="I244" s="221"/>
      <c r="J244" s="216"/>
      <c r="K244" s="216"/>
      <c r="L244" s="222"/>
      <c r="M244" s="223"/>
      <c r="N244" s="224"/>
      <c r="O244" s="224"/>
      <c r="P244" s="224"/>
      <c r="Q244" s="224"/>
      <c r="R244" s="224"/>
      <c r="S244" s="224"/>
      <c r="T244" s="225"/>
      <c r="AT244" s="226" t="s">
        <v>219</v>
      </c>
      <c r="AU244" s="226" t="s">
        <v>80</v>
      </c>
      <c r="AV244" s="12" t="s">
        <v>80</v>
      </c>
      <c r="AW244" s="12" t="s">
        <v>35</v>
      </c>
      <c r="AX244" s="12" t="s">
        <v>71</v>
      </c>
      <c r="AY244" s="226" t="s">
        <v>210</v>
      </c>
    </row>
    <row r="245" spans="2:51" s="13" customFormat="1" ht="13.5">
      <c r="B245" s="227"/>
      <c r="C245" s="228"/>
      <c r="D245" s="217" t="s">
        <v>219</v>
      </c>
      <c r="E245" s="229" t="s">
        <v>21</v>
      </c>
      <c r="F245" s="230" t="s">
        <v>240</v>
      </c>
      <c r="G245" s="228"/>
      <c r="H245" s="231">
        <v>55.037</v>
      </c>
      <c r="I245" s="232"/>
      <c r="J245" s="228"/>
      <c r="K245" s="228"/>
      <c r="L245" s="233"/>
      <c r="M245" s="234"/>
      <c r="N245" s="235"/>
      <c r="O245" s="235"/>
      <c r="P245" s="235"/>
      <c r="Q245" s="235"/>
      <c r="R245" s="235"/>
      <c r="S245" s="235"/>
      <c r="T245" s="236"/>
      <c r="AT245" s="237" t="s">
        <v>219</v>
      </c>
      <c r="AU245" s="237" t="s">
        <v>80</v>
      </c>
      <c r="AV245" s="13" t="s">
        <v>217</v>
      </c>
      <c r="AW245" s="13" t="s">
        <v>35</v>
      </c>
      <c r="AX245" s="13" t="s">
        <v>78</v>
      </c>
      <c r="AY245" s="237" t="s">
        <v>210</v>
      </c>
    </row>
    <row r="246" spans="2:65" s="1" customFormat="1" ht="16.5" customHeight="1">
      <c r="B246" s="41"/>
      <c r="C246" s="203" t="s">
        <v>444</v>
      </c>
      <c r="D246" s="203" t="s">
        <v>212</v>
      </c>
      <c r="E246" s="204" t="s">
        <v>445</v>
      </c>
      <c r="F246" s="205" t="s">
        <v>446</v>
      </c>
      <c r="G246" s="206" t="s">
        <v>274</v>
      </c>
      <c r="H246" s="207">
        <v>1.117</v>
      </c>
      <c r="I246" s="208"/>
      <c r="J246" s="209">
        <f>ROUND(I246*H246,2)</f>
        <v>0</v>
      </c>
      <c r="K246" s="205" t="s">
        <v>216</v>
      </c>
      <c r="L246" s="61"/>
      <c r="M246" s="210" t="s">
        <v>21</v>
      </c>
      <c r="N246" s="211" t="s">
        <v>42</v>
      </c>
      <c r="O246" s="42"/>
      <c r="P246" s="212">
        <f>O246*H246</f>
        <v>0</v>
      </c>
      <c r="Q246" s="212">
        <v>1.04881</v>
      </c>
      <c r="R246" s="212">
        <f>Q246*H246</f>
        <v>1.17152077</v>
      </c>
      <c r="S246" s="212">
        <v>0</v>
      </c>
      <c r="T246" s="213">
        <f>S246*H246</f>
        <v>0</v>
      </c>
      <c r="AR246" s="25" t="s">
        <v>217</v>
      </c>
      <c r="AT246" s="25" t="s">
        <v>212</v>
      </c>
      <c r="AU246" s="25" t="s">
        <v>80</v>
      </c>
      <c r="AY246" s="25" t="s">
        <v>210</v>
      </c>
      <c r="BE246" s="214">
        <f>IF(N246="základní",J246,0)</f>
        <v>0</v>
      </c>
      <c r="BF246" s="214">
        <f>IF(N246="snížená",J246,0)</f>
        <v>0</v>
      </c>
      <c r="BG246" s="214">
        <f>IF(N246="zákl. přenesená",J246,0)</f>
        <v>0</v>
      </c>
      <c r="BH246" s="214">
        <f>IF(N246="sníž. přenesená",J246,0)</f>
        <v>0</v>
      </c>
      <c r="BI246" s="214">
        <f>IF(N246="nulová",J246,0)</f>
        <v>0</v>
      </c>
      <c r="BJ246" s="25" t="s">
        <v>78</v>
      </c>
      <c r="BK246" s="214">
        <f>ROUND(I246*H246,2)</f>
        <v>0</v>
      </c>
      <c r="BL246" s="25" t="s">
        <v>217</v>
      </c>
      <c r="BM246" s="25" t="s">
        <v>447</v>
      </c>
    </row>
    <row r="247" spans="2:51" s="12" customFormat="1" ht="27">
      <c r="B247" s="215"/>
      <c r="C247" s="216"/>
      <c r="D247" s="217" t="s">
        <v>219</v>
      </c>
      <c r="E247" s="218" t="s">
        <v>21</v>
      </c>
      <c r="F247" s="219" t="s">
        <v>448</v>
      </c>
      <c r="G247" s="216"/>
      <c r="H247" s="220">
        <v>0.67</v>
      </c>
      <c r="I247" s="221"/>
      <c r="J247" s="216"/>
      <c r="K247" s="216"/>
      <c r="L247" s="222"/>
      <c r="M247" s="223"/>
      <c r="N247" s="224"/>
      <c r="O247" s="224"/>
      <c r="P247" s="224"/>
      <c r="Q247" s="224"/>
      <c r="R247" s="224"/>
      <c r="S247" s="224"/>
      <c r="T247" s="225"/>
      <c r="AT247" s="226" t="s">
        <v>219</v>
      </c>
      <c r="AU247" s="226" t="s">
        <v>80</v>
      </c>
      <c r="AV247" s="12" t="s">
        <v>80</v>
      </c>
      <c r="AW247" s="12" t="s">
        <v>35</v>
      </c>
      <c r="AX247" s="12" t="s">
        <v>71</v>
      </c>
      <c r="AY247" s="226" t="s">
        <v>210</v>
      </c>
    </row>
    <row r="248" spans="2:51" s="12" customFormat="1" ht="27">
      <c r="B248" s="215"/>
      <c r="C248" s="216"/>
      <c r="D248" s="217" t="s">
        <v>219</v>
      </c>
      <c r="E248" s="218" t="s">
        <v>21</v>
      </c>
      <c r="F248" s="219" t="s">
        <v>449</v>
      </c>
      <c r="G248" s="216"/>
      <c r="H248" s="220">
        <v>0.363</v>
      </c>
      <c r="I248" s="221"/>
      <c r="J248" s="216"/>
      <c r="K248" s="216"/>
      <c r="L248" s="222"/>
      <c r="M248" s="223"/>
      <c r="N248" s="224"/>
      <c r="O248" s="224"/>
      <c r="P248" s="224"/>
      <c r="Q248" s="224"/>
      <c r="R248" s="224"/>
      <c r="S248" s="224"/>
      <c r="T248" s="225"/>
      <c r="AT248" s="226" t="s">
        <v>219</v>
      </c>
      <c r="AU248" s="226" t="s">
        <v>80</v>
      </c>
      <c r="AV248" s="12" t="s">
        <v>80</v>
      </c>
      <c r="AW248" s="12" t="s">
        <v>35</v>
      </c>
      <c r="AX248" s="12" t="s">
        <v>71</v>
      </c>
      <c r="AY248" s="226" t="s">
        <v>210</v>
      </c>
    </row>
    <row r="249" spans="2:51" s="12" customFormat="1" ht="13.5">
      <c r="B249" s="215"/>
      <c r="C249" s="216"/>
      <c r="D249" s="217" t="s">
        <v>219</v>
      </c>
      <c r="E249" s="218" t="s">
        <v>21</v>
      </c>
      <c r="F249" s="219" t="s">
        <v>450</v>
      </c>
      <c r="G249" s="216"/>
      <c r="H249" s="220">
        <v>0.054</v>
      </c>
      <c r="I249" s="221"/>
      <c r="J249" s="216"/>
      <c r="K249" s="216"/>
      <c r="L249" s="222"/>
      <c r="M249" s="223"/>
      <c r="N249" s="224"/>
      <c r="O249" s="224"/>
      <c r="P249" s="224"/>
      <c r="Q249" s="224"/>
      <c r="R249" s="224"/>
      <c r="S249" s="224"/>
      <c r="T249" s="225"/>
      <c r="AT249" s="226" t="s">
        <v>219</v>
      </c>
      <c r="AU249" s="226" t="s">
        <v>80</v>
      </c>
      <c r="AV249" s="12" t="s">
        <v>80</v>
      </c>
      <c r="AW249" s="12" t="s">
        <v>35</v>
      </c>
      <c r="AX249" s="12" t="s">
        <v>71</v>
      </c>
      <c r="AY249" s="226" t="s">
        <v>210</v>
      </c>
    </row>
    <row r="250" spans="2:51" s="12" customFormat="1" ht="13.5">
      <c r="B250" s="215"/>
      <c r="C250" s="216"/>
      <c r="D250" s="217" t="s">
        <v>219</v>
      </c>
      <c r="E250" s="218" t="s">
        <v>21</v>
      </c>
      <c r="F250" s="219" t="s">
        <v>451</v>
      </c>
      <c r="G250" s="216"/>
      <c r="H250" s="220">
        <v>0.03</v>
      </c>
      <c r="I250" s="221"/>
      <c r="J250" s="216"/>
      <c r="K250" s="216"/>
      <c r="L250" s="222"/>
      <c r="M250" s="223"/>
      <c r="N250" s="224"/>
      <c r="O250" s="224"/>
      <c r="P250" s="224"/>
      <c r="Q250" s="224"/>
      <c r="R250" s="224"/>
      <c r="S250" s="224"/>
      <c r="T250" s="225"/>
      <c r="AT250" s="226" t="s">
        <v>219</v>
      </c>
      <c r="AU250" s="226" t="s">
        <v>80</v>
      </c>
      <c r="AV250" s="12" t="s">
        <v>80</v>
      </c>
      <c r="AW250" s="12" t="s">
        <v>35</v>
      </c>
      <c r="AX250" s="12" t="s">
        <v>71</v>
      </c>
      <c r="AY250" s="226" t="s">
        <v>210</v>
      </c>
    </row>
    <row r="251" spans="2:51" s="13" customFormat="1" ht="13.5">
      <c r="B251" s="227"/>
      <c r="C251" s="228"/>
      <c r="D251" s="217" t="s">
        <v>219</v>
      </c>
      <c r="E251" s="229" t="s">
        <v>21</v>
      </c>
      <c r="F251" s="230" t="s">
        <v>240</v>
      </c>
      <c r="G251" s="228"/>
      <c r="H251" s="231">
        <v>1.117</v>
      </c>
      <c r="I251" s="232"/>
      <c r="J251" s="228"/>
      <c r="K251" s="228"/>
      <c r="L251" s="233"/>
      <c r="M251" s="234"/>
      <c r="N251" s="235"/>
      <c r="O251" s="235"/>
      <c r="P251" s="235"/>
      <c r="Q251" s="235"/>
      <c r="R251" s="235"/>
      <c r="S251" s="235"/>
      <c r="T251" s="236"/>
      <c r="AT251" s="237" t="s">
        <v>219</v>
      </c>
      <c r="AU251" s="237" t="s">
        <v>80</v>
      </c>
      <c r="AV251" s="13" t="s">
        <v>217</v>
      </c>
      <c r="AW251" s="13" t="s">
        <v>35</v>
      </c>
      <c r="AX251" s="13" t="s">
        <v>78</v>
      </c>
      <c r="AY251" s="237" t="s">
        <v>210</v>
      </c>
    </row>
    <row r="252" spans="2:65" s="1" customFormat="1" ht="16.5" customHeight="1">
      <c r="B252" s="41"/>
      <c r="C252" s="203" t="s">
        <v>452</v>
      </c>
      <c r="D252" s="203" t="s">
        <v>212</v>
      </c>
      <c r="E252" s="204" t="s">
        <v>453</v>
      </c>
      <c r="F252" s="205" t="s">
        <v>454</v>
      </c>
      <c r="G252" s="206" t="s">
        <v>231</v>
      </c>
      <c r="H252" s="207">
        <v>0.909</v>
      </c>
      <c r="I252" s="208"/>
      <c r="J252" s="209">
        <f>ROUND(I252*H252,2)</f>
        <v>0</v>
      </c>
      <c r="K252" s="205" t="s">
        <v>216</v>
      </c>
      <c r="L252" s="61"/>
      <c r="M252" s="210" t="s">
        <v>21</v>
      </c>
      <c r="N252" s="211" t="s">
        <v>42</v>
      </c>
      <c r="O252" s="42"/>
      <c r="P252" s="212">
        <f>O252*H252</f>
        <v>0</v>
      </c>
      <c r="Q252" s="212">
        <v>2.45329</v>
      </c>
      <c r="R252" s="212">
        <f>Q252*H252</f>
        <v>2.23004061</v>
      </c>
      <c r="S252" s="212">
        <v>0</v>
      </c>
      <c r="T252" s="213">
        <f>S252*H252</f>
        <v>0</v>
      </c>
      <c r="AR252" s="25" t="s">
        <v>217</v>
      </c>
      <c r="AT252" s="25" t="s">
        <v>212</v>
      </c>
      <c r="AU252" s="25" t="s">
        <v>80</v>
      </c>
      <c r="AY252" s="25" t="s">
        <v>210</v>
      </c>
      <c r="BE252" s="214">
        <f>IF(N252="základní",J252,0)</f>
        <v>0</v>
      </c>
      <c r="BF252" s="214">
        <f>IF(N252="snížená",J252,0)</f>
        <v>0</v>
      </c>
      <c r="BG252" s="214">
        <f>IF(N252="zákl. přenesená",J252,0)</f>
        <v>0</v>
      </c>
      <c r="BH252" s="214">
        <f>IF(N252="sníž. přenesená",J252,0)</f>
        <v>0</v>
      </c>
      <c r="BI252" s="214">
        <f>IF(N252="nulová",J252,0)</f>
        <v>0</v>
      </c>
      <c r="BJ252" s="25" t="s">
        <v>78</v>
      </c>
      <c r="BK252" s="214">
        <f>ROUND(I252*H252,2)</f>
        <v>0</v>
      </c>
      <c r="BL252" s="25" t="s">
        <v>217</v>
      </c>
      <c r="BM252" s="25" t="s">
        <v>455</v>
      </c>
    </row>
    <row r="253" spans="2:51" s="12" customFormat="1" ht="13.5">
      <c r="B253" s="215"/>
      <c r="C253" s="216"/>
      <c r="D253" s="217" t="s">
        <v>219</v>
      </c>
      <c r="E253" s="218" t="s">
        <v>21</v>
      </c>
      <c r="F253" s="219" t="s">
        <v>456</v>
      </c>
      <c r="G253" s="216"/>
      <c r="H253" s="220">
        <v>0.909</v>
      </c>
      <c r="I253" s="221"/>
      <c r="J253" s="216"/>
      <c r="K253" s="216"/>
      <c r="L253" s="222"/>
      <c r="M253" s="223"/>
      <c r="N253" s="224"/>
      <c r="O253" s="224"/>
      <c r="P253" s="224"/>
      <c r="Q253" s="224"/>
      <c r="R253" s="224"/>
      <c r="S253" s="224"/>
      <c r="T253" s="225"/>
      <c r="AT253" s="226" t="s">
        <v>219</v>
      </c>
      <c r="AU253" s="226" t="s">
        <v>80</v>
      </c>
      <c r="AV253" s="12" t="s">
        <v>80</v>
      </c>
      <c r="AW253" s="12" t="s">
        <v>35</v>
      </c>
      <c r="AX253" s="12" t="s">
        <v>78</v>
      </c>
      <c r="AY253" s="226" t="s">
        <v>210</v>
      </c>
    </row>
    <row r="254" spans="2:65" s="1" customFormat="1" ht="16.5" customHeight="1">
      <c r="B254" s="41"/>
      <c r="C254" s="203" t="s">
        <v>457</v>
      </c>
      <c r="D254" s="203" t="s">
        <v>212</v>
      </c>
      <c r="E254" s="204" t="s">
        <v>458</v>
      </c>
      <c r="F254" s="205" t="s">
        <v>459</v>
      </c>
      <c r="G254" s="206" t="s">
        <v>226</v>
      </c>
      <c r="H254" s="207">
        <v>9.087</v>
      </c>
      <c r="I254" s="208"/>
      <c r="J254" s="209">
        <f>ROUND(I254*H254,2)</f>
        <v>0</v>
      </c>
      <c r="K254" s="205" t="s">
        <v>216</v>
      </c>
      <c r="L254" s="61"/>
      <c r="M254" s="210" t="s">
        <v>21</v>
      </c>
      <c r="N254" s="211" t="s">
        <v>42</v>
      </c>
      <c r="O254" s="42"/>
      <c r="P254" s="212">
        <f>O254*H254</f>
        <v>0</v>
      </c>
      <c r="Q254" s="212">
        <v>0.00275</v>
      </c>
      <c r="R254" s="212">
        <f>Q254*H254</f>
        <v>0.024989249999999998</v>
      </c>
      <c r="S254" s="212">
        <v>0</v>
      </c>
      <c r="T254" s="213">
        <f>S254*H254</f>
        <v>0</v>
      </c>
      <c r="AR254" s="25" t="s">
        <v>217</v>
      </c>
      <c r="AT254" s="25" t="s">
        <v>212</v>
      </c>
      <c r="AU254" s="25" t="s">
        <v>80</v>
      </c>
      <c r="AY254" s="25" t="s">
        <v>210</v>
      </c>
      <c r="BE254" s="214">
        <f>IF(N254="základní",J254,0)</f>
        <v>0</v>
      </c>
      <c r="BF254" s="214">
        <f>IF(N254="snížená",J254,0)</f>
        <v>0</v>
      </c>
      <c r="BG254" s="214">
        <f>IF(N254="zákl. přenesená",J254,0)</f>
        <v>0</v>
      </c>
      <c r="BH254" s="214">
        <f>IF(N254="sníž. přenesená",J254,0)</f>
        <v>0</v>
      </c>
      <c r="BI254" s="214">
        <f>IF(N254="nulová",J254,0)</f>
        <v>0</v>
      </c>
      <c r="BJ254" s="25" t="s">
        <v>78</v>
      </c>
      <c r="BK254" s="214">
        <f>ROUND(I254*H254,2)</f>
        <v>0</v>
      </c>
      <c r="BL254" s="25" t="s">
        <v>217</v>
      </c>
      <c r="BM254" s="25" t="s">
        <v>460</v>
      </c>
    </row>
    <row r="255" spans="2:51" s="12" customFormat="1" ht="13.5">
      <c r="B255" s="215"/>
      <c r="C255" s="216"/>
      <c r="D255" s="217" t="s">
        <v>219</v>
      </c>
      <c r="E255" s="218" t="s">
        <v>21</v>
      </c>
      <c r="F255" s="219" t="s">
        <v>461</v>
      </c>
      <c r="G255" s="216"/>
      <c r="H255" s="220">
        <v>9.087</v>
      </c>
      <c r="I255" s="221"/>
      <c r="J255" s="216"/>
      <c r="K255" s="216"/>
      <c r="L255" s="222"/>
      <c r="M255" s="223"/>
      <c r="N255" s="224"/>
      <c r="O255" s="224"/>
      <c r="P255" s="224"/>
      <c r="Q255" s="224"/>
      <c r="R255" s="224"/>
      <c r="S255" s="224"/>
      <c r="T255" s="225"/>
      <c r="AT255" s="226" t="s">
        <v>219</v>
      </c>
      <c r="AU255" s="226" t="s">
        <v>80</v>
      </c>
      <c r="AV255" s="12" t="s">
        <v>80</v>
      </c>
      <c r="AW255" s="12" t="s">
        <v>35</v>
      </c>
      <c r="AX255" s="12" t="s">
        <v>78</v>
      </c>
      <c r="AY255" s="226" t="s">
        <v>210</v>
      </c>
    </row>
    <row r="256" spans="2:65" s="1" customFormat="1" ht="16.5" customHeight="1">
      <c r="B256" s="41"/>
      <c r="C256" s="203" t="s">
        <v>462</v>
      </c>
      <c r="D256" s="203" t="s">
        <v>212</v>
      </c>
      <c r="E256" s="204" t="s">
        <v>463</v>
      </c>
      <c r="F256" s="205" t="s">
        <v>464</v>
      </c>
      <c r="G256" s="206" t="s">
        <v>226</v>
      </c>
      <c r="H256" s="207">
        <v>9.087</v>
      </c>
      <c r="I256" s="208"/>
      <c r="J256" s="209">
        <f>ROUND(I256*H256,2)</f>
        <v>0</v>
      </c>
      <c r="K256" s="205" t="s">
        <v>216</v>
      </c>
      <c r="L256" s="61"/>
      <c r="M256" s="210" t="s">
        <v>21</v>
      </c>
      <c r="N256" s="211" t="s">
        <v>42</v>
      </c>
      <c r="O256" s="42"/>
      <c r="P256" s="212">
        <f>O256*H256</f>
        <v>0</v>
      </c>
      <c r="Q256" s="212">
        <v>0</v>
      </c>
      <c r="R256" s="212">
        <f>Q256*H256</f>
        <v>0</v>
      </c>
      <c r="S256" s="212">
        <v>0</v>
      </c>
      <c r="T256" s="213">
        <f>S256*H256</f>
        <v>0</v>
      </c>
      <c r="AR256" s="25" t="s">
        <v>217</v>
      </c>
      <c r="AT256" s="25" t="s">
        <v>212</v>
      </c>
      <c r="AU256" s="25" t="s">
        <v>80</v>
      </c>
      <c r="AY256" s="25" t="s">
        <v>210</v>
      </c>
      <c r="BE256" s="214">
        <f>IF(N256="základní",J256,0)</f>
        <v>0</v>
      </c>
      <c r="BF256" s="214">
        <f>IF(N256="snížená",J256,0)</f>
        <v>0</v>
      </c>
      <c r="BG256" s="214">
        <f>IF(N256="zákl. přenesená",J256,0)</f>
        <v>0</v>
      </c>
      <c r="BH256" s="214">
        <f>IF(N256="sníž. přenesená",J256,0)</f>
        <v>0</v>
      </c>
      <c r="BI256" s="214">
        <f>IF(N256="nulová",J256,0)</f>
        <v>0</v>
      </c>
      <c r="BJ256" s="25" t="s">
        <v>78</v>
      </c>
      <c r="BK256" s="214">
        <f>ROUND(I256*H256,2)</f>
        <v>0</v>
      </c>
      <c r="BL256" s="25" t="s">
        <v>217</v>
      </c>
      <c r="BM256" s="25" t="s">
        <v>465</v>
      </c>
    </row>
    <row r="257" spans="2:65" s="1" customFormat="1" ht="16.5" customHeight="1">
      <c r="B257" s="41"/>
      <c r="C257" s="203" t="s">
        <v>466</v>
      </c>
      <c r="D257" s="203" t="s">
        <v>212</v>
      </c>
      <c r="E257" s="204" t="s">
        <v>467</v>
      </c>
      <c r="F257" s="205" t="s">
        <v>468</v>
      </c>
      <c r="G257" s="206" t="s">
        <v>215</v>
      </c>
      <c r="H257" s="207">
        <v>1</v>
      </c>
      <c r="I257" s="208"/>
      <c r="J257" s="209">
        <f>ROUND(I257*H257,2)</f>
        <v>0</v>
      </c>
      <c r="K257" s="205" t="s">
        <v>216</v>
      </c>
      <c r="L257" s="61"/>
      <c r="M257" s="210" t="s">
        <v>21</v>
      </c>
      <c r="N257" s="211" t="s">
        <v>42</v>
      </c>
      <c r="O257" s="42"/>
      <c r="P257" s="212">
        <f>O257*H257</f>
        <v>0</v>
      </c>
      <c r="Q257" s="212">
        <v>0.02588</v>
      </c>
      <c r="R257" s="212">
        <f>Q257*H257</f>
        <v>0.02588</v>
      </c>
      <c r="S257" s="212">
        <v>0</v>
      </c>
      <c r="T257" s="213">
        <f>S257*H257</f>
        <v>0</v>
      </c>
      <c r="AR257" s="25" t="s">
        <v>217</v>
      </c>
      <c r="AT257" s="25" t="s">
        <v>212</v>
      </c>
      <c r="AU257" s="25" t="s">
        <v>80</v>
      </c>
      <c r="AY257" s="25" t="s">
        <v>210</v>
      </c>
      <c r="BE257" s="214">
        <f>IF(N257="základní",J257,0)</f>
        <v>0</v>
      </c>
      <c r="BF257" s="214">
        <f>IF(N257="snížená",J257,0)</f>
        <v>0</v>
      </c>
      <c r="BG257" s="214">
        <f>IF(N257="zákl. přenesená",J257,0)</f>
        <v>0</v>
      </c>
      <c r="BH257" s="214">
        <f>IF(N257="sníž. přenesená",J257,0)</f>
        <v>0</v>
      </c>
      <c r="BI257" s="214">
        <f>IF(N257="nulová",J257,0)</f>
        <v>0</v>
      </c>
      <c r="BJ257" s="25" t="s">
        <v>78</v>
      </c>
      <c r="BK257" s="214">
        <f>ROUND(I257*H257,2)</f>
        <v>0</v>
      </c>
      <c r="BL257" s="25" t="s">
        <v>217</v>
      </c>
      <c r="BM257" s="25" t="s">
        <v>469</v>
      </c>
    </row>
    <row r="258" spans="2:51" s="12" customFormat="1" ht="13.5">
      <c r="B258" s="215"/>
      <c r="C258" s="216"/>
      <c r="D258" s="217" t="s">
        <v>219</v>
      </c>
      <c r="E258" s="218" t="s">
        <v>21</v>
      </c>
      <c r="F258" s="219" t="s">
        <v>470</v>
      </c>
      <c r="G258" s="216"/>
      <c r="H258" s="220">
        <v>1</v>
      </c>
      <c r="I258" s="221"/>
      <c r="J258" s="216"/>
      <c r="K258" s="216"/>
      <c r="L258" s="222"/>
      <c r="M258" s="223"/>
      <c r="N258" s="224"/>
      <c r="O258" s="224"/>
      <c r="P258" s="224"/>
      <c r="Q258" s="224"/>
      <c r="R258" s="224"/>
      <c r="S258" s="224"/>
      <c r="T258" s="225"/>
      <c r="AT258" s="226" t="s">
        <v>219</v>
      </c>
      <c r="AU258" s="226" t="s">
        <v>80</v>
      </c>
      <c r="AV258" s="12" t="s">
        <v>80</v>
      </c>
      <c r="AW258" s="12" t="s">
        <v>35</v>
      </c>
      <c r="AX258" s="12" t="s">
        <v>78</v>
      </c>
      <c r="AY258" s="226" t="s">
        <v>210</v>
      </c>
    </row>
    <row r="259" spans="2:65" s="1" customFormat="1" ht="16.5" customHeight="1">
      <c r="B259" s="41"/>
      <c r="C259" s="238" t="s">
        <v>471</v>
      </c>
      <c r="D259" s="238" t="s">
        <v>302</v>
      </c>
      <c r="E259" s="239" t="s">
        <v>472</v>
      </c>
      <c r="F259" s="240" t="s">
        <v>473</v>
      </c>
      <c r="G259" s="241" t="s">
        <v>215</v>
      </c>
      <c r="H259" s="242">
        <v>1</v>
      </c>
      <c r="I259" s="243"/>
      <c r="J259" s="244">
        <f>ROUND(I259*H259,2)</f>
        <v>0</v>
      </c>
      <c r="K259" s="240" t="s">
        <v>216</v>
      </c>
      <c r="L259" s="245"/>
      <c r="M259" s="246" t="s">
        <v>21</v>
      </c>
      <c r="N259" s="247" t="s">
        <v>42</v>
      </c>
      <c r="O259" s="42"/>
      <c r="P259" s="212">
        <f>O259*H259</f>
        <v>0</v>
      </c>
      <c r="Q259" s="212">
        <v>0.035</v>
      </c>
      <c r="R259" s="212">
        <f>Q259*H259</f>
        <v>0.035</v>
      </c>
      <c r="S259" s="212">
        <v>0</v>
      </c>
      <c r="T259" s="213">
        <f>S259*H259</f>
        <v>0</v>
      </c>
      <c r="AR259" s="25" t="s">
        <v>252</v>
      </c>
      <c r="AT259" s="25" t="s">
        <v>302</v>
      </c>
      <c r="AU259" s="25" t="s">
        <v>80</v>
      </c>
      <c r="AY259" s="25" t="s">
        <v>210</v>
      </c>
      <c r="BE259" s="214">
        <f>IF(N259="základní",J259,0)</f>
        <v>0</v>
      </c>
      <c r="BF259" s="214">
        <f>IF(N259="snížená",J259,0)</f>
        <v>0</v>
      </c>
      <c r="BG259" s="214">
        <f>IF(N259="zákl. přenesená",J259,0)</f>
        <v>0</v>
      </c>
      <c r="BH259" s="214">
        <f>IF(N259="sníž. přenesená",J259,0)</f>
        <v>0</v>
      </c>
      <c r="BI259" s="214">
        <f>IF(N259="nulová",J259,0)</f>
        <v>0</v>
      </c>
      <c r="BJ259" s="25" t="s">
        <v>78</v>
      </c>
      <c r="BK259" s="214">
        <f>ROUND(I259*H259,2)</f>
        <v>0</v>
      </c>
      <c r="BL259" s="25" t="s">
        <v>217</v>
      </c>
      <c r="BM259" s="25" t="s">
        <v>474</v>
      </c>
    </row>
    <row r="260" spans="2:65" s="1" customFormat="1" ht="16.5" customHeight="1">
      <c r="B260" s="41"/>
      <c r="C260" s="203" t="s">
        <v>475</v>
      </c>
      <c r="D260" s="203" t="s">
        <v>212</v>
      </c>
      <c r="E260" s="204" t="s">
        <v>476</v>
      </c>
      <c r="F260" s="205" t="s">
        <v>477</v>
      </c>
      <c r="G260" s="206" t="s">
        <v>215</v>
      </c>
      <c r="H260" s="207">
        <v>2</v>
      </c>
      <c r="I260" s="208"/>
      <c r="J260" s="209">
        <f>ROUND(I260*H260,2)</f>
        <v>0</v>
      </c>
      <c r="K260" s="205" t="s">
        <v>216</v>
      </c>
      <c r="L260" s="61"/>
      <c r="M260" s="210" t="s">
        <v>21</v>
      </c>
      <c r="N260" s="211" t="s">
        <v>42</v>
      </c>
      <c r="O260" s="42"/>
      <c r="P260" s="212">
        <f>O260*H260</f>
        <v>0</v>
      </c>
      <c r="Q260" s="212">
        <v>0.04776</v>
      </c>
      <c r="R260" s="212">
        <f>Q260*H260</f>
        <v>0.09552</v>
      </c>
      <c r="S260" s="212">
        <v>0</v>
      </c>
      <c r="T260" s="213">
        <f>S260*H260</f>
        <v>0</v>
      </c>
      <c r="AR260" s="25" t="s">
        <v>217</v>
      </c>
      <c r="AT260" s="25" t="s">
        <v>212</v>
      </c>
      <c r="AU260" s="25" t="s">
        <v>80</v>
      </c>
      <c r="AY260" s="25" t="s">
        <v>210</v>
      </c>
      <c r="BE260" s="214">
        <f>IF(N260="základní",J260,0)</f>
        <v>0</v>
      </c>
      <c r="BF260" s="214">
        <f>IF(N260="snížená",J260,0)</f>
        <v>0</v>
      </c>
      <c r="BG260" s="214">
        <f>IF(N260="zákl. přenesená",J260,0)</f>
        <v>0</v>
      </c>
      <c r="BH260" s="214">
        <f>IF(N260="sníž. přenesená",J260,0)</f>
        <v>0</v>
      </c>
      <c r="BI260" s="214">
        <f>IF(N260="nulová",J260,0)</f>
        <v>0</v>
      </c>
      <c r="BJ260" s="25" t="s">
        <v>78</v>
      </c>
      <c r="BK260" s="214">
        <f>ROUND(I260*H260,2)</f>
        <v>0</v>
      </c>
      <c r="BL260" s="25" t="s">
        <v>217</v>
      </c>
      <c r="BM260" s="25" t="s">
        <v>478</v>
      </c>
    </row>
    <row r="261" spans="2:51" s="12" customFormat="1" ht="13.5">
      <c r="B261" s="215"/>
      <c r="C261" s="216"/>
      <c r="D261" s="217" t="s">
        <v>219</v>
      </c>
      <c r="E261" s="218" t="s">
        <v>21</v>
      </c>
      <c r="F261" s="219" t="s">
        <v>479</v>
      </c>
      <c r="G261" s="216"/>
      <c r="H261" s="220">
        <v>2</v>
      </c>
      <c r="I261" s="221"/>
      <c r="J261" s="216"/>
      <c r="K261" s="216"/>
      <c r="L261" s="222"/>
      <c r="M261" s="223"/>
      <c r="N261" s="224"/>
      <c r="O261" s="224"/>
      <c r="P261" s="224"/>
      <c r="Q261" s="224"/>
      <c r="R261" s="224"/>
      <c r="S261" s="224"/>
      <c r="T261" s="225"/>
      <c r="AT261" s="226" t="s">
        <v>219</v>
      </c>
      <c r="AU261" s="226" t="s">
        <v>80</v>
      </c>
      <c r="AV261" s="12" t="s">
        <v>80</v>
      </c>
      <c r="AW261" s="12" t="s">
        <v>35</v>
      </c>
      <c r="AX261" s="12" t="s">
        <v>78</v>
      </c>
      <c r="AY261" s="226" t="s">
        <v>210</v>
      </c>
    </row>
    <row r="262" spans="2:65" s="1" customFormat="1" ht="16.5" customHeight="1">
      <c r="B262" s="41"/>
      <c r="C262" s="203" t="s">
        <v>480</v>
      </c>
      <c r="D262" s="203" t="s">
        <v>212</v>
      </c>
      <c r="E262" s="204" t="s">
        <v>481</v>
      </c>
      <c r="F262" s="205" t="s">
        <v>482</v>
      </c>
      <c r="G262" s="206" t="s">
        <v>215</v>
      </c>
      <c r="H262" s="207">
        <v>3</v>
      </c>
      <c r="I262" s="208"/>
      <c r="J262" s="209">
        <f>ROUND(I262*H262,2)</f>
        <v>0</v>
      </c>
      <c r="K262" s="205" t="s">
        <v>216</v>
      </c>
      <c r="L262" s="61"/>
      <c r="M262" s="210" t="s">
        <v>21</v>
      </c>
      <c r="N262" s="211" t="s">
        <v>42</v>
      </c>
      <c r="O262" s="42"/>
      <c r="P262" s="212">
        <f>O262*H262</f>
        <v>0</v>
      </c>
      <c r="Q262" s="212">
        <v>0.04555</v>
      </c>
      <c r="R262" s="212">
        <f>Q262*H262</f>
        <v>0.13665</v>
      </c>
      <c r="S262" s="212">
        <v>0</v>
      </c>
      <c r="T262" s="213">
        <f>S262*H262</f>
        <v>0</v>
      </c>
      <c r="AR262" s="25" t="s">
        <v>217</v>
      </c>
      <c r="AT262" s="25" t="s">
        <v>212</v>
      </c>
      <c r="AU262" s="25" t="s">
        <v>80</v>
      </c>
      <c r="AY262" s="25" t="s">
        <v>210</v>
      </c>
      <c r="BE262" s="214">
        <f>IF(N262="základní",J262,0)</f>
        <v>0</v>
      </c>
      <c r="BF262" s="214">
        <f>IF(N262="snížená",J262,0)</f>
        <v>0</v>
      </c>
      <c r="BG262" s="214">
        <f>IF(N262="zákl. přenesená",J262,0)</f>
        <v>0</v>
      </c>
      <c r="BH262" s="214">
        <f>IF(N262="sníž. přenesená",J262,0)</f>
        <v>0</v>
      </c>
      <c r="BI262" s="214">
        <f>IF(N262="nulová",J262,0)</f>
        <v>0</v>
      </c>
      <c r="BJ262" s="25" t="s">
        <v>78</v>
      </c>
      <c r="BK262" s="214">
        <f>ROUND(I262*H262,2)</f>
        <v>0</v>
      </c>
      <c r="BL262" s="25" t="s">
        <v>217</v>
      </c>
      <c r="BM262" s="25" t="s">
        <v>483</v>
      </c>
    </row>
    <row r="263" spans="2:51" s="12" customFormat="1" ht="13.5">
      <c r="B263" s="215"/>
      <c r="C263" s="216"/>
      <c r="D263" s="217" t="s">
        <v>219</v>
      </c>
      <c r="E263" s="218" t="s">
        <v>21</v>
      </c>
      <c r="F263" s="219" t="s">
        <v>484</v>
      </c>
      <c r="G263" s="216"/>
      <c r="H263" s="220">
        <v>3</v>
      </c>
      <c r="I263" s="221"/>
      <c r="J263" s="216"/>
      <c r="K263" s="216"/>
      <c r="L263" s="222"/>
      <c r="M263" s="223"/>
      <c r="N263" s="224"/>
      <c r="O263" s="224"/>
      <c r="P263" s="224"/>
      <c r="Q263" s="224"/>
      <c r="R263" s="224"/>
      <c r="S263" s="224"/>
      <c r="T263" s="225"/>
      <c r="AT263" s="226" t="s">
        <v>219</v>
      </c>
      <c r="AU263" s="226" t="s">
        <v>80</v>
      </c>
      <c r="AV263" s="12" t="s">
        <v>80</v>
      </c>
      <c r="AW263" s="12" t="s">
        <v>35</v>
      </c>
      <c r="AX263" s="12" t="s">
        <v>78</v>
      </c>
      <c r="AY263" s="226" t="s">
        <v>210</v>
      </c>
    </row>
    <row r="264" spans="2:65" s="1" customFormat="1" ht="16.5" customHeight="1">
      <c r="B264" s="41"/>
      <c r="C264" s="203" t="s">
        <v>485</v>
      </c>
      <c r="D264" s="203" t="s">
        <v>212</v>
      </c>
      <c r="E264" s="204" t="s">
        <v>486</v>
      </c>
      <c r="F264" s="205" t="s">
        <v>487</v>
      </c>
      <c r="G264" s="206" t="s">
        <v>215</v>
      </c>
      <c r="H264" s="207">
        <v>3</v>
      </c>
      <c r="I264" s="208"/>
      <c r="J264" s="209">
        <f>ROUND(I264*H264,2)</f>
        <v>0</v>
      </c>
      <c r="K264" s="205" t="s">
        <v>216</v>
      </c>
      <c r="L264" s="61"/>
      <c r="M264" s="210" t="s">
        <v>21</v>
      </c>
      <c r="N264" s="211" t="s">
        <v>42</v>
      </c>
      <c r="O264" s="42"/>
      <c r="P264" s="212">
        <f>O264*H264</f>
        <v>0</v>
      </c>
      <c r="Q264" s="212">
        <v>0.05455</v>
      </c>
      <c r="R264" s="212">
        <f>Q264*H264</f>
        <v>0.16365000000000002</v>
      </c>
      <c r="S264" s="212">
        <v>0</v>
      </c>
      <c r="T264" s="213">
        <f>S264*H264</f>
        <v>0</v>
      </c>
      <c r="AR264" s="25" t="s">
        <v>217</v>
      </c>
      <c r="AT264" s="25" t="s">
        <v>212</v>
      </c>
      <c r="AU264" s="25" t="s">
        <v>80</v>
      </c>
      <c r="AY264" s="25" t="s">
        <v>210</v>
      </c>
      <c r="BE264" s="214">
        <f>IF(N264="základní",J264,0)</f>
        <v>0</v>
      </c>
      <c r="BF264" s="214">
        <f>IF(N264="snížená",J264,0)</f>
        <v>0</v>
      </c>
      <c r="BG264" s="214">
        <f>IF(N264="zákl. přenesená",J264,0)</f>
        <v>0</v>
      </c>
      <c r="BH264" s="214">
        <f>IF(N264="sníž. přenesená",J264,0)</f>
        <v>0</v>
      </c>
      <c r="BI264" s="214">
        <f>IF(N264="nulová",J264,0)</f>
        <v>0</v>
      </c>
      <c r="BJ264" s="25" t="s">
        <v>78</v>
      </c>
      <c r="BK264" s="214">
        <f>ROUND(I264*H264,2)</f>
        <v>0</v>
      </c>
      <c r="BL264" s="25" t="s">
        <v>217</v>
      </c>
      <c r="BM264" s="25" t="s">
        <v>488</v>
      </c>
    </row>
    <row r="265" spans="2:51" s="12" customFormat="1" ht="13.5">
      <c r="B265" s="215"/>
      <c r="C265" s="216"/>
      <c r="D265" s="217" t="s">
        <v>219</v>
      </c>
      <c r="E265" s="218" t="s">
        <v>21</v>
      </c>
      <c r="F265" s="219" t="s">
        <v>484</v>
      </c>
      <c r="G265" s="216"/>
      <c r="H265" s="220">
        <v>3</v>
      </c>
      <c r="I265" s="221"/>
      <c r="J265" s="216"/>
      <c r="K265" s="216"/>
      <c r="L265" s="222"/>
      <c r="M265" s="223"/>
      <c r="N265" s="224"/>
      <c r="O265" s="224"/>
      <c r="P265" s="224"/>
      <c r="Q265" s="224"/>
      <c r="R265" s="224"/>
      <c r="S265" s="224"/>
      <c r="T265" s="225"/>
      <c r="AT265" s="226" t="s">
        <v>219</v>
      </c>
      <c r="AU265" s="226" t="s">
        <v>80</v>
      </c>
      <c r="AV265" s="12" t="s">
        <v>80</v>
      </c>
      <c r="AW265" s="12" t="s">
        <v>35</v>
      </c>
      <c r="AX265" s="12" t="s">
        <v>78</v>
      </c>
      <c r="AY265" s="226" t="s">
        <v>210</v>
      </c>
    </row>
    <row r="266" spans="2:65" s="1" customFormat="1" ht="16.5" customHeight="1">
      <c r="B266" s="41"/>
      <c r="C266" s="203" t="s">
        <v>489</v>
      </c>
      <c r="D266" s="203" t="s">
        <v>212</v>
      </c>
      <c r="E266" s="204" t="s">
        <v>490</v>
      </c>
      <c r="F266" s="205" t="s">
        <v>491</v>
      </c>
      <c r="G266" s="206" t="s">
        <v>215</v>
      </c>
      <c r="H266" s="207">
        <v>3</v>
      </c>
      <c r="I266" s="208"/>
      <c r="J266" s="209">
        <f>ROUND(I266*H266,2)</f>
        <v>0</v>
      </c>
      <c r="K266" s="205" t="s">
        <v>216</v>
      </c>
      <c r="L266" s="61"/>
      <c r="M266" s="210" t="s">
        <v>21</v>
      </c>
      <c r="N266" s="211" t="s">
        <v>42</v>
      </c>
      <c r="O266" s="42"/>
      <c r="P266" s="212">
        <f>O266*H266</f>
        <v>0</v>
      </c>
      <c r="Q266" s="212">
        <v>0.09105</v>
      </c>
      <c r="R266" s="212">
        <f>Q266*H266</f>
        <v>0.27315</v>
      </c>
      <c r="S266" s="212">
        <v>0</v>
      </c>
      <c r="T266" s="213">
        <f>S266*H266</f>
        <v>0</v>
      </c>
      <c r="AR266" s="25" t="s">
        <v>217</v>
      </c>
      <c r="AT266" s="25" t="s">
        <v>212</v>
      </c>
      <c r="AU266" s="25" t="s">
        <v>80</v>
      </c>
      <c r="AY266" s="25" t="s">
        <v>210</v>
      </c>
      <c r="BE266" s="214">
        <f>IF(N266="základní",J266,0)</f>
        <v>0</v>
      </c>
      <c r="BF266" s="214">
        <f>IF(N266="snížená",J266,0)</f>
        <v>0</v>
      </c>
      <c r="BG266" s="214">
        <f>IF(N266="zákl. přenesená",J266,0)</f>
        <v>0</v>
      </c>
      <c r="BH266" s="214">
        <f>IF(N266="sníž. přenesená",J266,0)</f>
        <v>0</v>
      </c>
      <c r="BI266" s="214">
        <f>IF(N266="nulová",J266,0)</f>
        <v>0</v>
      </c>
      <c r="BJ266" s="25" t="s">
        <v>78</v>
      </c>
      <c r="BK266" s="214">
        <f>ROUND(I266*H266,2)</f>
        <v>0</v>
      </c>
      <c r="BL266" s="25" t="s">
        <v>217</v>
      </c>
      <c r="BM266" s="25" t="s">
        <v>492</v>
      </c>
    </row>
    <row r="267" spans="2:51" s="12" customFormat="1" ht="13.5">
      <c r="B267" s="215"/>
      <c r="C267" s="216"/>
      <c r="D267" s="217" t="s">
        <v>219</v>
      </c>
      <c r="E267" s="218" t="s">
        <v>21</v>
      </c>
      <c r="F267" s="219" t="s">
        <v>484</v>
      </c>
      <c r="G267" s="216"/>
      <c r="H267" s="220">
        <v>3</v>
      </c>
      <c r="I267" s="221"/>
      <c r="J267" s="216"/>
      <c r="K267" s="216"/>
      <c r="L267" s="222"/>
      <c r="M267" s="223"/>
      <c r="N267" s="224"/>
      <c r="O267" s="224"/>
      <c r="P267" s="224"/>
      <c r="Q267" s="224"/>
      <c r="R267" s="224"/>
      <c r="S267" s="224"/>
      <c r="T267" s="225"/>
      <c r="AT267" s="226" t="s">
        <v>219</v>
      </c>
      <c r="AU267" s="226" t="s">
        <v>80</v>
      </c>
      <c r="AV267" s="12" t="s">
        <v>80</v>
      </c>
      <c r="AW267" s="12" t="s">
        <v>35</v>
      </c>
      <c r="AX267" s="12" t="s">
        <v>78</v>
      </c>
      <c r="AY267" s="226" t="s">
        <v>210</v>
      </c>
    </row>
    <row r="268" spans="2:65" s="1" customFormat="1" ht="16.5" customHeight="1">
      <c r="B268" s="41"/>
      <c r="C268" s="203" t="s">
        <v>493</v>
      </c>
      <c r="D268" s="203" t="s">
        <v>212</v>
      </c>
      <c r="E268" s="204" t="s">
        <v>494</v>
      </c>
      <c r="F268" s="205" t="s">
        <v>495</v>
      </c>
      <c r="G268" s="206" t="s">
        <v>231</v>
      </c>
      <c r="H268" s="207">
        <v>3.974</v>
      </c>
      <c r="I268" s="208"/>
      <c r="J268" s="209">
        <f>ROUND(I268*H268,2)</f>
        <v>0</v>
      </c>
      <c r="K268" s="205" t="s">
        <v>216</v>
      </c>
      <c r="L268" s="61"/>
      <c r="M268" s="210" t="s">
        <v>21</v>
      </c>
      <c r="N268" s="211" t="s">
        <v>42</v>
      </c>
      <c r="O268" s="42"/>
      <c r="P268" s="212">
        <f>O268*H268</f>
        <v>0</v>
      </c>
      <c r="Q268" s="212">
        <v>1.94302</v>
      </c>
      <c r="R268" s="212">
        <f>Q268*H268</f>
        <v>7.72156148</v>
      </c>
      <c r="S268" s="212">
        <v>0</v>
      </c>
      <c r="T268" s="213">
        <f>S268*H268</f>
        <v>0</v>
      </c>
      <c r="AR268" s="25" t="s">
        <v>217</v>
      </c>
      <c r="AT268" s="25" t="s">
        <v>212</v>
      </c>
      <c r="AU268" s="25" t="s">
        <v>80</v>
      </c>
      <c r="AY268" s="25" t="s">
        <v>210</v>
      </c>
      <c r="BE268" s="214">
        <f>IF(N268="základní",J268,0)</f>
        <v>0</v>
      </c>
      <c r="BF268" s="214">
        <f>IF(N268="snížená",J268,0)</f>
        <v>0</v>
      </c>
      <c r="BG268" s="214">
        <f>IF(N268="zákl. přenesená",J268,0)</f>
        <v>0</v>
      </c>
      <c r="BH268" s="214">
        <f>IF(N268="sníž. přenesená",J268,0)</f>
        <v>0</v>
      </c>
      <c r="BI268" s="214">
        <f>IF(N268="nulová",J268,0)</f>
        <v>0</v>
      </c>
      <c r="BJ268" s="25" t="s">
        <v>78</v>
      </c>
      <c r="BK268" s="214">
        <f>ROUND(I268*H268,2)</f>
        <v>0</v>
      </c>
      <c r="BL268" s="25" t="s">
        <v>217</v>
      </c>
      <c r="BM268" s="25" t="s">
        <v>496</v>
      </c>
    </row>
    <row r="269" spans="2:51" s="12" customFormat="1" ht="13.5">
      <c r="B269" s="215"/>
      <c r="C269" s="216"/>
      <c r="D269" s="217" t="s">
        <v>219</v>
      </c>
      <c r="E269" s="218" t="s">
        <v>21</v>
      </c>
      <c r="F269" s="219" t="s">
        <v>497</v>
      </c>
      <c r="G269" s="216"/>
      <c r="H269" s="220">
        <v>0.276</v>
      </c>
      <c r="I269" s="221"/>
      <c r="J269" s="216"/>
      <c r="K269" s="216"/>
      <c r="L269" s="222"/>
      <c r="M269" s="223"/>
      <c r="N269" s="224"/>
      <c r="O269" s="224"/>
      <c r="P269" s="224"/>
      <c r="Q269" s="224"/>
      <c r="R269" s="224"/>
      <c r="S269" s="224"/>
      <c r="T269" s="225"/>
      <c r="AT269" s="226" t="s">
        <v>219</v>
      </c>
      <c r="AU269" s="226" t="s">
        <v>80</v>
      </c>
      <c r="AV269" s="12" t="s">
        <v>80</v>
      </c>
      <c r="AW269" s="12" t="s">
        <v>35</v>
      </c>
      <c r="AX269" s="12" t="s">
        <v>71</v>
      </c>
      <c r="AY269" s="226" t="s">
        <v>210</v>
      </c>
    </row>
    <row r="270" spans="2:51" s="12" customFormat="1" ht="13.5">
      <c r="B270" s="215"/>
      <c r="C270" s="216"/>
      <c r="D270" s="217" t="s">
        <v>219</v>
      </c>
      <c r="E270" s="218" t="s">
        <v>21</v>
      </c>
      <c r="F270" s="219" t="s">
        <v>498</v>
      </c>
      <c r="G270" s="216"/>
      <c r="H270" s="220">
        <v>0.806</v>
      </c>
      <c r="I270" s="221"/>
      <c r="J270" s="216"/>
      <c r="K270" s="216"/>
      <c r="L270" s="222"/>
      <c r="M270" s="223"/>
      <c r="N270" s="224"/>
      <c r="O270" s="224"/>
      <c r="P270" s="224"/>
      <c r="Q270" s="224"/>
      <c r="R270" s="224"/>
      <c r="S270" s="224"/>
      <c r="T270" s="225"/>
      <c r="AT270" s="226" t="s">
        <v>219</v>
      </c>
      <c r="AU270" s="226" t="s">
        <v>80</v>
      </c>
      <c r="AV270" s="12" t="s">
        <v>80</v>
      </c>
      <c r="AW270" s="12" t="s">
        <v>35</v>
      </c>
      <c r="AX270" s="12" t="s">
        <v>71</v>
      </c>
      <c r="AY270" s="226" t="s">
        <v>210</v>
      </c>
    </row>
    <row r="271" spans="2:51" s="12" customFormat="1" ht="13.5">
      <c r="B271" s="215"/>
      <c r="C271" s="216"/>
      <c r="D271" s="217" t="s">
        <v>219</v>
      </c>
      <c r="E271" s="218" t="s">
        <v>21</v>
      </c>
      <c r="F271" s="219" t="s">
        <v>499</v>
      </c>
      <c r="G271" s="216"/>
      <c r="H271" s="220">
        <v>0.358</v>
      </c>
      <c r="I271" s="221"/>
      <c r="J271" s="216"/>
      <c r="K271" s="216"/>
      <c r="L271" s="222"/>
      <c r="M271" s="223"/>
      <c r="N271" s="224"/>
      <c r="O271" s="224"/>
      <c r="P271" s="224"/>
      <c r="Q271" s="224"/>
      <c r="R271" s="224"/>
      <c r="S271" s="224"/>
      <c r="T271" s="225"/>
      <c r="AT271" s="226" t="s">
        <v>219</v>
      </c>
      <c r="AU271" s="226" t="s">
        <v>80</v>
      </c>
      <c r="AV271" s="12" t="s">
        <v>80</v>
      </c>
      <c r="AW271" s="12" t="s">
        <v>35</v>
      </c>
      <c r="AX271" s="12" t="s">
        <v>71</v>
      </c>
      <c r="AY271" s="226" t="s">
        <v>210</v>
      </c>
    </row>
    <row r="272" spans="2:51" s="12" customFormat="1" ht="13.5">
      <c r="B272" s="215"/>
      <c r="C272" s="216"/>
      <c r="D272" s="217" t="s">
        <v>219</v>
      </c>
      <c r="E272" s="218" t="s">
        <v>21</v>
      </c>
      <c r="F272" s="219" t="s">
        <v>500</v>
      </c>
      <c r="G272" s="216"/>
      <c r="H272" s="220">
        <v>0.927</v>
      </c>
      <c r="I272" s="221"/>
      <c r="J272" s="216"/>
      <c r="K272" s="216"/>
      <c r="L272" s="222"/>
      <c r="M272" s="223"/>
      <c r="N272" s="224"/>
      <c r="O272" s="224"/>
      <c r="P272" s="224"/>
      <c r="Q272" s="224"/>
      <c r="R272" s="224"/>
      <c r="S272" s="224"/>
      <c r="T272" s="225"/>
      <c r="AT272" s="226" t="s">
        <v>219</v>
      </c>
      <c r="AU272" s="226" t="s">
        <v>80</v>
      </c>
      <c r="AV272" s="12" t="s">
        <v>80</v>
      </c>
      <c r="AW272" s="12" t="s">
        <v>35</v>
      </c>
      <c r="AX272" s="12" t="s">
        <v>71</v>
      </c>
      <c r="AY272" s="226" t="s">
        <v>210</v>
      </c>
    </row>
    <row r="273" spans="2:51" s="12" customFormat="1" ht="13.5">
      <c r="B273" s="215"/>
      <c r="C273" s="216"/>
      <c r="D273" s="217" t="s">
        <v>219</v>
      </c>
      <c r="E273" s="218" t="s">
        <v>21</v>
      </c>
      <c r="F273" s="219" t="s">
        <v>501</v>
      </c>
      <c r="G273" s="216"/>
      <c r="H273" s="220">
        <v>0.557</v>
      </c>
      <c r="I273" s="221"/>
      <c r="J273" s="216"/>
      <c r="K273" s="216"/>
      <c r="L273" s="222"/>
      <c r="M273" s="223"/>
      <c r="N273" s="224"/>
      <c r="O273" s="224"/>
      <c r="P273" s="224"/>
      <c r="Q273" s="224"/>
      <c r="R273" s="224"/>
      <c r="S273" s="224"/>
      <c r="T273" s="225"/>
      <c r="AT273" s="226" t="s">
        <v>219</v>
      </c>
      <c r="AU273" s="226" t="s">
        <v>80</v>
      </c>
      <c r="AV273" s="12" t="s">
        <v>80</v>
      </c>
      <c r="AW273" s="12" t="s">
        <v>35</v>
      </c>
      <c r="AX273" s="12" t="s">
        <v>71</v>
      </c>
      <c r="AY273" s="226" t="s">
        <v>210</v>
      </c>
    </row>
    <row r="274" spans="2:51" s="12" customFormat="1" ht="27">
      <c r="B274" s="215"/>
      <c r="C274" s="216"/>
      <c r="D274" s="217" t="s">
        <v>219</v>
      </c>
      <c r="E274" s="218" t="s">
        <v>21</v>
      </c>
      <c r="F274" s="219" t="s">
        <v>502</v>
      </c>
      <c r="G274" s="216"/>
      <c r="H274" s="220">
        <v>1.05</v>
      </c>
      <c r="I274" s="221"/>
      <c r="J274" s="216"/>
      <c r="K274" s="216"/>
      <c r="L274" s="222"/>
      <c r="M274" s="223"/>
      <c r="N274" s="224"/>
      <c r="O274" s="224"/>
      <c r="P274" s="224"/>
      <c r="Q274" s="224"/>
      <c r="R274" s="224"/>
      <c r="S274" s="224"/>
      <c r="T274" s="225"/>
      <c r="AT274" s="226" t="s">
        <v>219</v>
      </c>
      <c r="AU274" s="226" t="s">
        <v>80</v>
      </c>
      <c r="AV274" s="12" t="s">
        <v>80</v>
      </c>
      <c r="AW274" s="12" t="s">
        <v>35</v>
      </c>
      <c r="AX274" s="12" t="s">
        <v>71</v>
      </c>
      <c r="AY274" s="226" t="s">
        <v>210</v>
      </c>
    </row>
    <row r="275" spans="2:51" s="13" customFormat="1" ht="13.5">
      <c r="B275" s="227"/>
      <c r="C275" s="228"/>
      <c r="D275" s="217" t="s">
        <v>219</v>
      </c>
      <c r="E275" s="229" t="s">
        <v>21</v>
      </c>
      <c r="F275" s="230" t="s">
        <v>240</v>
      </c>
      <c r="G275" s="228"/>
      <c r="H275" s="231">
        <v>3.974</v>
      </c>
      <c r="I275" s="232"/>
      <c r="J275" s="228"/>
      <c r="K275" s="228"/>
      <c r="L275" s="233"/>
      <c r="M275" s="234"/>
      <c r="N275" s="235"/>
      <c r="O275" s="235"/>
      <c r="P275" s="235"/>
      <c r="Q275" s="235"/>
      <c r="R275" s="235"/>
      <c r="S275" s="235"/>
      <c r="T275" s="236"/>
      <c r="AT275" s="237" t="s">
        <v>219</v>
      </c>
      <c r="AU275" s="237" t="s">
        <v>80</v>
      </c>
      <c r="AV275" s="13" t="s">
        <v>217</v>
      </c>
      <c r="AW275" s="13" t="s">
        <v>35</v>
      </c>
      <c r="AX275" s="13" t="s">
        <v>78</v>
      </c>
      <c r="AY275" s="237" t="s">
        <v>210</v>
      </c>
    </row>
    <row r="276" spans="2:65" s="1" customFormat="1" ht="25.5" customHeight="1">
      <c r="B276" s="41"/>
      <c r="C276" s="203" t="s">
        <v>503</v>
      </c>
      <c r="D276" s="203" t="s">
        <v>212</v>
      </c>
      <c r="E276" s="204" t="s">
        <v>504</v>
      </c>
      <c r="F276" s="205" t="s">
        <v>505</v>
      </c>
      <c r="G276" s="206" t="s">
        <v>274</v>
      </c>
      <c r="H276" s="207">
        <v>0.144</v>
      </c>
      <c r="I276" s="208"/>
      <c r="J276" s="209">
        <f>ROUND(I276*H276,2)</f>
        <v>0</v>
      </c>
      <c r="K276" s="205" t="s">
        <v>216</v>
      </c>
      <c r="L276" s="61"/>
      <c r="M276" s="210" t="s">
        <v>21</v>
      </c>
      <c r="N276" s="211" t="s">
        <v>42</v>
      </c>
      <c r="O276" s="42"/>
      <c r="P276" s="212">
        <f>O276*H276</f>
        <v>0</v>
      </c>
      <c r="Q276" s="212">
        <v>0.01954</v>
      </c>
      <c r="R276" s="212">
        <f>Q276*H276</f>
        <v>0.0028137599999999994</v>
      </c>
      <c r="S276" s="212">
        <v>0</v>
      </c>
      <c r="T276" s="213">
        <f>S276*H276</f>
        <v>0</v>
      </c>
      <c r="AR276" s="25" t="s">
        <v>217</v>
      </c>
      <c r="AT276" s="25" t="s">
        <v>212</v>
      </c>
      <c r="AU276" s="25" t="s">
        <v>80</v>
      </c>
      <c r="AY276" s="25" t="s">
        <v>210</v>
      </c>
      <c r="BE276" s="214">
        <f>IF(N276="základní",J276,0)</f>
        <v>0</v>
      </c>
      <c r="BF276" s="214">
        <f>IF(N276="snížená",J276,0)</f>
        <v>0</v>
      </c>
      <c r="BG276" s="214">
        <f>IF(N276="zákl. přenesená",J276,0)</f>
        <v>0</v>
      </c>
      <c r="BH276" s="214">
        <f>IF(N276="sníž. přenesená",J276,0)</f>
        <v>0</v>
      </c>
      <c r="BI276" s="214">
        <f>IF(N276="nulová",J276,0)</f>
        <v>0</v>
      </c>
      <c r="BJ276" s="25" t="s">
        <v>78</v>
      </c>
      <c r="BK276" s="214">
        <f>ROUND(I276*H276,2)</f>
        <v>0</v>
      </c>
      <c r="BL276" s="25" t="s">
        <v>217</v>
      </c>
      <c r="BM276" s="25" t="s">
        <v>506</v>
      </c>
    </row>
    <row r="277" spans="2:51" s="12" customFormat="1" ht="13.5">
      <c r="B277" s="215"/>
      <c r="C277" s="216"/>
      <c r="D277" s="217" t="s">
        <v>219</v>
      </c>
      <c r="E277" s="218" t="s">
        <v>21</v>
      </c>
      <c r="F277" s="219" t="s">
        <v>507</v>
      </c>
      <c r="G277" s="216"/>
      <c r="H277" s="220">
        <v>0.144</v>
      </c>
      <c r="I277" s="221"/>
      <c r="J277" s="216"/>
      <c r="K277" s="216"/>
      <c r="L277" s="222"/>
      <c r="M277" s="223"/>
      <c r="N277" s="224"/>
      <c r="O277" s="224"/>
      <c r="P277" s="224"/>
      <c r="Q277" s="224"/>
      <c r="R277" s="224"/>
      <c r="S277" s="224"/>
      <c r="T277" s="225"/>
      <c r="AT277" s="226" t="s">
        <v>219</v>
      </c>
      <c r="AU277" s="226" t="s">
        <v>80</v>
      </c>
      <c r="AV277" s="12" t="s">
        <v>80</v>
      </c>
      <c r="AW277" s="12" t="s">
        <v>35</v>
      </c>
      <c r="AX277" s="12" t="s">
        <v>78</v>
      </c>
      <c r="AY277" s="226" t="s">
        <v>210</v>
      </c>
    </row>
    <row r="278" spans="2:65" s="1" customFormat="1" ht="16.5" customHeight="1">
      <c r="B278" s="41"/>
      <c r="C278" s="238" t="s">
        <v>508</v>
      </c>
      <c r="D278" s="238" t="s">
        <v>302</v>
      </c>
      <c r="E278" s="239" t="s">
        <v>509</v>
      </c>
      <c r="F278" s="240" t="s">
        <v>510</v>
      </c>
      <c r="G278" s="241" t="s">
        <v>274</v>
      </c>
      <c r="H278" s="242">
        <v>0.151</v>
      </c>
      <c r="I278" s="243"/>
      <c r="J278" s="244">
        <f>ROUND(I278*H278,2)</f>
        <v>0</v>
      </c>
      <c r="K278" s="240" t="s">
        <v>216</v>
      </c>
      <c r="L278" s="245"/>
      <c r="M278" s="246" t="s">
        <v>21</v>
      </c>
      <c r="N278" s="247" t="s">
        <v>42</v>
      </c>
      <c r="O278" s="42"/>
      <c r="P278" s="212">
        <f>O278*H278</f>
        <v>0</v>
      </c>
      <c r="Q278" s="212">
        <v>1</v>
      </c>
      <c r="R278" s="212">
        <f>Q278*H278</f>
        <v>0.151</v>
      </c>
      <c r="S278" s="212">
        <v>0</v>
      </c>
      <c r="T278" s="213">
        <f>S278*H278</f>
        <v>0</v>
      </c>
      <c r="AR278" s="25" t="s">
        <v>252</v>
      </c>
      <c r="AT278" s="25" t="s">
        <v>302</v>
      </c>
      <c r="AU278" s="25" t="s">
        <v>80</v>
      </c>
      <c r="AY278" s="25" t="s">
        <v>210</v>
      </c>
      <c r="BE278" s="214">
        <f>IF(N278="základní",J278,0)</f>
        <v>0</v>
      </c>
      <c r="BF278" s="214">
        <f>IF(N278="snížená",J278,0)</f>
        <v>0</v>
      </c>
      <c r="BG278" s="214">
        <f>IF(N278="zákl. přenesená",J278,0)</f>
        <v>0</v>
      </c>
      <c r="BH278" s="214">
        <f>IF(N278="sníž. přenesená",J278,0)</f>
        <v>0</v>
      </c>
      <c r="BI278" s="214">
        <f>IF(N278="nulová",J278,0)</f>
        <v>0</v>
      </c>
      <c r="BJ278" s="25" t="s">
        <v>78</v>
      </c>
      <c r="BK278" s="214">
        <f>ROUND(I278*H278,2)</f>
        <v>0</v>
      </c>
      <c r="BL278" s="25" t="s">
        <v>217</v>
      </c>
      <c r="BM278" s="25" t="s">
        <v>511</v>
      </c>
    </row>
    <row r="279" spans="2:51" s="12" customFormat="1" ht="13.5">
      <c r="B279" s="215"/>
      <c r="C279" s="216"/>
      <c r="D279" s="217" t="s">
        <v>219</v>
      </c>
      <c r="E279" s="218" t="s">
        <v>21</v>
      </c>
      <c r="F279" s="219" t="s">
        <v>507</v>
      </c>
      <c r="G279" s="216"/>
      <c r="H279" s="220">
        <v>0.144</v>
      </c>
      <c r="I279" s="221"/>
      <c r="J279" s="216"/>
      <c r="K279" s="216"/>
      <c r="L279" s="222"/>
      <c r="M279" s="223"/>
      <c r="N279" s="224"/>
      <c r="O279" s="224"/>
      <c r="P279" s="224"/>
      <c r="Q279" s="224"/>
      <c r="R279" s="224"/>
      <c r="S279" s="224"/>
      <c r="T279" s="225"/>
      <c r="AT279" s="226" t="s">
        <v>219</v>
      </c>
      <c r="AU279" s="226" t="s">
        <v>80</v>
      </c>
      <c r="AV279" s="12" t="s">
        <v>80</v>
      </c>
      <c r="AW279" s="12" t="s">
        <v>35</v>
      </c>
      <c r="AX279" s="12" t="s">
        <v>78</v>
      </c>
      <c r="AY279" s="226" t="s">
        <v>210</v>
      </c>
    </row>
    <row r="280" spans="2:51" s="12" customFormat="1" ht="13.5">
      <c r="B280" s="215"/>
      <c r="C280" s="216"/>
      <c r="D280" s="217" t="s">
        <v>219</v>
      </c>
      <c r="E280" s="216"/>
      <c r="F280" s="219" t="s">
        <v>512</v>
      </c>
      <c r="G280" s="216"/>
      <c r="H280" s="220">
        <v>0.151</v>
      </c>
      <c r="I280" s="221"/>
      <c r="J280" s="216"/>
      <c r="K280" s="216"/>
      <c r="L280" s="222"/>
      <c r="M280" s="223"/>
      <c r="N280" s="224"/>
      <c r="O280" s="224"/>
      <c r="P280" s="224"/>
      <c r="Q280" s="224"/>
      <c r="R280" s="224"/>
      <c r="S280" s="224"/>
      <c r="T280" s="225"/>
      <c r="AT280" s="226" t="s">
        <v>219</v>
      </c>
      <c r="AU280" s="226" t="s">
        <v>80</v>
      </c>
      <c r="AV280" s="12" t="s">
        <v>80</v>
      </c>
      <c r="AW280" s="12" t="s">
        <v>6</v>
      </c>
      <c r="AX280" s="12" t="s">
        <v>78</v>
      </c>
      <c r="AY280" s="226" t="s">
        <v>210</v>
      </c>
    </row>
    <row r="281" spans="2:65" s="1" customFormat="1" ht="25.5" customHeight="1">
      <c r="B281" s="41"/>
      <c r="C281" s="203" t="s">
        <v>513</v>
      </c>
      <c r="D281" s="203" t="s">
        <v>212</v>
      </c>
      <c r="E281" s="204" t="s">
        <v>514</v>
      </c>
      <c r="F281" s="205" t="s">
        <v>515</v>
      </c>
      <c r="G281" s="206" t="s">
        <v>274</v>
      </c>
      <c r="H281" s="207">
        <v>0.109</v>
      </c>
      <c r="I281" s="208"/>
      <c r="J281" s="209">
        <f>ROUND(I281*H281,2)</f>
        <v>0</v>
      </c>
      <c r="K281" s="205" t="s">
        <v>216</v>
      </c>
      <c r="L281" s="61"/>
      <c r="M281" s="210" t="s">
        <v>21</v>
      </c>
      <c r="N281" s="211" t="s">
        <v>42</v>
      </c>
      <c r="O281" s="42"/>
      <c r="P281" s="212">
        <f>O281*H281</f>
        <v>0</v>
      </c>
      <c r="Q281" s="212">
        <v>0.01709</v>
      </c>
      <c r="R281" s="212">
        <f>Q281*H281</f>
        <v>0.0018628100000000001</v>
      </c>
      <c r="S281" s="212">
        <v>0</v>
      </c>
      <c r="T281" s="213">
        <f>S281*H281</f>
        <v>0</v>
      </c>
      <c r="AR281" s="25" t="s">
        <v>217</v>
      </c>
      <c r="AT281" s="25" t="s">
        <v>212</v>
      </c>
      <c r="AU281" s="25" t="s">
        <v>80</v>
      </c>
      <c r="AY281" s="25" t="s">
        <v>210</v>
      </c>
      <c r="BE281" s="214">
        <f>IF(N281="základní",J281,0)</f>
        <v>0</v>
      </c>
      <c r="BF281" s="214">
        <f>IF(N281="snížená",J281,0)</f>
        <v>0</v>
      </c>
      <c r="BG281" s="214">
        <f>IF(N281="zákl. přenesená",J281,0)</f>
        <v>0</v>
      </c>
      <c r="BH281" s="214">
        <f>IF(N281="sníž. přenesená",J281,0)</f>
        <v>0</v>
      </c>
      <c r="BI281" s="214">
        <f>IF(N281="nulová",J281,0)</f>
        <v>0</v>
      </c>
      <c r="BJ281" s="25" t="s">
        <v>78</v>
      </c>
      <c r="BK281" s="214">
        <f>ROUND(I281*H281,2)</f>
        <v>0</v>
      </c>
      <c r="BL281" s="25" t="s">
        <v>217</v>
      </c>
      <c r="BM281" s="25" t="s">
        <v>516</v>
      </c>
    </row>
    <row r="282" spans="2:51" s="12" customFormat="1" ht="13.5">
      <c r="B282" s="215"/>
      <c r="C282" s="216"/>
      <c r="D282" s="217" t="s">
        <v>219</v>
      </c>
      <c r="E282" s="218" t="s">
        <v>21</v>
      </c>
      <c r="F282" s="219" t="s">
        <v>517</v>
      </c>
      <c r="G282" s="216"/>
      <c r="H282" s="220">
        <v>0.109</v>
      </c>
      <c r="I282" s="221"/>
      <c r="J282" s="216"/>
      <c r="K282" s="216"/>
      <c r="L282" s="222"/>
      <c r="M282" s="223"/>
      <c r="N282" s="224"/>
      <c r="O282" s="224"/>
      <c r="P282" s="224"/>
      <c r="Q282" s="224"/>
      <c r="R282" s="224"/>
      <c r="S282" s="224"/>
      <c r="T282" s="225"/>
      <c r="AT282" s="226" t="s">
        <v>219</v>
      </c>
      <c r="AU282" s="226" t="s">
        <v>80</v>
      </c>
      <c r="AV282" s="12" t="s">
        <v>80</v>
      </c>
      <c r="AW282" s="12" t="s">
        <v>35</v>
      </c>
      <c r="AX282" s="12" t="s">
        <v>78</v>
      </c>
      <c r="AY282" s="226" t="s">
        <v>210</v>
      </c>
    </row>
    <row r="283" spans="2:65" s="1" customFormat="1" ht="16.5" customHeight="1">
      <c r="B283" s="41"/>
      <c r="C283" s="238" t="s">
        <v>518</v>
      </c>
      <c r="D283" s="238" t="s">
        <v>302</v>
      </c>
      <c r="E283" s="239" t="s">
        <v>519</v>
      </c>
      <c r="F283" s="240" t="s">
        <v>520</v>
      </c>
      <c r="G283" s="241" t="s">
        <v>274</v>
      </c>
      <c r="H283" s="242">
        <v>0.114</v>
      </c>
      <c r="I283" s="243"/>
      <c r="J283" s="244">
        <f>ROUND(I283*H283,2)</f>
        <v>0</v>
      </c>
      <c r="K283" s="240" t="s">
        <v>216</v>
      </c>
      <c r="L283" s="245"/>
      <c r="M283" s="246" t="s">
        <v>21</v>
      </c>
      <c r="N283" s="247" t="s">
        <v>42</v>
      </c>
      <c r="O283" s="42"/>
      <c r="P283" s="212">
        <f>O283*H283</f>
        <v>0</v>
      </c>
      <c r="Q283" s="212">
        <v>1</v>
      </c>
      <c r="R283" s="212">
        <f>Q283*H283</f>
        <v>0.114</v>
      </c>
      <c r="S283" s="212">
        <v>0</v>
      </c>
      <c r="T283" s="213">
        <f>S283*H283</f>
        <v>0</v>
      </c>
      <c r="AR283" s="25" t="s">
        <v>252</v>
      </c>
      <c r="AT283" s="25" t="s">
        <v>302</v>
      </c>
      <c r="AU283" s="25" t="s">
        <v>80</v>
      </c>
      <c r="AY283" s="25" t="s">
        <v>210</v>
      </c>
      <c r="BE283" s="214">
        <f>IF(N283="základní",J283,0)</f>
        <v>0</v>
      </c>
      <c r="BF283" s="214">
        <f>IF(N283="snížená",J283,0)</f>
        <v>0</v>
      </c>
      <c r="BG283" s="214">
        <f>IF(N283="zákl. přenesená",J283,0)</f>
        <v>0</v>
      </c>
      <c r="BH283" s="214">
        <f>IF(N283="sníž. přenesená",J283,0)</f>
        <v>0</v>
      </c>
      <c r="BI283" s="214">
        <f>IF(N283="nulová",J283,0)</f>
        <v>0</v>
      </c>
      <c r="BJ283" s="25" t="s">
        <v>78</v>
      </c>
      <c r="BK283" s="214">
        <f>ROUND(I283*H283,2)</f>
        <v>0</v>
      </c>
      <c r="BL283" s="25" t="s">
        <v>217</v>
      </c>
      <c r="BM283" s="25" t="s">
        <v>521</v>
      </c>
    </row>
    <row r="284" spans="2:51" s="12" customFormat="1" ht="13.5">
      <c r="B284" s="215"/>
      <c r="C284" s="216"/>
      <c r="D284" s="217" t="s">
        <v>219</v>
      </c>
      <c r="E284" s="216"/>
      <c r="F284" s="219" t="s">
        <v>522</v>
      </c>
      <c r="G284" s="216"/>
      <c r="H284" s="220">
        <v>0.114</v>
      </c>
      <c r="I284" s="221"/>
      <c r="J284" s="216"/>
      <c r="K284" s="216"/>
      <c r="L284" s="222"/>
      <c r="M284" s="223"/>
      <c r="N284" s="224"/>
      <c r="O284" s="224"/>
      <c r="P284" s="224"/>
      <c r="Q284" s="224"/>
      <c r="R284" s="224"/>
      <c r="S284" s="224"/>
      <c r="T284" s="225"/>
      <c r="AT284" s="226" t="s">
        <v>219</v>
      </c>
      <c r="AU284" s="226" t="s">
        <v>80</v>
      </c>
      <c r="AV284" s="12" t="s">
        <v>80</v>
      </c>
      <c r="AW284" s="12" t="s">
        <v>6</v>
      </c>
      <c r="AX284" s="12" t="s">
        <v>78</v>
      </c>
      <c r="AY284" s="226" t="s">
        <v>210</v>
      </c>
    </row>
    <row r="285" spans="2:65" s="1" customFormat="1" ht="16.5" customHeight="1">
      <c r="B285" s="41"/>
      <c r="C285" s="203" t="s">
        <v>523</v>
      </c>
      <c r="D285" s="203" t="s">
        <v>212</v>
      </c>
      <c r="E285" s="204" t="s">
        <v>524</v>
      </c>
      <c r="F285" s="205" t="s">
        <v>525</v>
      </c>
      <c r="G285" s="206" t="s">
        <v>274</v>
      </c>
      <c r="H285" s="207">
        <v>0.679</v>
      </c>
      <c r="I285" s="208"/>
      <c r="J285" s="209">
        <f>ROUND(I285*H285,2)</f>
        <v>0</v>
      </c>
      <c r="K285" s="205" t="s">
        <v>216</v>
      </c>
      <c r="L285" s="61"/>
      <c r="M285" s="210" t="s">
        <v>21</v>
      </c>
      <c r="N285" s="211" t="s">
        <v>42</v>
      </c>
      <c r="O285" s="42"/>
      <c r="P285" s="212">
        <f>O285*H285</f>
        <v>0</v>
      </c>
      <c r="Q285" s="212">
        <v>1.09</v>
      </c>
      <c r="R285" s="212">
        <f>Q285*H285</f>
        <v>0.7401100000000002</v>
      </c>
      <c r="S285" s="212">
        <v>0</v>
      </c>
      <c r="T285" s="213">
        <f>S285*H285</f>
        <v>0</v>
      </c>
      <c r="AR285" s="25" t="s">
        <v>217</v>
      </c>
      <c r="AT285" s="25" t="s">
        <v>212</v>
      </c>
      <c r="AU285" s="25" t="s">
        <v>80</v>
      </c>
      <c r="AY285" s="25" t="s">
        <v>210</v>
      </c>
      <c r="BE285" s="214">
        <f>IF(N285="základní",J285,0)</f>
        <v>0</v>
      </c>
      <c r="BF285" s="214">
        <f>IF(N285="snížená",J285,0)</f>
        <v>0</v>
      </c>
      <c r="BG285" s="214">
        <f>IF(N285="zákl. přenesená",J285,0)</f>
        <v>0</v>
      </c>
      <c r="BH285" s="214">
        <f>IF(N285="sníž. přenesená",J285,0)</f>
        <v>0</v>
      </c>
      <c r="BI285" s="214">
        <f>IF(N285="nulová",J285,0)</f>
        <v>0</v>
      </c>
      <c r="BJ285" s="25" t="s">
        <v>78</v>
      </c>
      <c r="BK285" s="214">
        <f>ROUND(I285*H285,2)</f>
        <v>0</v>
      </c>
      <c r="BL285" s="25" t="s">
        <v>217</v>
      </c>
      <c r="BM285" s="25" t="s">
        <v>526</v>
      </c>
    </row>
    <row r="286" spans="2:51" s="12" customFormat="1" ht="13.5">
      <c r="B286" s="215"/>
      <c r="C286" s="216"/>
      <c r="D286" s="217" t="s">
        <v>219</v>
      </c>
      <c r="E286" s="218" t="s">
        <v>21</v>
      </c>
      <c r="F286" s="219" t="s">
        <v>527</v>
      </c>
      <c r="G286" s="216"/>
      <c r="H286" s="220">
        <v>0.447</v>
      </c>
      <c r="I286" s="221"/>
      <c r="J286" s="216"/>
      <c r="K286" s="216"/>
      <c r="L286" s="222"/>
      <c r="M286" s="223"/>
      <c r="N286" s="224"/>
      <c r="O286" s="224"/>
      <c r="P286" s="224"/>
      <c r="Q286" s="224"/>
      <c r="R286" s="224"/>
      <c r="S286" s="224"/>
      <c r="T286" s="225"/>
      <c r="AT286" s="226" t="s">
        <v>219</v>
      </c>
      <c r="AU286" s="226" t="s">
        <v>80</v>
      </c>
      <c r="AV286" s="12" t="s">
        <v>80</v>
      </c>
      <c r="AW286" s="12" t="s">
        <v>35</v>
      </c>
      <c r="AX286" s="12" t="s">
        <v>71</v>
      </c>
      <c r="AY286" s="226" t="s">
        <v>210</v>
      </c>
    </row>
    <row r="287" spans="2:51" s="12" customFormat="1" ht="13.5">
      <c r="B287" s="215"/>
      <c r="C287" s="216"/>
      <c r="D287" s="217" t="s">
        <v>219</v>
      </c>
      <c r="E287" s="218" t="s">
        <v>21</v>
      </c>
      <c r="F287" s="219" t="s">
        <v>528</v>
      </c>
      <c r="G287" s="216"/>
      <c r="H287" s="220">
        <v>0.232</v>
      </c>
      <c r="I287" s="221"/>
      <c r="J287" s="216"/>
      <c r="K287" s="216"/>
      <c r="L287" s="222"/>
      <c r="M287" s="223"/>
      <c r="N287" s="224"/>
      <c r="O287" s="224"/>
      <c r="P287" s="224"/>
      <c r="Q287" s="224"/>
      <c r="R287" s="224"/>
      <c r="S287" s="224"/>
      <c r="T287" s="225"/>
      <c r="AT287" s="226" t="s">
        <v>219</v>
      </c>
      <c r="AU287" s="226" t="s">
        <v>80</v>
      </c>
      <c r="AV287" s="12" t="s">
        <v>80</v>
      </c>
      <c r="AW287" s="12" t="s">
        <v>35</v>
      </c>
      <c r="AX287" s="12" t="s">
        <v>71</v>
      </c>
      <c r="AY287" s="226" t="s">
        <v>210</v>
      </c>
    </row>
    <row r="288" spans="2:51" s="13" customFormat="1" ht="13.5">
      <c r="B288" s="227"/>
      <c r="C288" s="228"/>
      <c r="D288" s="217" t="s">
        <v>219</v>
      </c>
      <c r="E288" s="229" t="s">
        <v>21</v>
      </c>
      <c r="F288" s="230" t="s">
        <v>240</v>
      </c>
      <c r="G288" s="228"/>
      <c r="H288" s="231">
        <v>0.679</v>
      </c>
      <c r="I288" s="232"/>
      <c r="J288" s="228"/>
      <c r="K288" s="228"/>
      <c r="L288" s="233"/>
      <c r="M288" s="234"/>
      <c r="N288" s="235"/>
      <c r="O288" s="235"/>
      <c r="P288" s="235"/>
      <c r="Q288" s="235"/>
      <c r="R288" s="235"/>
      <c r="S288" s="235"/>
      <c r="T288" s="236"/>
      <c r="AT288" s="237" t="s">
        <v>219</v>
      </c>
      <c r="AU288" s="237" t="s">
        <v>80</v>
      </c>
      <c r="AV288" s="13" t="s">
        <v>217</v>
      </c>
      <c r="AW288" s="13" t="s">
        <v>35</v>
      </c>
      <c r="AX288" s="13" t="s">
        <v>78</v>
      </c>
      <c r="AY288" s="237" t="s">
        <v>210</v>
      </c>
    </row>
    <row r="289" spans="2:65" s="1" customFormat="1" ht="16.5" customHeight="1">
      <c r="B289" s="41"/>
      <c r="C289" s="203" t="s">
        <v>529</v>
      </c>
      <c r="D289" s="203" t="s">
        <v>212</v>
      </c>
      <c r="E289" s="204" t="s">
        <v>530</v>
      </c>
      <c r="F289" s="205" t="s">
        <v>531</v>
      </c>
      <c r="G289" s="206" t="s">
        <v>274</v>
      </c>
      <c r="H289" s="207">
        <v>0.769</v>
      </c>
      <c r="I289" s="208"/>
      <c r="J289" s="209">
        <f>ROUND(I289*H289,2)</f>
        <v>0</v>
      </c>
      <c r="K289" s="205" t="s">
        <v>216</v>
      </c>
      <c r="L289" s="61"/>
      <c r="M289" s="210" t="s">
        <v>21</v>
      </c>
      <c r="N289" s="211" t="s">
        <v>42</v>
      </c>
      <c r="O289" s="42"/>
      <c r="P289" s="212">
        <f>O289*H289</f>
        <v>0</v>
      </c>
      <c r="Q289" s="212">
        <v>1.09</v>
      </c>
      <c r="R289" s="212">
        <f>Q289*H289</f>
        <v>0.8382100000000001</v>
      </c>
      <c r="S289" s="212">
        <v>0</v>
      </c>
      <c r="T289" s="213">
        <f>S289*H289</f>
        <v>0</v>
      </c>
      <c r="AR289" s="25" t="s">
        <v>217</v>
      </c>
      <c r="AT289" s="25" t="s">
        <v>212</v>
      </c>
      <c r="AU289" s="25" t="s">
        <v>80</v>
      </c>
      <c r="AY289" s="25" t="s">
        <v>210</v>
      </c>
      <c r="BE289" s="214">
        <f>IF(N289="základní",J289,0)</f>
        <v>0</v>
      </c>
      <c r="BF289" s="214">
        <f>IF(N289="snížená",J289,0)</f>
        <v>0</v>
      </c>
      <c r="BG289" s="214">
        <f>IF(N289="zákl. přenesená",J289,0)</f>
        <v>0</v>
      </c>
      <c r="BH289" s="214">
        <f>IF(N289="sníž. přenesená",J289,0)</f>
        <v>0</v>
      </c>
      <c r="BI289" s="214">
        <f>IF(N289="nulová",J289,0)</f>
        <v>0</v>
      </c>
      <c r="BJ289" s="25" t="s">
        <v>78</v>
      </c>
      <c r="BK289" s="214">
        <f>ROUND(I289*H289,2)</f>
        <v>0</v>
      </c>
      <c r="BL289" s="25" t="s">
        <v>217</v>
      </c>
      <c r="BM289" s="25" t="s">
        <v>532</v>
      </c>
    </row>
    <row r="290" spans="2:51" s="12" customFormat="1" ht="13.5">
      <c r="B290" s="215"/>
      <c r="C290" s="216"/>
      <c r="D290" s="217" t="s">
        <v>219</v>
      </c>
      <c r="E290" s="218" t="s">
        <v>21</v>
      </c>
      <c r="F290" s="219" t="s">
        <v>533</v>
      </c>
      <c r="G290" s="216"/>
      <c r="H290" s="220">
        <v>0.432</v>
      </c>
      <c r="I290" s="221"/>
      <c r="J290" s="216"/>
      <c r="K290" s="216"/>
      <c r="L290" s="222"/>
      <c r="M290" s="223"/>
      <c r="N290" s="224"/>
      <c r="O290" s="224"/>
      <c r="P290" s="224"/>
      <c r="Q290" s="224"/>
      <c r="R290" s="224"/>
      <c r="S290" s="224"/>
      <c r="T290" s="225"/>
      <c r="AT290" s="226" t="s">
        <v>219</v>
      </c>
      <c r="AU290" s="226" t="s">
        <v>80</v>
      </c>
      <c r="AV290" s="12" t="s">
        <v>80</v>
      </c>
      <c r="AW290" s="12" t="s">
        <v>35</v>
      </c>
      <c r="AX290" s="12" t="s">
        <v>71</v>
      </c>
      <c r="AY290" s="226" t="s">
        <v>210</v>
      </c>
    </row>
    <row r="291" spans="2:51" s="12" customFormat="1" ht="13.5">
      <c r="B291" s="215"/>
      <c r="C291" s="216"/>
      <c r="D291" s="217" t="s">
        <v>219</v>
      </c>
      <c r="E291" s="218" t="s">
        <v>21</v>
      </c>
      <c r="F291" s="219" t="s">
        <v>534</v>
      </c>
      <c r="G291" s="216"/>
      <c r="H291" s="220">
        <v>0.337</v>
      </c>
      <c r="I291" s="221"/>
      <c r="J291" s="216"/>
      <c r="K291" s="216"/>
      <c r="L291" s="222"/>
      <c r="M291" s="223"/>
      <c r="N291" s="224"/>
      <c r="O291" s="224"/>
      <c r="P291" s="224"/>
      <c r="Q291" s="224"/>
      <c r="R291" s="224"/>
      <c r="S291" s="224"/>
      <c r="T291" s="225"/>
      <c r="AT291" s="226" t="s">
        <v>219</v>
      </c>
      <c r="AU291" s="226" t="s">
        <v>80</v>
      </c>
      <c r="AV291" s="12" t="s">
        <v>80</v>
      </c>
      <c r="AW291" s="12" t="s">
        <v>35</v>
      </c>
      <c r="AX291" s="12" t="s">
        <v>71</v>
      </c>
      <c r="AY291" s="226" t="s">
        <v>210</v>
      </c>
    </row>
    <row r="292" spans="2:51" s="13" customFormat="1" ht="13.5">
      <c r="B292" s="227"/>
      <c r="C292" s="228"/>
      <c r="D292" s="217" t="s">
        <v>219</v>
      </c>
      <c r="E292" s="229" t="s">
        <v>21</v>
      </c>
      <c r="F292" s="230" t="s">
        <v>240</v>
      </c>
      <c r="G292" s="228"/>
      <c r="H292" s="231">
        <v>0.769</v>
      </c>
      <c r="I292" s="232"/>
      <c r="J292" s="228"/>
      <c r="K292" s="228"/>
      <c r="L292" s="233"/>
      <c r="M292" s="234"/>
      <c r="N292" s="235"/>
      <c r="O292" s="235"/>
      <c r="P292" s="235"/>
      <c r="Q292" s="235"/>
      <c r="R292" s="235"/>
      <c r="S292" s="235"/>
      <c r="T292" s="236"/>
      <c r="AT292" s="237" t="s">
        <v>219</v>
      </c>
      <c r="AU292" s="237" t="s">
        <v>80</v>
      </c>
      <c r="AV292" s="13" t="s">
        <v>217</v>
      </c>
      <c r="AW292" s="13" t="s">
        <v>35</v>
      </c>
      <c r="AX292" s="13" t="s">
        <v>78</v>
      </c>
      <c r="AY292" s="237" t="s">
        <v>210</v>
      </c>
    </row>
    <row r="293" spans="2:65" s="1" customFormat="1" ht="16.5" customHeight="1">
      <c r="B293" s="41"/>
      <c r="C293" s="203" t="s">
        <v>535</v>
      </c>
      <c r="D293" s="203" t="s">
        <v>212</v>
      </c>
      <c r="E293" s="204" t="s">
        <v>536</v>
      </c>
      <c r="F293" s="205" t="s">
        <v>537</v>
      </c>
      <c r="G293" s="206" t="s">
        <v>274</v>
      </c>
      <c r="H293" s="207">
        <v>0.672</v>
      </c>
      <c r="I293" s="208"/>
      <c r="J293" s="209">
        <f>ROUND(I293*H293,2)</f>
        <v>0</v>
      </c>
      <c r="K293" s="205" t="s">
        <v>216</v>
      </c>
      <c r="L293" s="61"/>
      <c r="M293" s="210" t="s">
        <v>21</v>
      </c>
      <c r="N293" s="211" t="s">
        <v>42</v>
      </c>
      <c r="O293" s="42"/>
      <c r="P293" s="212">
        <f>O293*H293</f>
        <v>0</v>
      </c>
      <c r="Q293" s="212">
        <v>1.09</v>
      </c>
      <c r="R293" s="212">
        <f>Q293*H293</f>
        <v>0.7324800000000001</v>
      </c>
      <c r="S293" s="212">
        <v>0</v>
      </c>
      <c r="T293" s="213">
        <f>S293*H293</f>
        <v>0</v>
      </c>
      <c r="AR293" s="25" t="s">
        <v>217</v>
      </c>
      <c r="AT293" s="25" t="s">
        <v>212</v>
      </c>
      <c r="AU293" s="25" t="s">
        <v>80</v>
      </c>
      <c r="AY293" s="25" t="s">
        <v>210</v>
      </c>
      <c r="BE293" s="214">
        <f>IF(N293="základní",J293,0)</f>
        <v>0</v>
      </c>
      <c r="BF293" s="214">
        <f>IF(N293="snížená",J293,0)</f>
        <v>0</v>
      </c>
      <c r="BG293" s="214">
        <f>IF(N293="zákl. přenesená",J293,0)</f>
        <v>0</v>
      </c>
      <c r="BH293" s="214">
        <f>IF(N293="sníž. přenesená",J293,0)</f>
        <v>0</v>
      </c>
      <c r="BI293" s="214">
        <f>IF(N293="nulová",J293,0)</f>
        <v>0</v>
      </c>
      <c r="BJ293" s="25" t="s">
        <v>78</v>
      </c>
      <c r="BK293" s="214">
        <f>ROUND(I293*H293,2)</f>
        <v>0</v>
      </c>
      <c r="BL293" s="25" t="s">
        <v>217</v>
      </c>
      <c r="BM293" s="25" t="s">
        <v>538</v>
      </c>
    </row>
    <row r="294" spans="2:51" s="12" customFormat="1" ht="13.5">
      <c r="B294" s="215"/>
      <c r="C294" s="216"/>
      <c r="D294" s="217" t="s">
        <v>219</v>
      </c>
      <c r="E294" s="218" t="s">
        <v>21</v>
      </c>
      <c r="F294" s="219" t="s">
        <v>539</v>
      </c>
      <c r="G294" s="216"/>
      <c r="H294" s="220">
        <v>0.383</v>
      </c>
      <c r="I294" s="221"/>
      <c r="J294" s="216"/>
      <c r="K294" s="216"/>
      <c r="L294" s="222"/>
      <c r="M294" s="223"/>
      <c r="N294" s="224"/>
      <c r="O294" s="224"/>
      <c r="P294" s="224"/>
      <c r="Q294" s="224"/>
      <c r="R294" s="224"/>
      <c r="S294" s="224"/>
      <c r="T294" s="225"/>
      <c r="AT294" s="226" t="s">
        <v>219</v>
      </c>
      <c r="AU294" s="226" t="s">
        <v>80</v>
      </c>
      <c r="AV294" s="12" t="s">
        <v>80</v>
      </c>
      <c r="AW294" s="12" t="s">
        <v>35</v>
      </c>
      <c r="AX294" s="12" t="s">
        <v>71</v>
      </c>
      <c r="AY294" s="226" t="s">
        <v>210</v>
      </c>
    </row>
    <row r="295" spans="2:51" s="12" customFormat="1" ht="13.5">
      <c r="B295" s="215"/>
      <c r="C295" s="216"/>
      <c r="D295" s="217" t="s">
        <v>219</v>
      </c>
      <c r="E295" s="218" t="s">
        <v>21</v>
      </c>
      <c r="F295" s="219" t="s">
        <v>540</v>
      </c>
      <c r="G295" s="216"/>
      <c r="H295" s="220">
        <v>0.289</v>
      </c>
      <c r="I295" s="221"/>
      <c r="J295" s="216"/>
      <c r="K295" s="216"/>
      <c r="L295" s="222"/>
      <c r="M295" s="223"/>
      <c r="N295" s="224"/>
      <c r="O295" s="224"/>
      <c r="P295" s="224"/>
      <c r="Q295" s="224"/>
      <c r="R295" s="224"/>
      <c r="S295" s="224"/>
      <c r="T295" s="225"/>
      <c r="AT295" s="226" t="s">
        <v>219</v>
      </c>
      <c r="AU295" s="226" t="s">
        <v>80</v>
      </c>
      <c r="AV295" s="12" t="s">
        <v>80</v>
      </c>
      <c r="AW295" s="12" t="s">
        <v>35</v>
      </c>
      <c r="AX295" s="12" t="s">
        <v>71</v>
      </c>
      <c r="AY295" s="226" t="s">
        <v>210</v>
      </c>
    </row>
    <row r="296" spans="2:51" s="13" customFormat="1" ht="13.5">
      <c r="B296" s="227"/>
      <c r="C296" s="228"/>
      <c r="D296" s="217" t="s">
        <v>219</v>
      </c>
      <c r="E296" s="229" t="s">
        <v>21</v>
      </c>
      <c r="F296" s="230" t="s">
        <v>240</v>
      </c>
      <c r="G296" s="228"/>
      <c r="H296" s="231">
        <v>0.672</v>
      </c>
      <c r="I296" s="232"/>
      <c r="J296" s="228"/>
      <c r="K296" s="228"/>
      <c r="L296" s="233"/>
      <c r="M296" s="234"/>
      <c r="N296" s="235"/>
      <c r="O296" s="235"/>
      <c r="P296" s="235"/>
      <c r="Q296" s="235"/>
      <c r="R296" s="235"/>
      <c r="S296" s="235"/>
      <c r="T296" s="236"/>
      <c r="AT296" s="237" t="s">
        <v>219</v>
      </c>
      <c r="AU296" s="237" t="s">
        <v>80</v>
      </c>
      <c r="AV296" s="13" t="s">
        <v>217</v>
      </c>
      <c r="AW296" s="13" t="s">
        <v>35</v>
      </c>
      <c r="AX296" s="13" t="s">
        <v>78</v>
      </c>
      <c r="AY296" s="237" t="s">
        <v>210</v>
      </c>
    </row>
    <row r="297" spans="2:65" s="1" customFormat="1" ht="16.5" customHeight="1">
      <c r="B297" s="41"/>
      <c r="C297" s="203" t="s">
        <v>541</v>
      </c>
      <c r="D297" s="203" t="s">
        <v>212</v>
      </c>
      <c r="E297" s="204" t="s">
        <v>542</v>
      </c>
      <c r="F297" s="205" t="s">
        <v>543</v>
      </c>
      <c r="G297" s="206" t="s">
        <v>226</v>
      </c>
      <c r="H297" s="207">
        <v>159.814</v>
      </c>
      <c r="I297" s="208"/>
      <c r="J297" s="209">
        <f>ROUND(I297*H297,2)</f>
        <v>0</v>
      </c>
      <c r="K297" s="205" t="s">
        <v>216</v>
      </c>
      <c r="L297" s="61"/>
      <c r="M297" s="210" t="s">
        <v>21</v>
      </c>
      <c r="N297" s="211" t="s">
        <v>42</v>
      </c>
      <c r="O297" s="42"/>
      <c r="P297" s="212">
        <f>O297*H297</f>
        <v>0</v>
      </c>
      <c r="Q297" s="212">
        <v>0.02857</v>
      </c>
      <c r="R297" s="212">
        <f>Q297*H297</f>
        <v>4.56588598</v>
      </c>
      <c r="S297" s="212">
        <v>0</v>
      </c>
      <c r="T297" s="213">
        <f>S297*H297</f>
        <v>0</v>
      </c>
      <c r="AR297" s="25" t="s">
        <v>217</v>
      </c>
      <c r="AT297" s="25" t="s">
        <v>212</v>
      </c>
      <c r="AU297" s="25" t="s">
        <v>80</v>
      </c>
      <c r="AY297" s="25" t="s">
        <v>210</v>
      </c>
      <c r="BE297" s="214">
        <f>IF(N297="základní",J297,0)</f>
        <v>0</v>
      </c>
      <c r="BF297" s="214">
        <f>IF(N297="snížená",J297,0)</f>
        <v>0</v>
      </c>
      <c r="BG297" s="214">
        <f>IF(N297="zákl. přenesená",J297,0)</f>
        <v>0</v>
      </c>
      <c r="BH297" s="214">
        <f>IF(N297="sníž. přenesená",J297,0)</f>
        <v>0</v>
      </c>
      <c r="BI297" s="214">
        <f>IF(N297="nulová",J297,0)</f>
        <v>0</v>
      </c>
      <c r="BJ297" s="25" t="s">
        <v>78</v>
      </c>
      <c r="BK297" s="214">
        <f>ROUND(I297*H297,2)</f>
        <v>0</v>
      </c>
      <c r="BL297" s="25" t="s">
        <v>217</v>
      </c>
      <c r="BM297" s="25" t="s">
        <v>544</v>
      </c>
    </row>
    <row r="298" spans="2:51" s="12" customFormat="1" ht="27">
      <c r="B298" s="215"/>
      <c r="C298" s="216"/>
      <c r="D298" s="217" t="s">
        <v>219</v>
      </c>
      <c r="E298" s="218" t="s">
        <v>21</v>
      </c>
      <c r="F298" s="219" t="s">
        <v>545</v>
      </c>
      <c r="G298" s="216"/>
      <c r="H298" s="220">
        <v>52.349</v>
      </c>
      <c r="I298" s="221"/>
      <c r="J298" s="216"/>
      <c r="K298" s="216"/>
      <c r="L298" s="222"/>
      <c r="M298" s="223"/>
      <c r="N298" s="224"/>
      <c r="O298" s="224"/>
      <c r="P298" s="224"/>
      <c r="Q298" s="224"/>
      <c r="R298" s="224"/>
      <c r="S298" s="224"/>
      <c r="T298" s="225"/>
      <c r="AT298" s="226" t="s">
        <v>219</v>
      </c>
      <c r="AU298" s="226" t="s">
        <v>80</v>
      </c>
      <c r="AV298" s="12" t="s">
        <v>80</v>
      </c>
      <c r="AW298" s="12" t="s">
        <v>35</v>
      </c>
      <c r="AX298" s="12" t="s">
        <v>71</v>
      </c>
      <c r="AY298" s="226" t="s">
        <v>210</v>
      </c>
    </row>
    <row r="299" spans="2:51" s="12" customFormat="1" ht="27">
      <c r="B299" s="215"/>
      <c r="C299" s="216"/>
      <c r="D299" s="217" t="s">
        <v>219</v>
      </c>
      <c r="E299" s="218" t="s">
        <v>21</v>
      </c>
      <c r="F299" s="219" t="s">
        <v>546</v>
      </c>
      <c r="G299" s="216"/>
      <c r="H299" s="220">
        <v>33.09</v>
      </c>
      <c r="I299" s="221"/>
      <c r="J299" s="216"/>
      <c r="K299" s="216"/>
      <c r="L299" s="222"/>
      <c r="M299" s="223"/>
      <c r="N299" s="224"/>
      <c r="O299" s="224"/>
      <c r="P299" s="224"/>
      <c r="Q299" s="224"/>
      <c r="R299" s="224"/>
      <c r="S299" s="224"/>
      <c r="T299" s="225"/>
      <c r="AT299" s="226" t="s">
        <v>219</v>
      </c>
      <c r="AU299" s="226" t="s">
        <v>80</v>
      </c>
      <c r="AV299" s="12" t="s">
        <v>80</v>
      </c>
      <c r="AW299" s="12" t="s">
        <v>35</v>
      </c>
      <c r="AX299" s="12" t="s">
        <v>71</v>
      </c>
      <c r="AY299" s="226" t="s">
        <v>210</v>
      </c>
    </row>
    <row r="300" spans="2:51" s="12" customFormat="1" ht="27">
      <c r="B300" s="215"/>
      <c r="C300" s="216"/>
      <c r="D300" s="217" t="s">
        <v>219</v>
      </c>
      <c r="E300" s="218" t="s">
        <v>21</v>
      </c>
      <c r="F300" s="219" t="s">
        <v>547</v>
      </c>
      <c r="G300" s="216"/>
      <c r="H300" s="220">
        <v>55.155</v>
      </c>
      <c r="I300" s="221"/>
      <c r="J300" s="216"/>
      <c r="K300" s="216"/>
      <c r="L300" s="222"/>
      <c r="M300" s="223"/>
      <c r="N300" s="224"/>
      <c r="O300" s="224"/>
      <c r="P300" s="224"/>
      <c r="Q300" s="224"/>
      <c r="R300" s="224"/>
      <c r="S300" s="224"/>
      <c r="T300" s="225"/>
      <c r="AT300" s="226" t="s">
        <v>219</v>
      </c>
      <c r="AU300" s="226" t="s">
        <v>80</v>
      </c>
      <c r="AV300" s="12" t="s">
        <v>80</v>
      </c>
      <c r="AW300" s="12" t="s">
        <v>35</v>
      </c>
      <c r="AX300" s="12" t="s">
        <v>71</v>
      </c>
      <c r="AY300" s="226" t="s">
        <v>210</v>
      </c>
    </row>
    <row r="301" spans="2:51" s="12" customFormat="1" ht="13.5">
      <c r="B301" s="215"/>
      <c r="C301" s="216"/>
      <c r="D301" s="217" t="s">
        <v>219</v>
      </c>
      <c r="E301" s="218" t="s">
        <v>21</v>
      </c>
      <c r="F301" s="219" t="s">
        <v>548</v>
      </c>
      <c r="G301" s="216"/>
      <c r="H301" s="220">
        <v>7.54</v>
      </c>
      <c r="I301" s="221"/>
      <c r="J301" s="216"/>
      <c r="K301" s="216"/>
      <c r="L301" s="222"/>
      <c r="M301" s="223"/>
      <c r="N301" s="224"/>
      <c r="O301" s="224"/>
      <c r="P301" s="224"/>
      <c r="Q301" s="224"/>
      <c r="R301" s="224"/>
      <c r="S301" s="224"/>
      <c r="T301" s="225"/>
      <c r="AT301" s="226" t="s">
        <v>219</v>
      </c>
      <c r="AU301" s="226" t="s">
        <v>80</v>
      </c>
      <c r="AV301" s="12" t="s">
        <v>80</v>
      </c>
      <c r="AW301" s="12" t="s">
        <v>35</v>
      </c>
      <c r="AX301" s="12" t="s">
        <v>71</v>
      </c>
      <c r="AY301" s="226" t="s">
        <v>210</v>
      </c>
    </row>
    <row r="302" spans="2:51" s="12" customFormat="1" ht="13.5">
      <c r="B302" s="215"/>
      <c r="C302" s="216"/>
      <c r="D302" s="217" t="s">
        <v>219</v>
      </c>
      <c r="E302" s="218" t="s">
        <v>21</v>
      </c>
      <c r="F302" s="219" t="s">
        <v>549</v>
      </c>
      <c r="G302" s="216"/>
      <c r="H302" s="220">
        <v>2.4</v>
      </c>
      <c r="I302" s="221"/>
      <c r="J302" s="216"/>
      <c r="K302" s="216"/>
      <c r="L302" s="222"/>
      <c r="M302" s="223"/>
      <c r="N302" s="224"/>
      <c r="O302" s="224"/>
      <c r="P302" s="224"/>
      <c r="Q302" s="224"/>
      <c r="R302" s="224"/>
      <c r="S302" s="224"/>
      <c r="T302" s="225"/>
      <c r="AT302" s="226" t="s">
        <v>219</v>
      </c>
      <c r="AU302" s="226" t="s">
        <v>80</v>
      </c>
      <c r="AV302" s="12" t="s">
        <v>80</v>
      </c>
      <c r="AW302" s="12" t="s">
        <v>35</v>
      </c>
      <c r="AX302" s="12" t="s">
        <v>71</v>
      </c>
      <c r="AY302" s="226" t="s">
        <v>210</v>
      </c>
    </row>
    <row r="303" spans="2:51" s="12" customFormat="1" ht="13.5">
      <c r="B303" s="215"/>
      <c r="C303" s="216"/>
      <c r="D303" s="217" t="s">
        <v>219</v>
      </c>
      <c r="E303" s="218" t="s">
        <v>21</v>
      </c>
      <c r="F303" s="219" t="s">
        <v>550</v>
      </c>
      <c r="G303" s="216"/>
      <c r="H303" s="220">
        <v>4.4</v>
      </c>
      <c r="I303" s="221"/>
      <c r="J303" s="216"/>
      <c r="K303" s="216"/>
      <c r="L303" s="222"/>
      <c r="M303" s="223"/>
      <c r="N303" s="224"/>
      <c r="O303" s="224"/>
      <c r="P303" s="224"/>
      <c r="Q303" s="224"/>
      <c r="R303" s="224"/>
      <c r="S303" s="224"/>
      <c r="T303" s="225"/>
      <c r="AT303" s="226" t="s">
        <v>219</v>
      </c>
      <c r="AU303" s="226" t="s">
        <v>80</v>
      </c>
      <c r="AV303" s="12" t="s">
        <v>80</v>
      </c>
      <c r="AW303" s="12" t="s">
        <v>35</v>
      </c>
      <c r="AX303" s="12" t="s">
        <v>71</v>
      </c>
      <c r="AY303" s="226" t="s">
        <v>210</v>
      </c>
    </row>
    <row r="304" spans="2:51" s="12" customFormat="1" ht="13.5">
      <c r="B304" s="215"/>
      <c r="C304" s="216"/>
      <c r="D304" s="217" t="s">
        <v>219</v>
      </c>
      <c r="E304" s="218" t="s">
        <v>21</v>
      </c>
      <c r="F304" s="219" t="s">
        <v>551</v>
      </c>
      <c r="G304" s="216"/>
      <c r="H304" s="220">
        <v>4.88</v>
      </c>
      <c r="I304" s="221"/>
      <c r="J304" s="216"/>
      <c r="K304" s="216"/>
      <c r="L304" s="222"/>
      <c r="M304" s="223"/>
      <c r="N304" s="224"/>
      <c r="O304" s="224"/>
      <c r="P304" s="224"/>
      <c r="Q304" s="224"/>
      <c r="R304" s="224"/>
      <c r="S304" s="224"/>
      <c r="T304" s="225"/>
      <c r="AT304" s="226" t="s">
        <v>219</v>
      </c>
      <c r="AU304" s="226" t="s">
        <v>80</v>
      </c>
      <c r="AV304" s="12" t="s">
        <v>80</v>
      </c>
      <c r="AW304" s="12" t="s">
        <v>35</v>
      </c>
      <c r="AX304" s="12" t="s">
        <v>71</v>
      </c>
      <c r="AY304" s="226" t="s">
        <v>210</v>
      </c>
    </row>
    <row r="305" spans="2:51" s="13" customFormat="1" ht="13.5">
      <c r="B305" s="227"/>
      <c r="C305" s="228"/>
      <c r="D305" s="217" t="s">
        <v>219</v>
      </c>
      <c r="E305" s="229" t="s">
        <v>21</v>
      </c>
      <c r="F305" s="230" t="s">
        <v>552</v>
      </c>
      <c r="G305" s="228"/>
      <c r="H305" s="231">
        <v>159.814</v>
      </c>
      <c r="I305" s="232"/>
      <c r="J305" s="228"/>
      <c r="K305" s="228"/>
      <c r="L305" s="233"/>
      <c r="M305" s="234"/>
      <c r="N305" s="235"/>
      <c r="O305" s="235"/>
      <c r="P305" s="235"/>
      <c r="Q305" s="235"/>
      <c r="R305" s="235"/>
      <c r="S305" s="235"/>
      <c r="T305" s="236"/>
      <c r="AT305" s="237" t="s">
        <v>219</v>
      </c>
      <c r="AU305" s="237" t="s">
        <v>80</v>
      </c>
      <c r="AV305" s="13" t="s">
        <v>217</v>
      </c>
      <c r="AW305" s="13" t="s">
        <v>35</v>
      </c>
      <c r="AX305" s="13" t="s">
        <v>78</v>
      </c>
      <c r="AY305" s="237" t="s">
        <v>210</v>
      </c>
    </row>
    <row r="306" spans="2:65" s="1" customFormat="1" ht="16.5" customHeight="1">
      <c r="B306" s="41"/>
      <c r="C306" s="203" t="s">
        <v>553</v>
      </c>
      <c r="D306" s="203" t="s">
        <v>212</v>
      </c>
      <c r="E306" s="204" t="s">
        <v>554</v>
      </c>
      <c r="F306" s="205" t="s">
        <v>555</v>
      </c>
      <c r="G306" s="206" t="s">
        <v>231</v>
      </c>
      <c r="H306" s="207">
        <v>0.376</v>
      </c>
      <c r="I306" s="208"/>
      <c r="J306" s="209">
        <f>ROUND(I306*H306,2)</f>
        <v>0</v>
      </c>
      <c r="K306" s="205" t="s">
        <v>216</v>
      </c>
      <c r="L306" s="61"/>
      <c r="M306" s="210" t="s">
        <v>21</v>
      </c>
      <c r="N306" s="211" t="s">
        <v>42</v>
      </c>
      <c r="O306" s="42"/>
      <c r="P306" s="212">
        <f>O306*H306</f>
        <v>0</v>
      </c>
      <c r="Q306" s="212">
        <v>2.20731</v>
      </c>
      <c r="R306" s="212">
        <f>Q306*H306</f>
        <v>0.8299485600000001</v>
      </c>
      <c r="S306" s="212">
        <v>0</v>
      </c>
      <c r="T306" s="213">
        <f>S306*H306</f>
        <v>0</v>
      </c>
      <c r="AR306" s="25" t="s">
        <v>217</v>
      </c>
      <c r="AT306" s="25" t="s">
        <v>212</v>
      </c>
      <c r="AU306" s="25" t="s">
        <v>80</v>
      </c>
      <c r="AY306" s="25" t="s">
        <v>210</v>
      </c>
      <c r="BE306" s="214">
        <f>IF(N306="základní",J306,0)</f>
        <v>0</v>
      </c>
      <c r="BF306" s="214">
        <f>IF(N306="snížená",J306,0)</f>
        <v>0</v>
      </c>
      <c r="BG306" s="214">
        <f>IF(N306="zákl. přenesená",J306,0)</f>
        <v>0</v>
      </c>
      <c r="BH306" s="214">
        <f>IF(N306="sníž. přenesená",J306,0)</f>
        <v>0</v>
      </c>
      <c r="BI306" s="214">
        <f>IF(N306="nulová",J306,0)</f>
        <v>0</v>
      </c>
      <c r="BJ306" s="25" t="s">
        <v>78</v>
      </c>
      <c r="BK306" s="214">
        <f>ROUND(I306*H306,2)</f>
        <v>0</v>
      </c>
      <c r="BL306" s="25" t="s">
        <v>217</v>
      </c>
      <c r="BM306" s="25" t="s">
        <v>556</v>
      </c>
    </row>
    <row r="307" spans="2:51" s="12" customFormat="1" ht="13.5">
      <c r="B307" s="215"/>
      <c r="C307" s="216"/>
      <c r="D307" s="217" t="s">
        <v>219</v>
      </c>
      <c r="E307" s="218" t="s">
        <v>21</v>
      </c>
      <c r="F307" s="219" t="s">
        <v>557</v>
      </c>
      <c r="G307" s="216"/>
      <c r="H307" s="220">
        <v>0.376</v>
      </c>
      <c r="I307" s="221"/>
      <c r="J307" s="216"/>
      <c r="K307" s="216"/>
      <c r="L307" s="222"/>
      <c r="M307" s="223"/>
      <c r="N307" s="224"/>
      <c r="O307" s="224"/>
      <c r="P307" s="224"/>
      <c r="Q307" s="224"/>
      <c r="R307" s="224"/>
      <c r="S307" s="224"/>
      <c r="T307" s="225"/>
      <c r="AT307" s="226" t="s">
        <v>219</v>
      </c>
      <c r="AU307" s="226" t="s">
        <v>80</v>
      </c>
      <c r="AV307" s="12" t="s">
        <v>80</v>
      </c>
      <c r="AW307" s="12" t="s">
        <v>35</v>
      </c>
      <c r="AX307" s="12" t="s">
        <v>78</v>
      </c>
      <c r="AY307" s="226" t="s">
        <v>210</v>
      </c>
    </row>
    <row r="308" spans="2:65" s="1" customFormat="1" ht="16.5" customHeight="1">
      <c r="B308" s="41"/>
      <c r="C308" s="203" t="s">
        <v>558</v>
      </c>
      <c r="D308" s="203" t="s">
        <v>212</v>
      </c>
      <c r="E308" s="204" t="s">
        <v>559</v>
      </c>
      <c r="F308" s="205" t="s">
        <v>560</v>
      </c>
      <c r="G308" s="206" t="s">
        <v>274</v>
      </c>
      <c r="H308" s="207">
        <v>0.028</v>
      </c>
      <c r="I308" s="208"/>
      <c r="J308" s="209">
        <f>ROUND(I308*H308,2)</f>
        <v>0</v>
      </c>
      <c r="K308" s="205" t="s">
        <v>216</v>
      </c>
      <c r="L308" s="61"/>
      <c r="M308" s="210" t="s">
        <v>21</v>
      </c>
      <c r="N308" s="211" t="s">
        <v>42</v>
      </c>
      <c r="O308" s="42"/>
      <c r="P308" s="212">
        <f>O308*H308</f>
        <v>0</v>
      </c>
      <c r="Q308" s="212">
        <v>1.05197</v>
      </c>
      <c r="R308" s="212">
        <f>Q308*H308</f>
        <v>0.02945516</v>
      </c>
      <c r="S308" s="212">
        <v>0</v>
      </c>
      <c r="T308" s="213">
        <f>S308*H308</f>
        <v>0</v>
      </c>
      <c r="AR308" s="25" t="s">
        <v>217</v>
      </c>
      <c r="AT308" s="25" t="s">
        <v>212</v>
      </c>
      <c r="AU308" s="25" t="s">
        <v>80</v>
      </c>
      <c r="AY308" s="25" t="s">
        <v>210</v>
      </c>
      <c r="BE308" s="214">
        <f>IF(N308="základní",J308,0)</f>
        <v>0</v>
      </c>
      <c r="BF308" s="214">
        <f>IF(N308="snížená",J308,0)</f>
        <v>0</v>
      </c>
      <c r="BG308" s="214">
        <f>IF(N308="zákl. přenesená",J308,0)</f>
        <v>0</v>
      </c>
      <c r="BH308" s="214">
        <f>IF(N308="sníž. přenesená",J308,0)</f>
        <v>0</v>
      </c>
      <c r="BI308" s="214">
        <f>IF(N308="nulová",J308,0)</f>
        <v>0</v>
      </c>
      <c r="BJ308" s="25" t="s">
        <v>78</v>
      </c>
      <c r="BK308" s="214">
        <f>ROUND(I308*H308,2)</f>
        <v>0</v>
      </c>
      <c r="BL308" s="25" t="s">
        <v>217</v>
      </c>
      <c r="BM308" s="25" t="s">
        <v>561</v>
      </c>
    </row>
    <row r="309" spans="2:51" s="12" customFormat="1" ht="13.5">
      <c r="B309" s="215"/>
      <c r="C309" s="216"/>
      <c r="D309" s="217" t="s">
        <v>219</v>
      </c>
      <c r="E309" s="218" t="s">
        <v>21</v>
      </c>
      <c r="F309" s="219" t="s">
        <v>562</v>
      </c>
      <c r="G309" s="216"/>
      <c r="H309" s="220">
        <v>0.028</v>
      </c>
      <c r="I309" s="221"/>
      <c r="J309" s="216"/>
      <c r="K309" s="216"/>
      <c r="L309" s="222"/>
      <c r="M309" s="223"/>
      <c r="N309" s="224"/>
      <c r="O309" s="224"/>
      <c r="P309" s="224"/>
      <c r="Q309" s="224"/>
      <c r="R309" s="224"/>
      <c r="S309" s="224"/>
      <c r="T309" s="225"/>
      <c r="AT309" s="226" t="s">
        <v>219</v>
      </c>
      <c r="AU309" s="226" t="s">
        <v>80</v>
      </c>
      <c r="AV309" s="12" t="s">
        <v>80</v>
      </c>
      <c r="AW309" s="12" t="s">
        <v>35</v>
      </c>
      <c r="AX309" s="12" t="s">
        <v>78</v>
      </c>
      <c r="AY309" s="226" t="s">
        <v>210</v>
      </c>
    </row>
    <row r="310" spans="2:65" s="1" customFormat="1" ht="25.5" customHeight="1">
      <c r="B310" s="41"/>
      <c r="C310" s="203" t="s">
        <v>563</v>
      </c>
      <c r="D310" s="203" t="s">
        <v>212</v>
      </c>
      <c r="E310" s="204" t="s">
        <v>564</v>
      </c>
      <c r="F310" s="205" t="s">
        <v>565</v>
      </c>
      <c r="G310" s="206" t="s">
        <v>226</v>
      </c>
      <c r="H310" s="207">
        <v>5.95</v>
      </c>
      <c r="I310" s="208"/>
      <c r="J310" s="209">
        <f>ROUND(I310*H310,2)</f>
        <v>0</v>
      </c>
      <c r="K310" s="205" t="s">
        <v>216</v>
      </c>
      <c r="L310" s="61"/>
      <c r="M310" s="210" t="s">
        <v>21</v>
      </c>
      <c r="N310" s="211" t="s">
        <v>42</v>
      </c>
      <c r="O310" s="42"/>
      <c r="P310" s="212">
        <f>O310*H310</f>
        <v>0</v>
      </c>
      <c r="Q310" s="212">
        <v>0.12335</v>
      </c>
      <c r="R310" s="212">
        <f>Q310*H310</f>
        <v>0.7339325</v>
      </c>
      <c r="S310" s="212">
        <v>0</v>
      </c>
      <c r="T310" s="213">
        <f>S310*H310</f>
        <v>0</v>
      </c>
      <c r="AR310" s="25" t="s">
        <v>217</v>
      </c>
      <c r="AT310" s="25" t="s">
        <v>212</v>
      </c>
      <c r="AU310" s="25" t="s">
        <v>80</v>
      </c>
      <c r="AY310" s="25" t="s">
        <v>210</v>
      </c>
      <c r="BE310" s="214">
        <f>IF(N310="základní",J310,0)</f>
        <v>0</v>
      </c>
      <c r="BF310" s="214">
        <f>IF(N310="snížená",J310,0)</f>
        <v>0</v>
      </c>
      <c r="BG310" s="214">
        <f>IF(N310="zákl. přenesená",J310,0)</f>
        <v>0</v>
      </c>
      <c r="BH310" s="214">
        <f>IF(N310="sníž. přenesená",J310,0)</f>
        <v>0</v>
      </c>
      <c r="BI310" s="214">
        <f>IF(N310="nulová",J310,0)</f>
        <v>0</v>
      </c>
      <c r="BJ310" s="25" t="s">
        <v>78</v>
      </c>
      <c r="BK310" s="214">
        <f>ROUND(I310*H310,2)</f>
        <v>0</v>
      </c>
      <c r="BL310" s="25" t="s">
        <v>217</v>
      </c>
      <c r="BM310" s="25" t="s">
        <v>566</v>
      </c>
    </row>
    <row r="311" spans="2:51" s="12" customFormat="1" ht="13.5">
      <c r="B311" s="215"/>
      <c r="C311" s="216"/>
      <c r="D311" s="217" t="s">
        <v>219</v>
      </c>
      <c r="E311" s="218" t="s">
        <v>21</v>
      </c>
      <c r="F311" s="219" t="s">
        <v>567</v>
      </c>
      <c r="G311" s="216"/>
      <c r="H311" s="220">
        <v>1.89</v>
      </c>
      <c r="I311" s="221"/>
      <c r="J311" s="216"/>
      <c r="K311" s="216"/>
      <c r="L311" s="222"/>
      <c r="M311" s="223"/>
      <c r="N311" s="224"/>
      <c r="O311" s="224"/>
      <c r="P311" s="224"/>
      <c r="Q311" s="224"/>
      <c r="R311" s="224"/>
      <c r="S311" s="224"/>
      <c r="T311" s="225"/>
      <c r="AT311" s="226" t="s">
        <v>219</v>
      </c>
      <c r="AU311" s="226" t="s">
        <v>80</v>
      </c>
      <c r="AV311" s="12" t="s">
        <v>80</v>
      </c>
      <c r="AW311" s="12" t="s">
        <v>35</v>
      </c>
      <c r="AX311" s="12" t="s">
        <v>71</v>
      </c>
      <c r="AY311" s="226" t="s">
        <v>210</v>
      </c>
    </row>
    <row r="312" spans="2:51" s="12" customFormat="1" ht="13.5">
      <c r="B312" s="215"/>
      <c r="C312" s="216"/>
      <c r="D312" s="217" t="s">
        <v>219</v>
      </c>
      <c r="E312" s="218" t="s">
        <v>21</v>
      </c>
      <c r="F312" s="219" t="s">
        <v>568</v>
      </c>
      <c r="G312" s="216"/>
      <c r="H312" s="220">
        <v>2.03</v>
      </c>
      <c r="I312" s="221"/>
      <c r="J312" s="216"/>
      <c r="K312" s="216"/>
      <c r="L312" s="222"/>
      <c r="M312" s="223"/>
      <c r="N312" s="224"/>
      <c r="O312" s="224"/>
      <c r="P312" s="224"/>
      <c r="Q312" s="224"/>
      <c r="R312" s="224"/>
      <c r="S312" s="224"/>
      <c r="T312" s="225"/>
      <c r="AT312" s="226" t="s">
        <v>219</v>
      </c>
      <c r="AU312" s="226" t="s">
        <v>80</v>
      </c>
      <c r="AV312" s="12" t="s">
        <v>80</v>
      </c>
      <c r="AW312" s="12" t="s">
        <v>35</v>
      </c>
      <c r="AX312" s="12" t="s">
        <v>71</v>
      </c>
      <c r="AY312" s="226" t="s">
        <v>210</v>
      </c>
    </row>
    <row r="313" spans="2:51" s="12" customFormat="1" ht="13.5">
      <c r="B313" s="215"/>
      <c r="C313" s="216"/>
      <c r="D313" s="217" t="s">
        <v>219</v>
      </c>
      <c r="E313" s="218" t="s">
        <v>21</v>
      </c>
      <c r="F313" s="219" t="s">
        <v>569</v>
      </c>
      <c r="G313" s="216"/>
      <c r="H313" s="220">
        <v>2.03</v>
      </c>
      <c r="I313" s="221"/>
      <c r="J313" s="216"/>
      <c r="K313" s="216"/>
      <c r="L313" s="222"/>
      <c r="M313" s="223"/>
      <c r="N313" s="224"/>
      <c r="O313" s="224"/>
      <c r="P313" s="224"/>
      <c r="Q313" s="224"/>
      <c r="R313" s="224"/>
      <c r="S313" s="224"/>
      <c r="T313" s="225"/>
      <c r="AT313" s="226" t="s">
        <v>219</v>
      </c>
      <c r="AU313" s="226" t="s">
        <v>80</v>
      </c>
      <c r="AV313" s="12" t="s">
        <v>80</v>
      </c>
      <c r="AW313" s="12" t="s">
        <v>35</v>
      </c>
      <c r="AX313" s="12" t="s">
        <v>71</v>
      </c>
      <c r="AY313" s="226" t="s">
        <v>210</v>
      </c>
    </row>
    <row r="314" spans="2:51" s="13" customFormat="1" ht="13.5">
      <c r="B314" s="227"/>
      <c r="C314" s="228"/>
      <c r="D314" s="217" t="s">
        <v>219</v>
      </c>
      <c r="E314" s="229" t="s">
        <v>21</v>
      </c>
      <c r="F314" s="230" t="s">
        <v>240</v>
      </c>
      <c r="G314" s="228"/>
      <c r="H314" s="231">
        <v>5.95</v>
      </c>
      <c r="I314" s="232"/>
      <c r="J314" s="228"/>
      <c r="K314" s="228"/>
      <c r="L314" s="233"/>
      <c r="M314" s="234"/>
      <c r="N314" s="235"/>
      <c r="O314" s="235"/>
      <c r="P314" s="235"/>
      <c r="Q314" s="235"/>
      <c r="R314" s="235"/>
      <c r="S314" s="235"/>
      <c r="T314" s="236"/>
      <c r="AT314" s="237" t="s">
        <v>219</v>
      </c>
      <c r="AU314" s="237" t="s">
        <v>80</v>
      </c>
      <c r="AV314" s="13" t="s">
        <v>217</v>
      </c>
      <c r="AW314" s="13" t="s">
        <v>35</v>
      </c>
      <c r="AX314" s="13" t="s">
        <v>78</v>
      </c>
      <c r="AY314" s="237" t="s">
        <v>210</v>
      </c>
    </row>
    <row r="315" spans="2:65" s="1" customFormat="1" ht="25.5" customHeight="1">
      <c r="B315" s="41"/>
      <c r="C315" s="203" t="s">
        <v>570</v>
      </c>
      <c r="D315" s="203" t="s">
        <v>212</v>
      </c>
      <c r="E315" s="204" t="s">
        <v>571</v>
      </c>
      <c r="F315" s="205" t="s">
        <v>572</v>
      </c>
      <c r="G315" s="206" t="s">
        <v>226</v>
      </c>
      <c r="H315" s="207">
        <v>1.68</v>
      </c>
      <c r="I315" s="208"/>
      <c r="J315" s="209">
        <f>ROUND(I315*H315,2)</f>
        <v>0</v>
      </c>
      <c r="K315" s="205" t="s">
        <v>216</v>
      </c>
      <c r="L315" s="61"/>
      <c r="M315" s="210" t="s">
        <v>21</v>
      </c>
      <c r="N315" s="211" t="s">
        <v>42</v>
      </c>
      <c r="O315" s="42"/>
      <c r="P315" s="212">
        <f>O315*H315</f>
        <v>0</v>
      </c>
      <c r="Q315" s="212">
        <v>0.25365</v>
      </c>
      <c r="R315" s="212">
        <f>Q315*H315</f>
        <v>0.42613199999999996</v>
      </c>
      <c r="S315" s="212">
        <v>0</v>
      </c>
      <c r="T315" s="213">
        <f>S315*H315</f>
        <v>0</v>
      </c>
      <c r="AR315" s="25" t="s">
        <v>217</v>
      </c>
      <c r="AT315" s="25" t="s">
        <v>212</v>
      </c>
      <c r="AU315" s="25" t="s">
        <v>80</v>
      </c>
      <c r="AY315" s="25" t="s">
        <v>210</v>
      </c>
      <c r="BE315" s="214">
        <f>IF(N315="základní",J315,0)</f>
        <v>0</v>
      </c>
      <c r="BF315" s="214">
        <f>IF(N315="snížená",J315,0)</f>
        <v>0</v>
      </c>
      <c r="BG315" s="214">
        <f>IF(N315="zákl. přenesená",J315,0)</f>
        <v>0</v>
      </c>
      <c r="BH315" s="214">
        <f>IF(N315="sníž. přenesená",J315,0)</f>
        <v>0</v>
      </c>
      <c r="BI315" s="214">
        <f>IF(N315="nulová",J315,0)</f>
        <v>0</v>
      </c>
      <c r="BJ315" s="25" t="s">
        <v>78</v>
      </c>
      <c r="BK315" s="214">
        <f>ROUND(I315*H315,2)</f>
        <v>0</v>
      </c>
      <c r="BL315" s="25" t="s">
        <v>217</v>
      </c>
      <c r="BM315" s="25" t="s">
        <v>573</v>
      </c>
    </row>
    <row r="316" spans="2:51" s="12" customFormat="1" ht="13.5">
      <c r="B316" s="215"/>
      <c r="C316" s="216"/>
      <c r="D316" s="217" t="s">
        <v>219</v>
      </c>
      <c r="E316" s="218" t="s">
        <v>21</v>
      </c>
      <c r="F316" s="219" t="s">
        <v>574</v>
      </c>
      <c r="G316" s="216"/>
      <c r="H316" s="220">
        <v>1.68</v>
      </c>
      <c r="I316" s="221"/>
      <c r="J316" s="216"/>
      <c r="K316" s="216"/>
      <c r="L316" s="222"/>
      <c r="M316" s="223"/>
      <c r="N316" s="224"/>
      <c r="O316" s="224"/>
      <c r="P316" s="224"/>
      <c r="Q316" s="224"/>
      <c r="R316" s="224"/>
      <c r="S316" s="224"/>
      <c r="T316" s="225"/>
      <c r="AT316" s="226" t="s">
        <v>219</v>
      </c>
      <c r="AU316" s="226" t="s">
        <v>80</v>
      </c>
      <c r="AV316" s="12" t="s">
        <v>80</v>
      </c>
      <c r="AW316" s="12" t="s">
        <v>35</v>
      </c>
      <c r="AX316" s="12" t="s">
        <v>78</v>
      </c>
      <c r="AY316" s="226" t="s">
        <v>210</v>
      </c>
    </row>
    <row r="317" spans="2:65" s="1" customFormat="1" ht="16.5" customHeight="1">
      <c r="B317" s="41"/>
      <c r="C317" s="203" t="s">
        <v>575</v>
      </c>
      <c r="D317" s="203" t="s">
        <v>212</v>
      </c>
      <c r="E317" s="204" t="s">
        <v>576</v>
      </c>
      <c r="F317" s="205" t="s">
        <v>577</v>
      </c>
      <c r="G317" s="206" t="s">
        <v>226</v>
      </c>
      <c r="H317" s="207">
        <v>37.496</v>
      </c>
      <c r="I317" s="208"/>
      <c r="J317" s="209">
        <f>ROUND(I317*H317,2)</f>
        <v>0</v>
      </c>
      <c r="K317" s="205" t="s">
        <v>216</v>
      </c>
      <c r="L317" s="61"/>
      <c r="M317" s="210" t="s">
        <v>21</v>
      </c>
      <c r="N317" s="211" t="s">
        <v>42</v>
      </c>
      <c r="O317" s="42"/>
      <c r="P317" s="212">
        <f>O317*H317</f>
        <v>0</v>
      </c>
      <c r="Q317" s="212">
        <v>0.1094</v>
      </c>
      <c r="R317" s="212">
        <f>Q317*H317</f>
        <v>4.1020624</v>
      </c>
      <c r="S317" s="212">
        <v>0</v>
      </c>
      <c r="T317" s="213">
        <f>S317*H317</f>
        <v>0</v>
      </c>
      <c r="AR317" s="25" t="s">
        <v>217</v>
      </c>
      <c r="AT317" s="25" t="s">
        <v>212</v>
      </c>
      <c r="AU317" s="25" t="s">
        <v>80</v>
      </c>
      <c r="AY317" s="25" t="s">
        <v>210</v>
      </c>
      <c r="BE317" s="214">
        <f>IF(N317="základní",J317,0)</f>
        <v>0</v>
      </c>
      <c r="BF317" s="214">
        <f>IF(N317="snížená",J317,0)</f>
        <v>0</v>
      </c>
      <c r="BG317" s="214">
        <f>IF(N317="zákl. přenesená",J317,0)</f>
        <v>0</v>
      </c>
      <c r="BH317" s="214">
        <f>IF(N317="sníž. přenesená",J317,0)</f>
        <v>0</v>
      </c>
      <c r="BI317" s="214">
        <f>IF(N317="nulová",J317,0)</f>
        <v>0</v>
      </c>
      <c r="BJ317" s="25" t="s">
        <v>78</v>
      </c>
      <c r="BK317" s="214">
        <f>ROUND(I317*H317,2)</f>
        <v>0</v>
      </c>
      <c r="BL317" s="25" t="s">
        <v>217</v>
      </c>
      <c r="BM317" s="25" t="s">
        <v>578</v>
      </c>
    </row>
    <row r="318" spans="2:51" s="12" customFormat="1" ht="13.5">
      <c r="B318" s="215"/>
      <c r="C318" s="216"/>
      <c r="D318" s="217" t="s">
        <v>219</v>
      </c>
      <c r="E318" s="218" t="s">
        <v>21</v>
      </c>
      <c r="F318" s="219" t="s">
        <v>579</v>
      </c>
      <c r="G318" s="216"/>
      <c r="H318" s="220">
        <v>9.076</v>
      </c>
      <c r="I318" s="221"/>
      <c r="J318" s="216"/>
      <c r="K318" s="216"/>
      <c r="L318" s="222"/>
      <c r="M318" s="223"/>
      <c r="N318" s="224"/>
      <c r="O318" s="224"/>
      <c r="P318" s="224"/>
      <c r="Q318" s="224"/>
      <c r="R318" s="224"/>
      <c r="S318" s="224"/>
      <c r="T318" s="225"/>
      <c r="AT318" s="226" t="s">
        <v>219</v>
      </c>
      <c r="AU318" s="226" t="s">
        <v>80</v>
      </c>
      <c r="AV318" s="12" t="s">
        <v>80</v>
      </c>
      <c r="AW318" s="12" t="s">
        <v>35</v>
      </c>
      <c r="AX318" s="12" t="s">
        <v>71</v>
      </c>
      <c r="AY318" s="226" t="s">
        <v>210</v>
      </c>
    </row>
    <row r="319" spans="2:51" s="12" customFormat="1" ht="27">
      <c r="B319" s="215"/>
      <c r="C319" s="216"/>
      <c r="D319" s="217" t="s">
        <v>219</v>
      </c>
      <c r="E319" s="218" t="s">
        <v>21</v>
      </c>
      <c r="F319" s="219" t="s">
        <v>580</v>
      </c>
      <c r="G319" s="216"/>
      <c r="H319" s="220">
        <v>28.42</v>
      </c>
      <c r="I319" s="221"/>
      <c r="J319" s="216"/>
      <c r="K319" s="216"/>
      <c r="L319" s="222"/>
      <c r="M319" s="223"/>
      <c r="N319" s="224"/>
      <c r="O319" s="224"/>
      <c r="P319" s="224"/>
      <c r="Q319" s="224"/>
      <c r="R319" s="224"/>
      <c r="S319" s="224"/>
      <c r="T319" s="225"/>
      <c r="AT319" s="226" t="s">
        <v>219</v>
      </c>
      <c r="AU319" s="226" t="s">
        <v>80</v>
      </c>
      <c r="AV319" s="12" t="s">
        <v>80</v>
      </c>
      <c r="AW319" s="12" t="s">
        <v>35</v>
      </c>
      <c r="AX319" s="12" t="s">
        <v>71</v>
      </c>
      <c r="AY319" s="226" t="s">
        <v>210</v>
      </c>
    </row>
    <row r="320" spans="2:51" s="13" customFormat="1" ht="13.5">
      <c r="B320" s="227"/>
      <c r="C320" s="228"/>
      <c r="D320" s="217" t="s">
        <v>219</v>
      </c>
      <c r="E320" s="229" t="s">
        <v>21</v>
      </c>
      <c r="F320" s="230" t="s">
        <v>240</v>
      </c>
      <c r="G320" s="228"/>
      <c r="H320" s="231">
        <v>37.496</v>
      </c>
      <c r="I320" s="232"/>
      <c r="J320" s="228"/>
      <c r="K320" s="228"/>
      <c r="L320" s="233"/>
      <c r="M320" s="234"/>
      <c r="N320" s="235"/>
      <c r="O320" s="235"/>
      <c r="P320" s="235"/>
      <c r="Q320" s="235"/>
      <c r="R320" s="235"/>
      <c r="S320" s="235"/>
      <c r="T320" s="236"/>
      <c r="AT320" s="237" t="s">
        <v>219</v>
      </c>
      <c r="AU320" s="237" t="s">
        <v>80</v>
      </c>
      <c r="AV320" s="13" t="s">
        <v>217</v>
      </c>
      <c r="AW320" s="13" t="s">
        <v>35</v>
      </c>
      <c r="AX320" s="13" t="s">
        <v>78</v>
      </c>
      <c r="AY320" s="237" t="s">
        <v>210</v>
      </c>
    </row>
    <row r="321" spans="2:65" s="1" customFormat="1" ht="16.5" customHeight="1">
      <c r="B321" s="41"/>
      <c r="C321" s="203" t="s">
        <v>581</v>
      </c>
      <c r="D321" s="203" t="s">
        <v>212</v>
      </c>
      <c r="E321" s="204" t="s">
        <v>582</v>
      </c>
      <c r="F321" s="205" t="s">
        <v>583</v>
      </c>
      <c r="G321" s="206" t="s">
        <v>226</v>
      </c>
      <c r="H321" s="207">
        <v>9</v>
      </c>
      <c r="I321" s="208"/>
      <c r="J321" s="209">
        <f>ROUND(I321*H321,2)</f>
        <v>0</v>
      </c>
      <c r="K321" s="205" t="s">
        <v>216</v>
      </c>
      <c r="L321" s="61"/>
      <c r="M321" s="210" t="s">
        <v>21</v>
      </c>
      <c r="N321" s="211" t="s">
        <v>42</v>
      </c>
      <c r="O321" s="42"/>
      <c r="P321" s="212">
        <f>O321*H321</f>
        <v>0</v>
      </c>
      <c r="Q321" s="212">
        <v>0.23458</v>
      </c>
      <c r="R321" s="212">
        <f>Q321*H321</f>
        <v>2.1112200000000003</v>
      </c>
      <c r="S321" s="212">
        <v>0</v>
      </c>
      <c r="T321" s="213">
        <f>S321*H321</f>
        <v>0</v>
      </c>
      <c r="AR321" s="25" t="s">
        <v>217</v>
      </c>
      <c r="AT321" s="25" t="s">
        <v>212</v>
      </c>
      <c r="AU321" s="25" t="s">
        <v>80</v>
      </c>
      <c r="AY321" s="25" t="s">
        <v>210</v>
      </c>
      <c r="BE321" s="214">
        <f>IF(N321="základní",J321,0)</f>
        <v>0</v>
      </c>
      <c r="BF321" s="214">
        <f>IF(N321="snížená",J321,0)</f>
        <v>0</v>
      </c>
      <c r="BG321" s="214">
        <f>IF(N321="zákl. přenesená",J321,0)</f>
        <v>0</v>
      </c>
      <c r="BH321" s="214">
        <f>IF(N321="sníž. přenesená",J321,0)</f>
        <v>0</v>
      </c>
      <c r="BI321" s="214">
        <f>IF(N321="nulová",J321,0)</f>
        <v>0</v>
      </c>
      <c r="BJ321" s="25" t="s">
        <v>78</v>
      </c>
      <c r="BK321" s="214">
        <f>ROUND(I321*H321,2)</f>
        <v>0</v>
      </c>
      <c r="BL321" s="25" t="s">
        <v>217</v>
      </c>
      <c r="BM321" s="25" t="s">
        <v>584</v>
      </c>
    </row>
    <row r="322" spans="2:51" s="12" customFormat="1" ht="13.5">
      <c r="B322" s="215"/>
      <c r="C322" s="216"/>
      <c r="D322" s="217" t="s">
        <v>219</v>
      </c>
      <c r="E322" s="218" t="s">
        <v>21</v>
      </c>
      <c r="F322" s="219" t="s">
        <v>585</v>
      </c>
      <c r="G322" s="216"/>
      <c r="H322" s="220">
        <v>3</v>
      </c>
      <c r="I322" s="221"/>
      <c r="J322" s="216"/>
      <c r="K322" s="216"/>
      <c r="L322" s="222"/>
      <c r="M322" s="223"/>
      <c r="N322" s="224"/>
      <c r="O322" s="224"/>
      <c r="P322" s="224"/>
      <c r="Q322" s="224"/>
      <c r="R322" s="224"/>
      <c r="S322" s="224"/>
      <c r="T322" s="225"/>
      <c r="AT322" s="226" t="s">
        <v>219</v>
      </c>
      <c r="AU322" s="226" t="s">
        <v>80</v>
      </c>
      <c r="AV322" s="12" t="s">
        <v>80</v>
      </c>
      <c r="AW322" s="12" t="s">
        <v>35</v>
      </c>
      <c r="AX322" s="12" t="s">
        <v>71</v>
      </c>
      <c r="AY322" s="226" t="s">
        <v>210</v>
      </c>
    </row>
    <row r="323" spans="2:51" s="12" customFormat="1" ht="13.5">
      <c r="B323" s="215"/>
      <c r="C323" s="216"/>
      <c r="D323" s="217" t="s">
        <v>219</v>
      </c>
      <c r="E323" s="218" t="s">
        <v>21</v>
      </c>
      <c r="F323" s="219" t="s">
        <v>586</v>
      </c>
      <c r="G323" s="216"/>
      <c r="H323" s="220">
        <v>6</v>
      </c>
      <c r="I323" s="221"/>
      <c r="J323" s="216"/>
      <c r="K323" s="216"/>
      <c r="L323" s="222"/>
      <c r="M323" s="223"/>
      <c r="N323" s="224"/>
      <c r="O323" s="224"/>
      <c r="P323" s="224"/>
      <c r="Q323" s="224"/>
      <c r="R323" s="224"/>
      <c r="S323" s="224"/>
      <c r="T323" s="225"/>
      <c r="AT323" s="226" t="s">
        <v>219</v>
      </c>
      <c r="AU323" s="226" t="s">
        <v>80</v>
      </c>
      <c r="AV323" s="12" t="s">
        <v>80</v>
      </c>
      <c r="AW323" s="12" t="s">
        <v>35</v>
      </c>
      <c r="AX323" s="12" t="s">
        <v>71</v>
      </c>
      <c r="AY323" s="226" t="s">
        <v>210</v>
      </c>
    </row>
    <row r="324" spans="2:51" s="13" customFormat="1" ht="13.5">
      <c r="B324" s="227"/>
      <c r="C324" s="228"/>
      <c r="D324" s="217" t="s">
        <v>219</v>
      </c>
      <c r="E324" s="229" t="s">
        <v>21</v>
      </c>
      <c r="F324" s="230" t="s">
        <v>240</v>
      </c>
      <c r="G324" s="228"/>
      <c r="H324" s="231">
        <v>9</v>
      </c>
      <c r="I324" s="232"/>
      <c r="J324" s="228"/>
      <c r="K324" s="228"/>
      <c r="L324" s="233"/>
      <c r="M324" s="234"/>
      <c r="N324" s="235"/>
      <c r="O324" s="235"/>
      <c r="P324" s="235"/>
      <c r="Q324" s="235"/>
      <c r="R324" s="235"/>
      <c r="S324" s="235"/>
      <c r="T324" s="236"/>
      <c r="AT324" s="237" t="s">
        <v>219</v>
      </c>
      <c r="AU324" s="237" t="s">
        <v>80</v>
      </c>
      <c r="AV324" s="13" t="s">
        <v>217</v>
      </c>
      <c r="AW324" s="13" t="s">
        <v>35</v>
      </c>
      <c r="AX324" s="13" t="s">
        <v>78</v>
      </c>
      <c r="AY324" s="237" t="s">
        <v>210</v>
      </c>
    </row>
    <row r="325" spans="2:65" s="1" customFormat="1" ht="16.5" customHeight="1">
      <c r="B325" s="41"/>
      <c r="C325" s="203" t="s">
        <v>587</v>
      </c>
      <c r="D325" s="203" t="s">
        <v>212</v>
      </c>
      <c r="E325" s="204" t="s">
        <v>588</v>
      </c>
      <c r="F325" s="205" t="s">
        <v>589</v>
      </c>
      <c r="G325" s="206" t="s">
        <v>226</v>
      </c>
      <c r="H325" s="207">
        <v>19.727</v>
      </c>
      <c r="I325" s="208"/>
      <c r="J325" s="209">
        <f>ROUND(I325*H325,2)</f>
        <v>0</v>
      </c>
      <c r="K325" s="205" t="s">
        <v>216</v>
      </c>
      <c r="L325" s="61"/>
      <c r="M325" s="210" t="s">
        <v>21</v>
      </c>
      <c r="N325" s="211" t="s">
        <v>42</v>
      </c>
      <c r="O325" s="42"/>
      <c r="P325" s="212">
        <f>O325*H325</f>
        <v>0</v>
      </c>
      <c r="Q325" s="212">
        <v>0.17818</v>
      </c>
      <c r="R325" s="212">
        <f>Q325*H325</f>
        <v>3.5149568600000003</v>
      </c>
      <c r="S325" s="212">
        <v>0</v>
      </c>
      <c r="T325" s="213">
        <f>S325*H325</f>
        <v>0</v>
      </c>
      <c r="AR325" s="25" t="s">
        <v>217</v>
      </c>
      <c r="AT325" s="25" t="s">
        <v>212</v>
      </c>
      <c r="AU325" s="25" t="s">
        <v>80</v>
      </c>
      <c r="AY325" s="25" t="s">
        <v>210</v>
      </c>
      <c r="BE325" s="214">
        <f>IF(N325="základní",J325,0)</f>
        <v>0</v>
      </c>
      <c r="BF325" s="214">
        <f>IF(N325="snížená",J325,0)</f>
        <v>0</v>
      </c>
      <c r="BG325" s="214">
        <f>IF(N325="zákl. přenesená",J325,0)</f>
        <v>0</v>
      </c>
      <c r="BH325" s="214">
        <f>IF(N325="sníž. přenesená",J325,0)</f>
        <v>0</v>
      </c>
      <c r="BI325" s="214">
        <f>IF(N325="nulová",J325,0)</f>
        <v>0</v>
      </c>
      <c r="BJ325" s="25" t="s">
        <v>78</v>
      </c>
      <c r="BK325" s="214">
        <f>ROUND(I325*H325,2)</f>
        <v>0</v>
      </c>
      <c r="BL325" s="25" t="s">
        <v>217</v>
      </c>
      <c r="BM325" s="25" t="s">
        <v>590</v>
      </c>
    </row>
    <row r="326" spans="2:51" s="12" customFormat="1" ht="13.5">
      <c r="B326" s="215"/>
      <c r="C326" s="216"/>
      <c r="D326" s="217" t="s">
        <v>219</v>
      </c>
      <c r="E326" s="218" t="s">
        <v>21</v>
      </c>
      <c r="F326" s="219" t="s">
        <v>591</v>
      </c>
      <c r="G326" s="216"/>
      <c r="H326" s="220">
        <v>2.3</v>
      </c>
      <c r="I326" s="221"/>
      <c r="J326" s="216"/>
      <c r="K326" s="216"/>
      <c r="L326" s="222"/>
      <c r="M326" s="223"/>
      <c r="N326" s="224"/>
      <c r="O326" s="224"/>
      <c r="P326" s="224"/>
      <c r="Q326" s="224"/>
      <c r="R326" s="224"/>
      <c r="S326" s="224"/>
      <c r="T326" s="225"/>
      <c r="AT326" s="226" t="s">
        <v>219</v>
      </c>
      <c r="AU326" s="226" t="s">
        <v>80</v>
      </c>
      <c r="AV326" s="12" t="s">
        <v>80</v>
      </c>
      <c r="AW326" s="12" t="s">
        <v>35</v>
      </c>
      <c r="AX326" s="12" t="s">
        <v>71</v>
      </c>
      <c r="AY326" s="226" t="s">
        <v>210</v>
      </c>
    </row>
    <row r="327" spans="2:51" s="12" customFormat="1" ht="13.5">
      <c r="B327" s="215"/>
      <c r="C327" s="216"/>
      <c r="D327" s="217" t="s">
        <v>219</v>
      </c>
      <c r="E327" s="218" t="s">
        <v>21</v>
      </c>
      <c r="F327" s="219" t="s">
        <v>592</v>
      </c>
      <c r="G327" s="216"/>
      <c r="H327" s="220">
        <v>3.225</v>
      </c>
      <c r="I327" s="221"/>
      <c r="J327" s="216"/>
      <c r="K327" s="216"/>
      <c r="L327" s="222"/>
      <c r="M327" s="223"/>
      <c r="N327" s="224"/>
      <c r="O327" s="224"/>
      <c r="P327" s="224"/>
      <c r="Q327" s="224"/>
      <c r="R327" s="224"/>
      <c r="S327" s="224"/>
      <c r="T327" s="225"/>
      <c r="AT327" s="226" t="s">
        <v>219</v>
      </c>
      <c r="AU327" s="226" t="s">
        <v>80</v>
      </c>
      <c r="AV327" s="12" t="s">
        <v>80</v>
      </c>
      <c r="AW327" s="12" t="s">
        <v>35</v>
      </c>
      <c r="AX327" s="12" t="s">
        <v>71</v>
      </c>
      <c r="AY327" s="226" t="s">
        <v>210</v>
      </c>
    </row>
    <row r="328" spans="2:51" s="12" customFormat="1" ht="13.5">
      <c r="B328" s="215"/>
      <c r="C328" s="216"/>
      <c r="D328" s="217" t="s">
        <v>219</v>
      </c>
      <c r="E328" s="218" t="s">
        <v>21</v>
      </c>
      <c r="F328" s="219" t="s">
        <v>593</v>
      </c>
      <c r="G328" s="216"/>
      <c r="H328" s="220">
        <v>1.59</v>
      </c>
      <c r="I328" s="221"/>
      <c r="J328" s="216"/>
      <c r="K328" s="216"/>
      <c r="L328" s="222"/>
      <c r="M328" s="223"/>
      <c r="N328" s="224"/>
      <c r="O328" s="224"/>
      <c r="P328" s="224"/>
      <c r="Q328" s="224"/>
      <c r="R328" s="224"/>
      <c r="S328" s="224"/>
      <c r="T328" s="225"/>
      <c r="AT328" s="226" t="s">
        <v>219</v>
      </c>
      <c r="AU328" s="226" t="s">
        <v>80</v>
      </c>
      <c r="AV328" s="12" t="s">
        <v>80</v>
      </c>
      <c r="AW328" s="12" t="s">
        <v>35</v>
      </c>
      <c r="AX328" s="12" t="s">
        <v>71</v>
      </c>
      <c r="AY328" s="226" t="s">
        <v>210</v>
      </c>
    </row>
    <row r="329" spans="2:51" s="12" customFormat="1" ht="13.5">
      <c r="B329" s="215"/>
      <c r="C329" s="216"/>
      <c r="D329" s="217" t="s">
        <v>219</v>
      </c>
      <c r="E329" s="218" t="s">
        <v>21</v>
      </c>
      <c r="F329" s="219" t="s">
        <v>594</v>
      </c>
      <c r="G329" s="216"/>
      <c r="H329" s="220">
        <v>4.12</v>
      </c>
      <c r="I329" s="221"/>
      <c r="J329" s="216"/>
      <c r="K329" s="216"/>
      <c r="L329" s="222"/>
      <c r="M329" s="223"/>
      <c r="N329" s="224"/>
      <c r="O329" s="224"/>
      <c r="P329" s="224"/>
      <c r="Q329" s="224"/>
      <c r="R329" s="224"/>
      <c r="S329" s="224"/>
      <c r="T329" s="225"/>
      <c r="AT329" s="226" t="s">
        <v>219</v>
      </c>
      <c r="AU329" s="226" t="s">
        <v>80</v>
      </c>
      <c r="AV329" s="12" t="s">
        <v>80</v>
      </c>
      <c r="AW329" s="12" t="s">
        <v>35</v>
      </c>
      <c r="AX329" s="12" t="s">
        <v>71</v>
      </c>
      <c r="AY329" s="226" t="s">
        <v>210</v>
      </c>
    </row>
    <row r="330" spans="2:51" s="12" customFormat="1" ht="13.5">
      <c r="B330" s="215"/>
      <c r="C330" s="216"/>
      <c r="D330" s="217" t="s">
        <v>219</v>
      </c>
      <c r="E330" s="218" t="s">
        <v>21</v>
      </c>
      <c r="F330" s="219" t="s">
        <v>595</v>
      </c>
      <c r="G330" s="216"/>
      <c r="H330" s="220">
        <v>3.18</v>
      </c>
      <c r="I330" s="221"/>
      <c r="J330" s="216"/>
      <c r="K330" s="216"/>
      <c r="L330" s="222"/>
      <c r="M330" s="223"/>
      <c r="N330" s="224"/>
      <c r="O330" s="224"/>
      <c r="P330" s="224"/>
      <c r="Q330" s="224"/>
      <c r="R330" s="224"/>
      <c r="S330" s="224"/>
      <c r="T330" s="225"/>
      <c r="AT330" s="226" t="s">
        <v>219</v>
      </c>
      <c r="AU330" s="226" t="s">
        <v>80</v>
      </c>
      <c r="AV330" s="12" t="s">
        <v>80</v>
      </c>
      <c r="AW330" s="12" t="s">
        <v>35</v>
      </c>
      <c r="AX330" s="12" t="s">
        <v>71</v>
      </c>
      <c r="AY330" s="226" t="s">
        <v>210</v>
      </c>
    </row>
    <row r="331" spans="2:51" s="12" customFormat="1" ht="13.5">
      <c r="B331" s="215"/>
      <c r="C331" s="216"/>
      <c r="D331" s="217" t="s">
        <v>219</v>
      </c>
      <c r="E331" s="218" t="s">
        <v>21</v>
      </c>
      <c r="F331" s="219" t="s">
        <v>596</v>
      </c>
      <c r="G331" s="216"/>
      <c r="H331" s="220">
        <v>5.312</v>
      </c>
      <c r="I331" s="221"/>
      <c r="J331" s="216"/>
      <c r="K331" s="216"/>
      <c r="L331" s="222"/>
      <c r="M331" s="223"/>
      <c r="N331" s="224"/>
      <c r="O331" s="224"/>
      <c r="P331" s="224"/>
      <c r="Q331" s="224"/>
      <c r="R331" s="224"/>
      <c r="S331" s="224"/>
      <c r="T331" s="225"/>
      <c r="AT331" s="226" t="s">
        <v>219</v>
      </c>
      <c r="AU331" s="226" t="s">
        <v>80</v>
      </c>
      <c r="AV331" s="12" t="s">
        <v>80</v>
      </c>
      <c r="AW331" s="12" t="s">
        <v>35</v>
      </c>
      <c r="AX331" s="12" t="s">
        <v>71</v>
      </c>
      <c r="AY331" s="226" t="s">
        <v>210</v>
      </c>
    </row>
    <row r="332" spans="2:51" s="13" customFormat="1" ht="13.5">
      <c r="B332" s="227"/>
      <c r="C332" s="228"/>
      <c r="D332" s="217" t="s">
        <v>219</v>
      </c>
      <c r="E332" s="229" t="s">
        <v>21</v>
      </c>
      <c r="F332" s="230" t="s">
        <v>240</v>
      </c>
      <c r="G332" s="228"/>
      <c r="H332" s="231">
        <v>19.727</v>
      </c>
      <c r="I332" s="232"/>
      <c r="J332" s="228"/>
      <c r="K332" s="228"/>
      <c r="L332" s="233"/>
      <c r="M332" s="234"/>
      <c r="N332" s="235"/>
      <c r="O332" s="235"/>
      <c r="P332" s="235"/>
      <c r="Q332" s="235"/>
      <c r="R332" s="235"/>
      <c r="S332" s="235"/>
      <c r="T332" s="236"/>
      <c r="AT332" s="237" t="s">
        <v>219</v>
      </c>
      <c r="AU332" s="237" t="s">
        <v>80</v>
      </c>
      <c r="AV332" s="13" t="s">
        <v>217</v>
      </c>
      <c r="AW332" s="13" t="s">
        <v>35</v>
      </c>
      <c r="AX332" s="13" t="s">
        <v>78</v>
      </c>
      <c r="AY332" s="237" t="s">
        <v>210</v>
      </c>
    </row>
    <row r="333" spans="2:65" s="1" customFormat="1" ht="16.5" customHeight="1">
      <c r="B333" s="41"/>
      <c r="C333" s="203" t="s">
        <v>597</v>
      </c>
      <c r="D333" s="203" t="s">
        <v>212</v>
      </c>
      <c r="E333" s="204" t="s">
        <v>598</v>
      </c>
      <c r="F333" s="205" t="s">
        <v>599</v>
      </c>
      <c r="G333" s="206" t="s">
        <v>226</v>
      </c>
      <c r="H333" s="207">
        <v>3.115</v>
      </c>
      <c r="I333" s="208"/>
      <c r="J333" s="209">
        <f>ROUND(I333*H333,2)</f>
        <v>0</v>
      </c>
      <c r="K333" s="205" t="s">
        <v>216</v>
      </c>
      <c r="L333" s="61"/>
      <c r="M333" s="210" t="s">
        <v>21</v>
      </c>
      <c r="N333" s="211" t="s">
        <v>42</v>
      </c>
      <c r="O333" s="42"/>
      <c r="P333" s="212">
        <f>O333*H333</f>
        <v>0</v>
      </c>
      <c r="Q333" s="212">
        <v>0.26723</v>
      </c>
      <c r="R333" s="212">
        <f>Q333*H333</f>
        <v>0.8324214500000001</v>
      </c>
      <c r="S333" s="212">
        <v>0</v>
      </c>
      <c r="T333" s="213">
        <f>S333*H333</f>
        <v>0</v>
      </c>
      <c r="AR333" s="25" t="s">
        <v>217</v>
      </c>
      <c r="AT333" s="25" t="s">
        <v>212</v>
      </c>
      <c r="AU333" s="25" t="s">
        <v>80</v>
      </c>
      <c r="AY333" s="25" t="s">
        <v>210</v>
      </c>
      <c r="BE333" s="214">
        <f>IF(N333="základní",J333,0)</f>
        <v>0</v>
      </c>
      <c r="BF333" s="214">
        <f>IF(N333="snížená",J333,0)</f>
        <v>0</v>
      </c>
      <c r="BG333" s="214">
        <f>IF(N333="zákl. přenesená",J333,0)</f>
        <v>0</v>
      </c>
      <c r="BH333" s="214">
        <f>IF(N333="sníž. přenesená",J333,0)</f>
        <v>0</v>
      </c>
      <c r="BI333" s="214">
        <f>IF(N333="nulová",J333,0)</f>
        <v>0</v>
      </c>
      <c r="BJ333" s="25" t="s">
        <v>78</v>
      </c>
      <c r="BK333" s="214">
        <f>ROUND(I333*H333,2)</f>
        <v>0</v>
      </c>
      <c r="BL333" s="25" t="s">
        <v>217</v>
      </c>
      <c r="BM333" s="25" t="s">
        <v>600</v>
      </c>
    </row>
    <row r="334" spans="2:51" s="12" customFormat="1" ht="13.5">
      <c r="B334" s="215"/>
      <c r="C334" s="216"/>
      <c r="D334" s="217" t="s">
        <v>219</v>
      </c>
      <c r="E334" s="218" t="s">
        <v>21</v>
      </c>
      <c r="F334" s="219" t="s">
        <v>601</v>
      </c>
      <c r="G334" s="216"/>
      <c r="H334" s="220">
        <v>1.05</v>
      </c>
      <c r="I334" s="221"/>
      <c r="J334" s="216"/>
      <c r="K334" s="216"/>
      <c r="L334" s="222"/>
      <c r="M334" s="223"/>
      <c r="N334" s="224"/>
      <c r="O334" s="224"/>
      <c r="P334" s="224"/>
      <c r="Q334" s="224"/>
      <c r="R334" s="224"/>
      <c r="S334" s="224"/>
      <c r="T334" s="225"/>
      <c r="AT334" s="226" t="s">
        <v>219</v>
      </c>
      <c r="AU334" s="226" t="s">
        <v>80</v>
      </c>
      <c r="AV334" s="12" t="s">
        <v>80</v>
      </c>
      <c r="AW334" s="12" t="s">
        <v>35</v>
      </c>
      <c r="AX334" s="12" t="s">
        <v>71</v>
      </c>
      <c r="AY334" s="226" t="s">
        <v>210</v>
      </c>
    </row>
    <row r="335" spans="2:51" s="12" customFormat="1" ht="13.5">
      <c r="B335" s="215"/>
      <c r="C335" s="216"/>
      <c r="D335" s="217" t="s">
        <v>219</v>
      </c>
      <c r="E335" s="218" t="s">
        <v>21</v>
      </c>
      <c r="F335" s="219" t="s">
        <v>602</v>
      </c>
      <c r="G335" s="216"/>
      <c r="H335" s="220">
        <v>0.805</v>
      </c>
      <c r="I335" s="221"/>
      <c r="J335" s="216"/>
      <c r="K335" s="216"/>
      <c r="L335" s="222"/>
      <c r="M335" s="223"/>
      <c r="N335" s="224"/>
      <c r="O335" s="224"/>
      <c r="P335" s="224"/>
      <c r="Q335" s="224"/>
      <c r="R335" s="224"/>
      <c r="S335" s="224"/>
      <c r="T335" s="225"/>
      <c r="AT335" s="226" t="s">
        <v>219</v>
      </c>
      <c r="AU335" s="226" t="s">
        <v>80</v>
      </c>
      <c r="AV335" s="12" t="s">
        <v>80</v>
      </c>
      <c r="AW335" s="12" t="s">
        <v>35</v>
      </c>
      <c r="AX335" s="12" t="s">
        <v>71</v>
      </c>
      <c r="AY335" s="226" t="s">
        <v>210</v>
      </c>
    </row>
    <row r="336" spans="2:51" s="12" customFormat="1" ht="13.5">
      <c r="B336" s="215"/>
      <c r="C336" s="216"/>
      <c r="D336" s="217" t="s">
        <v>219</v>
      </c>
      <c r="E336" s="218" t="s">
        <v>21</v>
      </c>
      <c r="F336" s="219" t="s">
        <v>603</v>
      </c>
      <c r="G336" s="216"/>
      <c r="H336" s="220">
        <v>1.26</v>
      </c>
      <c r="I336" s="221"/>
      <c r="J336" s="216"/>
      <c r="K336" s="216"/>
      <c r="L336" s="222"/>
      <c r="M336" s="223"/>
      <c r="N336" s="224"/>
      <c r="O336" s="224"/>
      <c r="P336" s="224"/>
      <c r="Q336" s="224"/>
      <c r="R336" s="224"/>
      <c r="S336" s="224"/>
      <c r="T336" s="225"/>
      <c r="AT336" s="226" t="s">
        <v>219</v>
      </c>
      <c r="AU336" s="226" t="s">
        <v>80</v>
      </c>
      <c r="AV336" s="12" t="s">
        <v>80</v>
      </c>
      <c r="AW336" s="12" t="s">
        <v>35</v>
      </c>
      <c r="AX336" s="12" t="s">
        <v>71</v>
      </c>
      <c r="AY336" s="226" t="s">
        <v>210</v>
      </c>
    </row>
    <row r="337" spans="2:51" s="13" customFormat="1" ht="13.5">
      <c r="B337" s="227"/>
      <c r="C337" s="228"/>
      <c r="D337" s="217" t="s">
        <v>219</v>
      </c>
      <c r="E337" s="229" t="s">
        <v>21</v>
      </c>
      <c r="F337" s="230" t="s">
        <v>240</v>
      </c>
      <c r="G337" s="228"/>
      <c r="H337" s="231">
        <v>3.115</v>
      </c>
      <c r="I337" s="232"/>
      <c r="J337" s="228"/>
      <c r="K337" s="228"/>
      <c r="L337" s="233"/>
      <c r="M337" s="234"/>
      <c r="N337" s="235"/>
      <c r="O337" s="235"/>
      <c r="P337" s="235"/>
      <c r="Q337" s="235"/>
      <c r="R337" s="235"/>
      <c r="S337" s="235"/>
      <c r="T337" s="236"/>
      <c r="AT337" s="237" t="s">
        <v>219</v>
      </c>
      <c r="AU337" s="237" t="s">
        <v>80</v>
      </c>
      <c r="AV337" s="13" t="s">
        <v>217</v>
      </c>
      <c r="AW337" s="13" t="s">
        <v>35</v>
      </c>
      <c r="AX337" s="13" t="s">
        <v>78</v>
      </c>
      <c r="AY337" s="237" t="s">
        <v>210</v>
      </c>
    </row>
    <row r="338" spans="2:63" s="11" customFormat="1" ht="29.85" customHeight="1">
      <c r="B338" s="187"/>
      <c r="C338" s="188"/>
      <c r="D338" s="189" t="s">
        <v>70</v>
      </c>
      <c r="E338" s="201" t="s">
        <v>217</v>
      </c>
      <c r="F338" s="201" t="s">
        <v>604</v>
      </c>
      <c r="G338" s="188"/>
      <c r="H338" s="188"/>
      <c r="I338" s="191"/>
      <c r="J338" s="202">
        <f>BK338</f>
        <v>0</v>
      </c>
      <c r="K338" s="188"/>
      <c r="L338" s="193"/>
      <c r="M338" s="194"/>
      <c r="N338" s="195"/>
      <c r="O338" s="195"/>
      <c r="P338" s="196">
        <f>SUM(P339:P421)</f>
        <v>0</v>
      </c>
      <c r="Q338" s="195"/>
      <c r="R338" s="196">
        <f>SUM(R339:R421)</f>
        <v>51.39690118</v>
      </c>
      <c r="S338" s="195"/>
      <c r="T338" s="197">
        <f>SUM(T339:T421)</f>
        <v>0</v>
      </c>
      <c r="AR338" s="198" t="s">
        <v>78</v>
      </c>
      <c r="AT338" s="199" t="s">
        <v>70</v>
      </c>
      <c r="AU338" s="199" t="s">
        <v>78</v>
      </c>
      <c r="AY338" s="198" t="s">
        <v>210</v>
      </c>
      <c r="BK338" s="200">
        <f>SUM(BK339:BK421)</f>
        <v>0</v>
      </c>
    </row>
    <row r="339" spans="2:65" s="1" customFormat="1" ht="16.5" customHeight="1">
      <c r="B339" s="41"/>
      <c r="C339" s="203" t="s">
        <v>605</v>
      </c>
      <c r="D339" s="203" t="s">
        <v>212</v>
      </c>
      <c r="E339" s="204" t="s">
        <v>606</v>
      </c>
      <c r="F339" s="205" t="s">
        <v>607</v>
      </c>
      <c r="G339" s="206" t="s">
        <v>345</v>
      </c>
      <c r="H339" s="207">
        <v>26.7</v>
      </c>
      <c r="I339" s="208"/>
      <c r="J339" s="209">
        <f>ROUND(I339*H339,2)</f>
        <v>0</v>
      </c>
      <c r="K339" s="205" t="s">
        <v>216</v>
      </c>
      <c r="L339" s="61"/>
      <c r="M339" s="210" t="s">
        <v>21</v>
      </c>
      <c r="N339" s="211" t="s">
        <v>42</v>
      </c>
      <c r="O339" s="42"/>
      <c r="P339" s="212">
        <f>O339*H339</f>
        <v>0</v>
      </c>
      <c r="Q339" s="212">
        <v>0.00048</v>
      </c>
      <c r="R339" s="212">
        <f>Q339*H339</f>
        <v>0.012816</v>
      </c>
      <c r="S339" s="212">
        <v>0</v>
      </c>
      <c r="T339" s="213">
        <f>S339*H339</f>
        <v>0</v>
      </c>
      <c r="AR339" s="25" t="s">
        <v>217</v>
      </c>
      <c r="AT339" s="25" t="s">
        <v>212</v>
      </c>
      <c r="AU339" s="25" t="s">
        <v>80</v>
      </c>
      <c r="AY339" s="25" t="s">
        <v>210</v>
      </c>
      <c r="BE339" s="214">
        <f>IF(N339="základní",J339,0)</f>
        <v>0</v>
      </c>
      <c r="BF339" s="214">
        <f>IF(N339="snížená",J339,0)</f>
        <v>0</v>
      </c>
      <c r="BG339" s="214">
        <f>IF(N339="zákl. přenesená",J339,0)</f>
        <v>0</v>
      </c>
      <c r="BH339" s="214">
        <f>IF(N339="sníž. přenesená",J339,0)</f>
        <v>0</v>
      </c>
      <c r="BI339" s="214">
        <f>IF(N339="nulová",J339,0)</f>
        <v>0</v>
      </c>
      <c r="BJ339" s="25" t="s">
        <v>78</v>
      </c>
      <c r="BK339" s="214">
        <f>ROUND(I339*H339,2)</f>
        <v>0</v>
      </c>
      <c r="BL339" s="25" t="s">
        <v>217</v>
      </c>
      <c r="BM339" s="25" t="s">
        <v>608</v>
      </c>
    </row>
    <row r="340" spans="2:51" s="12" customFormat="1" ht="13.5">
      <c r="B340" s="215"/>
      <c r="C340" s="216"/>
      <c r="D340" s="217" t="s">
        <v>219</v>
      </c>
      <c r="E340" s="218" t="s">
        <v>21</v>
      </c>
      <c r="F340" s="219" t="s">
        <v>609</v>
      </c>
      <c r="G340" s="216"/>
      <c r="H340" s="220">
        <v>26.7</v>
      </c>
      <c r="I340" s="221"/>
      <c r="J340" s="216"/>
      <c r="K340" s="216"/>
      <c r="L340" s="222"/>
      <c r="M340" s="223"/>
      <c r="N340" s="224"/>
      <c r="O340" s="224"/>
      <c r="P340" s="224"/>
      <c r="Q340" s="224"/>
      <c r="R340" s="224"/>
      <c r="S340" s="224"/>
      <c r="T340" s="225"/>
      <c r="AT340" s="226" t="s">
        <v>219</v>
      </c>
      <c r="AU340" s="226" t="s">
        <v>80</v>
      </c>
      <c r="AV340" s="12" t="s">
        <v>80</v>
      </c>
      <c r="AW340" s="12" t="s">
        <v>35</v>
      </c>
      <c r="AX340" s="12" t="s">
        <v>78</v>
      </c>
      <c r="AY340" s="226" t="s">
        <v>210</v>
      </c>
    </row>
    <row r="341" spans="2:65" s="1" customFormat="1" ht="16.5" customHeight="1">
      <c r="B341" s="41"/>
      <c r="C341" s="203" t="s">
        <v>610</v>
      </c>
      <c r="D341" s="203" t="s">
        <v>212</v>
      </c>
      <c r="E341" s="204" t="s">
        <v>611</v>
      </c>
      <c r="F341" s="205" t="s">
        <v>612</v>
      </c>
      <c r="G341" s="206" t="s">
        <v>231</v>
      </c>
      <c r="H341" s="207">
        <v>13.723</v>
      </c>
      <c r="I341" s="208"/>
      <c r="J341" s="209">
        <f>ROUND(I341*H341,2)</f>
        <v>0</v>
      </c>
      <c r="K341" s="205" t="s">
        <v>216</v>
      </c>
      <c r="L341" s="61"/>
      <c r="M341" s="210" t="s">
        <v>21</v>
      </c>
      <c r="N341" s="211" t="s">
        <v>42</v>
      </c>
      <c r="O341" s="42"/>
      <c r="P341" s="212">
        <f>O341*H341</f>
        <v>0</v>
      </c>
      <c r="Q341" s="212">
        <v>2.45343</v>
      </c>
      <c r="R341" s="212">
        <f>Q341*H341</f>
        <v>33.66841989</v>
      </c>
      <c r="S341" s="212">
        <v>0</v>
      </c>
      <c r="T341" s="213">
        <f>S341*H341</f>
        <v>0</v>
      </c>
      <c r="AR341" s="25" t="s">
        <v>217</v>
      </c>
      <c r="AT341" s="25" t="s">
        <v>212</v>
      </c>
      <c r="AU341" s="25" t="s">
        <v>80</v>
      </c>
      <c r="AY341" s="25" t="s">
        <v>210</v>
      </c>
      <c r="BE341" s="214">
        <f>IF(N341="základní",J341,0)</f>
        <v>0</v>
      </c>
      <c r="BF341" s="214">
        <f>IF(N341="snížená",J341,0)</f>
        <v>0</v>
      </c>
      <c r="BG341" s="214">
        <f>IF(N341="zákl. přenesená",J341,0)</f>
        <v>0</v>
      </c>
      <c r="BH341" s="214">
        <f>IF(N341="sníž. přenesená",J341,0)</f>
        <v>0</v>
      </c>
      <c r="BI341" s="214">
        <f>IF(N341="nulová",J341,0)</f>
        <v>0</v>
      </c>
      <c r="BJ341" s="25" t="s">
        <v>78</v>
      </c>
      <c r="BK341" s="214">
        <f>ROUND(I341*H341,2)</f>
        <v>0</v>
      </c>
      <c r="BL341" s="25" t="s">
        <v>217</v>
      </c>
      <c r="BM341" s="25" t="s">
        <v>613</v>
      </c>
    </row>
    <row r="342" spans="2:51" s="12" customFormat="1" ht="13.5">
      <c r="B342" s="215"/>
      <c r="C342" s="216"/>
      <c r="D342" s="217" t="s">
        <v>219</v>
      </c>
      <c r="E342" s="218" t="s">
        <v>21</v>
      </c>
      <c r="F342" s="219" t="s">
        <v>614</v>
      </c>
      <c r="G342" s="216"/>
      <c r="H342" s="220">
        <v>7.362</v>
      </c>
      <c r="I342" s="221"/>
      <c r="J342" s="216"/>
      <c r="K342" s="216"/>
      <c r="L342" s="222"/>
      <c r="M342" s="223"/>
      <c r="N342" s="224"/>
      <c r="O342" s="224"/>
      <c r="P342" s="224"/>
      <c r="Q342" s="224"/>
      <c r="R342" s="224"/>
      <c r="S342" s="224"/>
      <c r="T342" s="225"/>
      <c r="AT342" s="226" t="s">
        <v>219</v>
      </c>
      <c r="AU342" s="226" t="s">
        <v>80</v>
      </c>
      <c r="AV342" s="12" t="s">
        <v>80</v>
      </c>
      <c r="AW342" s="12" t="s">
        <v>35</v>
      </c>
      <c r="AX342" s="12" t="s">
        <v>71</v>
      </c>
      <c r="AY342" s="226" t="s">
        <v>210</v>
      </c>
    </row>
    <row r="343" spans="2:51" s="12" customFormat="1" ht="13.5">
      <c r="B343" s="215"/>
      <c r="C343" s="216"/>
      <c r="D343" s="217" t="s">
        <v>219</v>
      </c>
      <c r="E343" s="218" t="s">
        <v>21</v>
      </c>
      <c r="F343" s="219" t="s">
        <v>615</v>
      </c>
      <c r="G343" s="216"/>
      <c r="H343" s="220">
        <v>3.451</v>
      </c>
      <c r="I343" s="221"/>
      <c r="J343" s="216"/>
      <c r="K343" s="216"/>
      <c r="L343" s="222"/>
      <c r="M343" s="223"/>
      <c r="N343" s="224"/>
      <c r="O343" s="224"/>
      <c r="P343" s="224"/>
      <c r="Q343" s="224"/>
      <c r="R343" s="224"/>
      <c r="S343" s="224"/>
      <c r="T343" s="225"/>
      <c r="AT343" s="226" t="s">
        <v>219</v>
      </c>
      <c r="AU343" s="226" t="s">
        <v>80</v>
      </c>
      <c r="AV343" s="12" t="s">
        <v>80</v>
      </c>
      <c r="AW343" s="12" t="s">
        <v>35</v>
      </c>
      <c r="AX343" s="12" t="s">
        <v>71</v>
      </c>
      <c r="AY343" s="226" t="s">
        <v>210</v>
      </c>
    </row>
    <row r="344" spans="2:51" s="12" customFormat="1" ht="13.5">
      <c r="B344" s="215"/>
      <c r="C344" s="216"/>
      <c r="D344" s="217" t="s">
        <v>219</v>
      </c>
      <c r="E344" s="218" t="s">
        <v>21</v>
      </c>
      <c r="F344" s="219" t="s">
        <v>616</v>
      </c>
      <c r="G344" s="216"/>
      <c r="H344" s="220">
        <v>2.91</v>
      </c>
      <c r="I344" s="221"/>
      <c r="J344" s="216"/>
      <c r="K344" s="216"/>
      <c r="L344" s="222"/>
      <c r="M344" s="223"/>
      <c r="N344" s="224"/>
      <c r="O344" s="224"/>
      <c r="P344" s="224"/>
      <c r="Q344" s="224"/>
      <c r="R344" s="224"/>
      <c r="S344" s="224"/>
      <c r="T344" s="225"/>
      <c r="AT344" s="226" t="s">
        <v>219</v>
      </c>
      <c r="AU344" s="226" t="s">
        <v>80</v>
      </c>
      <c r="AV344" s="12" t="s">
        <v>80</v>
      </c>
      <c r="AW344" s="12" t="s">
        <v>35</v>
      </c>
      <c r="AX344" s="12" t="s">
        <v>71</v>
      </c>
      <c r="AY344" s="226" t="s">
        <v>210</v>
      </c>
    </row>
    <row r="345" spans="2:51" s="13" customFormat="1" ht="13.5">
      <c r="B345" s="227"/>
      <c r="C345" s="228"/>
      <c r="D345" s="217" t="s">
        <v>219</v>
      </c>
      <c r="E345" s="229" t="s">
        <v>21</v>
      </c>
      <c r="F345" s="230" t="s">
        <v>240</v>
      </c>
      <c r="G345" s="228"/>
      <c r="H345" s="231">
        <v>13.723</v>
      </c>
      <c r="I345" s="232"/>
      <c r="J345" s="228"/>
      <c r="K345" s="228"/>
      <c r="L345" s="233"/>
      <c r="M345" s="234"/>
      <c r="N345" s="235"/>
      <c r="O345" s="235"/>
      <c r="P345" s="235"/>
      <c r="Q345" s="235"/>
      <c r="R345" s="235"/>
      <c r="S345" s="235"/>
      <c r="T345" s="236"/>
      <c r="AT345" s="237" t="s">
        <v>219</v>
      </c>
      <c r="AU345" s="237" t="s">
        <v>80</v>
      </c>
      <c r="AV345" s="13" t="s">
        <v>217</v>
      </c>
      <c r="AW345" s="13" t="s">
        <v>35</v>
      </c>
      <c r="AX345" s="13" t="s">
        <v>78</v>
      </c>
      <c r="AY345" s="237" t="s">
        <v>210</v>
      </c>
    </row>
    <row r="346" spans="2:65" s="1" customFormat="1" ht="16.5" customHeight="1">
      <c r="B346" s="41"/>
      <c r="C346" s="203" t="s">
        <v>617</v>
      </c>
      <c r="D346" s="203" t="s">
        <v>212</v>
      </c>
      <c r="E346" s="204" t="s">
        <v>618</v>
      </c>
      <c r="F346" s="205" t="s">
        <v>619</v>
      </c>
      <c r="G346" s="206" t="s">
        <v>226</v>
      </c>
      <c r="H346" s="207">
        <v>12.877</v>
      </c>
      <c r="I346" s="208"/>
      <c r="J346" s="209">
        <f>ROUND(I346*H346,2)</f>
        <v>0</v>
      </c>
      <c r="K346" s="205" t="s">
        <v>216</v>
      </c>
      <c r="L346" s="61"/>
      <c r="M346" s="210" t="s">
        <v>21</v>
      </c>
      <c r="N346" s="211" t="s">
        <v>42</v>
      </c>
      <c r="O346" s="42"/>
      <c r="P346" s="212">
        <f>O346*H346</f>
        <v>0</v>
      </c>
      <c r="Q346" s="212">
        <v>0.00533</v>
      </c>
      <c r="R346" s="212">
        <f>Q346*H346</f>
        <v>0.06863440999999999</v>
      </c>
      <c r="S346" s="212">
        <v>0</v>
      </c>
      <c r="T346" s="213">
        <f>S346*H346</f>
        <v>0</v>
      </c>
      <c r="AR346" s="25" t="s">
        <v>217</v>
      </c>
      <c r="AT346" s="25" t="s">
        <v>212</v>
      </c>
      <c r="AU346" s="25" t="s">
        <v>80</v>
      </c>
      <c r="AY346" s="25" t="s">
        <v>210</v>
      </c>
      <c r="BE346" s="214">
        <f>IF(N346="základní",J346,0)</f>
        <v>0</v>
      </c>
      <c r="BF346" s="214">
        <f>IF(N346="snížená",J346,0)</f>
        <v>0</v>
      </c>
      <c r="BG346" s="214">
        <f>IF(N346="zákl. přenesená",J346,0)</f>
        <v>0</v>
      </c>
      <c r="BH346" s="214">
        <f>IF(N346="sníž. přenesená",J346,0)</f>
        <v>0</v>
      </c>
      <c r="BI346" s="214">
        <f>IF(N346="nulová",J346,0)</f>
        <v>0</v>
      </c>
      <c r="BJ346" s="25" t="s">
        <v>78</v>
      </c>
      <c r="BK346" s="214">
        <f>ROUND(I346*H346,2)</f>
        <v>0</v>
      </c>
      <c r="BL346" s="25" t="s">
        <v>217</v>
      </c>
      <c r="BM346" s="25" t="s">
        <v>620</v>
      </c>
    </row>
    <row r="347" spans="2:51" s="12" customFormat="1" ht="13.5">
      <c r="B347" s="215"/>
      <c r="C347" s="216"/>
      <c r="D347" s="217" t="s">
        <v>219</v>
      </c>
      <c r="E347" s="218" t="s">
        <v>21</v>
      </c>
      <c r="F347" s="219" t="s">
        <v>621</v>
      </c>
      <c r="G347" s="216"/>
      <c r="H347" s="220">
        <v>4.848</v>
      </c>
      <c r="I347" s="221"/>
      <c r="J347" s="216"/>
      <c r="K347" s="216"/>
      <c r="L347" s="222"/>
      <c r="M347" s="223"/>
      <c r="N347" s="224"/>
      <c r="O347" s="224"/>
      <c r="P347" s="224"/>
      <c r="Q347" s="224"/>
      <c r="R347" s="224"/>
      <c r="S347" s="224"/>
      <c r="T347" s="225"/>
      <c r="AT347" s="226" t="s">
        <v>219</v>
      </c>
      <c r="AU347" s="226" t="s">
        <v>80</v>
      </c>
      <c r="AV347" s="12" t="s">
        <v>80</v>
      </c>
      <c r="AW347" s="12" t="s">
        <v>35</v>
      </c>
      <c r="AX347" s="12" t="s">
        <v>71</v>
      </c>
      <c r="AY347" s="226" t="s">
        <v>210</v>
      </c>
    </row>
    <row r="348" spans="2:51" s="12" customFormat="1" ht="13.5">
      <c r="B348" s="215"/>
      <c r="C348" s="216"/>
      <c r="D348" s="217" t="s">
        <v>219</v>
      </c>
      <c r="E348" s="218" t="s">
        <v>21</v>
      </c>
      <c r="F348" s="219" t="s">
        <v>622</v>
      </c>
      <c r="G348" s="216"/>
      <c r="H348" s="220">
        <v>2.048</v>
      </c>
      <c r="I348" s="221"/>
      <c r="J348" s="216"/>
      <c r="K348" s="216"/>
      <c r="L348" s="222"/>
      <c r="M348" s="223"/>
      <c r="N348" s="224"/>
      <c r="O348" s="224"/>
      <c r="P348" s="224"/>
      <c r="Q348" s="224"/>
      <c r="R348" s="224"/>
      <c r="S348" s="224"/>
      <c r="T348" s="225"/>
      <c r="AT348" s="226" t="s">
        <v>219</v>
      </c>
      <c r="AU348" s="226" t="s">
        <v>80</v>
      </c>
      <c r="AV348" s="12" t="s">
        <v>80</v>
      </c>
      <c r="AW348" s="12" t="s">
        <v>35</v>
      </c>
      <c r="AX348" s="12" t="s">
        <v>71</v>
      </c>
      <c r="AY348" s="226" t="s">
        <v>210</v>
      </c>
    </row>
    <row r="349" spans="2:51" s="12" customFormat="1" ht="13.5">
      <c r="B349" s="215"/>
      <c r="C349" s="216"/>
      <c r="D349" s="217" t="s">
        <v>219</v>
      </c>
      <c r="E349" s="218" t="s">
        <v>21</v>
      </c>
      <c r="F349" s="219" t="s">
        <v>623</v>
      </c>
      <c r="G349" s="216"/>
      <c r="H349" s="220">
        <v>5.981</v>
      </c>
      <c r="I349" s="221"/>
      <c r="J349" s="216"/>
      <c r="K349" s="216"/>
      <c r="L349" s="222"/>
      <c r="M349" s="223"/>
      <c r="N349" s="224"/>
      <c r="O349" s="224"/>
      <c r="P349" s="224"/>
      <c r="Q349" s="224"/>
      <c r="R349" s="224"/>
      <c r="S349" s="224"/>
      <c r="T349" s="225"/>
      <c r="AT349" s="226" t="s">
        <v>219</v>
      </c>
      <c r="AU349" s="226" t="s">
        <v>80</v>
      </c>
      <c r="AV349" s="12" t="s">
        <v>80</v>
      </c>
      <c r="AW349" s="12" t="s">
        <v>35</v>
      </c>
      <c r="AX349" s="12" t="s">
        <v>71</v>
      </c>
      <c r="AY349" s="226" t="s">
        <v>210</v>
      </c>
    </row>
    <row r="350" spans="2:51" s="13" customFormat="1" ht="13.5">
      <c r="B350" s="227"/>
      <c r="C350" s="228"/>
      <c r="D350" s="217" t="s">
        <v>219</v>
      </c>
      <c r="E350" s="229" t="s">
        <v>21</v>
      </c>
      <c r="F350" s="230" t="s">
        <v>240</v>
      </c>
      <c r="G350" s="228"/>
      <c r="H350" s="231">
        <v>12.877</v>
      </c>
      <c r="I350" s="232"/>
      <c r="J350" s="228"/>
      <c r="K350" s="228"/>
      <c r="L350" s="233"/>
      <c r="M350" s="234"/>
      <c r="N350" s="235"/>
      <c r="O350" s="235"/>
      <c r="P350" s="235"/>
      <c r="Q350" s="235"/>
      <c r="R350" s="235"/>
      <c r="S350" s="235"/>
      <c r="T350" s="236"/>
      <c r="AT350" s="237" t="s">
        <v>219</v>
      </c>
      <c r="AU350" s="237" t="s">
        <v>80</v>
      </c>
      <c r="AV350" s="13" t="s">
        <v>217</v>
      </c>
      <c r="AW350" s="13" t="s">
        <v>35</v>
      </c>
      <c r="AX350" s="13" t="s">
        <v>78</v>
      </c>
      <c r="AY350" s="237" t="s">
        <v>210</v>
      </c>
    </row>
    <row r="351" spans="2:65" s="1" customFormat="1" ht="16.5" customHeight="1">
      <c r="B351" s="41"/>
      <c r="C351" s="203" t="s">
        <v>624</v>
      </c>
      <c r="D351" s="203" t="s">
        <v>212</v>
      </c>
      <c r="E351" s="204" t="s">
        <v>625</v>
      </c>
      <c r="F351" s="205" t="s">
        <v>626</v>
      </c>
      <c r="G351" s="206" t="s">
        <v>226</v>
      </c>
      <c r="H351" s="207">
        <v>12.877</v>
      </c>
      <c r="I351" s="208"/>
      <c r="J351" s="209">
        <f>ROUND(I351*H351,2)</f>
        <v>0</v>
      </c>
      <c r="K351" s="205" t="s">
        <v>216</v>
      </c>
      <c r="L351" s="61"/>
      <c r="M351" s="210" t="s">
        <v>21</v>
      </c>
      <c r="N351" s="211" t="s">
        <v>42</v>
      </c>
      <c r="O351" s="42"/>
      <c r="P351" s="212">
        <f>O351*H351</f>
        <v>0</v>
      </c>
      <c r="Q351" s="212">
        <v>0</v>
      </c>
      <c r="R351" s="212">
        <f>Q351*H351</f>
        <v>0</v>
      </c>
      <c r="S351" s="212">
        <v>0</v>
      </c>
      <c r="T351" s="213">
        <f>S351*H351</f>
        <v>0</v>
      </c>
      <c r="AR351" s="25" t="s">
        <v>217</v>
      </c>
      <c r="AT351" s="25" t="s">
        <v>212</v>
      </c>
      <c r="AU351" s="25" t="s">
        <v>80</v>
      </c>
      <c r="AY351" s="25" t="s">
        <v>210</v>
      </c>
      <c r="BE351" s="214">
        <f>IF(N351="základní",J351,0)</f>
        <v>0</v>
      </c>
      <c r="BF351" s="214">
        <f>IF(N351="snížená",J351,0)</f>
        <v>0</v>
      </c>
      <c r="BG351" s="214">
        <f>IF(N351="zákl. přenesená",J351,0)</f>
        <v>0</v>
      </c>
      <c r="BH351" s="214">
        <f>IF(N351="sníž. přenesená",J351,0)</f>
        <v>0</v>
      </c>
      <c r="BI351" s="214">
        <f>IF(N351="nulová",J351,0)</f>
        <v>0</v>
      </c>
      <c r="BJ351" s="25" t="s">
        <v>78</v>
      </c>
      <c r="BK351" s="214">
        <f>ROUND(I351*H351,2)</f>
        <v>0</v>
      </c>
      <c r="BL351" s="25" t="s">
        <v>217</v>
      </c>
      <c r="BM351" s="25" t="s">
        <v>627</v>
      </c>
    </row>
    <row r="352" spans="2:65" s="1" customFormat="1" ht="25.5" customHeight="1">
      <c r="B352" s="41"/>
      <c r="C352" s="203" t="s">
        <v>628</v>
      </c>
      <c r="D352" s="203" t="s">
        <v>212</v>
      </c>
      <c r="E352" s="204" t="s">
        <v>629</v>
      </c>
      <c r="F352" s="205" t="s">
        <v>630</v>
      </c>
      <c r="G352" s="206" t="s">
        <v>226</v>
      </c>
      <c r="H352" s="207">
        <v>122.657</v>
      </c>
      <c r="I352" s="208"/>
      <c r="J352" s="209">
        <f>ROUND(I352*H352,2)</f>
        <v>0</v>
      </c>
      <c r="K352" s="205" t="s">
        <v>216</v>
      </c>
      <c r="L352" s="61"/>
      <c r="M352" s="210" t="s">
        <v>21</v>
      </c>
      <c r="N352" s="211" t="s">
        <v>42</v>
      </c>
      <c r="O352" s="42"/>
      <c r="P352" s="212">
        <f>O352*H352</f>
        <v>0</v>
      </c>
      <c r="Q352" s="212">
        <v>0.01297</v>
      </c>
      <c r="R352" s="212">
        <f>Q352*H352</f>
        <v>1.59086129</v>
      </c>
      <c r="S352" s="212">
        <v>0</v>
      </c>
      <c r="T352" s="213">
        <f>S352*H352</f>
        <v>0</v>
      </c>
      <c r="AR352" s="25" t="s">
        <v>217</v>
      </c>
      <c r="AT352" s="25" t="s">
        <v>212</v>
      </c>
      <c r="AU352" s="25" t="s">
        <v>80</v>
      </c>
      <c r="AY352" s="25" t="s">
        <v>210</v>
      </c>
      <c r="BE352" s="214">
        <f>IF(N352="základní",J352,0)</f>
        <v>0</v>
      </c>
      <c r="BF352" s="214">
        <f>IF(N352="snížená",J352,0)</f>
        <v>0</v>
      </c>
      <c r="BG352" s="214">
        <f>IF(N352="zákl. přenesená",J352,0)</f>
        <v>0</v>
      </c>
      <c r="BH352" s="214">
        <f>IF(N352="sníž. přenesená",J352,0)</f>
        <v>0</v>
      </c>
      <c r="BI352" s="214">
        <f>IF(N352="nulová",J352,0)</f>
        <v>0</v>
      </c>
      <c r="BJ352" s="25" t="s">
        <v>78</v>
      </c>
      <c r="BK352" s="214">
        <f>ROUND(I352*H352,2)</f>
        <v>0</v>
      </c>
      <c r="BL352" s="25" t="s">
        <v>217</v>
      </c>
      <c r="BM352" s="25" t="s">
        <v>631</v>
      </c>
    </row>
    <row r="353" spans="2:51" s="12" customFormat="1" ht="13.5">
      <c r="B353" s="215"/>
      <c r="C353" s="216"/>
      <c r="D353" s="217" t="s">
        <v>219</v>
      </c>
      <c r="E353" s="218" t="s">
        <v>21</v>
      </c>
      <c r="F353" s="219" t="s">
        <v>632</v>
      </c>
      <c r="G353" s="216"/>
      <c r="H353" s="220">
        <v>68.897</v>
      </c>
      <c r="I353" s="221"/>
      <c r="J353" s="216"/>
      <c r="K353" s="216"/>
      <c r="L353" s="222"/>
      <c r="M353" s="223"/>
      <c r="N353" s="224"/>
      <c r="O353" s="224"/>
      <c r="P353" s="224"/>
      <c r="Q353" s="224"/>
      <c r="R353" s="224"/>
      <c r="S353" s="224"/>
      <c r="T353" s="225"/>
      <c r="AT353" s="226" t="s">
        <v>219</v>
      </c>
      <c r="AU353" s="226" t="s">
        <v>80</v>
      </c>
      <c r="AV353" s="12" t="s">
        <v>80</v>
      </c>
      <c r="AW353" s="12" t="s">
        <v>35</v>
      </c>
      <c r="AX353" s="12" t="s">
        <v>71</v>
      </c>
      <c r="AY353" s="226" t="s">
        <v>210</v>
      </c>
    </row>
    <row r="354" spans="2:51" s="12" customFormat="1" ht="13.5">
      <c r="B354" s="215"/>
      <c r="C354" s="216"/>
      <c r="D354" s="217" t="s">
        <v>219</v>
      </c>
      <c r="E354" s="218" t="s">
        <v>21</v>
      </c>
      <c r="F354" s="219" t="s">
        <v>633</v>
      </c>
      <c r="G354" s="216"/>
      <c r="H354" s="220">
        <v>26.88</v>
      </c>
      <c r="I354" s="221"/>
      <c r="J354" s="216"/>
      <c r="K354" s="216"/>
      <c r="L354" s="222"/>
      <c r="M354" s="223"/>
      <c r="N354" s="224"/>
      <c r="O354" s="224"/>
      <c r="P354" s="224"/>
      <c r="Q354" s="224"/>
      <c r="R354" s="224"/>
      <c r="S354" s="224"/>
      <c r="T354" s="225"/>
      <c r="AT354" s="226" t="s">
        <v>219</v>
      </c>
      <c r="AU354" s="226" t="s">
        <v>80</v>
      </c>
      <c r="AV354" s="12" t="s">
        <v>80</v>
      </c>
      <c r="AW354" s="12" t="s">
        <v>35</v>
      </c>
      <c r="AX354" s="12" t="s">
        <v>71</v>
      </c>
      <c r="AY354" s="226" t="s">
        <v>210</v>
      </c>
    </row>
    <row r="355" spans="2:51" s="12" customFormat="1" ht="13.5">
      <c r="B355" s="215"/>
      <c r="C355" s="216"/>
      <c r="D355" s="217" t="s">
        <v>219</v>
      </c>
      <c r="E355" s="218" t="s">
        <v>21</v>
      </c>
      <c r="F355" s="219" t="s">
        <v>634</v>
      </c>
      <c r="G355" s="216"/>
      <c r="H355" s="220">
        <v>26.88</v>
      </c>
      <c r="I355" s="221"/>
      <c r="J355" s="216"/>
      <c r="K355" s="216"/>
      <c r="L355" s="222"/>
      <c r="M355" s="223"/>
      <c r="N355" s="224"/>
      <c r="O355" s="224"/>
      <c r="P355" s="224"/>
      <c r="Q355" s="224"/>
      <c r="R355" s="224"/>
      <c r="S355" s="224"/>
      <c r="T355" s="225"/>
      <c r="AT355" s="226" t="s">
        <v>219</v>
      </c>
      <c r="AU355" s="226" t="s">
        <v>80</v>
      </c>
      <c r="AV355" s="12" t="s">
        <v>80</v>
      </c>
      <c r="AW355" s="12" t="s">
        <v>35</v>
      </c>
      <c r="AX355" s="12" t="s">
        <v>71</v>
      </c>
      <c r="AY355" s="226" t="s">
        <v>210</v>
      </c>
    </row>
    <row r="356" spans="2:51" s="13" customFormat="1" ht="13.5">
      <c r="B356" s="227"/>
      <c r="C356" s="228"/>
      <c r="D356" s="217" t="s">
        <v>219</v>
      </c>
      <c r="E356" s="229" t="s">
        <v>21</v>
      </c>
      <c r="F356" s="230" t="s">
        <v>240</v>
      </c>
      <c r="G356" s="228"/>
      <c r="H356" s="231">
        <v>122.657</v>
      </c>
      <c r="I356" s="232"/>
      <c r="J356" s="228"/>
      <c r="K356" s="228"/>
      <c r="L356" s="233"/>
      <c r="M356" s="234"/>
      <c r="N356" s="235"/>
      <c r="O356" s="235"/>
      <c r="P356" s="235"/>
      <c r="Q356" s="235"/>
      <c r="R356" s="235"/>
      <c r="S356" s="235"/>
      <c r="T356" s="236"/>
      <c r="AT356" s="237" t="s">
        <v>219</v>
      </c>
      <c r="AU356" s="237" t="s">
        <v>80</v>
      </c>
      <c r="AV356" s="13" t="s">
        <v>217</v>
      </c>
      <c r="AW356" s="13" t="s">
        <v>35</v>
      </c>
      <c r="AX356" s="13" t="s">
        <v>78</v>
      </c>
      <c r="AY356" s="237" t="s">
        <v>210</v>
      </c>
    </row>
    <row r="357" spans="2:65" s="1" customFormat="1" ht="16.5" customHeight="1">
      <c r="B357" s="41"/>
      <c r="C357" s="203" t="s">
        <v>635</v>
      </c>
      <c r="D357" s="203" t="s">
        <v>212</v>
      </c>
      <c r="E357" s="204" t="s">
        <v>636</v>
      </c>
      <c r="F357" s="205" t="s">
        <v>637</v>
      </c>
      <c r="G357" s="206" t="s">
        <v>226</v>
      </c>
      <c r="H357" s="207">
        <v>122.657</v>
      </c>
      <c r="I357" s="208"/>
      <c r="J357" s="209">
        <f>ROUND(I357*H357,2)</f>
        <v>0</v>
      </c>
      <c r="K357" s="205" t="s">
        <v>216</v>
      </c>
      <c r="L357" s="61"/>
      <c r="M357" s="210" t="s">
        <v>21</v>
      </c>
      <c r="N357" s="211" t="s">
        <v>42</v>
      </c>
      <c r="O357" s="42"/>
      <c r="P357" s="212">
        <f>O357*H357</f>
        <v>0</v>
      </c>
      <c r="Q357" s="212">
        <v>0.0109</v>
      </c>
      <c r="R357" s="212">
        <f>Q357*H357</f>
        <v>1.3369613</v>
      </c>
      <c r="S357" s="212">
        <v>0</v>
      </c>
      <c r="T357" s="213">
        <f>S357*H357</f>
        <v>0</v>
      </c>
      <c r="AR357" s="25" t="s">
        <v>217</v>
      </c>
      <c r="AT357" s="25" t="s">
        <v>212</v>
      </c>
      <c r="AU357" s="25" t="s">
        <v>80</v>
      </c>
      <c r="AY357" s="25" t="s">
        <v>210</v>
      </c>
      <c r="BE357" s="214">
        <f>IF(N357="základní",J357,0)</f>
        <v>0</v>
      </c>
      <c r="BF357" s="214">
        <f>IF(N357="snížená",J357,0)</f>
        <v>0</v>
      </c>
      <c r="BG357" s="214">
        <f>IF(N357="zákl. přenesená",J357,0)</f>
        <v>0</v>
      </c>
      <c r="BH357" s="214">
        <f>IF(N357="sníž. přenesená",J357,0)</f>
        <v>0</v>
      </c>
      <c r="BI357" s="214">
        <f>IF(N357="nulová",J357,0)</f>
        <v>0</v>
      </c>
      <c r="BJ357" s="25" t="s">
        <v>78</v>
      </c>
      <c r="BK357" s="214">
        <f>ROUND(I357*H357,2)</f>
        <v>0</v>
      </c>
      <c r="BL357" s="25" t="s">
        <v>217</v>
      </c>
      <c r="BM357" s="25" t="s">
        <v>638</v>
      </c>
    </row>
    <row r="358" spans="2:65" s="1" customFormat="1" ht="16.5" customHeight="1">
      <c r="B358" s="41"/>
      <c r="C358" s="203" t="s">
        <v>639</v>
      </c>
      <c r="D358" s="203" t="s">
        <v>212</v>
      </c>
      <c r="E358" s="204" t="s">
        <v>640</v>
      </c>
      <c r="F358" s="205" t="s">
        <v>641</v>
      </c>
      <c r="G358" s="206" t="s">
        <v>274</v>
      </c>
      <c r="H358" s="207">
        <v>0.351</v>
      </c>
      <c r="I358" s="208"/>
      <c r="J358" s="209">
        <f>ROUND(I358*H358,2)</f>
        <v>0</v>
      </c>
      <c r="K358" s="205" t="s">
        <v>216</v>
      </c>
      <c r="L358" s="61"/>
      <c r="M358" s="210" t="s">
        <v>21</v>
      </c>
      <c r="N358" s="211" t="s">
        <v>42</v>
      </c>
      <c r="O358" s="42"/>
      <c r="P358" s="212">
        <f>O358*H358</f>
        <v>0</v>
      </c>
      <c r="Q358" s="212">
        <v>1.05516</v>
      </c>
      <c r="R358" s="212">
        <f>Q358*H358</f>
        <v>0.37036116</v>
      </c>
      <c r="S358" s="212">
        <v>0</v>
      </c>
      <c r="T358" s="213">
        <f>S358*H358</f>
        <v>0</v>
      </c>
      <c r="AR358" s="25" t="s">
        <v>217</v>
      </c>
      <c r="AT358" s="25" t="s">
        <v>212</v>
      </c>
      <c r="AU358" s="25" t="s">
        <v>80</v>
      </c>
      <c r="AY358" s="25" t="s">
        <v>210</v>
      </c>
      <c r="BE358" s="214">
        <f>IF(N358="základní",J358,0)</f>
        <v>0</v>
      </c>
      <c r="BF358" s="214">
        <f>IF(N358="snížená",J358,0)</f>
        <v>0</v>
      </c>
      <c r="BG358" s="214">
        <f>IF(N358="zákl. přenesená",J358,0)</f>
        <v>0</v>
      </c>
      <c r="BH358" s="214">
        <f>IF(N358="sníž. přenesená",J358,0)</f>
        <v>0</v>
      </c>
      <c r="BI358" s="214">
        <f>IF(N358="nulová",J358,0)</f>
        <v>0</v>
      </c>
      <c r="BJ358" s="25" t="s">
        <v>78</v>
      </c>
      <c r="BK358" s="214">
        <f>ROUND(I358*H358,2)</f>
        <v>0</v>
      </c>
      <c r="BL358" s="25" t="s">
        <v>217</v>
      </c>
      <c r="BM358" s="25" t="s">
        <v>642</v>
      </c>
    </row>
    <row r="359" spans="2:51" s="12" customFormat="1" ht="13.5">
      <c r="B359" s="215"/>
      <c r="C359" s="216"/>
      <c r="D359" s="217" t="s">
        <v>219</v>
      </c>
      <c r="E359" s="218" t="s">
        <v>21</v>
      </c>
      <c r="F359" s="219" t="s">
        <v>643</v>
      </c>
      <c r="G359" s="216"/>
      <c r="H359" s="220">
        <v>0.199</v>
      </c>
      <c r="I359" s="221"/>
      <c r="J359" s="216"/>
      <c r="K359" s="216"/>
      <c r="L359" s="222"/>
      <c r="M359" s="223"/>
      <c r="N359" s="224"/>
      <c r="O359" s="224"/>
      <c r="P359" s="224"/>
      <c r="Q359" s="224"/>
      <c r="R359" s="224"/>
      <c r="S359" s="224"/>
      <c r="T359" s="225"/>
      <c r="AT359" s="226" t="s">
        <v>219</v>
      </c>
      <c r="AU359" s="226" t="s">
        <v>80</v>
      </c>
      <c r="AV359" s="12" t="s">
        <v>80</v>
      </c>
      <c r="AW359" s="12" t="s">
        <v>35</v>
      </c>
      <c r="AX359" s="12" t="s">
        <v>71</v>
      </c>
      <c r="AY359" s="226" t="s">
        <v>210</v>
      </c>
    </row>
    <row r="360" spans="2:51" s="12" customFormat="1" ht="13.5">
      <c r="B360" s="215"/>
      <c r="C360" s="216"/>
      <c r="D360" s="217" t="s">
        <v>219</v>
      </c>
      <c r="E360" s="218" t="s">
        <v>21</v>
      </c>
      <c r="F360" s="219" t="s">
        <v>644</v>
      </c>
      <c r="G360" s="216"/>
      <c r="H360" s="220">
        <v>0.076</v>
      </c>
      <c r="I360" s="221"/>
      <c r="J360" s="216"/>
      <c r="K360" s="216"/>
      <c r="L360" s="222"/>
      <c r="M360" s="223"/>
      <c r="N360" s="224"/>
      <c r="O360" s="224"/>
      <c r="P360" s="224"/>
      <c r="Q360" s="224"/>
      <c r="R360" s="224"/>
      <c r="S360" s="224"/>
      <c r="T360" s="225"/>
      <c r="AT360" s="226" t="s">
        <v>219</v>
      </c>
      <c r="AU360" s="226" t="s">
        <v>80</v>
      </c>
      <c r="AV360" s="12" t="s">
        <v>80</v>
      </c>
      <c r="AW360" s="12" t="s">
        <v>35</v>
      </c>
      <c r="AX360" s="12" t="s">
        <v>71</v>
      </c>
      <c r="AY360" s="226" t="s">
        <v>210</v>
      </c>
    </row>
    <row r="361" spans="2:51" s="12" customFormat="1" ht="13.5">
      <c r="B361" s="215"/>
      <c r="C361" s="216"/>
      <c r="D361" s="217" t="s">
        <v>219</v>
      </c>
      <c r="E361" s="218" t="s">
        <v>21</v>
      </c>
      <c r="F361" s="219" t="s">
        <v>645</v>
      </c>
      <c r="G361" s="216"/>
      <c r="H361" s="220">
        <v>0.076</v>
      </c>
      <c r="I361" s="221"/>
      <c r="J361" s="216"/>
      <c r="K361" s="216"/>
      <c r="L361" s="222"/>
      <c r="M361" s="223"/>
      <c r="N361" s="224"/>
      <c r="O361" s="224"/>
      <c r="P361" s="224"/>
      <c r="Q361" s="224"/>
      <c r="R361" s="224"/>
      <c r="S361" s="224"/>
      <c r="T361" s="225"/>
      <c r="AT361" s="226" t="s">
        <v>219</v>
      </c>
      <c r="AU361" s="226" t="s">
        <v>80</v>
      </c>
      <c r="AV361" s="12" t="s">
        <v>80</v>
      </c>
      <c r="AW361" s="12" t="s">
        <v>35</v>
      </c>
      <c r="AX361" s="12" t="s">
        <v>71</v>
      </c>
      <c r="AY361" s="226" t="s">
        <v>210</v>
      </c>
    </row>
    <row r="362" spans="2:51" s="13" customFormat="1" ht="13.5">
      <c r="B362" s="227"/>
      <c r="C362" s="228"/>
      <c r="D362" s="217" t="s">
        <v>219</v>
      </c>
      <c r="E362" s="229" t="s">
        <v>21</v>
      </c>
      <c r="F362" s="230" t="s">
        <v>240</v>
      </c>
      <c r="G362" s="228"/>
      <c r="H362" s="231">
        <v>0.351</v>
      </c>
      <c r="I362" s="232"/>
      <c r="J362" s="228"/>
      <c r="K362" s="228"/>
      <c r="L362" s="233"/>
      <c r="M362" s="234"/>
      <c r="N362" s="235"/>
      <c r="O362" s="235"/>
      <c r="P362" s="235"/>
      <c r="Q362" s="235"/>
      <c r="R362" s="235"/>
      <c r="S362" s="235"/>
      <c r="T362" s="236"/>
      <c r="AT362" s="237" t="s">
        <v>219</v>
      </c>
      <c r="AU362" s="237" t="s">
        <v>80</v>
      </c>
      <c r="AV362" s="13" t="s">
        <v>217</v>
      </c>
      <c r="AW362" s="13" t="s">
        <v>35</v>
      </c>
      <c r="AX362" s="13" t="s">
        <v>78</v>
      </c>
      <c r="AY362" s="237" t="s">
        <v>210</v>
      </c>
    </row>
    <row r="363" spans="2:65" s="1" customFormat="1" ht="16.5" customHeight="1">
      <c r="B363" s="41"/>
      <c r="C363" s="203" t="s">
        <v>646</v>
      </c>
      <c r="D363" s="203" t="s">
        <v>212</v>
      </c>
      <c r="E363" s="204" t="s">
        <v>647</v>
      </c>
      <c r="F363" s="205" t="s">
        <v>648</v>
      </c>
      <c r="G363" s="206" t="s">
        <v>274</v>
      </c>
      <c r="H363" s="207">
        <v>0.507</v>
      </c>
      <c r="I363" s="208"/>
      <c r="J363" s="209">
        <f>ROUND(I363*H363,2)</f>
        <v>0</v>
      </c>
      <c r="K363" s="205" t="s">
        <v>216</v>
      </c>
      <c r="L363" s="61"/>
      <c r="M363" s="210" t="s">
        <v>21</v>
      </c>
      <c r="N363" s="211" t="s">
        <v>42</v>
      </c>
      <c r="O363" s="42"/>
      <c r="P363" s="212">
        <f>O363*H363</f>
        <v>0</v>
      </c>
      <c r="Q363" s="212">
        <v>1.06277</v>
      </c>
      <c r="R363" s="212">
        <f>Q363*H363</f>
        <v>0.53882439</v>
      </c>
      <c r="S363" s="212">
        <v>0</v>
      </c>
      <c r="T363" s="213">
        <f>S363*H363</f>
        <v>0</v>
      </c>
      <c r="AR363" s="25" t="s">
        <v>217</v>
      </c>
      <c r="AT363" s="25" t="s">
        <v>212</v>
      </c>
      <c r="AU363" s="25" t="s">
        <v>80</v>
      </c>
      <c r="AY363" s="25" t="s">
        <v>210</v>
      </c>
      <c r="BE363" s="214">
        <f>IF(N363="základní",J363,0)</f>
        <v>0</v>
      </c>
      <c r="BF363" s="214">
        <f>IF(N363="snížená",J363,0)</f>
        <v>0</v>
      </c>
      <c r="BG363" s="214">
        <f>IF(N363="zákl. přenesená",J363,0)</f>
        <v>0</v>
      </c>
      <c r="BH363" s="214">
        <f>IF(N363="sníž. přenesená",J363,0)</f>
        <v>0</v>
      </c>
      <c r="BI363" s="214">
        <f>IF(N363="nulová",J363,0)</f>
        <v>0</v>
      </c>
      <c r="BJ363" s="25" t="s">
        <v>78</v>
      </c>
      <c r="BK363" s="214">
        <f>ROUND(I363*H363,2)</f>
        <v>0</v>
      </c>
      <c r="BL363" s="25" t="s">
        <v>217</v>
      </c>
      <c r="BM363" s="25" t="s">
        <v>649</v>
      </c>
    </row>
    <row r="364" spans="2:51" s="12" customFormat="1" ht="13.5">
      <c r="B364" s="215"/>
      <c r="C364" s="216"/>
      <c r="D364" s="217" t="s">
        <v>219</v>
      </c>
      <c r="E364" s="218" t="s">
        <v>21</v>
      </c>
      <c r="F364" s="219" t="s">
        <v>650</v>
      </c>
      <c r="G364" s="216"/>
      <c r="H364" s="220">
        <v>0.283</v>
      </c>
      <c r="I364" s="221"/>
      <c r="J364" s="216"/>
      <c r="K364" s="216"/>
      <c r="L364" s="222"/>
      <c r="M364" s="223"/>
      <c r="N364" s="224"/>
      <c r="O364" s="224"/>
      <c r="P364" s="224"/>
      <c r="Q364" s="224"/>
      <c r="R364" s="224"/>
      <c r="S364" s="224"/>
      <c r="T364" s="225"/>
      <c r="AT364" s="226" t="s">
        <v>219</v>
      </c>
      <c r="AU364" s="226" t="s">
        <v>80</v>
      </c>
      <c r="AV364" s="12" t="s">
        <v>80</v>
      </c>
      <c r="AW364" s="12" t="s">
        <v>35</v>
      </c>
      <c r="AX364" s="12" t="s">
        <v>71</v>
      </c>
      <c r="AY364" s="226" t="s">
        <v>210</v>
      </c>
    </row>
    <row r="365" spans="2:51" s="12" customFormat="1" ht="13.5">
      <c r="B365" s="215"/>
      <c r="C365" s="216"/>
      <c r="D365" s="217" t="s">
        <v>219</v>
      </c>
      <c r="E365" s="218" t="s">
        <v>21</v>
      </c>
      <c r="F365" s="219" t="s">
        <v>651</v>
      </c>
      <c r="G365" s="216"/>
      <c r="H365" s="220">
        <v>0.112</v>
      </c>
      <c r="I365" s="221"/>
      <c r="J365" s="216"/>
      <c r="K365" s="216"/>
      <c r="L365" s="222"/>
      <c r="M365" s="223"/>
      <c r="N365" s="224"/>
      <c r="O365" s="224"/>
      <c r="P365" s="224"/>
      <c r="Q365" s="224"/>
      <c r="R365" s="224"/>
      <c r="S365" s="224"/>
      <c r="T365" s="225"/>
      <c r="AT365" s="226" t="s">
        <v>219</v>
      </c>
      <c r="AU365" s="226" t="s">
        <v>80</v>
      </c>
      <c r="AV365" s="12" t="s">
        <v>80</v>
      </c>
      <c r="AW365" s="12" t="s">
        <v>35</v>
      </c>
      <c r="AX365" s="12" t="s">
        <v>71</v>
      </c>
      <c r="AY365" s="226" t="s">
        <v>210</v>
      </c>
    </row>
    <row r="366" spans="2:51" s="12" customFormat="1" ht="13.5">
      <c r="B366" s="215"/>
      <c r="C366" s="216"/>
      <c r="D366" s="217" t="s">
        <v>219</v>
      </c>
      <c r="E366" s="218" t="s">
        <v>21</v>
      </c>
      <c r="F366" s="219" t="s">
        <v>652</v>
      </c>
      <c r="G366" s="216"/>
      <c r="H366" s="220">
        <v>0.112</v>
      </c>
      <c r="I366" s="221"/>
      <c r="J366" s="216"/>
      <c r="K366" s="216"/>
      <c r="L366" s="222"/>
      <c r="M366" s="223"/>
      <c r="N366" s="224"/>
      <c r="O366" s="224"/>
      <c r="P366" s="224"/>
      <c r="Q366" s="224"/>
      <c r="R366" s="224"/>
      <c r="S366" s="224"/>
      <c r="T366" s="225"/>
      <c r="AT366" s="226" t="s">
        <v>219</v>
      </c>
      <c r="AU366" s="226" t="s">
        <v>80</v>
      </c>
      <c r="AV366" s="12" t="s">
        <v>80</v>
      </c>
      <c r="AW366" s="12" t="s">
        <v>35</v>
      </c>
      <c r="AX366" s="12" t="s">
        <v>71</v>
      </c>
      <c r="AY366" s="226" t="s">
        <v>210</v>
      </c>
    </row>
    <row r="367" spans="2:51" s="13" customFormat="1" ht="13.5">
      <c r="B367" s="227"/>
      <c r="C367" s="228"/>
      <c r="D367" s="217" t="s">
        <v>219</v>
      </c>
      <c r="E367" s="229" t="s">
        <v>21</v>
      </c>
      <c r="F367" s="230" t="s">
        <v>240</v>
      </c>
      <c r="G367" s="228"/>
      <c r="H367" s="231">
        <v>0.507</v>
      </c>
      <c r="I367" s="232"/>
      <c r="J367" s="228"/>
      <c r="K367" s="228"/>
      <c r="L367" s="233"/>
      <c r="M367" s="234"/>
      <c r="N367" s="235"/>
      <c r="O367" s="235"/>
      <c r="P367" s="235"/>
      <c r="Q367" s="235"/>
      <c r="R367" s="235"/>
      <c r="S367" s="235"/>
      <c r="T367" s="236"/>
      <c r="AT367" s="237" t="s">
        <v>219</v>
      </c>
      <c r="AU367" s="237" t="s">
        <v>80</v>
      </c>
      <c r="AV367" s="13" t="s">
        <v>217</v>
      </c>
      <c r="AW367" s="13" t="s">
        <v>35</v>
      </c>
      <c r="AX367" s="13" t="s">
        <v>78</v>
      </c>
      <c r="AY367" s="237" t="s">
        <v>210</v>
      </c>
    </row>
    <row r="368" spans="2:65" s="1" customFormat="1" ht="16.5" customHeight="1">
      <c r="B368" s="41"/>
      <c r="C368" s="203" t="s">
        <v>653</v>
      </c>
      <c r="D368" s="203" t="s">
        <v>212</v>
      </c>
      <c r="E368" s="204" t="s">
        <v>654</v>
      </c>
      <c r="F368" s="205" t="s">
        <v>655</v>
      </c>
      <c r="G368" s="206" t="s">
        <v>215</v>
      </c>
      <c r="H368" s="207">
        <v>60</v>
      </c>
      <c r="I368" s="208"/>
      <c r="J368" s="209">
        <f>ROUND(I368*H368,2)</f>
        <v>0</v>
      </c>
      <c r="K368" s="205" t="s">
        <v>216</v>
      </c>
      <c r="L368" s="61"/>
      <c r="M368" s="210" t="s">
        <v>21</v>
      </c>
      <c r="N368" s="211" t="s">
        <v>42</v>
      </c>
      <c r="O368" s="42"/>
      <c r="P368" s="212">
        <f>O368*H368</f>
        <v>0</v>
      </c>
      <c r="Q368" s="212">
        <v>0.059</v>
      </c>
      <c r="R368" s="212">
        <f>Q368*H368</f>
        <v>3.54</v>
      </c>
      <c r="S368" s="212">
        <v>0</v>
      </c>
      <c r="T368" s="213">
        <f>S368*H368</f>
        <v>0</v>
      </c>
      <c r="AR368" s="25" t="s">
        <v>217</v>
      </c>
      <c r="AT368" s="25" t="s">
        <v>212</v>
      </c>
      <c r="AU368" s="25" t="s">
        <v>80</v>
      </c>
      <c r="AY368" s="25" t="s">
        <v>210</v>
      </c>
      <c r="BE368" s="214">
        <f>IF(N368="základní",J368,0)</f>
        <v>0</v>
      </c>
      <c r="BF368" s="214">
        <f>IF(N368="snížená",J368,0)</f>
        <v>0</v>
      </c>
      <c r="BG368" s="214">
        <f>IF(N368="zákl. přenesená",J368,0)</f>
        <v>0</v>
      </c>
      <c r="BH368" s="214">
        <f>IF(N368="sníž. přenesená",J368,0)</f>
        <v>0</v>
      </c>
      <c r="BI368" s="214">
        <f>IF(N368="nulová",J368,0)</f>
        <v>0</v>
      </c>
      <c r="BJ368" s="25" t="s">
        <v>78</v>
      </c>
      <c r="BK368" s="214">
        <f>ROUND(I368*H368,2)</f>
        <v>0</v>
      </c>
      <c r="BL368" s="25" t="s">
        <v>217</v>
      </c>
      <c r="BM368" s="25" t="s">
        <v>656</v>
      </c>
    </row>
    <row r="369" spans="2:51" s="12" customFormat="1" ht="13.5">
      <c r="B369" s="215"/>
      <c r="C369" s="216"/>
      <c r="D369" s="217" t="s">
        <v>219</v>
      </c>
      <c r="E369" s="218" t="s">
        <v>21</v>
      </c>
      <c r="F369" s="219" t="s">
        <v>657</v>
      </c>
      <c r="G369" s="216"/>
      <c r="H369" s="220">
        <v>9</v>
      </c>
      <c r="I369" s="221"/>
      <c r="J369" s="216"/>
      <c r="K369" s="216"/>
      <c r="L369" s="222"/>
      <c r="M369" s="223"/>
      <c r="N369" s="224"/>
      <c r="O369" s="224"/>
      <c r="P369" s="224"/>
      <c r="Q369" s="224"/>
      <c r="R369" s="224"/>
      <c r="S369" s="224"/>
      <c r="T369" s="225"/>
      <c r="AT369" s="226" t="s">
        <v>219</v>
      </c>
      <c r="AU369" s="226" t="s">
        <v>80</v>
      </c>
      <c r="AV369" s="12" t="s">
        <v>80</v>
      </c>
      <c r="AW369" s="12" t="s">
        <v>35</v>
      </c>
      <c r="AX369" s="12" t="s">
        <v>71</v>
      </c>
      <c r="AY369" s="226" t="s">
        <v>210</v>
      </c>
    </row>
    <row r="370" spans="2:51" s="12" customFormat="1" ht="13.5">
      <c r="B370" s="215"/>
      <c r="C370" s="216"/>
      <c r="D370" s="217" t="s">
        <v>219</v>
      </c>
      <c r="E370" s="218" t="s">
        <v>21</v>
      </c>
      <c r="F370" s="219" t="s">
        <v>658</v>
      </c>
      <c r="G370" s="216"/>
      <c r="H370" s="220">
        <v>6</v>
      </c>
      <c r="I370" s="221"/>
      <c r="J370" s="216"/>
      <c r="K370" s="216"/>
      <c r="L370" s="222"/>
      <c r="M370" s="223"/>
      <c r="N370" s="224"/>
      <c r="O370" s="224"/>
      <c r="P370" s="224"/>
      <c r="Q370" s="224"/>
      <c r="R370" s="224"/>
      <c r="S370" s="224"/>
      <c r="T370" s="225"/>
      <c r="AT370" s="226" t="s">
        <v>219</v>
      </c>
      <c r="AU370" s="226" t="s">
        <v>80</v>
      </c>
      <c r="AV370" s="12" t="s">
        <v>80</v>
      </c>
      <c r="AW370" s="12" t="s">
        <v>35</v>
      </c>
      <c r="AX370" s="12" t="s">
        <v>71</v>
      </c>
      <c r="AY370" s="226" t="s">
        <v>210</v>
      </c>
    </row>
    <row r="371" spans="2:51" s="12" customFormat="1" ht="13.5">
      <c r="B371" s="215"/>
      <c r="C371" s="216"/>
      <c r="D371" s="217" t="s">
        <v>219</v>
      </c>
      <c r="E371" s="218" t="s">
        <v>21</v>
      </c>
      <c r="F371" s="219" t="s">
        <v>659</v>
      </c>
      <c r="G371" s="216"/>
      <c r="H371" s="220">
        <v>6</v>
      </c>
      <c r="I371" s="221"/>
      <c r="J371" s="216"/>
      <c r="K371" s="216"/>
      <c r="L371" s="222"/>
      <c r="M371" s="223"/>
      <c r="N371" s="224"/>
      <c r="O371" s="224"/>
      <c r="P371" s="224"/>
      <c r="Q371" s="224"/>
      <c r="R371" s="224"/>
      <c r="S371" s="224"/>
      <c r="T371" s="225"/>
      <c r="AT371" s="226" t="s">
        <v>219</v>
      </c>
      <c r="AU371" s="226" t="s">
        <v>80</v>
      </c>
      <c r="AV371" s="12" t="s">
        <v>80</v>
      </c>
      <c r="AW371" s="12" t="s">
        <v>35</v>
      </c>
      <c r="AX371" s="12" t="s">
        <v>71</v>
      </c>
      <c r="AY371" s="226" t="s">
        <v>210</v>
      </c>
    </row>
    <row r="372" spans="2:51" s="12" customFormat="1" ht="13.5">
      <c r="B372" s="215"/>
      <c r="C372" s="216"/>
      <c r="D372" s="217" t="s">
        <v>219</v>
      </c>
      <c r="E372" s="218" t="s">
        <v>21</v>
      </c>
      <c r="F372" s="219" t="s">
        <v>660</v>
      </c>
      <c r="G372" s="216"/>
      <c r="H372" s="220">
        <v>39</v>
      </c>
      <c r="I372" s="221"/>
      <c r="J372" s="216"/>
      <c r="K372" s="216"/>
      <c r="L372" s="222"/>
      <c r="M372" s="223"/>
      <c r="N372" s="224"/>
      <c r="O372" s="224"/>
      <c r="P372" s="224"/>
      <c r="Q372" s="224"/>
      <c r="R372" s="224"/>
      <c r="S372" s="224"/>
      <c r="T372" s="225"/>
      <c r="AT372" s="226" t="s">
        <v>219</v>
      </c>
      <c r="AU372" s="226" t="s">
        <v>80</v>
      </c>
      <c r="AV372" s="12" t="s">
        <v>80</v>
      </c>
      <c r="AW372" s="12" t="s">
        <v>35</v>
      </c>
      <c r="AX372" s="12" t="s">
        <v>71</v>
      </c>
      <c r="AY372" s="226" t="s">
        <v>210</v>
      </c>
    </row>
    <row r="373" spans="2:51" s="13" customFormat="1" ht="13.5">
      <c r="B373" s="227"/>
      <c r="C373" s="228"/>
      <c r="D373" s="217" t="s">
        <v>219</v>
      </c>
      <c r="E373" s="229" t="s">
        <v>21</v>
      </c>
      <c r="F373" s="230" t="s">
        <v>240</v>
      </c>
      <c r="G373" s="228"/>
      <c r="H373" s="231">
        <v>60</v>
      </c>
      <c r="I373" s="232"/>
      <c r="J373" s="228"/>
      <c r="K373" s="228"/>
      <c r="L373" s="233"/>
      <c r="M373" s="234"/>
      <c r="N373" s="235"/>
      <c r="O373" s="235"/>
      <c r="P373" s="235"/>
      <c r="Q373" s="235"/>
      <c r="R373" s="235"/>
      <c r="S373" s="235"/>
      <c r="T373" s="236"/>
      <c r="AT373" s="237" t="s">
        <v>219</v>
      </c>
      <c r="AU373" s="237" t="s">
        <v>80</v>
      </c>
      <c r="AV373" s="13" t="s">
        <v>217</v>
      </c>
      <c r="AW373" s="13" t="s">
        <v>35</v>
      </c>
      <c r="AX373" s="13" t="s">
        <v>78</v>
      </c>
      <c r="AY373" s="237" t="s">
        <v>210</v>
      </c>
    </row>
    <row r="374" spans="2:65" s="1" customFormat="1" ht="16.5" customHeight="1">
      <c r="B374" s="41"/>
      <c r="C374" s="203" t="s">
        <v>661</v>
      </c>
      <c r="D374" s="203" t="s">
        <v>212</v>
      </c>
      <c r="E374" s="204" t="s">
        <v>662</v>
      </c>
      <c r="F374" s="205" t="s">
        <v>663</v>
      </c>
      <c r="G374" s="206" t="s">
        <v>226</v>
      </c>
      <c r="H374" s="207">
        <v>1.5</v>
      </c>
      <c r="I374" s="208"/>
      <c r="J374" s="209">
        <f>ROUND(I374*H374,2)</f>
        <v>0</v>
      </c>
      <c r="K374" s="205" t="s">
        <v>216</v>
      </c>
      <c r="L374" s="61"/>
      <c r="M374" s="210" t="s">
        <v>21</v>
      </c>
      <c r="N374" s="211" t="s">
        <v>42</v>
      </c>
      <c r="O374" s="42"/>
      <c r="P374" s="212">
        <f>O374*H374</f>
        <v>0</v>
      </c>
      <c r="Q374" s="212">
        <v>0.00663</v>
      </c>
      <c r="R374" s="212">
        <f>Q374*H374</f>
        <v>0.009944999999999999</v>
      </c>
      <c r="S374" s="212">
        <v>0</v>
      </c>
      <c r="T374" s="213">
        <f>S374*H374</f>
        <v>0</v>
      </c>
      <c r="AR374" s="25" t="s">
        <v>217</v>
      </c>
      <c r="AT374" s="25" t="s">
        <v>212</v>
      </c>
      <c r="AU374" s="25" t="s">
        <v>80</v>
      </c>
      <c r="AY374" s="25" t="s">
        <v>210</v>
      </c>
      <c r="BE374" s="214">
        <f>IF(N374="základní",J374,0)</f>
        <v>0</v>
      </c>
      <c r="BF374" s="214">
        <f>IF(N374="snížená",J374,0)</f>
        <v>0</v>
      </c>
      <c r="BG374" s="214">
        <f>IF(N374="zákl. přenesená",J374,0)</f>
        <v>0</v>
      </c>
      <c r="BH374" s="214">
        <f>IF(N374="sníž. přenesená",J374,0)</f>
        <v>0</v>
      </c>
      <c r="BI374" s="214">
        <f>IF(N374="nulová",J374,0)</f>
        <v>0</v>
      </c>
      <c r="BJ374" s="25" t="s">
        <v>78</v>
      </c>
      <c r="BK374" s="214">
        <f>ROUND(I374*H374,2)</f>
        <v>0</v>
      </c>
      <c r="BL374" s="25" t="s">
        <v>217</v>
      </c>
      <c r="BM374" s="25" t="s">
        <v>664</v>
      </c>
    </row>
    <row r="375" spans="2:51" s="12" customFormat="1" ht="13.5">
      <c r="B375" s="215"/>
      <c r="C375" s="216"/>
      <c r="D375" s="217" t="s">
        <v>219</v>
      </c>
      <c r="E375" s="218" t="s">
        <v>21</v>
      </c>
      <c r="F375" s="219" t="s">
        <v>665</v>
      </c>
      <c r="G375" s="216"/>
      <c r="H375" s="220">
        <v>1.5</v>
      </c>
      <c r="I375" s="221"/>
      <c r="J375" s="216"/>
      <c r="K375" s="216"/>
      <c r="L375" s="222"/>
      <c r="M375" s="223"/>
      <c r="N375" s="224"/>
      <c r="O375" s="224"/>
      <c r="P375" s="224"/>
      <c r="Q375" s="224"/>
      <c r="R375" s="224"/>
      <c r="S375" s="224"/>
      <c r="T375" s="225"/>
      <c r="AT375" s="226" t="s">
        <v>219</v>
      </c>
      <c r="AU375" s="226" t="s">
        <v>80</v>
      </c>
      <c r="AV375" s="12" t="s">
        <v>80</v>
      </c>
      <c r="AW375" s="12" t="s">
        <v>35</v>
      </c>
      <c r="AX375" s="12" t="s">
        <v>78</v>
      </c>
      <c r="AY375" s="226" t="s">
        <v>210</v>
      </c>
    </row>
    <row r="376" spans="2:65" s="1" customFormat="1" ht="16.5" customHeight="1">
      <c r="B376" s="41"/>
      <c r="C376" s="203" t="s">
        <v>666</v>
      </c>
      <c r="D376" s="203" t="s">
        <v>212</v>
      </c>
      <c r="E376" s="204" t="s">
        <v>667</v>
      </c>
      <c r="F376" s="205" t="s">
        <v>668</v>
      </c>
      <c r="G376" s="206" t="s">
        <v>226</v>
      </c>
      <c r="H376" s="207">
        <v>1.5</v>
      </c>
      <c r="I376" s="208"/>
      <c r="J376" s="209">
        <f>ROUND(I376*H376,2)</f>
        <v>0</v>
      </c>
      <c r="K376" s="205" t="s">
        <v>216</v>
      </c>
      <c r="L376" s="61"/>
      <c r="M376" s="210" t="s">
        <v>21</v>
      </c>
      <c r="N376" s="211" t="s">
        <v>42</v>
      </c>
      <c r="O376" s="42"/>
      <c r="P376" s="212">
        <f>O376*H376</f>
        <v>0</v>
      </c>
      <c r="Q376" s="212">
        <v>0</v>
      </c>
      <c r="R376" s="212">
        <f>Q376*H376</f>
        <v>0</v>
      </c>
      <c r="S376" s="212">
        <v>0</v>
      </c>
      <c r="T376" s="213">
        <f>S376*H376</f>
        <v>0</v>
      </c>
      <c r="AR376" s="25" t="s">
        <v>217</v>
      </c>
      <c r="AT376" s="25" t="s">
        <v>212</v>
      </c>
      <c r="AU376" s="25" t="s">
        <v>80</v>
      </c>
      <c r="AY376" s="25" t="s">
        <v>210</v>
      </c>
      <c r="BE376" s="214">
        <f>IF(N376="základní",J376,0)</f>
        <v>0</v>
      </c>
      <c r="BF376" s="214">
        <f>IF(N376="snížená",J376,0)</f>
        <v>0</v>
      </c>
      <c r="BG376" s="214">
        <f>IF(N376="zákl. přenesená",J376,0)</f>
        <v>0</v>
      </c>
      <c r="BH376" s="214">
        <f>IF(N376="sníž. přenesená",J376,0)</f>
        <v>0</v>
      </c>
      <c r="BI376" s="214">
        <f>IF(N376="nulová",J376,0)</f>
        <v>0</v>
      </c>
      <c r="BJ376" s="25" t="s">
        <v>78</v>
      </c>
      <c r="BK376" s="214">
        <f>ROUND(I376*H376,2)</f>
        <v>0</v>
      </c>
      <c r="BL376" s="25" t="s">
        <v>217</v>
      </c>
      <c r="BM376" s="25" t="s">
        <v>669</v>
      </c>
    </row>
    <row r="377" spans="2:65" s="1" customFormat="1" ht="25.5" customHeight="1">
      <c r="B377" s="41"/>
      <c r="C377" s="203" t="s">
        <v>670</v>
      </c>
      <c r="D377" s="203" t="s">
        <v>212</v>
      </c>
      <c r="E377" s="204" t="s">
        <v>671</v>
      </c>
      <c r="F377" s="205" t="s">
        <v>672</v>
      </c>
      <c r="G377" s="206" t="s">
        <v>226</v>
      </c>
      <c r="H377" s="207">
        <v>1.5</v>
      </c>
      <c r="I377" s="208"/>
      <c r="J377" s="209">
        <f>ROUND(I377*H377,2)</f>
        <v>0</v>
      </c>
      <c r="K377" s="205" t="s">
        <v>216</v>
      </c>
      <c r="L377" s="61"/>
      <c r="M377" s="210" t="s">
        <v>21</v>
      </c>
      <c r="N377" s="211" t="s">
        <v>42</v>
      </c>
      <c r="O377" s="42"/>
      <c r="P377" s="212">
        <f>O377*H377</f>
        <v>0</v>
      </c>
      <c r="Q377" s="212">
        <v>0.00134</v>
      </c>
      <c r="R377" s="212">
        <f>Q377*H377</f>
        <v>0.00201</v>
      </c>
      <c r="S377" s="212">
        <v>0</v>
      </c>
      <c r="T377" s="213">
        <f>S377*H377</f>
        <v>0</v>
      </c>
      <c r="AR377" s="25" t="s">
        <v>217</v>
      </c>
      <c r="AT377" s="25" t="s">
        <v>212</v>
      </c>
      <c r="AU377" s="25" t="s">
        <v>80</v>
      </c>
      <c r="AY377" s="25" t="s">
        <v>210</v>
      </c>
      <c r="BE377" s="214">
        <f>IF(N377="základní",J377,0)</f>
        <v>0</v>
      </c>
      <c r="BF377" s="214">
        <f>IF(N377="snížená",J377,0)</f>
        <v>0</v>
      </c>
      <c r="BG377" s="214">
        <f>IF(N377="zákl. přenesená",J377,0)</f>
        <v>0</v>
      </c>
      <c r="BH377" s="214">
        <f>IF(N377="sníž. přenesená",J377,0)</f>
        <v>0</v>
      </c>
      <c r="BI377" s="214">
        <f>IF(N377="nulová",J377,0)</f>
        <v>0</v>
      </c>
      <c r="BJ377" s="25" t="s">
        <v>78</v>
      </c>
      <c r="BK377" s="214">
        <f>ROUND(I377*H377,2)</f>
        <v>0</v>
      </c>
      <c r="BL377" s="25" t="s">
        <v>217</v>
      </c>
      <c r="BM377" s="25" t="s">
        <v>673</v>
      </c>
    </row>
    <row r="378" spans="2:65" s="1" customFormat="1" ht="25.5" customHeight="1">
      <c r="B378" s="41"/>
      <c r="C378" s="203" t="s">
        <v>674</v>
      </c>
      <c r="D378" s="203" t="s">
        <v>212</v>
      </c>
      <c r="E378" s="204" t="s">
        <v>675</v>
      </c>
      <c r="F378" s="205" t="s">
        <v>676</v>
      </c>
      <c r="G378" s="206" t="s">
        <v>226</v>
      </c>
      <c r="H378" s="207">
        <v>1.5</v>
      </c>
      <c r="I378" s="208"/>
      <c r="J378" s="209">
        <f>ROUND(I378*H378,2)</f>
        <v>0</v>
      </c>
      <c r="K378" s="205" t="s">
        <v>216</v>
      </c>
      <c r="L378" s="61"/>
      <c r="M378" s="210" t="s">
        <v>21</v>
      </c>
      <c r="N378" s="211" t="s">
        <v>42</v>
      </c>
      <c r="O378" s="42"/>
      <c r="P378" s="212">
        <f>O378*H378</f>
        <v>0</v>
      </c>
      <c r="Q378" s="212">
        <v>0</v>
      </c>
      <c r="R378" s="212">
        <f>Q378*H378</f>
        <v>0</v>
      </c>
      <c r="S378" s="212">
        <v>0</v>
      </c>
      <c r="T378" s="213">
        <f>S378*H378</f>
        <v>0</v>
      </c>
      <c r="AR378" s="25" t="s">
        <v>217</v>
      </c>
      <c r="AT378" s="25" t="s">
        <v>212</v>
      </c>
      <c r="AU378" s="25" t="s">
        <v>80</v>
      </c>
      <c r="AY378" s="25" t="s">
        <v>210</v>
      </c>
      <c r="BE378" s="214">
        <f>IF(N378="základní",J378,0)</f>
        <v>0</v>
      </c>
      <c r="BF378" s="214">
        <f>IF(N378="snížená",J378,0)</f>
        <v>0</v>
      </c>
      <c r="BG378" s="214">
        <f>IF(N378="zákl. přenesená",J378,0)</f>
        <v>0</v>
      </c>
      <c r="BH378" s="214">
        <f>IF(N378="sníž. přenesená",J378,0)</f>
        <v>0</v>
      </c>
      <c r="BI378" s="214">
        <f>IF(N378="nulová",J378,0)</f>
        <v>0</v>
      </c>
      <c r="BJ378" s="25" t="s">
        <v>78</v>
      </c>
      <c r="BK378" s="214">
        <f>ROUND(I378*H378,2)</f>
        <v>0</v>
      </c>
      <c r="BL378" s="25" t="s">
        <v>217</v>
      </c>
      <c r="BM378" s="25" t="s">
        <v>677</v>
      </c>
    </row>
    <row r="379" spans="2:65" s="1" customFormat="1" ht="25.5" customHeight="1">
      <c r="B379" s="41"/>
      <c r="C379" s="203" t="s">
        <v>678</v>
      </c>
      <c r="D379" s="203" t="s">
        <v>212</v>
      </c>
      <c r="E379" s="204" t="s">
        <v>679</v>
      </c>
      <c r="F379" s="205" t="s">
        <v>680</v>
      </c>
      <c r="G379" s="206" t="s">
        <v>274</v>
      </c>
      <c r="H379" s="207">
        <v>0.018</v>
      </c>
      <c r="I379" s="208"/>
      <c r="J379" s="209">
        <f>ROUND(I379*H379,2)</f>
        <v>0</v>
      </c>
      <c r="K379" s="205" t="s">
        <v>216</v>
      </c>
      <c r="L379" s="61"/>
      <c r="M379" s="210" t="s">
        <v>21</v>
      </c>
      <c r="N379" s="211" t="s">
        <v>42</v>
      </c>
      <c r="O379" s="42"/>
      <c r="P379" s="212">
        <f>O379*H379</f>
        <v>0</v>
      </c>
      <c r="Q379" s="212">
        <v>0.01954</v>
      </c>
      <c r="R379" s="212">
        <f>Q379*H379</f>
        <v>0.0003517199999999999</v>
      </c>
      <c r="S379" s="212">
        <v>0</v>
      </c>
      <c r="T379" s="213">
        <f>S379*H379</f>
        <v>0</v>
      </c>
      <c r="AR379" s="25" t="s">
        <v>217</v>
      </c>
      <c r="AT379" s="25" t="s">
        <v>212</v>
      </c>
      <c r="AU379" s="25" t="s">
        <v>80</v>
      </c>
      <c r="AY379" s="25" t="s">
        <v>210</v>
      </c>
      <c r="BE379" s="214">
        <f>IF(N379="základní",J379,0)</f>
        <v>0</v>
      </c>
      <c r="BF379" s="214">
        <f>IF(N379="snížená",J379,0)</f>
        <v>0</v>
      </c>
      <c r="BG379" s="214">
        <f>IF(N379="zákl. přenesená",J379,0)</f>
        <v>0</v>
      </c>
      <c r="BH379" s="214">
        <f>IF(N379="sníž. přenesená",J379,0)</f>
        <v>0</v>
      </c>
      <c r="BI379" s="214">
        <f>IF(N379="nulová",J379,0)</f>
        <v>0</v>
      </c>
      <c r="BJ379" s="25" t="s">
        <v>78</v>
      </c>
      <c r="BK379" s="214">
        <f>ROUND(I379*H379,2)</f>
        <v>0</v>
      </c>
      <c r="BL379" s="25" t="s">
        <v>217</v>
      </c>
      <c r="BM379" s="25" t="s">
        <v>681</v>
      </c>
    </row>
    <row r="380" spans="2:51" s="12" customFormat="1" ht="13.5">
      <c r="B380" s="215"/>
      <c r="C380" s="216"/>
      <c r="D380" s="217" t="s">
        <v>219</v>
      </c>
      <c r="E380" s="218" t="s">
        <v>21</v>
      </c>
      <c r="F380" s="219" t="s">
        <v>682</v>
      </c>
      <c r="G380" s="216"/>
      <c r="H380" s="220">
        <v>0.018</v>
      </c>
      <c r="I380" s="221"/>
      <c r="J380" s="216"/>
      <c r="K380" s="216"/>
      <c r="L380" s="222"/>
      <c r="M380" s="223"/>
      <c r="N380" s="224"/>
      <c r="O380" s="224"/>
      <c r="P380" s="224"/>
      <c r="Q380" s="224"/>
      <c r="R380" s="224"/>
      <c r="S380" s="224"/>
      <c r="T380" s="225"/>
      <c r="AT380" s="226" t="s">
        <v>219</v>
      </c>
      <c r="AU380" s="226" t="s">
        <v>80</v>
      </c>
      <c r="AV380" s="12" t="s">
        <v>80</v>
      </c>
      <c r="AW380" s="12" t="s">
        <v>35</v>
      </c>
      <c r="AX380" s="12" t="s">
        <v>78</v>
      </c>
      <c r="AY380" s="226" t="s">
        <v>210</v>
      </c>
    </row>
    <row r="381" spans="2:65" s="1" customFormat="1" ht="16.5" customHeight="1">
      <c r="B381" s="41"/>
      <c r="C381" s="238" t="s">
        <v>683</v>
      </c>
      <c r="D381" s="238" t="s">
        <v>302</v>
      </c>
      <c r="E381" s="239" t="s">
        <v>684</v>
      </c>
      <c r="F381" s="240" t="s">
        <v>685</v>
      </c>
      <c r="G381" s="241" t="s">
        <v>274</v>
      </c>
      <c r="H381" s="242">
        <v>0.019</v>
      </c>
      <c r="I381" s="243"/>
      <c r="J381" s="244">
        <f>ROUND(I381*H381,2)</f>
        <v>0</v>
      </c>
      <c r="K381" s="240" t="s">
        <v>216</v>
      </c>
      <c r="L381" s="245"/>
      <c r="M381" s="246" t="s">
        <v>21</v>
      </c>
      <c r="N381" s="247" t="s">
        <v>42</v>
      </c>
      <c r="O381" s="42"/>
      <c r="P381" s="212">
        <f>O381*H381</f>
        <v>0</v>
      </c>
      <c r="Q381" s="212">
        <v>1</v>
      </c>
      <c r="R381" s="212">
        <f>Q381*H381</f>
        <v>0.019</v>
      </c>
      <c r="S381" s="212">
        <v>0</v>
      </c>
      <c r="T381" s="213">
        <f>S381*H381</f>
        <v>0</v>
      </c>
      <c r="AR381" s="25" t="s">
        <v>252</v>
      </c>
      <c r="AT381" s="25" t="s">
        <v>302</v>
      </c>
      <c r="AU381" s="25" t="s">
        <v>80</v>
      </c>
      <c r="AY381" s="25" t="s">
        <v>210</v>
      </c>
      <c r="BE381" s="214">
        <f>IF(N381="základní",J381,0)</f>
        <v>0</v>
      </c>
      <c r="BF381" s="214">
        <f>IF(N381="snížená",J381,0)</f>
        <v>0</v>
      </c>
      <c r="BG381" s="214">
        <f>IF(N381="zákl. přenesená",J381,0)</f>
        <v>0</v>
      </c>
      <c r="BH381" s="214">
        <f>IF(N381="sníž. přenesená",J381,0)</f>
        <v>0</v>
      </c>
      <c r="BI381" s="214">
        <f>IF(N381="nulová",J381,0)</f>
        <v>0</v>
      </c>
      <c r="BJ381" s="25" t="s">
        <v>78</v>
      </c>
      <c r="BK381" s="214">
        <f>ROUND(I381*H381,2)</f>
        <v>0</v>
      </c>
      <c r="BL381" s="25" t="s">
        <v>217</v>
      </c>
      <c r="BM381" s="25" t="s">
        <v>686</v>
      </c>
    </row>
    <row r="382" spans="2:51" s="12" customFormat="1" ht="13.5">
      <c r="B382" s="215"/>
      <c r="C382" s="216"/>
      <c r="D382" s="217" t="s">
        <v>219</v>
      </c>
      <c r="E382" s="216"/>
      <c r="F382" s="219" t="s">
        <v>687</v>
      </c>
      <c r="G382" s="216"/>
      <c r="H382" s="220">
        <v>0.019</v>
      </c>
      <c r="I382" s="221"/>
      <c r="J382" s="216"/>
      <c r="K382" s="216"/>
      <c r="L382" s="222"/>
      <c r="M382" s="223"/>
      <c r="N382" s="224"/>
      <c r="O382" s="224"/>
      <c r="P382" s="224"/>
      <c r="Q382" s="224"/>
      <c r="R382" s="224"/>
      <c r="S382" s="224"/>
      <c r="T382" s="225"/>
      <c r="AT382" s="226" t="s">
        <v>219</v>
      </c>
      <c r="AU382" s="226" t="s">
        <v>80</v>
      </c>
      <c r="AV382" s="12" t="s">
        <v>80</v>
      </c>
      <c r="AW382" s="12" t="s">
        <v>6</v>
      </c>
      <c r="AX382" s="12" t="s">
        <v>78</v>
      </c>
      <c r="AY382" s="226" t="s">
        <v>210</v>
      </c>
    </row>
    <row r="383" spans="2:65" s="1" customFormat="1" ht="25.5" customHeight="1">
      <c r="B383" s="41"/>
      <c r="C383" s="203" t="s">
        <v>688</v>
      </c>
      <c r="D383" s="203" t="s">
        <v>212</v>
      </c>
      <c r="E383" s="204" t="s">
        <v>689</v>
      </c>
      <c r="F383" s="205" t="s">
        <v>690</v>
      </c>
      <c r="G383" s="206" t="s">
        <v>274</v>
      </c>
      <c r="H383" s="207">
        <v>2.884</v>
      </c>
      <c r="I383" s="208"/>
      <c r="J383" s="209">
        <f>ROUND(I383*H383,2)</f>
        <v>0</v>
      </c>
      <c r="K383" s="205" t="s">
        <v>216</v>
      </c>
      <c r="L383" s="61"/>
      <c r="M383" s="210" t="s">
        <v>21</v>
      </c>
      <c r="N383" s="211" t="s">
        <v>42</v>
      </c>
      <c r="O383" s="42"/>
      <c r="P383" s="212">
        <f>O383*H383</f>
        <v>0</v>
      </c>
      <c r="Q383" s="212">
        <v>0.01709</v>
      </c>
      <c r="R383" s="212">
        <f>Q383*H383</f>
        <v>0.04928756</v>
      </c>
      <c r="S383" s="212">
        <v>0</v>
      </c>
      <c r="T383" s="213">
        <f>S383*H383</f>
        <v>0</v>
      </c>
      <c r="AR383" s="25" t="s">
        <v>217</v>
      </c>
      <c r="AT383" s="25" t="s">
        <v>212</v>
      </c>
      <c r="AU383" s="25" t="s">
        <v>80</v>
      </c>
      <c r="AY383" s="25" t="s">
        <v>210</v>
      </c>
      <c r="BE383" s="214">
        <f>IF(N383="základní",J383,0)</f>
        <v>0</v>
      </c>
      <c r="BF383" s="214">
        <f>IF(N383="snížená",J383,0)</f>
        <v>0</v>
      </c>
      <c r="BG383" s="214">
        <f>IF(N383="zákl. přenesená",J383,0)</f>
        <v>0</v>
      </c>
      <c r="BH383" s="214">
        <f>IF(N383="sníž. přenesená",J383,0)</f>
        <v>0</v>
      </c>
      <c r="BI383" s="214">
        <f>IF(N383="nulová",J383,0)</f>
        <v>0</v>
      </c>
      <c r="BJ383" s="25" t="s">
        <v>78</v>
      </c>
      <c r="BK383" s="214">
        <f>ROUND(I383*H383,2)</f>
        <v>0</v>
      </c>
      <c r="BL383" s="25" t="s">
        <v>217</v>
      </c>
      <c r="BM383" s="25" t="s">
        <v>691</v>
      </c>
    </row>
    <row r="384" spans="2:51" s="12" customFormat="1" ht="13.5">
      <c r="B384" s="215"/>
      <c r="C384" s="216"/>
      <c r="D384" s="217" t="s">
        <v>219</v>
      </c>
      <c r="E384" s="218" t="s">
        <v>21</v>
      </c>
      <c r="F384" s="219" t="s">
        <v>692</v>
      </c>
      <c r="G384" s="216"/>
      <c r="H384" s="220">
        <v>0.724</v>
      </c>
      <c r="I384" s="221"/>
      <c r="J384" s="216"/>
      <c r="K384" s="216"/>
      <c r="L384" s="222"/>
      <c r="M384" s="223"/>
      <c r="N384" s="224"/>
      <c r="O384" s="224"/>
      <c r="P384" s="224"/>
      <c r="Q384" s="224"/>
      <c r="R384" s="224"/>
      <c r="S384" s="224"/>
      <c r="T384" s="225"/>
      <c r="AT384" s="226" t="s">
        <v>219</v>
      </c>
      <c r="AU384" s="226" t="s">
        <v>80</v>
      </c>
      <c r="AV384" s="12" t="s">
        <v>80</v>
      </c>
      <c r="AW384" s="12" t="s">
        <v>35</v>
      </c>
      <c r="AX384" s="12" t="s">
        <v>71</v>
      </c>
      <c r="AY384" s="226" t="s">
        <v>210</v>
      </c>
    </row>
    <row r="385" spans="2:51" s="12" customFormat="1" ht="13.5">
      <c r="B385" s="215"/>
      <c r="C385" s="216"/>
      <c r="D385" s="217" t="s">
        <v>219</v>
      </c>
      <c r="E385" s="218" t="s">
        <v>21</v>
      </c>
      <c r="F385" s="219" t="s">
        <v>693</v>
      </c>
      <c r="G385" s="216"/>
      <c r="H385" s="220">
        <v>0.284</v>
      </c>
      <c r="I385" s="221"/>
      <c r="J385" s="216"/>
      <c r="K385" s="216"/>
      <c r="L385" s="222"/>
      <c r="M385" s="223"/>
      <c r="N385" s="224"/>
      <c r="O385" s="224"/>
      <c r="P385" s="224"/>
      <c r="Q385" s="224"/>
      <c r="R385" s="224"/>
      <c r="S385" s="224"/>
      <c r="T385" s="225"/>
      <c r="AT385" s="226" t="s">
        <v>219</v>
      </c>
      <c r="AU385" s="226" t="s">
        <v>80</v>
      </c>
      <c r="AV385" s="12" t="s">
        <v>80</v>
      </c>
      <c r="AW385" s="12" t="s">
        <v>35</v>
      </c>
      <c r="AX385" s="12" t="s">
        <v>71</v>
      </c>
      <c r="AY385" s="226" t="s">
        <v>210</v>
      </c>
    </row>
    <row r="386" spans="2:51" s="12" customFormat="1" ht="13.5">
      <c r="B386" s="215"/>
      <c r="C386" s="216"/>
      <c r="D386" s="217" t="s">
        <v>219</v>
      </c>
      <c r="E386" s="218" t="s">
        <v>21</v>
      </c>
      <c r="F386" s="219" t="s">
        <v>694</v>
      </c>
      <c r="G386" s="216"/>
      <c r="H386" s="220">
        <v>0.284</v>
      </c>
      <c r="I386" s="221"/>
      <c r="J386" s="216"/>
      <c r="K386" s="216"/>
      <c r="L386" s="222"/>
      <c r="M386" s="223"/>
      <c r="N386" s="224"/>
      <c r="O386" s="224"/>
      <c r="P386" s="224"/>
      <c r="Q386" s="224"/>
      <c r="R386" s="224"/>
      <c r="S386" s="224"/>
      <c r="T386" s="225"/>
      <c r="AT386" s="226" t="s">
        <v>219</v>
      </c>
      <c r="AU386" s="226" t="s">
        <v>80</v>
      </c>
      <c r="AV386" s="12" t="s">
        <v>80</v>
      </c>
      <c r="AW386" s="12" t="s">
        <v>35</v>
      </c>
      <c r="AX386" s="12" t="s">
        <v>71</v>
      </c>
      <c r="AY386" s="226" t="s">
        <v>210</v>
      </c>
    </row>
    <row r="387" spans="2:51" s="12" customFormat="1" ht="13.5">
      <c r="B387" s="215"/>
      <c r="C387" s="216"/>
      <c r="D387" s="217" t="s">
        <v>219</v>
      </c>
      <c r="E387" s="218" t="s">
        <v>21</v>
      </c>
      <c r="F387" s="219" t="s">
        <v>695</v>
      </c>
      <c r="G387" s="216"/>
      <c r="H387" s="220">
        <v>1.592</v>
      </c>
      <c r="I387" s="221"/>
      <c r="J387" s="216"/>
      <c r="K387" s="216"/>
      <c r="L387" s="222"/>
      <c r="M387" s="223"/>
      <c r="N387" s="224"/>
      <c r="O387" s="224"/>
      <c r="P387" s="224"/>
      <c r="Q387" s="224"/>
      <c r="R387" s="224"/>
      <c r="S387" s="224"/>
      <c r="T387" s="225"/>
      <c r="AT387" s="226" t="s">
        <v>219</v>
      </c>
      <c r="AU387" s="226" t="s">
        <v>80</v>
      </c>
      <c r="AV387" s="12" t="s">
        <v>80</v>
      </c>
      <c r="AW387" s="12" t="s">
        <v>35</v>
      </c>
      <c r="AX387" s="12" t="s">
        <v>71</v>
      </c>
      <c r="AY387" s="226" t="s">
        <v>210</v>
      </c>
    </row>
    <row r="388" spans="2:51" s="13" customFormat="1" ht="13.5">
      <c r="B388" s="227"/>
      <c r="C388" s="228"/>
      <c r="D388" s="217" t="s">
        <v>219</v>
      </c>
      <c r="E388" s="229" t="s">
        <v>21</v>
      </c>
      <c r="F388" s="230" t="s">
        <v>240</v>
      </c>
      <c r="G388" s="228"/>
      <c r="H388" s="231">
        <v>2.884</v>
      </c>
      <c r="I388" s="232"/>
      <c r="J388" s="228"/>
      <c r="K388" s="228"/>
      <c r="L388" s="233"/>
      <c r="M388" s="234"/>
      <c r="N388" s="235"/>
      <c r="O388" s="235"/>
      <c r="P388" s="235"/>
      <c r="Q388" s="235"/>
      <c r="R388" s="235"/>
      <c r="S388" s="235"/>
      <c r="T388" s="236"/>
      <c r="AT388" s="237" t="s">
        <v>219</v>
      </c>
      <c r="AU388" s="237" t="s">
        <v>80</v>
      </c>
      <c r="AV388" s="13" t="s">
        <v>217</v>
      </c>
      <c r="AW388" s="13" t="s">
        <v>35</v>
      </c>
      <c r="AX388" s="13" t="s">
        <v>78</v>
      </c>
      <c r="AY388" s="237" t="s">
        <v>210</v>
      </c>
    </row>
    <row r="389" spans="2:65" s="1" customFormat="1" ht="16.5" customHeight="1">
      <c r="B389" s="41"/>
      <c r="C389" s="238" t="s">
        <v>696</v>
      </c>
      <c r="D389" s="238" t="s">
        <v>302</v>
      </c>
      <c r="E389" s="239" t="s">
        <v>697</v>
      </c>
      <c r="F389" s="240" t="s">
        <v>698</v>
      </c>
      <c r="G389" s="241" t="s">
        <v>274</v>
      </c>
      <c r="H389" s="242">
        <v>3.028</v>
      </c>
      <c r="I389" s="243"/>
      <c r="J389" s="244">
        <f>ROUND(I389*H389,2)</f>
        <v>0</v>
      </c>
      <c r="K389" s="240" t="s">
        <v>216</v>
      </c>
      <c r="L389" s="245"/>
      <c r="M389" s="246" t="s">
        <v>21</v>
      </c>
      <c r="N389" s="247" t="s">
        <v>42</v>
      </c>
      <c r="O389" s="42"/>
      <c r="P389" s="212">
        <f>O389*H389</f>
        <v>0</v>
      </c>
      <c r="Q389" s="212">
        <v>1</v>
      </c>
      <c r="R389" s="212">
        <f>Q389*H389</f>
        <v>3.028</v>
      </c>
      <c r="S389" s="212">
        <v>0</v>
      </c>
      <c r="T389" s="213">
        <f>S389*H389</f>
        <v>0</v>
      </c>
      <c r="AR389" s="25" t="s">
        <v>252</v>
      </c>
      <c r="AT389" s="25" t="s">
        <v>302</v>
      </c>
      <c r="AU389" s="25" t="s">
        <v>80</v>
      </c>
      <c r="AY389" s="25" t="s">
        <v>210</v>
      </c>
      <c r="BE389" s="214">
        <f>IF(N389="základní",J389,0)</f>
        <v>0</v>
      </c>
      <c r="BF389" s="214">
        <f>IF(N389="snížená",J389,0)</f>
        <v>0</v>
      </c>
      <c r="BG389" s="214">
        <f>IF(N389="zákl. přenesená",J389,0)</f>
        <v>0</v>
      </c>
      <c r="BH389" s="214">
        <f>IF(N389="sníž. přenesená",J389,0)</f>
        <v>0</v>
      </c>
      <c r="BI389" s="214">
        <f>IF(N389="nulová",J389,0)</f>
        <v>0</v>
      </c>
      <c r="BJ389" s="25" t="s">
        <v>78</v>
      </c>
      <c r="BK389" s="214">
        <f>ROUND(I389*H389,2)</f>
        <v>0</v>
      </c>
      <c r="BL389" s="25" t="s">
        <v>217</v>
      </c>
      <c r="BM389" s="25" t="s">
        <v>699</v>
      </c>
    </row>
    <row r="390" spans="2:51" s="12" customFormat="1" ht="13.5">
      <c r="B390" s="215"/>
      <c r="C390" s="216"/>
      <c r="D390" s="217" t="s">
        <v>219</v>
      </c>
      <c r="E390" s="216"/>
      <c r="F390" s="219" t="s">
        <v>700</v>
      </c>
      <c r="G390" s="216"/>
      <c r="H390" s="220">
        <v>3.028</v>
      </c>
      <c r="I390" s="221"/>
      <c r="J390" s="216"/>
      <c r="K390" s="216"/>
      <c r="L390" s="222"/>
      <c r="M390" s="223"/>
      <c r="N390" s="224"/>
      <c r="O390" s="224"/>
      <c r="P390" s="224"/>
      <c r="Q390" s="224"/>
      <c r="R390" s="224"/>
      <c r="S390" s="224"/>
      <c r="T390" s="225"/>
      <c r="AT390" s="226" t="s">
        <v>219</v>
      </c>
      <c r="AU390" s="226" t="s">
        <v>80</v>
      </c>
      <c r="AV390" s="12" t="s">
        <v>80</v>
      </c>
      <c r="AW390" s="12" t="s">
        <v>6</v>
      </c>
      <c r="AX390" s="12" t="s">
        <v>78</v>
      </c>
      <c r="AY390" s="226" t="s">
        <v>210</v>
      </c>
    </row>
    <row r="391" spans="2:65" s="1" customFormat="1" ht="25.5" customHeight="1">
      <c r="B391" s="41"/>
      <c r="C391" s="203" t="s">
        <v>701</v>
      </c>
      <c r="D391" s="203" t="s">
        <v>212</v>
      </c>
      <c r="E391" s="204" t="s">
        <v>702</v>
      </c>
      <c r="F391" s="205" t="s">
        <v>703</v>
      </c>
      <c r="G391" s="206" t="s">
        <v>274</v>
      </c>
      <c r="H391" s="207">
        <v>0.479</v>
      </c>
      <c r="I391" s="208"/>
      <c r="J391" s="209">
        <f>ROUND(I391*H391,2)</f>
        <v>0</v>
      </c>
      <c r="K391" s="205" t="s">
        <v>216</v>
      </c>
      <c r="L391" s="61"/>
      <c r="M391" s="210" t="s">
        <v>21</v>
      </c>
      <c r="N391" s="211" t="s">
        <v>42</v>
      </c>
      <c r="O391" s="42"/>
      <c r="P391" s="212">
        <f>O391*H391</f>
        <v>0</v>
      </c>
      <c r="Q391" s="212">
        <v>0.01221</v>
      </c>
      <c r="R391" s="212">
        <f>Q391*H391</f>
        <v>0.00584859</v>
      </c>
      <c r="S391" s="212">
        <v>0</v>
      </c>
      <c r="T391" s="213">
        <f>S391*H391</f>
        <v>0</v>
      </c>
      <c r="AR391" s="25" t="s">
        <v>217</v>
      </c>
      <c r="AT391" s="25" t="s">
        <v>212</v>
      </c>
      <c r="AU391" s="25" t="s">
        <v>80</v>
      </c>
      <c r="AY391" s="25" t="s">
        <v>210</v>
      </c>
      <c r="BE391" s="214">
        <f>IF(N391="základní",J391,0)</f>
        <v>0</v>
      </c>
      <c r="BF391" s="214">
        <f>IF(N391="snížená",J391,0)</f>
        <v>0</v>
      </c>
      <c r="BG391" s="214">
        <f>IF(N391="zákl. přenesená",J391,0)</f>
        <v>0</v>
      </c>
      <c r="BH391" s="214">
        <f>IF(N391="sníž. přenesená",J391,0)</f>
        <v>0</v>
      </c>
      <c r="BI391" s="214">
        <f>IF(N391="nulová",J391,0)</f>
        <v>0</v>
      </c>
      <c r="BJ391" s="25" t="s">
        <v>78</v>
      </c>
      <c r="BK391" s="214">
        <f>ROUND(I391*H391,2)</f>
        <v>0</v>
      </c>
      <c r="BL391" s="25" t="s">
        <v>217</v>
      </c>
      <c r="BM391" s="25" t="s">
        <v>704</v>
      </c>
    </row>
    <row r="392" spans="2:51" s="12" customFormat="1" ht="13.5">
      <c r="B392" s="215"/>
      <c r="C392" s="216"/>
      <c r="D392" s="217" t="s">
        <v>219</v>
      </c>
      <c r="E392" s="218" t="s">
        <v>21</v>
      </c>
      <c r="F392" s="219" t="s">
        <v>705</v>
      </c>
      <c r="G392" s="216"/>
      <c r="H392" s="220">
        <v>0.479</v>
      </c>
      <c r="I392" s="221"/>
      <c r="J392" s="216"/>
      <c r="K392" s="216"/>
      <c r="L392" s="222"/>
      <c r="M392" s="223"/>
      <c r="N392" s="224"/>
      <c r="O392" s="224"/>
      <c r="P392" s="224"/>
      <c r="Q392" s="224"/>
      <c r="R392" s="224"/>
      <c r="S392" s="224"/>
      <c r="T392" s="225"/>
      <c r="AT392" s="226" t="s">
        <v>219</v>
      </c>
      <c r="AU392" s="226" t="s">
        <v>80</v>
      </c>
      <c r="AV392" s="12" t="s">
        <v>80</v>
      </c>
      <c r="AW392" s="12" t="s">
        <v>35</v>
      </c>
      <c r="AX392" s="12" t="s">
        <v>78</v>
      </c>
      <c r="AY392" s="226" t="s">
        <v>210</v>
      </c>
    </row>
    <row r="393" spans="2:65" s="1" customFormat="1" ht="16.5" customHeight="1">
      <c r="B393" s="41"/>
      <c r="C393" s="238" t="s">
        <v>706</v>
      </c>
      <c r="D393" s="238" t="s">
        <v>302</v>
      </c>
      <c r="E393" s="239" t="s">
        <v>707</v>
      </c>
      <c r="F393" s="240" t="s">
        <v>708</v>
      </c>
      <c r="G393" s="241" t="s">
        <v>274</v>
      </c>
      <c r="H393" s="242">
        <v>0.503</v>
      </c>
      <c r="I393" s="243"/>
      <c r="J393" s="244">
        <f>ROUND(I393*H393,2)</f>
        <v>0</v>
      </c>
      <c r="K393" s="240" t="s">
        <v>216</v>
      </c>
      <c r="L393" s="245"/>
      <c r="M393" s="246" t="s">
        <v>21</v>
      </c>
      <c r="N393" s="247" t="s">
        <v>42</v>
      </c>
      <c r="O393" s="42"/>
      <c r="P393" s="212">
        <f>O393*H393</f>
        <v>0</v>
      </c>
      <c r="Q393" s="212">
        <v>1</v>
      </c>
      <c r="R393" s="212">
        <f>Q393*H393</f>
        <v>0.503</v>
      </c>
      <c r="S393" s="212">
        <v>0</v>
      </c>
      <c r="T393" s="213">
        <f>S393*H393</f>
        <v>0</v>
      </c>
      <c r="AR393" s="25" t="s">
        <v>252</v>
      </c>
      <c r="AT393" s="25" t="s">
        <v>302</v>
      </c>
      <c r="AU393" s="25" t="s">
        <v>80</v>
      </c>
      <c r="AY393" s="25" t="s">
        <v>210</v>
      </c>
      <c r="BE393" s="214">
        <f>IF(N393="základní",J393,0)</f>
        <v>0</v>
      </c>
      <c r="BF393" s="214">
        <f>IF(N393="snížená",J393,0)</f>
        <v>0</v>
      </c>
      <c r="BG393" s="214">
        <f>IF(N393="zákl. přenesená",J393,0)</f>
        <v>0</v>
      </c>
      <c r="BH393" s="214">
        <f>IF(N393="sníž. přenesená",J393,0)</f>
        <v>0</v>
      </c>
      <c r="BI393" s="214">
        <f>IF(N393="nulová",J393,0)</f>
        <v>0</v>
      </c>
      <c r="BJ393" s="25" t="s">
        <v>78</v>
      </c>
      <c r="BK393" s="214">
        <f>ROUND(I393*H393,2)</f>
        <v>0</v>
      </c>
      <c r="BL393" s="25" t="s">
        <v>217</v>
      </c>
      <c r="BM393" s="25" t="s">
        <v>709</v>
      </c>
    </row>
    <row r="394" spans="2:51" s="12" customFormat="1" ht="13.5">
      <c r="B394" s="215"/>
      <c r="C394" s="216"/>
      <c r="D394" s="217" t="s">
        <v>219</v>
      </c>
      <c r="E394" s="216"/>
      <c r="F394" s="219" t="s">
        <v>710</v>
      </c>
      <c r="G394" s="216"/>
      <c r="H394" s="220">
        <v>0.503</v>
      </c>
      <c r="I394" s="221"/>
      <c r="J394" s="216"/>
      <c r="K394" s="216"/>
      <c r="L394" s="222"/>
      <c r="M394" s="223"/>
      <c r="N394" s="224"/>
      <c r="O394" s="224"/>
      <c r="P394" s="224"/>
      <c r="Q394" s="224"/>
      <c r="R394" s="224"/>
      <c r="S394" s="224"/>
      <c r="T394" s="225"/>
      <c r="AT394" s="226" t="s">
        <v>219</v>
      </c>
      <c r="AU394" s="226" t="s">
        <v>80</v>
      </c>
      <c r="AV394" s="12" t="s">
        <v>80</v>
      </c>
      <c r="AW394" s="12" t="s">
        <v>6</v>
      </c>
      <c r="AX394" s="12" t="s">
        <v>78</v>
      </c>
      <c r="AY394" s="226" t="s">
        <v>210</v>
      </c>
    </row>
    <row r="395" spans="2:65" s="1" customFormat="1" ht="16.5" customHeight="1">
      <c r="B395" s="41"/>
      <c r="C395" s="203" t="s">
        <v>711</v>
      </c>
      <c r="D395" s="203" t="s">
        <v>212</v>
      </c>
      <c r="E395" s="204" t="s">
        <v>712</v>
      </c>
      <c r="F395" s="205" t="s">
        <v>713</v>
      </c>
      <c r="G395" s="206" t="s">
        <v>231</v>
      </c>
      <c r="H395" s="207">
        <v>1.433</v>
      </c>
      <c r="I395" s="208"/>
      <c r="J395" s="209">
        <f>ROUND(I395*H395,2)</f>
        <v>0</v>
      </c>
      <c r="K395" s="205" t="s">
        <v>216</v>
      </c>
      <c r="L395" s="61"/>
      <c r="M395" s="210" t="s">
        <v>21</v>
      </c>
      <c r="N395" s="211" t="s">
        <v>42</v>
      </c>
      <c r="O395" s="42"/>
      <c r="P395" s="212">
        <f>O395*H395</f>
        <v>0</v>
      </c>
      <c r="Q395" s="212">
        <v>2.4534</v>
      </c>
      <c r="R395" s="212">
        <f>Q395*H395</f>
        <v>3.5157222</v>
      </c>
      <c r="S395" s="212">
        <v>0</v>
      </c>
      <c r="T395" s="213">
        <f>S395*H395</f>
        <v>0</v>
      </c>
      <c r="AR395" s="25" t="s">
        <v>217</v>
      </c>
      <c r="AT395" s="25" t="s">
        <v>212</v>
      </c>
      <c r="AU395" s="25" t="s">
        <v>80</v>
      </c>
      <c r="AY395" s="25" t="s">
        <v>210</v>
      </c>
      <c r="BE395" s="214">
        <f>IF(N395="základní",J395,0)</f>
        <v>0</v>
      </c>
      <c r="BF395" s="214">
        <f>IF(N395="snížená",J395,0)</f>
        <v>0</v>
      </c>
      <c r="BG395" s="214">
        <f>IF(N395="zákl. přenesená",J395,0)</f>
        <v>0</v>
      </c>
      <c r="BH395" s="214">
        <f>IF(N395="sníž. přenesená",J395,0)</f>
        <v>0</v>
      </c>
      <c r="BI395" s="214">
        <f>IF(N395="nulová",J395,0)</f>
        <v>0</v>
      </c>
      <c r="BJ395" s="25" t="s">
        <v>78</v>
      </c>
      <c r="BK395" s="214">
        <f>ROUND(I395*H395,2)</f>
        <v>0</v>
      </c>
      <c r="BL395" s="25" t="s">
        <v>217</v>
      </c>
      <c r="BM395" s="25" t="s">
        <v>714</v>
      </c>
    </row>
    <row r="396" spans="2:51" s="12" customFormat="1" ht="13.5">
      <c r="B396" s="215"/>
      <c r="C396" s="216"/>
      <c r="D396" s="217" t="s">
        <v>219</v>
      </c>
      <c r="E396" s="218" t="s">
        <v>21</v>
      </c>
      <c r="F396" s="219" t="s">
        <v>715</v>
      </c>
      <c r="G396" s="216"/>
      <c r="H396" s="220">
        <v>0.623</v>
      </c>
      <c r="I396" s="221"/>
      <c r="J396" s="216"/>
      <c r="K396" s="216"/>
      <c r="L396" s="222"/>
      <c r="M396" s="223"/>
      <c r="N396" s="224"/>
      <c r="O396" s="224"/>
      <c r="P396" s="224"/>
      <c r="Q396" s="224"/>
      <c r="R396" s="224"/>
      <c r="S396" s="224"/>
      <c r="T396" s="225"/>
      <c r="AT396" s="226" t="s">
        <v>219</v>
      </c>
      <c r="AU396" s="226" t="s">
        <v>80</v>
      </c>
      <c r="AV396" s="12" t="s">
        <v>80</v>
      </c>
      <c r="AW396" s="12" t="s">
        <v>35</v>
      </c>
      <c r="AX396" s="12" t="s">
        <v>71</v>
      </c>
      <c r="AY396" s="226" t="s">
        <v>210</v>
      </c>
    </row>
    <row r="397" spans="2:51" s="12" customFormat="1" ht="13.5">
      <c r="B397" s="215"/>
      <c r="C397" s="216"/>
      <c r="D397" s="217" t="s">
        <v>219</v>
      </c>
      <c r="E397" s="218" t="s">
        <v>21</v>
      </c>
      <c r="F397" s="219" t="s">
        <v>716</v>
      </c>
      <c r="G397" s="216"/>
      <c r="H397" s="220">
        <v>0.498</v>
      </c>
      <c r="I397" s="221"/>
      <c r="J397" s="216"/>
      <c r="K397" s="216"/>
      <c r="L397" s="222"/>
      <c r="M397" s="223"/>
      <c r="N397" s="224"/>
      <c r="O397" s="224"/>
      <c r="P397" s="224"/>
      <c r="Q397" s="224"/>
      <c r="R397" s="224"/>
      <c r="S397" s="224"/>
      <c r="T397" s="225"/>
      <c r="AT397" s="226" t="s">
        <v>219</v>
      </c>
      <c r="AU397" s="226" t="s">
        <v>80</v>
      </c>
      <c r="AV397" s="12" t="s">
        <v>80</v>
      </c>
      <c r="AW397" s="12" t="s">
        <v>35</v>
      </c>
      <c r="AX397" s="12" t="s">
        <v>71</v>
      </c>
      <c r="AY397" s="226" t="s">
        <v>210</v>
      </c>
    </row>
    <row r="398" spans="2:51" s="12" customFormat="1" ht="13.5">
      <c r="B398" s="215"/>
      <c r="C398" s="216"/>
      <c r="D398" s="217" t="s">
        <v>219</v>
      </c>
      <c r="E398" s="218" t="s">
        <v>21</v>
      </c>
      <c r="F398" s="219" t="s">
        <v>717</v>
      </c>
      <c r="G398" s="216"/>
      <c r="H398" s="220">
        <v>0.312</v>
      </c>
      <c r="I398" s="221"/>
      <c r="J398" s="216"/>
      <c r="K398" s="216"/>
      <c r="L398" s="222"/>
      <c r="M398" s="223"/>
      <c r="N398" s="224"/>
      <c r="O398" s="224"/>
      <c r="P398" s="224"/>
      <c r="Q398" s="224"/>
      <c r="R398" s="224"/>
      <c r="S398" s="224"/>
      <c r="T398" s="225"/>
      <c r="AT398" s="226" t="s">
        <v>219</v>
      </c>
      <c r="AU398" s="226" t="s">
        <v>80</v>
      </c>
      <c r="AV398" s="12" t="s">
        <v>80</v>
      </c>
      <c r="AW398" s="12" t="s">
        <v>35</v>
      </c>
      <c r="AX398" s="12" t="s">
        <v>71</v>
      </c>
      <c r="AY398" s="226" t="s">
        <v>210</v>
      </c>
    </row>
    <row r="399" spans="2:51" s="13" customFormat="1" ht="13.5">
      <c r="B399" s="227"/>
      <c r="C399" s="228"/>
      <c r="D399" s="217" t="s">
        <v>219</v>
      </c>
      <c r="E399" s="229" t="s">
        <v>21</v>
      </c>
      <c r="F399" s="230" t="s">
        <v>240</v>
      </c>
      <c r="G399" s="228"/>
      <c r="H399" s="231">
        <v>1.433</v>
      </c>
      <c r="I399" s="232"/>
      <c r="J399" s="228"/>
      <c r="K399" s="228"/>
      <c r="L399" s="233"/>
      <c r="M399" s="234"/>
      <c r="N399" s="235"/>
      <c r="O399" s="235"/>
      <c r="P399" s="235"/>
      <c r="Q399" s="235"/>
      <c r="R399" s="235"/>
      <c r="S399" s="235"/>
      <c r="T399" s="236"/>
      <c r="AT399" s="237" t="s">
        <v>219</v>
      </c>
      <c r="AU399" s="237" t="s">
        <v>80</v>
      </c>
      <c r="AV399" s="13" t="s">
        <v>217</v>
      </c>
      <c r="AW399" s="13" t="s">
        <v>35</v>
      </c>
      <c r="AX399" s="13" t="s">
        <v>78</v>
      </c>
      <c r="AY399" s="237" t="s">
        <v>210</v>
      </c>
    </row>
    <row r="400" spans="2:65" s="1" customFormat="1" ht="16.5" customHeight="1">
      <c r="B400" s="41"/>
      <c r="C400" s="203" t="s">
        <v>718</v>
      </c>
      <c r="D400" s="203" t="s">
        <v>212</v>
      </c>
      <c r="E400" s="204" t="s">
        <v>719</v>
      </c>
      <c r="F400" s="205" t="s">
        <v>720</v>
      </c>
      <c r="G400" s="206" t="s">
        <v>226</v>
      </c>
      <c r="H400" s="207">
        <v>13.706</v>
      </c>
      <c r="I400" s="208"/>
      <c r="J400" s="209">
        <f>ROUND(I400*H400,2)</f>
        <v>0</v>
      </c>
      <c r="K400" s="205" t="s">
        <v>216</v>
      </c>
      <c r="L400" s="61"/>
      <c r="M400" s="210" t="s">
        <v>21</v>
      </c>
      <c r="N400" s="211" t="s">
        <v>42</v>
      </c>
      <c r="O400" s="42"/>
      <c r="P400" s="212">
        <f>O400*H400</f>
        <v>0</v>
      </c>
      <c r="Q400" s="212">
        <v>0.00519</v>
      </c>
      <c r="R400" s="212">
        <f>Q400*H400</f>
        <v>0.07113414</v>
      </c>
      <c r="S400" s="212">
        <v>0</v>
      </c>
      <c r="T400" s="213">
        <f>S400*H400</f>
        <v>0</v>
      </c>
      <c r="AR400" s="25" t="s">
        <v>217</v>
      </c>
      <c r="AT400" s="25" t="s">
        <v>212</v>
      </c>
      <c r="AU400" s="25" t="s">
        <v>80</v>
      </c>
      <c r="AY400" s="25" t="s">
        <v>210</v>
      </c>
      <c r="BE400" s="214">
        <f>IF(N400="základní",J400,0)</f>
        <v>0</v>
      </c>
      <c r="BF400" s="214">
        <f>IF(N400="snížená",J400,0)</f>
        <v>0</v>
      </c>
      <c r="BG400" s="214">
        <f>IF(N400="zákl. přenesená",J400,0)</f>
        <v>0</v>
      </c>
      <c r="BH400" s="214">
        <f>IF(N400="sníž. přenesená",J400,0)</f>
        <v>0</v>
      </c>
      <c r="BI400" s="214">
        <f>IF(N400="nulová",J400,0)</f>
        <v>0</v>
      </c>
      <c r="BJ400" s="25" t="s">
        <v>78</v>
      </c>
      <c r="BK400" s="214">
        <f>ROUND(I400*H400,2)</f>
        <v>0</v>
      </c>
      <c r="BL400" s="25" t="s">
        <v>217</v>
      </c>
      <c r="BM400" s="25" t="s">
        <v>721</v>
      </c>
    </row>
    <row r="401" spans="2:51" s="12" customFormat="1" ht="13.5">
      <c r="B401" s="215"/>
      <c r="C401" s="216"/>
      <c r="D401" s="217" t="s">
        <v>219</v>
      </c>
      <c r="E401" s="218" t="s">
        <v>21</v>
      </c>
      <c r="F401" s="219" t="s">
        <v>722</v>
      </c>
      <c r="G401" s="216"/>
      <c r="H401" s="220">
        <v>6.23</v>
      </c>
      <c r="I401" s="221"/>
      <c r="J401" s="216"/>
      <c r="K401" s="216"/>
      <c r="L401" s="222"/>
      <c r="M401" s="223"/>
      <c r="N401" s="224"/>
      <c r="O401" s="224"/>
      <c r="P401" s="224"/>
      <c r="Q401" s="224"/>
      <c r="R401" s="224"/>
      <c r="S401" s="224"/>
      <c r="T401" s="225"/>
      <c r="AT401" s="226" t="s">
        <v>219</v>
      </c>
      <c r="AU401" s="226" t="s">
        <v>80</v>
      </c>
      <c r="AV401" s="12" t="s">
        <v>80</v>
      </c>
      <c r="AW401" s="12" t="s">
        <v>35</v>
      </c>
      <c r="AX401" s="12" t="s">
        <v>71</v>
      </c>
      <c r="AY401" s="226" t="s">
        <v>210</v>
      </c>
    </row>
    <row r="402" spans="2:51" s="12" customFormat="1" ht="13.5">
      <c r="B402" s="215"/>
      <c r="C402" s="216"/>
      <c r="D402" s="217" t="s">
        <v>219</v>
      </c>
      <c r="E402" s="218" t="s">
        <v>21</v>
      </c>
      <c r="F402" s="219" t="s">
        <v>723</v>
      </c>
      <c r="G402" s="216"/>
      <c r="H402" s="220">
        <v>4.984</v>
      </c>
      <c r="I402" s="221"/>
      <c r="J402" s="216"/>
      <c r="K402" s="216"/>
      <c r="L402" s="222"/>
      <c r="M402" s="223"/>
      <c r="N402" s="224"/>
      <c r="O402" s="224"/>
      <c r="P402" s="224"/>
      <c r="Q402" s="224"/>
      <c r="R402" s="224"/>
      <c r="S402" s="224"/>
      <c r="T402" s="225"/>
      <c r="AT402" s="226" t="s">
        <v>219</v>
      </c>
      <c r="AU402" s="226" t="s">
        <v>80</v>
      </c>
      <c r="AV402" s="12" t="s">
        <v>80</v>
      </c>
      <c r="AW402" s="12" t="s">
        <v>35</v>
      </c>
      <c r="AX402" s="12" t="s">
        <v>71</v>
      </c>
      <c r="AY402" s="226" t="s">
        <v>210</v>
      </c>
    </row>
    <row r="403" spans="2:51" s="12" customFormat="1" ht="13.5">
      <c r="B403" s="215"/>
      <c r="C403" s="216"/>
      <c r="D403" s="217" t="s">
        <v>219</v>
      </c>
      <c r="E403" s="218" t="s">
        <v>21</v>
      </c>
      <c r="F403" s="219" t="s">
        <v>724</v>
      </c>
      <c r="G403" s="216"/>
      <c r="H403" s="220">
        <v>2.492</v>
      </c>
      <c r="I403" s="221"/>
      <c r="J403" s="216"/>
      <c r="K403" s="216"/>
      <c r="L403" s="222"/>
      <c r="M403" s="223"/>
      <c r="N403" s="224"/>
      <c r="O403" s="224"/>
      <c r="P403" s="224"/>
      <c r="Q403" s="224"/>
      <c r="R403" s="224"/>
      <c r="S403" s="224"/>
      <c r="T403" s="225"/>
      <c r="AT403" s="226" t="s">
        <v>219</v>
      </c>
      <c r="AU403" s="226" t="s">
        <v>80</v>
      </c>
      <c r="AV403" s="12" t="s">
        <v>80</v>
      </c>
      <c r="AW403" s="12" t="s">
        <v>35</v>
      </c>
      <c r="AX403" s="12" t="s">
        <v>71</v>
      </c>
      <c r="AY403" s="226" t="s">
        <v>210</v>
      </c>
    </row>
    <row r="404" spans="2:51" s="13" customFormat="1" ht="13.5">
      <c r="B404" s="227"/>
      <c r="C404" s="228"/>
      <c r="D404" s="217" t="s">
        <v>219</v>
      </c>
      <c r="E404" s="229" t="s">
        <v>21</v>
      </c>
      <c r="F404" s="230" t="s">
        <v>240</v>
      </c>
      <c r="G404" s="228"/>
      <c r="H404" s="231">
        <v>13.706</v>
      </c>
      <c r="I404" s="232"/>
      <c r="J404" s="228"/>
      <c r="K404" s="228"/>
      <c r="L404" s="233"/>
      <c r="M404" s="234"/>
      <c r="N404" s="235"/>
      <c r="O404" s="235"/>
      <c r="P404" s="235"/>
      <c r="Q404" s="235"/>
      <c r="R404" s="235"/>
      <c r="S404" s="235"/>
      <c r="T404" s="236"/>
      <c r="AT404" s="237" t="s">
        <v>219</v>
      </c>
      <c r="AU404" s="237" t="s">
        <v>80</v>
      </c>
      <c r="AV404" s="13" t="s">
        <v>217</v>
      </c>
      <c r="AW404" s="13" t="s">
        <v>35</v>
      </c>
      <c r="AX404" s="13" t="s">
        <v>78</v>
      </c>
      <c r="AY404" s="237" t="s">
        <v>210</v>
      </c>
    </row>
    <row r="405" spans="2:65" s="1" customFormat="1" ht="16.5" customHeight="1">
      <c r="B405" s="41"/>
      <c r="C405" s="203" t="s">
        <v>725</v>
      </c>
      <c r="D405" s="203" t="s">
        <v>212</v>
      </c>
      <c r="E405" s="204" t="s">
        <v>726</v>
      </c>
      <c r="F405" s="205" t="s">
        <v>727</v>
      </c>
      <c r="G405" s="206" t="s">
        <v>226</v>
      </c>
      <c r="H405" s="207">
        <v>13.706</v>
      </c>
      <c r="I405" s="208"/>
      <c r="J405" s="209">
        <f>ROUND(I405*H405,2)</f>
        <v>0</v>
      </c>
      <c r="K405" s="205" t="s">
        <v>216</v>
      </c>
      <c r="L405" s="61"/>
      <c r="M405" s="210" t="s">
        <v>21</v>
      </c>
      <c r="N405" s="211" t="s">
        <v>42</v>
      </c>
      <c r="O405" s="42"/>
      <c r="P405" s="212">
        <f>O405*H405</f>
        <v>0</v>
      </c>
      <c r="Q405" s="212">
        <v>0</v>
      </c>
      <c r="R405" s="212">
        <f>Q405*H405</f>
        <v>0</v>
      </c>
      <c r="S405" s="212">
        <v>0</v>
      </c>
      <c r="T405" s="213">
        <f>S405*H405</f>
        <v>0</v>
      </c>
      <c r="AR405" s="25" t="s">
        <v>217</v>
      </c>
      <c r="AT405" s="25" t="s">
        <v>212</v>
      </c>
      <c r="AU405" s="25" t="s">
        <v>80</v>
      </c>
      <c r="AY405" s="25" t="s">
        <v>210</v>
      </c>
      <c r="BE405" s="214">
        <f>IF(N405="základní",J405,0)</f>
        <v>0</v>
      </c>
      <c r="BF405" s="214">
        <f>IF(N405="snížená",J405,0)</f>
        <v>0</v>
      </c>
      <c r="BG405" s="214">
        <f>IF(N405="zákl. přenesená",J405,0)</f>
        <v>0</v>
      </c>
      <c r="BH405" s="214">
        <f>IF(N405="sníž. přenesená",J405,0)</f>
        <v>0</v>
      </c>
      <c r="BI405" s="214">
        <f>IF(N405="nulová",J405,0)</f>
        <v>0</v>
      </c>
      <c r="BJ405" s="25" t="s">
        <v>78</v>
      </c>
      <c r="BK405" s="214">
        <f>ROUND(I405*H405,2)</f>
        <v>0</v>
      </c>
      <c r="BL405" s="25" t="s">
        <v>217</v>
      </c>
      <c r="BM405" s="25" t="s">
        <v>728</v>
      </c>
    </row>
    <row r="406" spans="2:65" s="1" customFormat="1" ht="16.5" customHeight="1">
      <c r="B406" s="41"/>
      <c r="C406" s="203" t="s">
        <v>729</v>
      </c>
      <c r="D406" s="203" t="s">
        <v>212</v>
      </c>
      <c r="E406" s="204" t="s">
        <v>730</v>
      </c>
      <c r="F406" s="205" t="s">
        <v>731</v>
      </c>
      <c r="G406" s="206" t="s">
        <v>274</v>
      </c>
      <c r="H406" s="207">
        <v>0.139</v>
      </c>
      <c r="I406" s="208"/>
      <c r="J406" s="209">
        <f>ROUND(I406*H406,2)</f>
        <v>0</v>
      </c>
      <c r="K406" s="205" t="s">
        <v>216</v>
      </c>
      <c r="L406" s="61"/>
      <c r="M406" s="210" t="s">
        <v>21</v>
      </c>
      <c r="N406" s="211" t="s">
        <v>42</v>
      </c>
      <c r="O406" s="42"/>
      <c r="P406" s="212">
        <f>O406*H406</f>
        <v>0</v>
      </c>
      <c r="Q406" s="212">
        <v>1.05256</v>
      </c>
      <c r="R406" s="212">
        <f>Q406*H406</f>
        <v>0.14630584</v>
      </c>
      <c r="S406" s="212">
        <v>0</v>
      </c>
      <c r="T406" s="213">
        <f>S406*H406</f>
        <v>0</v>
      </c>
      <c r="AR406" s="25" t="s">
        <v>217</v>
      </c>
      <c r="AT406" s="25" t="s">
        <v>212</v>
      </c>
      <c r="AU406" s="25" t="s">
        <v>80</v>
      </c>
      <c r="AY406" s="25" t="s">
        <v>210</v>
      </c>
      <c r="BE406" s="214">
        <f>IF(N406="základní",J406,0)</f>
        <v>0</v>
      </c>
      <c r="BF406" s="214">
        <f>IF(N406="snížená",J406,0)</f>
        <v>0</v>
      </c>
      <c r="BG406" s="214">
        <f>IF(N406="zákl. přenesená",J406,0)</f>
        <v>0</v>
      </c>
      <c r="BH406" s="214">
        <f>IF(N406="sníž. přenesená",J406,0)</f>
        <v>0</v>
      </c>
      <c r="BI406" s="214">
        <f>IF(N406="nulová",J406,0)</f>
        <v>0</v>
      </c>
      <c r="BJ406" s="25" t="s">
        <v>78</v>
      </c>
      <c r="BK406" s="214">
        <f>ROUND(I406*H406,2)</f>
        <v>0</v>
      </c>
      <c r="BL406" s="25" t="s">
        <v>217</v>
      </c>
      <c r="BM406" s="25" t="s">
        <v>732</v>
      </c>
    </row>
    <row r="407" spans="2:51" s="12" customFormat="1" ht="13.5">
      <c r="B407" s="215"/>
      <c r="C407" s="216"/>
      <c r="D407" s="217" t="s">
        <v>219</v>
      </c>
      <c r="E407" s="218" t="s">
        <v>21</v>
      </c>
      <c r="F407" s="219" t="s">
        <v>733</v>
      </c>
      <c r="G407" s="216"/>
      <c r="H407" s="220">
        <v>0.049</v>
      </c>
      <c r="I407" s="221"/>
      <c r="J407" s="216"/>
      <c r="K407" s="216"/>
      <c r="L407" s="222"/>
      <c r="M407" s="223"/>
      <c r="N407" s="224"/>
      <c r="O407" s="224"/>
      <c r="P407" s="224"/>
      <c r="Q407" s="224"/>
      <c r="R407" s="224"/>
      <c r="S407" s="224"/>
      <c r="T407" s="225"/>
      <c r="AT407" s="226" t="s">
        <v>219</v>
      </c>
      <c r="AU407" s="226" t="s">
        <v>80</v>
      </c>
      <c r="AV407" s="12" t="s">
        <v>80</v>
      </c>
      <c r="AW407" s="12" t="s">
        <v>35</v>
      </c>
      <c r="AX407" s="12" t="s">
        <v>71</v>
      </c>
      <c r="AY407" s="226" t="s">
        <v>210</v>
      </c>
    </row>
    <row r="408" spans="2:51" s="12" customFormat="1" ht="13.5">
      <c r="B408" s="215"/>
      <c r="C408" s="216"/>
      <c r="D408" s="217" t="s">
        <v>219</v>
      </c>
      <c r="E408" s="218" t="s">
        <v>21</v>
      </c>
      <c r="F408" s="219" t="s">
        <v>734</v>
      </c>
      <c r="G408" s="216"/>
      <c r="H408" s="220">
        <v>0.013</v>
      </c>
      <c r="I408" s="221"/>
      <c r="J408" s="216"/>
      <c r="K408" s="216"/>
      <c r="L408" s="222"/>
      <c r="M408" s="223"/>
      <c r="N408" s="224"/>
      <c r="O408" s="224"/>
      <c r="P408" s="224"/>
      <c r="Q408" s="224"/>
      <c r="R408" s="224"/>
      <c r="S408" s="224"/>
      <c r="T408" s="225"/>
      <c r="AT408" s="226" t="s">
        <v>219</v>
      </c>
      <c r="AU408" s="226" t="s">
        <v>80</v>
      </c>
      <c r="AV408" s="12" t="s">
        <v>80</v>
      </c>
      <c r="AW408" s="12" t="s">
        <v>35</v>
      </c>
      <c r="AX408" s="12" t="s">
        <v>71</v>
      </c>
      <c r="AY408" s="226" t="s">
        <v>210</v>
      </c>
    </row>
    <row r="409" spans="2:51" s="14" customFormat="1" ht="13.5">
      <c r="B409" s="248"/>
      <c r="C409" s="249"/>
      <c r="D409" s="217" t="s">
        <v>219</v>
      </c>
      <c r="E409" s="250" t="s">
        <v>21</v>
      </c>
      <c r="F409" s="251" t="s">
        <v>735</v>
      </c>
      <c r="G409" s="249"/>
      <c r="H409" s="252">
        <v>0.062</v>
      </c>
      <c r="I409" s="253"/>
      <c r="J409" s="249"/>
      <c r="K409" s="249"/>
      <c r="L409" s="254"/>
      <c r="M409" s="255"/>
      <c r="N409" s="256"/>
      <c r="O409" s="256"/>
      <c r="P409" s="256"/>
      <c r="Q409" s="256"/>
      <c r="R409" s="256"/>
      <c r="S409" s="256"/>
      <c r="T409" s="257"/>
      <c r="AT409" s="258" t="s">
        <v>219</v>
      </c>
      <c r="AU409" s="258" t="s">
        <v>80</v>
      </c>
      <c r="AV409" s="14" t="s">
        <v>88</v>
      </c>
      <c r="AW409" s="14" t="s">
        <v>35</v>
      </c>
      <c r="AX409" s="14" t="s">
        <v>71</v>
      </c>
      <c r="AY409" s="258" t="s">
        <v>210</v>
      </c>
    </row>
    <row r="410" spans="2:51" s="12" customFormat="1" ht="13.5">
      <c r="B410" s="215"/>
      <c r="C410" s="216"/>
      <c r="D410" s="217" t="s">
        <v>219</v>
      </c>
      <c r="E410" s="218" t="s">
        <v>21</v>
      </c>
      <c r="F410" s="219" t="s">
        <v>733</v>
      </c>
      <c r="G410" s="216"/>
      <c r="H410" s="220">
        <v>0.049</v>
      </c>
      <c r="I410" s="221"/>
      <c r="J410" s="216"/>
      <c r="K410" s="216"/>
      <c r="L410" s="222"/>
      <c r="M410" s="223"/>
      <c r="N410" s="224"/>
      <c r="O410" s="224"/>
      <c r="P410" s="224"/>
      <c r="Q410" s="224"/>
      <c r="R410" s="224"/>
      <c r="S410" s="224"/>
      <c r="T410" s="225"/>
      <c r="AT410" s="226" t="s">
        <v>219</v>
      </c>
      <c r="AU410" s="226" t="s">
        <v>80</v>
      </c>
      <c r="AV410" s="12" t="s">
        <v>80</v>
      </c>
      <c r="AW410" s="12" t="s">
        <v>35</v>
      </c>
      <c r="AX410" s="12" t="s">
        <v>71</v>
      </c>
      <c r="AY410" s="226" t="s">
        <v>210</v>
      </c>
    </row>
    <row r="411" spans="2:51" s="12" customFormat="1" ht="13.5">
      <c r="B411" s="215"/>
      <c r="C411" s="216"/>
      <c r="D411" s="217" t="s">
        <v>219</v>
      </c>
      <c r="E411" s="218" t="s">
        <v>21</v>
      </c>
      <c r="F411" s="219" t="s">
        <v>736</v>
      </c>
      <c r="G411" s="216"/>
      <c r="H411" s="220">
        <v>0.011</v>
      </c>
      <c r="I411" s="221"/>
      <c r="J411" s="216"/>
      <c r="K411" s="216"/>
      <c r="L411" s="222"/>
      <c r="M411" s="223"/>
      <c r="N411" s="224"/>
      <c r="O411" s="224"/>
      <c r="P411" s="224"/>
      <c r="Q411" s="224"/>
      <c r="R411" s="224"/>
      <c r="S411" s="224"/>
      <c r="T411" s="225"/>
      <c r="AT411" s="226" t="s">
        <v>219</v>
      </c>
      <c r="AU411" s="226" t="s">
        <v>80</v>
      </c>
      <c r="AV411" s="12" t="s">
        <v>80</v>
      </c>
      <c r="AW411" s="12" t="s">
        <v>35</v>
      </c>
      <c r="AX411" s="12" t="s">
        <v>71</v>
      </c>
      <c r="AY411" s="226" t="s">
        <v>210</v>
      </c>
    </row>
    <row r="412" spans="2:51" s="14" customFormat="1" ht="13.5">
      <c r="B412" s="248"/>
      <c r="C412" s="249"/>
      <c r="D412" s="217" t="s">
        <v>219</v>
      </c>
      <c r="E412" s="250" t="s">
        <v>21</v>
      </c>
      <c r="F412" s="251" t="s">
        <v>737</v>
      </c>
      <c r="G412" s="249"/>
      <c r="H412" s="252">
        <v>0.06</v>
      </c>
      <c r="I412" s="253"/>
      <c r="J412" s="249"/>
      <c r="K412" s="249"/>
      <c r="L412" s="254"/>
      <c r="M412" s="255"/>
      <c r="N412" s="256"/>
      <c r="O412" s="256"/>
      <c r="P412" s="256"/>
      <c r="Q412" s="256"/>
      <c r="R412" s="256"/>
      <c r="S412" s="256"/>
      <c r="T412" s="257"/>
      <c r="AT412" s="258" t="s">
        <v>219</v>
      </c>
      <c r="AU412" s="258" t="s">
        <v>80</v>
      </c>
      <c r="AV412" s="14" t="s">
        <v>88</v>
      </c>
      <c r="AW412" s="14" t="s">
        <v>35</v>
      </c>
      <c r="AX412" s="14" t="s">
        <v>71</v>
      </c>
      <c r="AY412" s="258" t="s">
        <v>210</v>
      </c>
    </row>
    <row r="413" spans="2:51" s="12" customFormat="1" ht="13.5">
      <c r="B413" s="215"/>
      <c r="C413" s="216"/>
      <c r="D413" s="217" t="s">
        <v>219</v>
      </c>
      <c r="E413" s="218" t="s">
        <v>21</v>
      </c>
      <c r="F413" s="219" t="s">
        <v>738</v>
      </c>
      <c r="G413" s="216"/>
      <c r="H413" s="220">
        <v>0.017</v>
      </c>
      <c r="I413" s="221"/>
      <c r="J413" s="216"/>
      <c r="K413" s="216"/>
      <c r="L413" s="222"/>
      <c r="M413" s="223"/>
      <c r="N413" s="224"/>
      <c r="O413" s="224"/>
      <c r="P413" s="224"/>
      <c r="Q413" s="224"/>
      <c r="R413" s="224"/>
      <c r="S413" s="224"/>
      <c r="T413" s="225"/>
      <c r="AT413" s="226" t="s">
        <v>219</v>
      </c>
      <c r="AU413" s="226" t="s">
        <v>80</v>
      </c>
      <c r="AV413" s="12" t="s">
        <v>80</v>
      </c>
      <c r="AW413" s="12" t="s">
        <v>35</v>
      </c>
      <c r="AX413" s="12" t="s">
        <v>71</v>
      </c>
      <c r="AY413" s="226" t="s">
        <v>210</v>
      </c>
    </row>
    <row r="414" spans="2:51" s="13" customFormat="1" ht="13.5">
      <c r="B414" s="227"/>
      <c r="C414" s="228"/>
      <c r="D414" s="217" t="s">
        <v>219</v>
      </c>
      <c r="E414" s="229" t="s">
        <v>21</v>
      </c>
      <c r="F414" s="230" t="s">
        <v>240</v>
      </c>
      <c r="G414" s="228"/>
      <c r="H414" s="231">
        <v>0.139</v>
      </c>
      <c r="I414" s="232"/>
      <c r="J414" s="228"/>
      <c r="K414" s="228"/>
      <c r="L414" s="233"/>
      <c r="M414" s="234"/>
      <c r="N414" s="235"/>
      <c r="O414" s="235"/>
      <c r="P414" s="235"/>
      <c r="Q414" s="235"/>
      <c r="R414" s="235"/>
      <c r="S414" s="235"/>
      <c r="T414" s="236"/>
      <c r="AT414" s="237" t="s">
        <v>219</v>
      </c>
      <c r="AU414" s="237" t="s">
        <v>80</v>
      </c>
      <c r="AV414" s="13" t="s">
        <v>217</v>
      </c>
      <c r="AW414" s="13" t="s">
        <v>35</v>
      </c>
      <c r="AX414" s="13" t="s">
        <v>78</v>
      </c>
      <c r="AY414" s="237" t="s">
        <v>210</v>
      </c>
    </row>
    <row r="415" spans="2:65" s="1" customFormat="1" ht="25.5" customHeight="1">
      <c r="B415" s="41"/>
      <c r="C415" s="203" t="s">
        <v>739</v>
      </c>
      <c r="D415" s="203" t="s">
        <v>212</v>
      </c>
      <c r="E415" s="204" t="s">
        <v>740</v>
      </c>
      <c r="F415" s="205" t="s">
        <v>741</v>
      </c>
      <c r="G415" s="206" t="s">
        <v>345</v>
      </c>
      <c r="H415" s="207">
        <v>4.2</v>
      </c>
      <c r="I415" s="208"/>
      <c r="J415" s="209">
        <f>ROUND(I415*H415,2)</f>
        <v>0</v>
      </c>
      <c r="K415" s="205" t="s">
        <v>216</v>
      </c>
      <c r="L415" s="61"/>
      <c r="M415" s="210" t="s">
        <v>21</v>
      </c>
      <c r="N415" s="211" t="s">
        <v>42</v>
      </c>
      <c r="O415" s="42"/>
      <c r="P415" s="212">
        <f>O415*H415</f>
        <v>0</v>
      </c>
      <c r="Q415" s="212">
        <v>0.03863</v>
      </c>
      <c r="R415" s="212">
        <f>Q415*H415</f>
        <v>0.162246</v>
      </c>
      <c r="S415" s="212">
        <v>0</v>
      </c>
      <c r="T415" s="213">
        <f>S415*H415</f>
        <v>0</v>
      </c>
      <c r="AR415" s="25" t="s">
        <v>217</v>
      </c>
      <c r="AT415" s="25" t="s">
        <v>212</v>
      </c>
      <c r="AU415" s="25" t="s">
        <v>80</v>
      </c>
      <c r="AY415" s="25" t="s">
        <v>210</v>
      </c>
      <c r="BE415" s="214">
        <f>IF(N415="základní",J415,0)</f>
        <v>0</v>
      </c>
      <c r="BF415" s="214">
        <f>IF(N415="snížená",J415,0)</f>
        <v>0</v>
      </c>
      <c r="BG415" s="214">
        <f>IF(N415="zákl. přenesená",J415,0)</f>
        <v>0</v>
      </c>
      <c r="BH415" s="214">
        <f>IF(N415="sníž. přenesená",J415,0)</f>
        <v>0</v>
      </c>
      <c r="BI415" s="214">
        <f>IF(N415="nulová",J415,0)</f>
        <v>0</v>
      </c>
      <c r="BJ415" s="25" t="s">
        <v>78</v>
      </c>
      <c r="BK415" s="214">
        <f>ROUND(I415*H415,2)</f>
        <v>0</v>
      </c>
      <c r="BL415" s="25" t="s">
        <v>217</v>
      </c>
      <c r="BM415" s="25" t="s">
        <v>742</v>
      </c>
    </row>
    <row r="416" spans="2:51" s="12" customFormat="1" ht="13.5">
      <c r="B416" s="215"/>
      <c r="C416" s="216"/>
      <c r="D416" s="217" t="s">
        <v>219</v>
      </c>
      <c r="E416" s="218" t="s">
        <v>21</v>
      </c>
      <c r="F416" s="219" t="s">
        <v>743</v>
      </c>
      <c r="G416" s="216"/>
      <c r="H416" s="220">
        <v>4.2</v>
      </c>
      <c r="I416" s="221"/>
      <c r="J416" s="216"/>
      <c r="K416" s="216"/>
      <c r="L416" s="222"/>
      <c r="M416" s="223"/>
      <c r="N416" s="224"/>
      <c r="O416" s="224"/>
      <c r="P416" s="224"/>
      <c r="Q416" s="224"/>
      <c r="R416" s="224"/>
      <c r="S416" s="224"/>
      <c r="T416" s="225"/>
      <c r="AT416" s="226" t="s">
        <v>219</v>
      </c>
      <c r="AU416" s="226" t="s">
        <v>80</v>
      </c>
      <c r="AV416" s="12" t="s">
        <v>80</v>
      </c>
      <c r="AW416" s="12" t="s">
        <v>35</v>
      </c>
      <c r="AX416" s="12" t="s">
        <v>78</v>
      </c>
      <c r="AY416" s="226" t="s">
        <v>210</v>
      </c>
    </row>
    <row r="417" spans="2:65" s="1" customFormat="1" ht="25.5" customHeight="1">
      <c r="B417" s="41"/>
      <c r="C417" s="238" t="s">
        <v>744</v>
      </c>
      <c r="D417" s="238" t="s">
        <v>302</v>
      </c>
      <c r="E417" s="239" t="s">
        <v>745</v>
      </c>
      <c r="F417" s="240" t="s">
        <v>746</v>
      </c>
      <c r="G417" s="241" t="s">
        <v>345</v>
      </c>
      <c r="H417" s="242">
        <v>4.41</v>
      </c>
      <c r="I417" s="243"/>
      <c r="J417" s="244">
        <f>ROUND(I417*H417,2)</f>
        <v>0</v>
      </c>
      <c r="K417" s="240" t="s">
        <v>216</v>
      </c>
      <c r="L417" s="245"/>
      <c r="M417" s="246" t="s">
        <v>21</v>
      </c>
      <c r="N417" s="247" t="s">
        <v>42</v>
      </c>
      <c r="O417" s="42"/>
      <c r="P417" s="212">
        <f>O417*H417</f>
        <v>0</v>
      </c>
      <c r="Q417" s="212">
        <v>0.112</v>
      </c>
      <c r="R417" s="212">
        <f>Q417*H417</f>
        <v>0.49392</v>
      </c>
      <c r="S417" s="212">
        <v>0</v>
      </c>
      <c r="T417" s="213">
        <f>S417*H417</f>
        <v>0</v>
      </c>
      <c r="AR417" s="25" t="s">
        <v>252</v>
      </c>
      <c r="AT417" s="25" t="s">
        <v>302</v>
      </c>
      <c r="AU417" s="25" t="s">
        <v>80</v>
      </c>
      <c r="AY417" s="25" t="s">
        <v>210</v>
      </c>
      <c r="BE417" s="214">
        <f>IF(N417="základní",J417,0)</f>
        <v>0</v>
      </c>
      <c r="BF417" s="214">
        <f>IF(N417="snížená",J417,0)</f>
        <v>0</v>
      </c>
      <c r="BG417" s="214">
        <f>IF(N417="zákl. přenesená",J417,0)</f>
        <v>0</v>
      </c>
      <c r="BH417" s="214">
        <f>IF(N417="sníž. přenesená",J417,0)</f>
        <v>0</v>
      </c>
      <c r="BI417" s="214">
        <f>IF(N417="nulová",J417,0)</f>
        <v>0</v>
      </c>
      <c r="BJ417" s="25" t="s">
        <v>78</v>
      </c>
      <c r="BK417" s="214">
        <f>ROUND(I417*H417,2)</f>
        <v>0</v>
      </c>
      <c r="BL417" s="25" t="s">
        <v>217</v>
      </c>
      <c r="BM417" s="25" t="s">
        <v>747</v>
      </c>
    </row>
    <row r="418" spans="2:65" s="1" customFormat="1" ht="16.5" customHeight="1">
      <c r="B418" s="41"/>
      <c r="C418" s="203" t="s">
        <v>748</v>
      </c>
      <c r="D418" s="203" t="s">
        <v>212</v>
      </c>
      <c r="E418" s="204" t="s">
        <v>749</v>
      </c>
      <c r="F418" s="205" t="s">
        <v>750</v>
      </c>
      <c r="G418" s="206" t="s">
        <v>231</v>
      </c>
      <c r="H418" s="207">
        <v>1.197</v>
      </c>
      <c r="I418" s="208"/>
      <c r="J418" s="209">
        <f>ROUND(I418*H418,2)</f>
        <v>0</v>
      </c>
      <c r="K418" s="205" t="s">
        <v>216</v>
      </c>
      <c r="L418" s="61"/>
      <c r="M418" s="210" t="s">
        <v>21</v>
      </c>
      <c r="N418" s="211" t="s">
        <v>42</v>
      </c>
      <c r="O418" s="42"/>
      <c r="P418" s="212">
        <f>O418*H418</f>
        <v>0</v>
      </c>
      <c r="Q418" s="212">
        <v>1.89077</v>
      </c>
      <c r="R418" s="212">
        <f>Q418*H418</f>
        <v>2.26325169</v>
      </c>
      <c r="S418" s="212">
        <v>0</v>
      </c>
      <c r="T418" s="213">
        <f>S418*H418</f>
        <v>0</v>
      </c>
      <c r="AR418" s="25" t="s">
        <v>217</v>
      </c>
      <c r="AT418" s="25" t="s">
        <v>212</v>
      </c>
      <c r="AU418" s="25" t="s">
        <v>80</v>
      </c>
      <c r="AY418" s="25" t="s">
        <v>210</v>
      </c>
      <c r="BE418" s="214">
        <f>IF(N418="základní",J418,0)</f>
        <v>0</v>
      </c>
      <c r="BF418" s="214">
        <f>IF(N418="snížená",J418,0)</f>
        <v>0</v>
      </c>
      <c r="BG418" s="214">
        <f>IF(N418="zákl. přenesená",J418,0)</f>
        <v>0</v>
      </c>
      <c r="BH418" s="214">
        <f>IF(N418="sníž. přenesená",J418,0)</f>
        <v>0</v>
      </c>
      <c r="BI418" s="214">
        <f>IF(N418="nulová",J418,0)</f>
        <v>0</v>
      </c>
      <c r="BJ418" s="25" t="s">
        <v>78</v>
      </c>
      <c r="BK418" s="214">
        <f>ROUND(I418*H418,2)</f>
        <v>0</v>
      </c>
      <c r="BL418" s="25" t="s">
        <v>217</v>
      </c>
      <c r="BM418" s="25" t="s">
        <v>751</v>
      </c>
    </row>
    <row r="419" spans="2:51" s="12" customFormat="1" ht="13.5">
      <c r="B419" s="215"/>
      <c r="C419" s="216"/>
      <c r="D419" s="217" t="s">
        <v>219</v>
      </c>
      <c r="E419" s="218" t="s">
        <v>21</v>
      </c>
      <c r="F419" s="219" t="s">
        <v>752</v>
      </c>
      <c r="G419" s="216"/>
      <c r="H419" s="220">
        <v>0.532</v>
      </c>
      <c r="I419" s="221"/>
      <c r="J419" s="216"/>
      <c r="K419" s="216"/>
      <c r="L419" s="222"/>
      <c r="M419" s="223"/>
      <c r="N419" s="224"/>
      <c r="O419" s="224"/>
      <c r="P419" s="224"/>
      <c r="Q419" s="224"/>
      <c r="R419" s="224"/>
      <c r="S419" s="224"/>
      <c r="T419" s="225"/>
      <c r="AT419" s="226" t="s">
        <v>219</v>
      </c>
      <c r="AU419" s="226" t="s">
        <v>80</v>
      </c>
      <c r="AV419" s="12" t="s">
        <v>80</v>
      </c>
      <c r="AW419" s="12" t="s">
        <v>35</v>
      </c>
      <c r="AX419" s="12" t="s">
        <v>71</v>
      </c>
      <c r="AY419" s="226" t="s">
        <v>210</v>
      </c>
    </row>
    <row r="420" spans="2:51" s="12" customFormat="1" ht="13.5">
      <c r="B420" s="215"/>
      <c r="C420" s="216"/>
      <c r="D420" s="217" t="s">
        <v>219</v>
      </c>
      <c r="E420" s="218" t="s">
        <v>21</v>
      </c>
      <c r="F420" s="219" t="s">
        <v>753</v>
      </c>
      <c r="G420" s="216"/>
      <c r="H420" s="220">
        <v>0.665</v>
      </c>
      <c r="I420" s="221"/>
      <c r="J420" s="216"/>
      <c r="K420" s="216"/>
      <c r="L420" s="222"/>
      <c r="M420" s="223"/>
      <c r="N420" s="224"/>
      <c r="O420" s="224"/>
      <c r="P420" s="224"/>
      <c r="Q420" s="224"/>
      <c r="R420" s="224"/>
      <c r="S420" s="224"/>
      <c r="T420" s="225"/>
      <c r="AT420" s="226" t="s">
        <v>219</v>
      </c>
      <c r="AU420" s="226" t="s">
        <v>80</v>
      </c>
      <c r="AV420" s="12" t="s">
        <v>80</v>
      </c>
      <c r="AW420" s="12" t="s">
        <v>35</v>
      </c>
      <c r="AX420" s="12" t="s">
        <v>71</v>
      </c>
      <c r="AY420" s="226" t="s">
        <v>210</v>
      </c>
    </row>
    <row r="421" spans="2:51" s="13" customFormat="1" ht="13.5">
      <c r="B421" s="227"/>
      <c r="C421" s="228"/>
      <c r="D421" s="217" t="s">
        <v>219</v>
      </c>
      <c r="E421" s="229" t="s">
        <v>21</v>
      </c>
      <c r="F421" s="230" t="s">
        <v>240</v>
      </c>
      <c r="G421" s="228"/>
      <c r="H421" s="231">
        <v>1.197</v>
      </c>
      <c r="I421" s="232"/>
      <c r="J421" s="228"/>
      <c r="K421" s="228"/>
      <c r="L421" s="233"/>
      <c r="M421" s="234"/>
      <c r="N421" s="235"/>
      <c r="O421" s="235"/>
      <c r="P421" s="235"/>
      <c r="Q421" s="235"/>
      <c r="R421" s="235"/>
      <c r="S421" s="235"/>
      <c r="T421" s="236"/>
      <c r="AT421" s="237" t="s">
        <v>219</v>
      </c>
      <c r="AU421" s="237" t="s">
        <v>80</v>
      </c>
      <c r="AV421" s="13" t="s">
        <v>217</v>
      </c>
      <c r="AW421" s="13" t="s">
        <v>35</v>
      </c>
      <c r="AX421" s="13" t="s">
        <v>78</v>
      </c>
      <c r="AY421" s="237" t="s">
        <v>210</v>
      </c>
    </row>
    <row r="422" spans="2:63" s="11" customFormat="1" ht="29.85" customHeight="1">
      <c r="B422" s="187"/>
      <c r="C422" s="188"/>
      <c r="D422" s="189" t="s">
        <v>70</v>
      </c>
      <c r="E422" s="201" t="s">
        <v>234</v>
      </c>
      <c r="F422" s="201" t="s">
        <v>754</v>
      </c>
      <c r="G422" s="188"/>
      <c r="H422" s="188"/>
      <c r="I422" s="191"/>
      <c r="J422" s="202">
        <f>BK422</f>
        <v>0</v>
      </c>
      <c r="K422" s="188"/>
      <c r="L422" s="193"/>
      <c r="M422" s="194"/>
      <c r="N422" s="195"/>
      <c r="O422" s="195"/>
      <c r="P422" s="196">
        <f>SUM(P423:P428)</f>
        <v>0</v>
      </c>
      <c r="Q422" s="195"/>
      <c r="R422" s="196">
        <f>SUM(R423:R428)</f>
        <v>64.773499</v>
      </c>
      <c r="S422" s="195"/>
      <c r="T422" s="197">
        <f>SUM(T423:T428)</f>
        <v>0</v>
      </c>
      <c r="AR422" s="198" t="s">
        <v>78</v>
      </c>
      <c r="AT422" s="199" t="s">
        <v>70</v>
      </c>
      <c r="AU422" s="199" t="s">
        <v>78</v>
      </c>
      <c r="AY422" s="198" t="s">
        <v>210</v>
      </c>
      <c r="BK422" s="200">
        <f>SUM(BK423:BK428)</f>
        <v>0</v>
      </c>
    </row>
    <row r="423" spans="2:65" s="1" customFormat="1" ht="16.5" customHeight="1">
      <c r="B423" s="41"/>
      <c r="C423" s="203" t="s">
        <v>755</v>
      </c>
      <c r="D423" s="203" t="s">
        <v>212</v>
      </c>
      <c r="E423" s="204" t="s">
        <v>756</v>
      </c>
      <c r="F423" s="205" t="s">
        <v>757</v>
      </c>
      <c r="G423" s="206" t="s">
        <v>226</v>
      </c>
      <c r="H423" s="207">
        <v>157.93</v>
      </c>
      <c r="I423" s="208"/>
      <c r="J423" s="209">
        <f>ROUND(I423*H423,2)</f>
        <v>0</v>
      </c>
      <c r="K423" s="205" t="s">
        <v>216</v>
      </c>
      <c r="L423" s="61"/>
      <c r="M423" s="210" t="s">
        <v>21</v>
      </c>
      <c r="N423" s="211" t="s">
        <v>42</v>
      </c>
      <c r="O423" s="42"/>
      <c r="P423" s="212">
        <f>O423*H423</f>
        <v>0</v>
      </c>
      <c r="Q423" s="212">
        <v>0</v>
      </c>
      <c r="R423" s="212">
        <f>Q423*H423</f>
        <v>0</v>
      </c>
      <c r="S423" s="212">
        <v>0</v>
      </c>
      <c r="T423" s="213">
        <f>S423*H423</f>
        <v>0</v>
      </c>
      <c r="AR423" s="25" t="s">
        <v>217</v>
      </c>
      <c r="AT423" s="25" t="s">
        <v>212</v>
      </c>
      <c r="AU423" s="25" t="s">
        <v>80</v>
      </c>
      <c r="AY423" s="25" t="s">
        <v>210</v>
      </c>
      <c r="BE423" s="214">
        <f>IF(N423="základní",J423,0)</f>
        <v>0</v>
      </c>
      <c r="BF423" s="214">
        <f>IF(N423="snížená",J423,0)</f>
        <v>0</v>
      </c>
      <c r="BG423" s="214">
        <f>IF(N423="zákl. přenesená",J423,0)</f>
        <v>0</v>
      </c>
      <c r="BH423" s="214">
        <f>IF(N423="sníž. přenesená",J423,0)</f>
        <v>0</v>
      </c>
      <c r="BI423" s="214">
        <f>IF(N423="nulová",J423,0)</f>
        <v>0</v>
      </c>
      <c r="BJ423" s="25" t="s">
        <v>78</v>
      </c>
      <c r="BK423" s="214">
        <f>ROUND(I423*H423,2)</f>
        <v>0</v>
      </c>
      <c r="BL423" s="25" t="s">
        <v>217</v>
      </c>
      <c r="BM423" s="25" t="s">
        <v>758</v>
      </c>
    </row>
    <row r="424" spans="2:65" s="1" customFormat="1" ht="25.5" customHeight="1">
      <c r="B424" s="41"/>
      <c r="C424" s="203" t="s">
        <v>759</v>
      </c>
      <c r="D424" s="203" t="s">
        <v>212</v>
      </c>
      <c r="E424" s="204" t="s">
        <v>760</v>
      </c>
      <c r="F424" s="205" t="s">
        <v>761</v>
      </c>
      <c r="G424" s="206" t="s">
        <v>226</v>
      </c>
      <c r="H424" s="207">
        <v>157.93</v>
      </c>
      <c r="I424" s="208"/>
      <c r="J424" s="209">
        <f>ROUND(I424*H424,2)</f>
        <v>0</v>
      </c>
      <c r="K424" s="205" t="s">
        <v>762</v>
      </c>
      <c r="L424" s="61"/>
      <c r="M424" s="210" t="s">
        <v>21</v>
      </c>
      <c r="N424" s="211" t="s">
        <v>42</v>
      </c>
      <c r="O424" s="42"/>
      <c r="P424" s="212">
        <f>O424*H424</f>
        <v>0</v>
      </c>
      <c r="Q424" s="212">
        <v>0</v>
      </c>
      <c r="R424" s="212">
        <f>Q424*H424</f>
        <v>0</v>
      </c>
      <c r="S424" s="212">
        <v>0</v>
      </c>
      <c r="T424" s="213">
        <f>S424*H424</f>
        <v>0</v>
      </c>
      <c r="AR424" s="25" t="s">
        <v>217</v>
      </c>
      <c r="AT424" s="25" t="s">
        <v>212</v>
      </c>
      <c r="AU424" s="25" t="s">
        <v>80</v>
      </c>
      <c r="AY424" s="25" t="s">
        <v>210</v>
      </c>
      <c r="BE424" s="214">
        <f>IF(N424="základní",J424,0)</f>
        <v>0</v>
      </c>
      <c r="BF424" s="214">
        <f>IF(N424="snížená",J424,0)</f>
        <v>0</v>
      </c>
      <c r="BG424" s="214">
        <f>IF(N424="zákl. přenesená",J424,0)</f>
        <v>0</v>
      </c>
      <c r="BH424" s="214">
        <f>IF(N424="sníž. přenesená",J424,0)</f>
        <v>0</v>
      </c>
      <c r="BI424" s="214">
        <f>IF(N424="nulová",J424,0)</f>
        <v>0</v>
      </c>
      <c r="BJ424" s="25" t="s">
        <v>78</v>
      </c>
      <c r="BK424" s="214">
        <f>ROUND(I424*H424,2)</f>
        <v>0</v>
      </c>
      <c r="BL424" s="25" t="s">
        <v>217</v>
      </c>
      <c r="BM424" s="25" t="s">
        <v>763</v>
      </c>
    </row>
    <row r="425" spans="2:51" s="12" customFormat="1" ht="13.5">
      <c r="B425" s="215"/>
      <c r="C425" s="216"/>
      <c r="D425" s="217" t="s">
        <v>219</v>
      </c>
      <c r="E425" s="218" t="s">
        <v>21</v>
      </c>
      <c r="F425" s="219" t="s">
        <v>764</v>
      </c>
      <c r="G425" s="216"/>
      <c r="H425" s="220">
        <v>157.93</v>
      </c>
      <c r="I425" s="221"/>
      <c r="J425" s="216"/>
      <c r="K425" s="216"/>
      <c r="L425" s="222"/>
      <c r="M425" s="223"/>
      <c r="N425" s="224"/>
      <c r="O425" s="224"/>
      <c r="P425" s="224"/>
      <c r="Q425" s="224"/>
      <c r="R425" s="224"/>
      <c r="S425" s="224"/>
      <c r="T425" s="225"/>
      <c r="AT425" s="226" t="s">
        <v>219</v>
      </c>
      <c r="AU425" s="226" t="s">
        <v>80</v>
      </c>
      <c r="AV425" s="12" t="s">
        <v>80</v>
      </c>
      <c r="AW425" s="12" t="s">
        <v>35</v>
      </c>
      <c r="AX425" s="12" t="s">
        <v>78</v>
      </c>
      <c r="AY425" s="226" t="s">
        <v>210</v>
      </c>
    </row>
    <row r="426" spans="2:65" s="1" customFormat="1" ht="25.5" customHeight="1">
      <c r="B426" s="41"/>
      <c r="C426" s="203" t="s">
        <v>765</v>
      </c>
      <c r="D426" s="203" t="s">
        <v>212</v>
      </c>
      <c r="E426" s="204" t="s">
        <v>766</v>
      </c>
      <c r="F426" s="205" t="s">
        <v>767</v>
      </c>
      <c r="G426" s="206" t="s">
        <v>226</v>
      </c>
      <c r="H426" s="207">
        <v>157.93</v>
      </c>
      <c r="I426" s="208"/>
      <c r="J426" s="209">
        <f>ROUND(I426*H426,2)</f>
        <v>0</v>
      </c>
      <c r="K426" s="205" t="s">
        <v>216</v>
      </c>
      <c r="L426" s="61"/>
      <c r="M426" s="210" t="s">
        <v>21</v>
      </c>
      <c r="N426" s="211" t="s">
        <v>42</v>
      </c>
      <c r="O426" s="42"/>
      <c r="P426" s="212">
        <f>O426*H426</f>
        <v>0</v>
      </c>
      <c r="Q426" s="212">
        <v>0.1837</v>
      </c>
      <c r="R426" s="212">
        <f>Q426*H426</f>
        <v>29.011741</v>
      </c>
      <c r="S426" s="212">
        <v>0</v>
      </c>
      <c r="T426" s="213">
        <f>S426*H426</f>
        <v>0</v>
      </c>
      <c r="AR426" s="25" t="s">
        <v>217</v>
      </c>
      <c r="AT426" s="25" t="s">
        <v>212</v>
      </c>
      <c r="AU426" s="25" t="s">
        <v>80</v>
      </c>
      <c r="AY426" s="25" t="s">
        <v>210</v>
      </c>
      <c r="BE426" s="214">
        <f>IF(N426="základní",J426,0)</f>
        <v>0</v>
      </c>
      <c r="BF426" s="214">
        <f>IF(N426="snížená",J426,0)</f>
        <v>0</v>
      </c>
      <c r="BG426" s="214">
        <f>IF(N426="zákl. přenesená",J426,0)</f>
        <v>0</v>
      </c>
      <c r="BH426" s="214">
        <f>IF(N426="sníž. přenesená",J426,0)</f>
        <v>0</v>
      </c>
      <c r="BI426" s="214">
        <f>IF(N426="nulová",J426,0)</f>
        <v>0</v>
      </c>
      <c r="BJ426" s="25" t="s">
        <v>78</v>
      </c>
      <c r="BK426" s="214">
        <f>ROUND(I426*H426,2)</f>
        <v>0</v>
      </c>
      <c r="BL426" s="25" t="s">
        <v>217</v>
      </c>
      <c r="BM426" s="25" t="s">
        <v>768</v>
      </c>
    </row>
    <row r="427" spans="2:65" s="1" customFormat="1" ht="16.5" customHeight="1">
      <c r="B427" s="41"/>
      <c r="C427" s="238" t="s">
        <v>769</v>
      </c>
      <c r="D427" s="238" t="s">
        <v>302</v>
      </c>
      <c r="E427" s="239" t="s">
        <v>770</v>
      </c>
      <c r="F427" s="240" t="s">
        <v>771</v>
      </c>
      <c r="G427" s="241" t="s">
        <v>226</v>
      </c>
      <c r="H427" s="242">
        <v>161.089</v>
      </c>
      <c r="I427" s="243"/>
      <c r="J427" s="244">
        <f>ROUND(I427*H427,2)</f>
        <v>0</v>
      </c>
      <c r="K427" s="240" t="s">
        <v>216</v>
      </c>
      <c r="L427" s="245"/>
      <c r="M427" s="246" t="s">
        <v>21</v>
      </c>
      <c r="N427" s="247" t="s">
        <v>42</v>
      </c>
      <c r="O427" s="42"/>
      <c r="P427" s="212">
        <f>O427*H427</f>
        <v>0</v>
      </c>
      <c r="Q427" s="212">
        <v>0.222</v>
      </c>
      <c r="R427" s="212">
        <f>Q427*H427</f>
        <v>35.761758</v>
      </c>
      <c r="S427" s="212">
        <v>0</v>
      </c>
      <c r="T427" s="213">
        <f>S427*H427</f>
        <v>0</v>
      </c>
      <c r="AR427" s="25" t="s">
        <v>252</v>
      </c>
      <c r="AT427" s="25" t="s">
        <v>302</v>
      </c>
      <c r="AU427" s="25" t="s">
        <v>80</v>
      </c>
      <c r="AY427" s="25" t="s">
        <v>210</v>
      </c>
      <c r="BE427" s="214">
        <f>IF(N427="základní",J427,0)</f>
        <v>0</v>
      </c>
      <c r="BF427" s="214">
        <f>IF(N427="snížená",J427,0)</f>
        <v>0</v>
      </c>
      <c r="BG427" s="214">
        <f>IF(N427="zákl. přenesená",J427,0)</f>
        <v>0</v>
      </c>
      <c r="BH427" s="214">
        <f>IF(N427="sníž. přenesená",J427,0)</f>
        <v>0</v>
      </c>
      <c r="BI427" s="214">
        <f>IF(N427="nulová",J427,0)</f>
        <v>0</v>
      </c>
      <c r="BJ427" s="25" t="s">
        <v>78</v>
      </c>
      <c r="BK427" s="214">
        <f>ROUND(I427*H427,2)</f>
        <v>0</v>
      </c>
      <c r="BL427" s="25" t="s">
        <v>217</v>
      </c>
      <c r="BM427" s="25" t="s">
        <v>772</v>
      </c>
    </row>
    <row r="428" spans="2:51" s="12" customFormat="1" ht="13.5">
      <c r="B428" s="215"/>
      <c r="C428" s="216"/>
      <c r="D428" s="217" t="s">
        <v>219</v>
      </c>
      <c r="E428" s="216"/>
      <c r="F428" s="219" t="s">
        <v>773</v>
      </c>
      <c r="G428" s="216"/>
      <c r="H428" s="220">
        <v>161.089</v>
      </c>
      <c r="I428" s="221"/>
      <c r="J428" s="216"/>
      <c r="K428" s="216"/>
      <c r="L428" s="222"/>
      <c r="M428" s="223"/>
      <c r="N428" s="224"/>
      <c r="O428" s="224"/>
      <c r="P428" s="224"/>
      <c r="Q428" s="224"/>
      <c r="R428" s="224"/>
      <c r="S428" s="224"/>
      <c r="T428" s="225"/>
      <c r="AT428" s="226" t="s">
        <v>219</v>
      </c>
      <c r="AU428" s="226" t="s">
        <v>80</v>
      </c>
      <c r="AV428" s="12" t="s">
        <v>80</v>
      </c>
      <c r="AW428" s="12" t="s">
        <v>6</v>
      </c>
      <c r="AX428" s="12" t="s">
        <v>78</v>
      </c>
      <c r="AY428" s="226" t="s">
        <v>210</v>
      </c>
    </row>
    <row r="429" spans="2:63" s="11" customFormat="1" ht="29.85" customHeight="1">
      <c r="B429" s="187"/>
      <c r="C429" s="188"/>
      <c r="D429" s="189" t="s">
        <v>70</v>
      </c>
      <c r="E429" s="201" t="s">
        <v>241</v>
      </c>
      <c r="F429" s="201" t="s">
        <v>774</v>
      </c>
      <c r="G429" s="188"/>
      <c r="H429" s="188"/>
      <c r="I429" s="191"/>
      <c r="J429" s="202">
        <f>BK429</f>
        <v>0</v>
      </c>
      <c r="K429" s="188"/>
      <c r="L429" s="193"/>
      <c r="M429" s="194"/>
      <c r="N429" s="195"/>
      <c r="O429" s="195"/>
      <c r="P429" s="196">
        <f>SUM(P430:P433)</f>
        <v>0</v>
      </c>
      <c r="Q429" s="195"/>
      <c r="R429" s="196">
        <f>SUM(R430:R433)</f>
        <v>2.436896</v>
      </c>
      <c r="S429" s="195"/>
      <c r="T429" s="197">
        <f>SUM(T430:T433)</f>
        <v>0</v>
      </c>
      <c r="AR429" s="198" t="s">
        <v>78</v>
      </c>
      <c r="AT429" s="199" t="s">
        <v>70</v>
      </c>
      <c r="AU429" s="199" t="s">
        <v>78</v>
      </c>
      <c r="AY429" s="198" t="s">
        <v>210</v>
      </c>
      <c r="BK429" s="200">
        <f>SUM(BK430:BK433)</f>
        <v>0</v>
      </c>
    </row>
    <row r="430" spans="2:65" s="1" customFormat="1" ht="25.5" customHeight="1">
      <c r="B430" s="41"/>
      <c r="C430" s="203" t="s">
        <v>775</v>
      </c>
      <c r="D430" s="203" t="s">
        <v>212</v>
      </c>
      <c r="E430" s="204" t="s">
        <v>776</v>
      </c>
      <c r="F430" s="205" t="s">
        <v>777</v>
      </c>
      <c r="G430" s="206" t="s">
        <v>226</v>
      </c>
      <c r="H430" s="207">
        <v>20.24</v>
      </c>
      <c r="I430" s="208"/>
      <c r="J430" s="209">
        <f>ROUND(I430*H430,2)</f>
        <v>0</v>
      </c>
      <c r="K430" s="205" t="s">
        <v>216</v>
      </c>
      <c r="L430" s="61"/>
      <c r="M430" s="210" t="s">
        <v>21</v>
      </c>
      <c r="N430" s="211" t="s">
        <v>42</v>
      </c>
      <c r="O430" s="42"/>
      <c r="P430" s="212">
        <f>O430*H430</f>
        <v>0</v>
      </c>
      <c r="Q430" s="212">
        <v>0.0016</v>
      </c>
      <c r="R430" s="212">
        <f>Q430*H430</f>
        <v>0.032383999999999996</v>
      </c>
      <c r="S430" s="212">
        <v>0</v>
      </c>
      <c r="T430" s="213">
        <f>S430*H430</f>
        <v>0</v>
      </c>
      <c r="AR430" s="25" t="s">
        <v>217</v>
      </c>
      <c r="AT430" s="25" t="s">
        <v>212</v>
      </c>
      <c r="AU430" s="25" t="s">
        <v>80</v>
      </c>
      <c r="AY430" s="25" t="s">
        <v>210</v>
      </c>
      <c r="BE430" s="214">
        <f>IF(N430="základní",J430,0)</f>
        <v>0</v>
      </c>
      <c r="BF430" s="214">
        <f>IF(N430="snížená",J430,0)</f>
        <v>0</v>
      </c>
      <c r="BG430" s="214">
        <f>IF(N430="zákl. přenesená",J430,0)</f>
        <v>0</v>
      </c>
      <c r="BH430" s="214">
        <f>IF(N430="sníž. přenesená",J430,0)</f>
        <v>0</v>
      </c>
      <c r="BI430" s="214">
        <f>IF(N430="nulová",J430,0)</f>
        <v>0</v>
      </c>
      <c r="BJ430" s="25" t="s">
        <v>78</v>
      </c>
      <c r="BK430" s="214">
        <f>ROUND(I430*H430,2)</f>
        <v>0</v>
      </c>
      <c r="BL430" s="25" t="s">
        <v>217</v>
      </c>
      <c r="BM430" s="25" t="s">
        <v>778</v>
      </c>
    </row>
    <row r="431" spans="2:51" s="12" customFormat="1" ht="13.5">
      <c r="B431" s="215"/>
      <c r="C431" s="216"/>
      <c r="D431" s="217" t="s">
        <v>219</v>
      </c>
      <c r="E431" s="218" t="s">
        <v>21</v>
      </c>
      <c r="F431" s="219" t="s">
        <v>779</v>
      </c>
      <c r="G431" s="216"/>
      <c r="H431" s="220">
        <v>20.24</v>
      </c>
      <c r="I431" s="221"/>
      <c r="J431" s="216"/>
      <c r="K431" s="216"/>
      <c r="L431" s="222"/>
      <c r="M431" s="223"/>
      <c r="N431" s="224"/>
      <c r="O431" s="224"/>
      <c r="P431" s="224"/>
      <c r="Q431" s="224"/>
      <c r="R431" s="224"/>
      <c r="S431" s="224"/>
      <c r="T431" s="225"/>
      <c r="AT431" s="226" t="s">
        <v>219</v>
      </c>
      <c r="AU431" s="226" t="s">
        <v>80</v>
      </c>
      <c r="AV431" s="12" t="s">
        <v>80</v>
      </c>
      <c r="AW431" s="12" t="s">
        <v>35</v>
      </c>
      <c r="AX431" s="12" t="s">
        <v>78</v>
      </c>
      <c r="AY431" s="226" t="s">
        <v>210</v>
      </c>
    </row>
    <row r="432" spans="2:65" s="1" customFormat="1" ht="16.5" customHeight="1">
      <c r="B432" s="41"/>
      <c r="C432" s="238" t="s">
        <v>780</v>
      </c>
      <c r="D432" s="238" t="s">
        <v>302</v>
      </c>
      <c r="E432" s="239" t="s">
        <v>781</v>
      </c>
      <c r="F432" s="240" t="s">
        <v>782</v>
      </c>
      <c r="G432" s="241" t="s">
        <v>226</v>
      </c>
      <c r="H432" s="242">
        <v>22.264</v>
      </c>
      <c r="I432" s="243"/>
      <c r="J432" s="244">
        <f>ROUND(I432*H432,2)</f>
        <v>0</v>
      </c>
      <c r="K432" s="240" t="s">
        <v>216</v>
      </c>
      <c r="L432" s="245"/>
      <c r="M432" s="246" t="s">
        <v>21</v>
      </c>
      <c r="N432" s="247" t="s">
        <v>42</v>
      </c>
      <c r="O432" s="42"/>
      <c r="P432" s="212">
        <f>O432*H432</f>
        <v>0</v>
      </c>
      <c r="Q432" s="212">
        <v>0.108</v>
      </c>
      <c r="R432" s="212">
        <f>Q432*H432</f>
        <v>2.404512</v>
      </c>
      <c r="S432" s="212">
        <v>0</v>
      </c>
      <c r="T432" s="213">
        <f>S432*H432</f>
        <v>0</v>
      </c>
      <c r="AR432" s="25" t="s">
        <v>252</v>
      </c>
      <c r="AT432" s="25" t="s">
        <v>302</v>
      </c>
      <c r="AU432" s="25" t="s">
        <v>80</v>
      </c>
      <c r="AY432" s="25" t="s">
        <v>210</v>
      </c>
      <c r="BE432" s="214">
        <f>IF(N432="základní",J432,0)</f>
        <v>0</v>
      </c>
      <c r="BF432" s="214">
        <f>IF(N432="snížená",J432,0)</f>
        <v>0</v>
      </c>
      <c r="BG432" s="214">
        <f>IF(N432="zákl. přenesená",J432,0)</f>
        <v>0</v>
      </c>
      <c r="BH432" s="214">
        <f>IF(N432="sníž. přenesená",J432,0)</f>
        <v>0</v>
      </c>
      <c r="BI432" s="214">
        <f>IF(N432="nulová",J432,0)</f>
        <v>0</v>
      </c>
      <c r="BJ432" s="25" t="s">
        <v>78</v>
      </c>
      <c r="BK432" s="214">
        <f>ROUND(I432*H432,2)</f>
        <v>0</v>
      </c>
      <c r="BL432" s="25" t="s">
        <v>217</v>
      </c>
      <c r="BM432" s="25" t="s">
        <v>783</v>
      </c>
    </row>
    <row r="433" spans="2:51" s="12" customFormat="1" ht="13.5">
      <c r="B433" s="215"/>
      <c r="C433" s="216"/>
      <c r="D433" s="217" t="s">
        <v>219</v>
      </c>
      <c r="E433" s="216"/>
      <c r="F433" s="219" t="s">
        <v>784</v>
      </c>
      <c r="G433" s="216"/>
      <c r="H433" s="220">
        <v>22.264</v>
      </c>
      <c r="I433" s="221"/>
      <c r="J433" s="216"/>
      <c r="K433" s="216"/>
      <c r="L433" s="222"/>
      <c r="M433" s="223"/>
      <c r="N433" s="224"/>
      <c r="O433" s="224"/>
      <c r="P433" s="224"/>
      <c r="Q433" s="224"/>
      <c r="R433" s="224"/>
      <c r="S433" s="224"/>
      <c r="T433" s="225"/>
      <c r="AT433" s="226" t="s">
        <v>219</v>
      </c>
      <c r="AU433" s="226" t="s">
        <v>80</v>
      </c>
      <c r="AV433" s="12" t="s">
        <v>80</v>
      </c>
      <c r="AW433" s="12" t="s">
        <v>6</v>
      </c>
      <c r="AX433" s="12" t="s">
        <v>78</v>
      </c>
      <c r="AY433" s="226" t="s">
        <v>210</v>
      </c>
    </row>
    <row r="434" spans="2:63" s="11" customFormat="1" ht="29.85" customHeight="1">
      <c r="B434" s="187"/>
      <c r="C434" s="188"/>
      <c r="D434" s="189" t="s">
        <v>70</v>
      </c>
      <c r="E434" s="201" t="s">
        <v>529</v>
      </c>
      <c r="F434" s="201" t="s">
        <v>785</v>
      </c>
      <c r="G434" s="188"/>
      <c r="H434" s="188"/>
      <c r="I434" s="191"/>
      <c r="J434" s="202">
        <f>BK434</f>
        <v>0</v>
      </c>
      <c r="K434" s="188"/>
      <c r="L434" s="193"/>
      <c r="M434" s="194"/>
      <c r="N434" s="195"/>
      <c r="O434" s="195"/>
      <c r="P434" s="196">
        <f>SUM(P435:P596)</f>
        <v>0</v>
      </c>
      <c r="Q434" s="195"/>
      <c r="R434" s="196">
        <f>SUM(R435:R596)</f>
        <v>50.915300699999996</v>
      </c>
      <c r="S434" s="195"/>
      <c r="T434" s="197">
        <f>SUM(T435:T596)</f>
        <v>0</v>
      </c>
      <c r="AR434" s="198" t="s">
        <v>78</v>
      </c>
      <c r="AT434" s="199" t="s">
        <v>70</v>
      </c>
      <c r="AU434" s="199" t="s">
        <v>78</v>
      </c>
      <c r="AY434" s="198" t="s">
        <v>210</v>
      </c>
      <c r="BK434" s="200">
        <f>SUM(BK435:BK596)</f>
        <v>0</v>
      </c>
    </row>
    <row r="435" spans="2:65" s="1" customFormat="1" ht="16.5" customHeight="1">
      <c r="B435" s="41"/>
      <c r="C435" s="203" t="s">
        <v>786</v>
      </c>
      <c r="D435" s="203" t="s">
        <v>212</v>
      </c>
      <c r="E435" s="204" t="s">
        <v>787</v>
      </c>
      <c r="F435" s="205" t="s">
        <v>788</v>
      </c>
      <c r="G435" s="206" t="s">
        <v>226</v>
      </c>
      <c r="H435" s="207">
        <v>466.24</v>
      </c>
      <c r="I435" s="208"/>
      <c r="J435" s="209">
        <f>ROUND(I435*H435,2)</f>
        <v>0</v>
      </c>
      <c r="K435" s="205" t="s">
        <v>216</v>
      </c>
      <c r="L435" s="61"/>
      <c r="M435" s="210" t="s">
        <v>21</v>
      </c>
      <c r="N435" s="211" t="s">
        <v>42</v>
      </c>
      <c r="O435" s="42"/>
      <c r="P435" s="212">
        <f>O435*H435</f>
        <v>0</v>
      </c>
      <c r="Q435" s="212">
        <v>0.00026</v>
      </c>
      <c r="R435" s="212">
        <f>Q435*H435</f>
        <v>0.1212224</v>
      </c>
      <c r="S435" s="212">
        <v>0</v>
      </c>
      <c r="T435" s="213">
        <f>S435*H435</f>
        <v>0</v>
      </c>
      <c r="AR435" s="25" t="s">
        <v>217</v>
      </c>
      <c r="AT435" s="25" t="s">
        <v>212</v>
      </c>
      <c r="AU435" s="25" t="s">
        <v>80</v>
      </c>
      <c r="AY435" s="25" t="s">
        <v>210</v>
      </c>
      <c r="BE435" s="214">
        <f>IF(N435="základní",J435,0)</f>
        <v>0</v>
      </c>
      <c r="BF435" s="214">
        <f>IF(N435="snížená",J435,0)</f>
        <v>0</v>
      </c>
      <c r="BG435" s="214">
        <f>IF(N435="zákl. přenesená",J435,0)</f>
        <v>0</v>
      </c>
      <c r="BH435" s="214">
        <f>IF(N435="sníž. přenesená",J435,0)</f>
        <v>0</v>
      </c>
      <c r="BI435" s="214">
        <f>IF(N435="nulová",J435,0)</f>
        <v>0</v>
      </c>
      <c r="BJ435" s="25" t="s">
        <v>78</v>
      </c>
      <c r="BK435" s="214">
        <f>ROUND(I435*H435,2)</f>
        <v>0</v>
      </c>
      <c r="BL435" s="25" t="s">
        <v>217</v>
      </c>
      <c r="BM435" s="25" t="s">
        <v>789</v>
      </c>
    </row>
    <row r="436" spans="2:51" s="12" customFormat="1" ht="13.5">
      <c r="B436" s="215"/>
      <c r="C436" s="216"/>
      <c r="D436" s="217" t="s">
        <v>219</v>
      </c>
      <c r="E436" s="218" t="s">
        <v>21</v>
      </c>
      <c r="F436" s="219" t="s">
        <v>790</v>
      </c>
      <c r="G436" s="216"/>
      <c r="H436" s="220">
        <v>145.98</v>
      </c>
      <c r="I436" s="221"/>
      <c r="J436" s="216"/>
      <c r="K436" s="216"/>
      <c r="L436" s="222"/>
      <c r="M436" s="223"/>
      <c r="N436" s="224"/>
      <c r="O436" s="224"/>
      <c r="P436" s="224"/>
      <c r="Q436" s="224"/>
      <c r="R436" s="224"/>
      <c r="S436" s="224"/>
      <c r="T436" s="225"/>
      <c r="AT436" s="226" t="s">
        <v>219</v>
      </c>
      <c r="AU436" s="226" t="s">
        <v>80</v>
      </c>
      <c r="AV436" s="12" t="s">
        <v>80</v>
      </c>
      <c r="AW436" s="12" t="s">
        <v>35</v>
      </c>
      <c r="AX436" s="12" t="s">
        <v>71</v>
      </c>
      <c r="AY436" s="226" t="s">
        <v>210</v>
      </c>
    </row>
    <row r="437" spans="2:51" s="12" customFormat="1" ht="13.5">
      <c r="B437" s="215"/>
      <c r="C437" s="216"/>
      <c r="D437" s="217" t="s">
        <v>219</v>
      </c>
      <c r="E437" s="218" t="s">
        <v>21</v>
      </c>
      <c r="F437" s="219" t="s">
        <v>791</v>
      </c>
      <c r="G437" s="216"/>
      <c r="H437" s="220">
        <v>160.19</v>
      </c>
      <c r="I437" s="221"/>
      <c r="J437" s="216"/>
      <c r="K437" s="216"/>
      <c r="L437" s="222"/>
      <c r="M437" s="223"/>
      <c r="N437" s="224"/>
      <c r="O437" s="224"/>
      <c r="P437" s="224"/>
      <c r="Q437" s="224"/>
      <c r="R437" s="224"/>
      <c r="S437" s="224"/>
      <c r="T437" s="225"/>
      <c r="AT437" s="226" t="s">
        <v>219</v>
      </c>
      <c r="AU437" s="226" t="s">
        <v>80</v>
      </c>
      <c r="AV437" s="12" t="s">
        <v>80</v>
      </c>
      <c r="AW437" s="12" t="s">
        <v>35</v>
      </c>
      <c r="AX437" s="12" t="s">
        <v>71</v>
      </c>
      <c r="AY437" s="226" t="s">
        <v>210</v>
      </c>
    </row>
    <row r="438" spans="2:51" s="12" customFormat="1" ht="13.5">
      <c r="B438" s="215"/>
      <c r="C438" s="216"/>
      <c r="D438" s="217" t="s">
        <v>219</v>
      </c>
      <c r="E438" s="218" t="s">
        <v>21</v>
      </c>
      <c r="F438" s="219" t="s">
        <v>792</v>
      </c>
      <c r="G438" s="216"/>
      <c r="H438" s="220">
        <v>160.07</v>
      </c>
      <c r="I438" s="221"/>
      <c r="J438" s="216"/>
      <c r="K438" s="216"/>
      <c r="L438" s="222"/>
      <c r="M438" s="223"/>
      <c r="N438" s="224"/>
      <c r="O438" s="224"/>
      <c r="P438" s="224"/>
      <c r="Q438" s="224"/>
      <c r="R438" s="224"/>
      <c r="S438" s="224"/>
      <c r="T438" s="225"/>
      <c r="AT438" s="226" t="s">
        <v>219</v>
      </c>
      <c r="AU438" s="226" t="s">
        <v>80</v>
      </c>
      <c r="AV438" s="12" t="s">
        <v>80</v>
      </c>
      <c r="AW438" s="12" t="s">
        <v>35</v>
      </c>
      <c r="AX438" s="12" t="s">
        <v>71</v>
      </c>
      <c r="AY438" s="226" t="s">
        <v>210</v>
      </c>
    </row>
    <row r="439" spans="2:51" s="13" customFormat="1" ht="13.5">
      <c r="B439" s="227"/>
      <c r="C439" s="228"/>
      <c r="D439" s="217" t="s">
        <v>219</v>
      </c>
      <c r="E439" s="229" t="s">
        <v>21</v>
      </c>
      <c r="F439" s="230" t="s">
        <v>240</v>
      </c>
      <c r="G439" s="228"/>
      <c r="H439" s="231">
        <v>466.24</v>
      </c>
      <c r="I439" s="232"/>
      <c r="J439" s="228"/>
      <c r="K439" s="228"/>
      <c r="L439" s="233"/>
      <c r="M439" s="234"/>
      <c r="N439" s="235"/>
      <c r="O439" s="235"/>
      <c r="P439" s="235"/>
      <c r="Q439" s="235"/>
      <c r="R439" s="235"/>
      <c r="S439" s="235"/>
      <c r="T439" s="236"/>
      <c r="AT439" s="237" t="s">
        <v>219</v>
      </c>
      <c r="AU439" s="237" t="s">
        <v>80</v>
      </c>
      <c r="AV439" s="13" t="s">
        <v>217</v>
      </c>
      <c r="AW439" s="13" t="s">
        <v>35</v>
      </c>
      <c r="AX439" s="13" t="s">
        <v>78</v>
      </c>
      <c r="AY439" s="237" t="s">
        <v>210</v>
      </c>
    </row>
    <row r="440" spans="2:65" s="1" customFormat="1" ht="16.5" customHeight="1">
      <c r="B440" s="41"/>
      <c r="C440" s="203" t="s">
        <v>793</v>
      </c>
      <c r="D440" s="203" t="s">
        <v>212</v>
      </c>
      <c r="E440" s="204" t="s">
        <v>794</v>
      </c>
      <c r="F440" s="205" t="s">
        <v>795</v>
      </c>
      <c r="G440" s="206" t="s">
        <v>226</v>
      </c>
      <c r="H440" s="207">
        <v>466.24</v>
      </c>
      <c r="I440" s="208"/>
      <c r="J440" s="209">
        <f>ROUND(I440*H440,2)</f>
        <v>0</v>
      </c>
      <c r="K440" s="205" t="s">
        <v>216</v>
      </c>
      <c r="L440" s="61"/>
      <c r="M440" s="210" t="s">
        <v>21</v>
      </c>
      <c r="N440" s="211" t="s">
        <v>42</v>
      </c>
      <c r="O440" s="42"/>
      <c r="P440" s="212">
        <f>O440*H440</f>
        <v>0</v>
      </c>
      <c r="Q440" s="212">
        <v>0.003</v>
      </c>
      <c r="R440" s="212">
        <f>Q440*H440</f>
        <v>1.39872</v>
      </c>
      <c r="S440" s="212">
        <v>0</v>
      </c>
      <c r="T440" s="213">
        <f>S440*H440</f>
        <v>0</v>
      </c>
      <c r="AR440" s="25" t="s">
        <v>217</v>
      </c>
      <c r="AT440" s="25" t="s">
        <v>212</v>
      </c>
      <c r="AU440" s="25" t="s">
        <v>80</v>
      </c>
      <c r="AY440" s="25" t="s">
        <v>210</v>
      </c>
      <c r="BE440" s="214">
        <f>IF(N440="základní",J440,0)</f>
        <v>0</v>
      </c>
      <c r="BF440" s="214">
        <f>IF(N440="snížená",J440,0)</f>
        <v>0</v>
      </c>
      <c r="BG440" s="214">
        <f>IF(N440="zákl. přenesená",J440,0)</f>
        <v>0</v>
      </c>
      <c r="BH440" s="214">
        <f>IF(N440="sníž. přenesená",J440,0)</f>
        <v>0</v>
      </c>
      <c r="BI440" s="214">
        <f>IF(N440="nulová",J440,0)</f>
        <v>0</v>
      </c>
      <c r="BJ440" s="25" t="s">
        <v>78</v>
      </c>
      <c r="BK440" s="214">
        <f>ROUND(I440*H440,2)</f>
        <v>0</v>
      </c>
      <c r="BL440" s="25" t="s">
        <v>217</v>
      </c>
      <c r="BM440" s="25" t="s">
        <v>796</v>
      </c>
    </row>
    <row r="441" spans="2:51" s="12" customFormat="1" ht="13.5">
      <c r="B441" s="215"/>
      <c r="C441" s="216"/>
      <c r="D441" s="217" t="s">
        <v>219</v>
      </c>
      <c r="E441" s="218" t="s">
        <v>21</v>
      </c>
      <c r="F441" s="219" t="s">
        <v>790</v>
      </c>
      <c r="G441" s="216"/>
      <c r="H441" s="220">
        <v>145.98</v>
      </c>
      <c r="I441" s="221"/>
      <c r="J441" s="216"/>
      <c r="K441" s="216"/>
      <c r="L441" s="222"/>
      <c r="M441" s="223"/>
      <c r="N441" s="224"/>
      <c r="O441" s="224"/>
      <c r="P441" s="224"/>
      <c r="Q441" s="224"/>
      <c r="R441" s="224"/>
      <c r="S441" s="224"/>
      <c r="T441" s="225"/>
      <c r="AT441" s="226" t="s">
        <v>219</v>
      </c>
      <c r="AU441" s="226" t="s">
        <v>80</v>
      </c>
      <c r="AV441" s="12" t="s">
        <v>80</v>
      </c>
      <c r="AW441" s="12" t="s">
        <v>35</v>
      </c>
      <c r="AX441" s="12" t="s">
        <v>71</v>
      </c>
      <c r="AY441" s="226" t="s">
        <v>210</v>
      </c>
    </row>
    <row r="442" spans="2:51" s="12" customFormat="1" ht="13.5">
      <c r="B442" s="215"/>
      <c r="C442" s="216"/>
      <c r="D442" s="217" t="s">
        <v>219</v>
      </c>
      <c r="E442" s="218" t="s">
        <v>21</v>
      </c>
      <c r="F442" s="219" t="s">
        <v>791</v>
      </c>
      <c r="G442" s="216"/>
      <c r="H442" s="220">
        <v>160.19</v>
      </c>
      <c r="I442" s="221"/>
      <c r="J442" s="216"/>
      <c r="K442" s="216"/>
      <c r="L442" s="222"/>
      <c r="M442" s="223"/>
      <c r="N442" s="224"/>
      <c r="O442" s="224"/>
      <c r="P442" s="224"/>
      <c r="Q442" s="224"/>
      <c r="R442" s="224"/>
      <c r="S442" s="224"/>
      <c r="T442" s="225"/>
      <c r="AT442" s="226" t="s">
        <v>219</v>
      </c>
      <c r="AU442" s="226" t="s">
        <v>80</v>
      </c>
      <c r="AV442" s="12" t="s">
        <v>80</v>
      </c>
      <c r="AW442" s="12" t="s">
        <v>35</v>
      </c>
      <c r="AX442" s="12" t="s">
        <v>71</v>
      </c>
      <c r="AY442" s="226" t="s">
        <v>210</v>
      </c>
    </row>
    <row r="443" spans="2:51" s="12" customFormat="1" ht="13.5">
      <c r="B443" s="215"/>
      <c r="C443" s="216"/>
      <c r="D443" s="217" t="s">
        <v>219</v>
      </c>
      <c r="E443" s="218" t="s">
        <v>21</v>
      </c>
      <c r="F443" s="219" t="s">
        <v>792</v>
      </c>
      <c r="G443" s="216"/>
      <c r="H443" s="220">
        <v>160.07</v>
      </c>
      <c r="I443" s="221"/>
      <c r="J443" s="216"/>
      <c r="K443" s="216"/>
      <c r="L443" s="222"/>
      <c r="M443" s="223"/>
      <c r="N443" s="224"/>
      <c r="O443" s="224"/>
      <c r="P443" s="224"/>
      <c r="Q443" s="224"/>
      <c r="R443" s="224"/>
      <c r="S443" s="224"/>
      <c r="T443" s="225"/>
      <c r="AT443" s="226" t="s">
        <v>219</v>
      </c>
      <c r="AU443" s="226" t="s">
        <v>80</v>
      </c>
      <c r="AV443" s="12" t="s">
        <v>80</v>
      </c>
      <c r="AW443" s="12" t="s">
        <v>35</v>
      </c>
      <c r="AX443" s="12" t="s">
        <v>71</v>
      </c>
      <c r="AY443" s="226" t="s">
        <v>210</v>
      </c>
    </row>
    <row r="444" spans="2:51" s="13" customFormat="1" ht="13.5">
      <c r="B444" s="227"/>
      <c r="C444" s="228"/>
      <c r="D444" s="217" t="s">
        <v>219</v>
      </c>
      <c r="E444" s="229" t="s">
        <v>21</v>
      </c>
      <c r="F444" s="230" t="s">
        <v>240</v>
      </c>
      <c r="G444" s="228"/>
      <c r="H444" s="231">
        <v>466.24</v>
      </c>
      <c r="I444" s="232"/>
      <c r="J444" s="228"/>
      <c r="K444" s="228"/>
      <c r="L444" s="233"/>
      <c r="M444" s="234"/>
      <c r="N444" s="235"/>
      <c r="O444" s="235"/>
      <c r="P444" s="235"/>
      <c r="Q444" s="235"/>
      <c r="R444" s="235"/>
      <c r="S444" s="235"/>
      <c r="T444" s="236"/>
      <c r="AT444" s="237" t="s">
        <v>219</v>
      </c>
      <c r="AU444" s="237" t="s">
        <v>80</v>
      </c>
      <c r="AV444" s="13" t="s">
        <v>217</v>
      </c>
      <c r="AW444" s="13" t="s">
        <v>35</v>
      </c>
      <c r="AX444" s="13" t="s">
        <v>78</v>
      </c>
      <c r="AY444" s="237" t="s">
        <v>210</v>
      </c>
    </row>
    <row r="445" spans="2:65" s="1" customFormat="1" ht="25.5" customHeight="1">
      <c r="B445" s="41"/>
      <c r="C445" s="203" t="s">
        <v>797</v>
      </c>
      <c r="D445" s="203" t="s">
        <v>212</v>
      </c>
      <c r="E445" s="204" t="s">
        <v>798</v>
      </c>
      <c r="F445" s="205" t="s">
        <v>799</v>
      </c>
      <c r="G445" s="206" t="s">
        <v>226</v>
      </c>
      <c r="H445" s="207">
        <v>320.26</v>
      </c>
      <c r="I445" s="208"/>
      <c r="J445" s="209">
        <f>ROUND(I445*H445,2)</f>
        <v>0</v>
      </c>
      <c r="K445" s="205" t="s">
        <v>216</v>
      </c>
      <c r="L445" s="61"/>
      <c r="M445" s="210" t="s">
        <v>21</v>
      </c>
      <c r="N445" s="211" t="s">
        <v>42</v>
      </c>
      <c r="O445" s="42"/>
      <c r="P445" s="212">
        <f>O445*H445</f>
        <v>0</v>
      </c>
      <c r="Q445" s="212">
        <v>0.0051</v>
      </c>
      <c r="R445" s="212">
        <f>Q445*H445</f>
        <v>1.633326</v>
      </c>
      <c r="S445" s="212">
        <v>0</v>
      </c>
      <c r="T445" s="213">
        <f>S445*H445</f>
        <v>0</v>
      </c>
      <c r="AR445" s="25" t="s">
        <v>217</v>
      </c>
      <c r="AT445" s="25" t="s">
        <v>212</v>
      </c>
      <c r="AU445" s="25" t="s">
        <v>80</v>
      </c>
      <c r="AY445" s="25" t="s">
        <v>210</v>
      </c>
      <c r="BE445" s="214">
        <f>IF(N445="základní",J445,0)</f>
        <v>0</v>
      </c>
      <c r="BF445" s="214">
        <f>IF(N445="snížená",J445,0)</f>
        <v>0</v>
      </c>
      <c r="BG445" s="214">
        <f>IF(N445="zákl. přenesená",J445,0)</f>
        <v>0</v>
      </c>
      <c r="BH445" s="214">
        <f>IF(N445="sníž. přenesená",J445,0)</f>
        <v>0</v>
      </c>
      <c r="BI445" s="214">
        <f>IF(N445="nulová",J445,0)</f>
        <v>0</v>
      </c>
      <c r="BJ445" s="25" t="s">
        <v>78</v>
      </c>
      <c r="BK445" s="214">
        <f>ROUND(I445*H445,2)</f>
        <v>0</v>
      </c>
      <c r="BL445" s="25" t="s">
        <v>217</v>
      </c>
      <c r="BM445" s="25" t="s">
        <v>800</v>
      </c>
    </row>
    <row r="446" spans="2:51" s="12" customFormat="1" ht="13.5">
      <c r="B446" s="215"/>
      <c r="C446" s="216"/>
      <c r="D446" s="217" t="s">
        <v>219</v>
      </c>
      <c r="E446" s="218" t="s">
        <v>21</v>
      </c>
      <c r="F446" s="219" t="s">
        <v>791</v>
      </c>
      <c r="G446" s="216"/>
      <c r="H446" s="220">
        <v>160.19</v>
      </c>
      <c r="I446" s="221"/>
      <c r="J446" s="216"/>
      <c r="K446" s="216"/>
      <c r="L446" s="222"/>
      <c r="M446" s="223"/>
      <c r="N446" s="224"/>
      <c r="O446" s="224"/>
      <c r="P446" s="224"/>
      <c r="Q446" s="224"/>
      <c r="R446" s="224"/>
      <c r="S446" s="224"/>
      <c r="T446" s="225"/>
      <c r="AT446" s="226" t="s">
        <v>219</v>
      </c>
      <c r="AU446" s="226" t="s">
        <v>80</v>
      </c>
      <c r="AV446" s="12" t="s">
        <v>80</v>
      </c>
      <c r="AW446" s="12" t="s">
        <v>35</v>
      </c>
      <c r="AX446" s="12" t="s">
        <v>71</v>
      </c>
      <c r="AY446" s="226" t="s">
        <v>210</v>
      </c>
    </row>
    <row r="447" spans="2:51" s="12" customFormat="1" ht="13.5">
      <c r="B447" s="215"/>
      <c r="C447" s="216"/>
      <c r="D447" s="217" t="s">
        <v>219</v>
      </c>
      <c r="E447" s="218" t="s">
        <v>21</v>
      </c>
      <c r="F447" s="219" t="s">
        <v>792</v>
      </c>
      <c r="G447" s="216"/>
      <c r="H447" s="220">
        <v>160.07</v>
      </c>
      <c r="I447" s="221"/>
      <c r="J447" s="216"/>
      <c r="K447" s="216"/>
      <c r="L447" s="222"/>
      <c r="M447" s="223"/>
      <c r="N447" s="224"/>
      <c r="O447" s="224"/>
      <c r="P447" s="224"/>
      <c r="Q447" s="224"/>
      <c r="R447" s="224"/>
      <c r="S447" s="224"/>
      <c r="T447" s="225"/>
      <c r="AT447" s="226" t="s">
        <v>219</v>
      </c>
      <c r="AU447" s="226" t="s">
        <v>80</v>
      </c>
      <c r="AV447" s="12" t="s">
        <v>80</v>
      </c>
      <c r="AW447" s="12" t="s">
        <v>35</v>
      </c>
      <c r="AX447" s="12" t="s">
        <v>71</v>
      </c>
      <c r="AY447" s="226" t="s">
        <v>210</v>
      </c>
    </row>
    <row r="448" spans="2:51" s="13" customFormat="1" ht="13.5">
      <c r="B448" s="227"/>
      <c r="C448" s="228"/>
      <c r="D448" s="217" t="s">
        <v>219</v>
      </c>
      <c r="E448" s="229" t="s">
        <v>21</v>
      </c>
      <c r="F448" s="230" t="s">
        <v>240</v>
      </c>
      <c r="G448" s="228"/>
      <c r="H448" s="231">
        <v>320.26</v>
      </c>
      <c r="I448" s="232"/>
      <c r="J448" s="228"/>
      <c r="K448" s="228"/>
      <c r="L448" s="233"/>
      <c r="M448" s="234"/>
      <c r="N448" s="235"/>
      <c r="O448" s="235"/>
      <c r="P448" s="235"/>
      <c r="Q448" s="235"/>
      <c r="R448" s="235"/>
      <c r="S448" s="235"/>
      <c r="T448" s="236"/>
      <c r="AT448" s="237" t="s">
        <v>219</v>
      </c>
      <c r="AU448" s="237" t="s">
        <v>80</v>
      </c>
      <c r="AV448" s="13" t="s">
        <v>217</v>
      </c>
      <c r="AW448" s="13" t="s">
        <v>35</v>
      </c>
      <c r="AX448" s="13" t="s">
        <v>78</v>
      </c>
      <c r="AY448" s="237" t="s">
        <v>210</v>
      </c>
    </row>
    <row r="449" spans="2:65" s="1" customFormat="1" ht="25.5" customHeight="1">
      <c r="B449" s="41"/>
      <c r="C449" s="203" t="s">
        <v>801</v>
      </c>
      <c r="D449" s="203" t="s">
        <v>212</v>
      </c>
      <c r="E449" s="204" t="s">
        <v>802</v>
      </c>
      <c r="F449" s="205" t="s">
        <v>803</v>
      </c>
      <c r="G449" s="206" t="s">
        <v>226</v>
      </c>
      <c r="H449" s="207">
        <v>145.98</v>
      </c>
      <c r="I449" s="208"/>
      <c r="J449" s="209">
        <f>ROUND(I449*H449,2)</f>
        <v>0</v>
      </c>
      <c r="K449" s="205" t="s">
        <v>216</v>
      </c>
      <c r="L449" s="61"/>
      <c r="M449" s="210" t="s">
        <v>21</v>
      </c>
      <c r="N449" s="211" t="s">
        <v>42</v>
      </c>
      <c r="O449" s="42"/>
      <c r="P449" s="212">
        <f>O449*H449</f>
        <v>0</v>
      </c>
      <c r="Q449" s="212">
        <v>0.0169</v>
      </c>
      <c r="R449" s="212">
        <f>Q449*H449</f>
        <v>2.4670619999999994</v>
      </c>
      <c r="S449" s="212">
        <v>0</v>
      </c>
      <c r="T449" s="213">
        <f>S449*H449</f>
        <v>0</v>
      </c>
      <c r="AR449" s="25" t="s">
        <v>217</v>
      </c>
      <c r="AT449" s="25" t="s">
        <v>212</v>
      </c>
      <c r="AU449" s="25" t="s">
        <v>80</v>
      </c>
      <c r="AY449" s="25" t="s">
        <v>210</v>
      </c>
      <c r="BE449" s="214">
        <f>IF(N449="základní",J449,0)</f>
        <v>0</v>
      </c>
      <c r="BF449" s="214">
        <f>IF(N449="snížená",J449,0)</f>
        <v>0</v>
      </c>
      <c r="BG449" s="214">
        <f>IF(N449="zákl. přenesená",J449,0)</f>
        <v>0</v>
      </c>
      <c r="BH449" s="214">
        <f>IF(N449="sníž. přenesená",J449,0)</f>
        <v>0</v>
      </c>
      <c r="BI449" s="214">
        <f>IF(N449="nulová",J449,0)</f>
        <v>0</v>
      </c>
      <c r="BJ449" s="25" t="s">
        <v>78</v>
      </c>
      <c r="BK449" s="214">
        <f>ROUND(I449*H449,2)</f>
        <v>0</v>
      </c>
      <c r="BL449" s="25" t="s">
        <v>217</v>
      </c>
      <c r="BM449" s="25" t="s">
        <v>804</v>
      </c>
    </row>
    <row r="450" spans="2:51" s="12" customFormat="1" ht="13.5">
      <c r="B450" s="215"/>
      <c r="C450" s="216"/>
      <c r="D450" s="217" t="s">
        <v>219</v>
      </c>
      <c r="E450" s="218" t="s">
        <v>21</v>
      </c>
      <c r="F450" s="219" t="s">
        <v>790</v>
      </c>
      <c r="G450" s="216"/>
      <c r="H450" s="220">
        <v>145.98</v>
      </c>
      <c r="I450" s="221"/>
      <c r="J450" s="216"/>
      <c r="K450" s="216"/>
      <c r="L450" s="222"/>
      <c r="M450" s="223"/>
      <c r="N450" s="224"/>
      <c r="O450" s="224"/>
      <c r="P450" s="224"/>
      <c r="Q450" s="224"/>
      <c r="R450" s="224"/>
      <c r="S450" s="224"/>
      <c r="T450" s="225"/>
      <c r="AT450" s="226" t="s">
        <v>219</v>
      </c>
      <c r="AU450" s="226" t="s">
        <v>80</v>
      </c>
      <c r="AV450" s="12" t="s">
        <v>80</v>
      </c>
      <c r="AW450" s="12" t="s">
        <v>35</v>
      </c>
      <c r="AX450" s="12" t="s">
        <v>78</v>
      </c>
      <c r="AY450" s="226" t="s">
        <v>210</v>
      </c>
    </row>
    <row r="451" spans="2:65" s="1" customFormat="1" ht="25.5" customHeight="1">
      <c r="B451" s="41"/>
      <c r="C451" s="203" t="s">
        <v>805</v>
      </c>
      <c r="D451" s="203" t="s">
        <v>212</v>
      </c>
      <c r="E451" s="204" t="s">
        <v>806</v>
      </c>
      <c r="F451" s="205" t="s">
        <v>807</v>
      </c>
      <c r="G451" s="206" t="s">
        <v>226</v>
      </c>
      <c r="H451" s="207">
        <v>320.26</v>
      </c>
      <c r="I451" s="208"/>
      <c r="J451" s="209">
        <f>ROUND(I451*H451,2)</f>
        <v>0</v>
      </c>
      <c r="K451" s="205" t="s">
        <v>216</v>
      </c>
      <c r="L451" s="61"/>
      <c r="M451" s="210" t="s">
        <v>21</v>
      </c>
      <c r="N451" s="211" t="s">
        <v>42</v>
      </c>
      <c r="O451" s="42"/>
      <c r="P451" s="212">
        <f>O451*H451</f>
        <v>0</v>
      </c>
      <c r="Q451" s="212">
        <v>0.0021</v>
      </c>
      <c r="R451" s="212">
        <f>Q451*H451</f>
        <v>0.672546</v>
      </c>
      <c r="S451" s="212">
        <v>0</v>
      </c>
      <c r="T451" s="213">
        <f>S451*H451</f>
        <v>0</v>
      </c>
      <c r="AR451" s="25" t="s">
        <v>217</v>
      </c>
      <c r="AT451" s="25" t="s">
        <v>212</v>
      </c>
      <c r="AU451" s="25" t="s">
        <v>80</v>
      </c>
      <c r="AY451" s="25" t="s">
        <v>210</v>
      </c>
      <c r="BE451" s="214">
        <f>IF(N451="základní",J451,0)</f>
        <v>0</v>
      </c>
      <c r="BF451" s="214">
        <f>IF(N451="snížená",J451,0)</f>
        <v>0</v>
      </c>
      <c r="BG451" s="214">
        <f>IF(N451="zákl. přenesená",J451,0)</f>
        <v>0</v>
      </c>
      <c r="BH451" s="214">
        <f>IF(N451="sníž. přenesená",J451,0)</f>
        <v>0</v>
      </c>
      <c r="BI451" s="214">
        <f>IF(N451="nulová",J451,0)</f>
        <v>0</v>
      </c>
      <c r="BJ451" s="25" t="s">
        <v>78</v>
      </c>
      <c r="BK451" s="214">
        <f>ROUND(I451*H451,2)</f>
        <v>0</v>
      </c>
      <c r="BL451" s="25" t="s">
        <v>217</v>
      </c>
      <c r="BM451" s="25" t="s">
        <v>808</v>
      </c>
    </row>
    <row r="452" spans="2:51" s="12" customFormat="1" ht="13.5">
      <c r="B452" s="215"/>
      <c r="C452" s="216"/>
      <c r="D452" s="217" t="s">
        <v>219</v>
      </c>
      <c r="E452" s="218" t="s">
        <v>21</v>
      </c>
      <c r="F452" s="219" t="s">
        <v>791</v>
      </c>
      <c r="G452" s="216"/>
      <c r="H452" s="220">
        <v>160.19</v>
      </c>
      <c r="I452" s="221"/>
      <c r="J452" s="216"/>
      <c r="K452" s="216"/>
      <c r="L452" s="222"/>
      <c r="M452" s="223"/>
      <c r="N452" s="224"/>
      <c r="O452" s="224"/>
      <c r="P452" s="224"/>
      <c r="Q452" s="224"/>
      <c r="R452" s="224"/>
      <c r="S452" s="224"/>
      <c r="T452" s="225"/>
      <c r="AT452" s="226" t="s">
        <v>219</v>
      </c>
      <c r="AU452" s="226" t="s">
        <v>80</v>
      </c>
      <c r="AV452" s="12" t="s">
        <v>80</v>
      </c>
      <c r="AW452" s="12" t="s">
        <v>35</v>
      </c>
      <c r="AX452" s="12" t="s">
        <v>71</v>
      </c>
      <c r="AY452" s="226" t="s">
        <v>210</v>
      </c>
    </row>
    <row r="453" spans="2:51" s="12" customFormat="1" ht="13.5">
      <c r="B453" s="215"/>
      <c r="C453" s="216"/>
      <c r="D453" s="217" t="s">
        <v>219</v>
      </c>
      <c r="E453" s="218" t="s">
        <v>21</v>
      </c>
      <c r="F453" s="219" t="s">
        <v>792</v>
      </c>
      <c r="G453" s="216"/>
      <c r="H453" s="220">
        <v>160.07</v>
      </c>
      <c r="I453" s="221"/>
      <c r="J453" s="216"/>
      <c r="K453" s="216"/>
      <c r="L453" s="222"/>
      <c r="M453" s="223"/>
      <c r="N453" s="224"/>
      <c r="O453" s="224"/>
      <c r="P453" s="224"/>
      <c r="Q453" s="224"/>
      <c r="R453" s="224"/>
      <c r="S453" s="224"/>
      <c r="T453" s="225"/>
      <c r="AT453" s="226" t="s">
        <v>219</v>
      </c>
      <c r="AU453" s="226" t="s">
        <v>80</v>
      </c>
      <c r="AV453" s="12" t="s">
        <v>80</v>
      </c>
      <c r="AW453" s="12" t="s">
        <v>35</v>
      </c>
      <c r="AX453" s="12" t="s">
        <v>71</v>
      </c>
      <c r="AY453" s="226" t="s">
        <v>210</v>
      </c>
    </row>
    <row r="454" spans="2:51" s="13" customFormat="1" ht="13.5">
      <c r="B454" s="227"/>
      <c r="C454" s="228"/>
      <c r="D454" s="217" t="s">
        <v>219</v>
      </c>
      <c r="E454" s="229" t="s">
        <v>21</v>
      </c>
      <c r="F454" s="230" t="s">
        <v>240</v>
      </c>
      <c r="G454" s="228"/>
      <c r="H454" s="231">
        <v>320.26</v>
      </c>
      <c r="I454" s="232"/>
      <c r="J454" s="228"/>
      <c r="K454" s="228"/>
      <c r="L454" s="233"/>
      <c r="M454" s="234"/>
      <c r="N454" s="235"/>
      <c r="O454" s="235"/>
      <c r="P454" s="235"/>
      <c r="Q454" s="235"/>
      <c r="R454" s="235"/>
      <c r="S454" s="235"/>
      <c r="T454" s="236"/>
      <c r="AT454" s="237" t="s">
        <v>219</v>
      </c>
      <c r="AU454" s="237" t="s">
        <v>80</v>
      </c>
      <c r="AV454" s="13" t="s">
        <v>217</v>
      </c>
      <c r="AW454" s="13" t="s">
        <v>35</v>
      </c>
      <c r="AX454" s="13" t="s">
        <v>78</v>
      </c>
      <c r="AY454" s="237" t="s">
        <v>210</v>
      </c>
    </row>
    <row r="455" spans="2:65" s="1" customFormat="1" ht="25.5" customHeight="1">
      <c r="B455" s="41"/>
      <c r="C455" s="203" t="s">
        <v>809</v>
      </c>
      <c r="D455" s="203" t="s">
        <v>212</v>
      </c>
      <c r="E455" s="204" t="s">
        <v>810</v>
      </c>
      <c r="F455" s="205" t="s">
        <v>811</v>
      </c>
      <c r="G455" s="206" t="s">
        <v>226</v>
      </c>
      <c r="H455" s="207">
        <v>145.98</v>
      </c>
      <c r="I455" s="208"/>
      <c r="J455" s="209">
        <f>ROUND(I455*H455,2)</f>
        <v>0</v>
      </c>
      <c r="K455" s="205" t="s">
        <v>216</v>
      </c>
      <c r="L455" s="61"/>
      <c r="M455" s="210" t="s">
        <v>21</v>
      </c>
      <c r="N455" s="211" t="s">
        <v>42</v>
      </c>
      <c r="O455" s="42"/>
      <c r="P455" s="212">
        <f>O455*H455</f>
        <v>0</v>
      </c>
      <c r="Q455" s="212">
        <v>0.0062</v>
      </c>
      <c r="R455" s="212">
        <f>Q455*H455</f>
        <v>0.9050759999999999</v>
      </c>
      <c r="S455" s="212">
        <v>0</v>
      </c>
      <c r="T455" s="213">
        <f>S455*H455</f>
        <v>0</v>
      </c>
      <c r="AR455" s="25" t="s">
        <v>217</v>
      </c>
      <c r="AT455" s="25" t="s">
        <v>212</v>
      </c>
      <c r="AU455" s="25" t="s">
        <v>80</v>
      </c>
      <c r="AY455" s="25" t="s">
        <v>210</v>
      </c>
      <c r="BE455" s="214">
        <f>IF(N455="základní",J455,0)</f>
        <v>0</v>
      </c>
      <c r="BF455" s="214">
        <f>IF(N455="snížená",J455,0)</f>
        <v>0</v>
      </c>
      <c r="BG455" s="214">
        <f>IF(N455="zákl. přenesená",J455,0)</f>
        <v>0</v>
      </c>
      <c r="BH455" s="214">
        <f>IF(N455="sníž. přenesená",J455,0)</f>
        <v>0</v>
      </c>
      <c r="BI455" s="214">
        <f>IF(N455="nulová",J455,0)</f>
        <v>0</v>
      </c>
      <c r="BJ455" s="25" t="s">
        <v>78</v>
      </c>
      <c r="BK455" s="214">
        <f>ROUND(I455*H455,2)</f>
        <v>0</v>
      </c>
      <c r="BL455" s="25" t="s">
        <v>217</v>
      </c>
      <c r="BM455" s="25" t="s">
        <v>812</v>
      </c>
    </row>
    <row r="456" spans="2:51" s="12" customFormat="1" ht="13.5">
      <c r="B456" s="215"/>
      <c r="C456" s="216"/>
      <c r="D456" s="217" t="s">
        <v>219</v>
      </c>
      <c r="E456" s="218" t="s">
        <v>21</v>
      </c>
      <c r="F456" s="219" t="s">
        <v>790</v>
      </c>
      <c r="G456" s="216"/>
      <c r="H456" s="220">
        <v>145.98</v>
      </c>
      <c r="I456" s="221"/>
      <c r="J456" s="216"/>
      <c r="K456" s="216"/>
      <c r="L456" s="222"/>
      <c r="M456" s="223"/>
      <c r="N456" s="224"/>
      <c r="O456" s="224"/>
      <c r="P456" s="224"/>
      <c r="Q456" s="224"/>
      <c r="R456" s="224"/>
      <c r="S456" s="224"/>
      <c r="T456" s="225"/>
      <c r="AT456" s="226" t="s">
        <v>219</v>
      </c>
      <c r="AU456" s="226" t="s">
        <v>80</v>
      </c>
      <c r="AV456" s="12" t="s">
        <v>80</v>
      </c>
      <c r="AW456" s="12" t="s">
        <v>35</v>
      </c>
      <c r="AX456" s="12" t="s">
        <v>78</v>
      </c>
      <c r="AY456" s="226" t="s">
        <v>210</v>
      </c>
    </row>
    <row r="457" spans="2:65" s="1" customFormat="1" ht="25.5" customHeight="1">
      <c r="B457" s="41"/>
      <c r="C457" s="203" t="s">
        <v>813</v>
      </c>
      <c r="D457" s="203" t="s">
        <v>212</v>
      </c>
      <c r="E457" s="204" t="s">
        <v>814</v>
      </c>
      <c r="F457" s="205" t="s">
        <v>815</v>
      </c>
      <c r="G457" s="206" t="s">
        <v>226</v>
      </c>
      <c r="H457" s="207">
        <v>320.26</v>
      </c>
      <c r="I457" s="208"/>
      <c r="J457" s="209">
        <f>ROUND(I457*H457,2)</f>
        <v>0</v>
      </c>
      <c r="K457" s="205" t="s">
        <v>216</v>
      </c>
      <c r="L457" s="61"/>
      <c r="M457" s="210" t="s">
        <v>21</v>
      </c>
      <c r="N457" s="211" t="s">
        <v>42</v>
      </c>
      <c r="O457" s="42"/>
      <c r="P457" s="212">
        <f>O457*H457</f>
        <v>0</v>
      </c>
      <c r="Q457" s="212">
        <v>9E-05</v>
      </c>
      <c r="R457" s="212">
        <f>Q457*H457</f>
        <v>0.028823400000000002</v>
      </c>
      <c r="S457" s="212">
        <v>0</v>
      </c>
      <c r="T457" s="213">
        <f>S457*H457</f>
        <v>0</v>
      </c>
      <c r="AR457" s="25" t="s">
        <v>217</v>
      </c>
      <c r="AT457" s="25" t="s">
        <v>212</v>
      </c>
      <c r="AU457" s="25" t="s">
        <v>80</v>
      </c>
      <c r="AY457" s="25" t="s">
        <v>210</v>
      </c>
      <c r="BE457" s="214">
        <f>IF(N457="základní",J457,0)</f>
        <v>0</v>
      </c>
      <c r="BF457" s="214">
        <f>IF(N457="snížená",J457,0)</f>
        <v>0</v>
      </c>
      <c r="BG457" s="214">
        <f>IF(N457="zákl. přenesená",J457,0)</f>
        <v>0</v>
      </c>
      <c r="BH457" s="214">
        <f>IF(N457="sníž. přenesená",J457,0)</f>
        <v>0</v>
      </c>
      <c r="BI457" s="214">
        <f>IF(N457="nulová",J457,0)</f>
        <v>0</v>
      </c>
      <c r="BJ457" s="25" t="s">
        <v>78</v>
      </c>
      <c r="BK457" s="214">
        <f>ROUND(I457*H457,2)</f>
        <v>0</v>
      </c>
      <c r="BL457" s="25" t="s">
        <v>217</v>
      </c>
      <c r="BM457" s="25" t="s">
        <v>816</v>
      </c>
    </row>
    <row r="458" spans="2:51" s="12" customFormat="1" ht="13.5">
      <c r="B458" s="215"/>
      <c r="C458" s="216"/>
      <c r="D458" s="217" t="s">
        <v>219</v>
      </c>
      <c r="E458" s="218" t="s">
        <v>21</v>
      </c>
      <c r="F458" s="219" t="s">
        <v>791</v>
      </c>
      <c r="G458" s="216"/>
      <c r="H458" s="220">
        <v>160.19</v>
      </c>
      <c r="I458" s="221"/>
      <c r="J458" s="216"/>
      <c r="K458" s="216"/>
      <c r="L458" s="222"/>
      <c r="M458" s="223"/>
      <c r="N458" s="224"/>
      <c r="O458" s="224"/>
      <c r="P458" s="224"/>
      <c r="Q458" s="224"/>
      <c r="R458" s="224"/>
      <c r="S458" s="224"/>
      <c r="T458" s="225"/>
      <c r="AT458" s="226" t="s">
        <v>219</v>
      </c>
      <c r="AU458" s="226" t="s">
        <v>80</v>
      </c>
      <c r="AV458" s="12" t="s">
        <v>80</v>
      </c>
      <c r="AW458" s="12" t="s">
        <v>35</v>
      </c>
      <c r="AX458" s="12" t="s">
        <v>71</v>
      </c>
      <c r="AY458" s="226" t="s">
        <v>210</v>
      </c>
    </row>
    <row r="459" spans="2:51" s="12" customFormat="1" ht="13.5">
      <c r="B459" s="215"/>
      <c r="C459" s="216"/>
      <c r="D459" s="217" t="s">
        <v>219</v>
      </c>
      <c r="E459" s="218" t="s">
        <v>21</v>
      </c>
      <c r="F459" s="219" t="s">
        <v>792</v>
      </c>
      <c r="G459" s="216"/>
      <c r="H459" s="220">
        <v>160.07</v>
      </c>
      <c r="I459" s="221"/>
      <c r="J459" s="216"/>
      <c r="K459" s="216"/>
      <c r="L459" s="222"/>
      <c r="M459" s="223"/>
      <c r="N459" s="224"/>
      <c r="O459" s="224"/>
      <c r="P459" s="224"/>
      <c r="Q459" s="224"/>
      <c r="R459" s="224"/>
      <c r="S459" s="224"/>
      <c r="T459" s="225"/>
      <c r="AT459" s="226" t="s">
        <v>219</v>
      </c>
      <c r="AU459" s="226" t="s">
        <v>80</v>
      </c>
      <c r="AV459" s="12" t="s">
        <v>80</v>
      </c>
      <c r="AW459" s="12" t="s">
        <v>35</v>
      </c>
      <c r="AX459" s="12" t="s">
        <v>71</v>
      </c>
      <c r="AY459" s="226" t="s">
        <v>210</v>
      </c>
    </row>
    <row r="460" spans="2:51" s="13" customFormat="1" ht="13.5">
      <c r="B460" s="227"/>
      <c r="C460" s="228"/>
      <c r="D460" s="217" t="s">
        <v>219</v>
      </c>
      <c r="E460" s="229" t="s">
        <v>21</v>
      </c>
      <c r="F460" s="230" t="s">
        <v>240</v>
      </c>
      <c r="G460" s="228"/>
      <c r="H460" s="231">
        <v>320.26</v>
      </c>
      <c r="I460" s="232"/>
      <c r="J460" s="228"/>
      <c r="K460" s="228"/>
      <c r="L460" s="233"/>
      <c r="M460" s="234"/>
      <c r="N460" s="235"/>
      <c r="O460" s="235"/>
      <c r="P460" s="235"/>
      <c r="Q460" s="235"/>
      <c r="R460" s="235"/>
      <c r="S460" s="235"/>
      <c r="T460" s="236"/>
      <c r="AT460" s="237" t="s">
        <v>219</v>
      </c>
      <c r="AU460" s="237" t="s">
        <v>80</v>
      </c>
      <c r="AV460" s="13" t="s">
        <v>217</v>
      </c>
      <c r="AW460" s="13" t="s">
        <v>35</v>
      </c>
      <c r="AX460" s="13" t="s">
        <v>78</v>
      </c>
      <c r="AY460" s="237" t="s">
        <v>210</v>
      </c>
    </row>
    <row r="461" spans="2:65" s="1" customFormat="1" ht="16.5" customHeight="1">
      <c r="B461" s="41"/>
      <c r="C461" s="203" t="s">
        <v>817</v>
      </c>
      <c r="D461" s="203" t="s">
        <v>212</v>
      </c>
      <c r="E461" s="204" t="s">
        <v>818</v>
      </c>
      <c r="F461" s="205" t="s">
        <v>819</v>
      </c>
      <c r="G461" s="206" t="s">
        <v>226</v>
      </c>
      <c r="H461" s="207">
        <v>356.074</v>
      </c>
      <c r="I461" s="208"/>
      <c r="J461" s="209">
        <f>ROUND(I461*H461,2)</f>
        <v>0</v>
      </c>
      <c r="K461" s="205" t="s">
        <v>216</v>
      </c>
      <c r="L461" s="61"/>
      <c r="M461" s="210" t="s">
        <v>21</v>
      </c>
      <c r="N461" s="211" t="s">
        <v>42</v>
      </c>
      <c r="O461" s="42"/>
      <c r="P461" s="212">
        <f>O461*H461</f>
        <v>0</v>
      </c>
      <c r="Q461" s="212">
        <v>0.00494</v>
      </c>
      <c r="R461" s="212">
        <f>Q461*H461</f>
        <v>1.75900556</v>
      </c>
      <c r="S461" s="212">
        <v>0</v>
      </c>
      <c r="T461" s="213">
        <f>S461*H461</f>
        <v>0</v>
      </c>
      <c r="AR461" s="25" t="s">
        <v>217</v>
      </c>
      <c r="AT461" s="25" t="s">
        <v>212</v>
      </c>
      <c r="AU461" s="25" t="s">
        <v>80</v>
      </c>
      <c r="AY461" s="25" t="s">
        <v>210</v>
      </c>
      <c r="BE461" s="214">
        <f>IF(N461="základní",J461,0)</f>
        <v>0</v>
      </c>
      <c r="BF461" s="214">
        <f>IF(N461="snížená",J461,0)</f>
        <v>0</v>
      </c>
      <c r="BG461" s="214">
        <f>IF(N461="zákl. přenesená",J461,0)</f>
        <v>0</v>
      </c>
      <c r="BH461" s="214">
        <f>IF(N461="sníž. přenesená",J461,0)</f>
        <v>0</v>
      </c>
      <c r="BI461" s="214">
        <f>IF(N461="nulová",J461,0)</f>
        <v>0</v>
      </c>
      <c r="BJ461" s="25" t="s">
        <v>78</v>
      </c>
      <c r="BK461" s="214">
        <f>ROUND(I461*H461,2)</f>
        <v>0</v>
      </c>
      <c r="BL461" s="25" t="s">
        <v>217</v>
      </c>
      <c r="BM461" s="25" t="s">
        <v>820</v>
      </c>
    </row>
    <row r="462" spans="2:51" s="12" customFormat="1" ht="13.5">
      <c r="B462" s="215"/>
      <c r="C462" s="216"/>
      <c r="D462" s="217" t="s">
        <v>219</v>
      </c>
      <c r="E462" s="218" t="s">
        <v>21</v>
      </c>
      <c r="F462" s="219" t="s">
        <v>821</v>
      </c>
      <c r="G462" s="216"/>
      <c r="H462" s="220">
        <v>18.153</v>
      </c>
      <c r="I462" s="221"/>
      <c r="J462" s="216"/>
      <c r="K462" s="216"/>
      <c r="L462" s="222"/>
      <c r="M462" s="223"/>
      <c r="N462" s="224"/>
      <c r="O462" s="224"/>
      <c r="P462" s="224"/>
      <c r="Q462" s="224"/>
      <c r="R462" s="224"/>
      <c r="S462" s="224"/>
      <c r="T462" s="225"/>
      <c r="AT462" s="226" t="s">
        <v>219</v>
      </c>
      <c r="AU462" s="226" t="s">
        <v>80</v>
      </c>
      <c r="AV462" s="12" t="s">
        <v>80</v>
      </c>
      <c r="AW462" s="12" t="s">
        <v>35</v>
      </c>
      <c r="AX462" s="12" t="s">
        <v>71</v>
      </c>
      <c r="AY462" s="226" t="s">
        <v>210</v>
      </c>
    </row>
    <row r="463" spans="2:51" s="12" customFormat="1" ht="27">
      <c r="B463" s="215"/>
      <c r="C463" s="216"/>
      <c r="D463" s="217" t="s">
        <v>219</v>
      </c>
      <c r="E463" s="218" t="s">
        <v>21</v>
      </c>
      <c r="F463" s="219" t="s">
        <v>545</v>
      </c>
      <c r="G463" s="216"/>
      <c r="H463" s="220">
        <v>52.349</v>
      </c>
      <c r="I463" s="221"/>
      <c r="J463" s="216"/>
      <c r="K463" s="216"/>
      <c r="L463" s="222"/>
      <c r="M463" s="223"/>
      <c r="N463" s="224"/>
      <c r="O463" s="224"/>
      <c r="P463" s="224"/>
      <c r="Q463" s="224"/>
      <c r="R463" s="224"/>
      <c r="S463" s="224"/>
      <c r="T463" s="225"/>
      <c r="AT463" s="226" t="s">
        <v>219</v>
      </c>
      <c r="AU463" s="226" t="s">
        <v>80</v>
      </c>
      <c r="AV463" s="12" t="s">
        <v>80</v>
      </c>
      <c r="AW463" s="12" t="s">
        <v>35</v>
      </c>
      <c r="AX463" s="12" t="s">
        <v>71</v>
      </c>
      <c r="AY463" s="226" t="s">
        <v>210</v>
      </c>
    </row>
    <row r="464" spans="2:51" s="12" customFormat="1" ht="27">
      <c r="B464" s="215"/>
      <c r="C464" s="216"/>
      <c r="D464" s="217" t="s">
        <v>219</v>
      </c>
      <c r="E464" s="218" t="s">
        <v>21</v>
      </c>
      <c r="F464" s="219" t="s">
        <v>822</v>
      </c>
      <c r="G464" s="216"/>
      <c r="H464" s="220">
        <v>80.952</v>
      </c>
      <c r="I464" s="221"/>
      <c r="J464" s="216"/>
      <c r="K464" s="216"/>
      <c r="L464" s="222"/>
      <c r="M464" s="223"/>
      <c r="N464" s="224"/>
      <c r="O464" s="224"/>
      <c r="P464" s="224"/>
      <c r="Q464" s="224"/>
      <c r="R464" s="224"/>
      <c r="S464" s="224"/>
      <c r="T464" s="225"/>
      <c r="AT464" s="226" t="s">
        <v>219</v>
      </c>
      <c r="AU464" s="226" t="s">
        <v>80</v>
      </c>
      <c r="AV464" s="12" t="s">
        <v>80</v>
      </c>
      <c r="AW464" s="12" t="s">
        <v>35</v>
      </c>
      <c r="AX464" s="12" t="s">
        <v>71</v>
      </c>
      <c r="AY464" s="226" t="s">
        <v>210</v>
      </c>
    </row>
    <row r="465" spans="2:51" s="12" customFormat="1" ht="27">
      <c r="B465" s="215"/>
      <c r="C465" s="216"/>
      <c r="D465" s="217" t="s">
        <v>219</v>
      </c>
      <c r="E465" s="218" t="s">
        <v>21</v>
      </c>
      <c r="F465" s="219" t="s">
        <v>823</v>
      </c>
      <c r="G465" s="216"/>
      <c r="H465" s="220">
        <v>57.345</v>
      </c>
      <c r="I465" s="221"/>
      <c r="J465" s="216"/>
      <c r="K465" s="216"/>
      <c r="L465" s="222"/>
      <c r="M465" s="223"/>
      <c r="N465" s="224"/>
      <c r="O465" s="224"/>
      <c r="P465" s="224"/>
      <c r="Q465" s="224"/>
      <c r="R465" s="224"/>
      <c r="S465" s="224"/>
      <c r="T465" s="225"/>
      <c r="AT465" s="226" t="s">
        <v>219</v>
      </c>
      <c r="AU465" s="226" t="s">
        <v>80</v>
      </c>
      <c r="AV465" s="12" t="s">
        <v>80</v>
      </c>
      <c r="AW465" s="12" t="s">
        <v>35</v>
      </c>
      <c r="AX465" s="12" t="s">
        <v>71</v>
      </c>
      <c r="AY465" s="226" t="s">
        <v>210</v>
      </c>
    </row>
    <row r="466" spans="2:51" s="12" customFormat="1" ht="27">
      <c r="B466" s="215"/>
      <c r="C466" s="216"/>
      <c r="D466" s="217" t="s">
        <v>219</v>
      </c>
      <c r="E466" s="218" t="s">
        <v>21</v>
      </c>
      <c r="F466" s="219" t="s">
        <v>824</v>
      </c>
      <c r="G466" s="216"/>
      <c r="H466" s="220">
        <v>16.87</v>
      </c>
      <c r="I466" s="221"/>
      <c r="J466" s="216"/>
      <c r="K466" s="216"/>
      <c r="L466" s="222"/>
      <c r="M466" s="223"/>
      <c r="N466" s="224"/>
      <c r="O466" s="224"/>
      <c r="P466" s="224"/>
      <c r="Q466" s="224"/>
      <c r="R466" s="224"/>
      <c r="S466" s="224"/>
      <c r="T466" s="225"/>
      <c r="AT466" s="226" t="s">
        <v>219</v>
      </c>
      <c r="AU466" s="226" t="s">
        <v>80</v>
      </c>
      <c r="AV466" s="12" t="s">
        <v>80</v>
      </c>
      <c r="AW466" s="12" t="s">
        <v>35</v>
      </c>
      <c r="AX466" s="12" t="s">
        <v>71</v>
      </c>
      <c r="AY466" s="226" t="s">
        <v>210</v>
      </c>
    </row>
    <row r="467" spans="2:51" s="12" customFormat="1" ht="13.5">
      <c r="B467" s="215"/>
      <c r="C467" s="216"/>
      <c r="D467" s="217" t="s">
        <v>219</v>
      </c>
      <c r="E467" s="218" t="s">
        <v>21</v>
      </c>
      <c r="F467" s="219" t="s">
        <v>825</v>
      </c>
      <c r="G467" s="216"/>
      <c r="H467" s="220">
        <v>15.498</v>
      </c>
      <c r="I467" s="221"/>
      <c r="J467" s="216"/>
      <c r="K467" s="216"/>
      <c r="L467" s="222"/>
      <c r="M467" s="223"/>
      <c r="N467" s="224"/>
      <c r="O467" s="224"/>
      <c r="P467" s="224"/>
      <c r="Q467" s="224"/>
      <c r="R467" s="224"/>
      <c r="S467" s="224"/>
      <c r="T467" s="225"/>
      <c r="AT467" s="226" t="s">
        <v>219</v>
      </c>
      <c r="AU467" s="226" t="s">
        <v>80</v>
      </c>
      <c r="AV467" s="12" t="s">
        <v>80</v>
      </c>
      <c r="AW467" s="12" t="s">
        <v>35</v>
      </c>
      <c r="AX467" s="12" t="s">
        <v>71</v>
      </c>
      <c r="AY467" s="226" t="s">
        <v>210</v>
      </c>
    </row>
    <row r="468" spans="2:51" s="12" customFormat="1" ht="27">
      <c r="B468" s="215"/>
      <c r="C468" s="216"/>
      <c r="D468" s="217" t="s">
        <v>219</v>
      </c>
      <c r="E468" s="218" t="s">
        <v>21</v>
      </c>
      <c r="F468" s="219" t="s">
        <v>826</v>
      </c>
      <c r="G468" s="216"/>
      <c r="H468" s="220">
        <v>22.736</v>
      </c>
      <c r="I468" s="221"/>
      <c r="J468" s="216"/>
      <c r="K468" s="216"/>
      <c r="L468" s="222"/>
      <c r="M468" s="223"/>
      <c r="N468" s="224"/>
      <c r="O468" s="224"/>
      <c r="P468" s="224"/>
      <c r="Q468" s="224"/>
      <c r="R468" s="224"/>
      <c r="S468" s="224"/>
      <c r="T468" s="225"/>
      <c r="AT468" s="226" t="s">
        <v>219</v>
      </c>
      <c r="AU468" s="226" t="s">
        <v>80</v>
      </c>
      <c r="AV468" s="12" t="s">
        <v>80</v>
      </c>
      <c r="AW468" s="12" t="s">
        <v>35</v>
      </c>
      <c r="AX468" s="12" t="s">
        <v>71</v>
      </c>
      <c r="AY468" s="226" t="s">
        <v>210</v>
      </c>
    </row>
    <row r="469" spans="2:51" s="12" customFormat="1" ht="27">
      <c r="B469" s="215"/>
      <c r="C469" s="216"/>
      <c r="D469" s="217" t="s">
        <v>219</v>
      </c>
      <c r="E469" s="218" t="s">
        <v>21</v>
      </c>
      <c r="F469" s="219" t="s">
        <v>547</v>
      </c>
      <c r="G469" s="216"/>
      <c r="H469" s="220">
        <v>55.155</v>
      </c>
      <c r="I469" s="221"/>
      <c r="J469" s="216"/>
      <c r="K469" s="216"/>
      <c r="L469" s="222"/>
      <c r="M469" s="223"/>
      <c r="N469" s="224"/>
      <c r="O469" s="224"/>
      <c r="P469" s="224"/>
      <c r="Q469" s="224"/>
      <c r="R469" s="224"/>
      <c r="S469" s="224"/>
      <c r="T469" s="225"/>
      <c r="AT469" s="226" t="s">
        <v>219</v>
      </c>
      <c r="AU469" s="226" t="s">
        <v>80</v>
      </c>
      <c r="AV469" s="12" t="s">
        <v>80</v>
      </c>
      <c r="AW469" s="12" t="s">
        <v>35</v>
      </c>
      <c r="AX469" s="12" t="s">
        <v>71</v>
      </c>
      <c r="AY469" s="226" t="s">
        <v>210</v>
      </c>
    </row>
    <row r="470" spans="2:51" s="12" customFormat="1" ht="27">
      <c r="B470" s="215"/>
      <c r="C470" s="216"/>
      <c r="D470" s="217" t="s">
        <v>219</v>
      </c>
      <c r="E470" s="218" t="s">
        <v>21</v>
      </c>
      <c r="F470" s="219" t="s">
        <v>827</v>
      </c>
      <c r="G470" s="216"/>
      <c r="H470" s="220">
        <v>29.476</v>
      </c>
      <c r="I470" s="221"/>
      <c r="J470" s="216"/>
      <c r="K470" s="216"/>
      <c r="L470" s="222"/>
      <c r="M470" s="223"/>
      <c r="N470" s="224"/>
      <c r="O470" s="224"/>
      <c r="P470" s="224"/>
      <c r="Q470" s="224"/>
      <c r="R470" s="224"/>
      <c r="S470" s="224"/>
      <c r="T470" s="225"/>
      <c r="AT470" s="226" t="s">
        <v>219</v>
      </c>
      <c r="AU470" s="226" t="s">
        <v>80</v>
      </c>
      <c r="AV470" s="12" t="s">
        <v>80</v>
      </c>
      <c r="AW470" s="12" t="s">
        <v>35</v>
      </c>
      <c r="AX470" s="12" t="s">
        <v>71</v>
      </c>
      <c r="AY470" s="226" t="s">
        <v>210</v>
      </c>
    </row>
    <row r="471" spans="2:51" s="12" customFormat="1" ht="13.5">
      <c r="B471" s="215"/>
      <c r="C471" s="216"/>
      <c r="D471" s="217" t="s">
        <v>219</v>
      </c>
      <c r="E471" s="218" t="s">
        <v>21</v>
      </c>
      <c r="F471" s="219" t="s">
        <v>548</v>
      </c>
      <c r="G471" s="216"/>
      <c r="H471" s="220">
        <v>7.54</v>
      </c>
      <c r="I471" s="221"/>
      <c r="J471" s="216"/>
      <c r="K471" s="216"/>
      <c r="L471" s="222"/>
      <c r="M471" s="223"/>
      <c r="N471" s="224"/>
      <c r="O471" s="224"/>
      <c r="P471" s="224"/>
      <c r="Q471" s="224"/>
      <c r="R471" s="224"/>
      <c r="S471" s="224"/>
      <c r="T471" s="225"/>
      <c r="AT471" s="226" t="s">
        <v>219</v>
      </c>
      <c r="AU471" s="226" t="s">
        <v>80</v>
      </c>
      <c r="AV471" s="12" t="s">
        <v>80</v>
      </c>
      <c r="AW471" s="12" t="s">
        <v>35</v>
      </c>
      <c r="AX471" s="12" t="s">
        <v>71</v>
      </c>
      <c r="AY471" s="226" t="s">
        <v>210</v>
      </c>
    </row>
    <row r="472" spans="2:51" s="13" customFormat="1" ht="13.5">
      <c r="B472" s="227"/>
      <c r="C472" s="228"/>
      <c r="D472" s="217" t="s">
        <v>219</v>
      </c>
      <c r="E472" s="229" t="s">
        <v>21</v>
      </c>
      <c r="F472" s="230" t="s">
        <v>828</v>
      </c>
      <c r="G472" s="228"/>
      <c r="H472" s="231">
        <v>356.074</v>
      </c>
      <c r="I472" s="232"/>
      <c r="J472" s="228"/>
      <c r="K472" s="228"/>
      <c r="L472" s="233"/>
      <c r="M472" s="234"/>
      <c r="N472" s="235"/>
      <c r="O472" s="235"/>
      <c r="P472" s="235"/>
      <c r="Q472" s="235"/>
      <c r="R472" s="235"/>
      <c r="S472" s="235"/>
      <c r="T472" s="236"/>
      <c r="AT472" s="237" t="s">
        <v>219</v>
      </c>
      <c r="AU472" s="237" t="s">
        <v>80</v>
      </c>
      <c r="AV472" s="13" t="s">
        <v>217</v>
      </c>
      <c r="AW472" s="13" t="s">
        <v>35</v>
      </c>
      <c r="AX472" s="13" t="s">
        <v>78</v>
      </c>
      <c r="AY472" s="237" t="s">
        <v>210</v>
      </c>
    </row>
    <row r="473" spans="2:65" s="1" customFormat="1" ht="16.5" customHeight="1">
      <c r="B473" s="41"/>
      <c r="C473" s="203" t="s">
        <v>829</v>
      </c>
      <c r="D473" s="203" t="s">
        <v>212</v>
      </c>
      <c r="E473" s="204" t="s">
        <v>830</v>
      </c>
      <c r="F473" s="205" t="s">
        <v>831</v>
      </c>
      <c r="G473" s="206" t="s">
        <v>226</v>
      </c>
      <c r="H473" s="207">
        <v>986.669</v>
      </c>
      <c r="I473" s="208"/>
      <c r="J473" s="209">
        <f>ROUND(I473*H473,2)</f>
        <v>0</v>
      </c>
      <c r="K473" s="205" t="s">
        <v>216</v>
      </c>
      <c r="L473" s="61"/>
      <c r="M473" s="210" t="s">
        <v>21</v>
      </c>
      <c r="N473" s="211" t="s">
        <v>42</v>
      </c>
      <c r="O473" s="42"/>
      <c r="P473" s="212">
        <f>O473*H473</f>
        <v>0</v>
      </c>
      <c r="Q473" s="212">
        <v>0.00026</v>
      </c>
      <c r="R473" s="212">
        <f>Q473*H473</f>
        <v>0.25653393999999996</v>
      </c>
      <c r="S473" s="212">
        <v>0</v>
      </c>
      <c r="T473" s="213">
        <f>S473*H473</f>
        <v>0</v>
      </c>
      <c r="AR473" s="25" t="s">
        <v>217</v>
      </c>
      <c r="AT473" s="25" t="s">
        <v>212</v>
      </c>
      <c r="AU473" s="25" t="s">
        <v>80</v>
      </c>
      <c r="AY473" s="25" t="s">
        <v>210</v>
      </c>
      <c r="BE473" s="214">
        <f>IF(N473="základní",J473,0)</f>
        <v>0</v>
      </c>
      <c r="BF473" s="214">
        <f>IF(N473="snížená",J473,0)</f>
        <v>0</v>
      </c>
      <c r="BG473" s="214">
        <f>IF(N473="zákl. přenesená",J473,0)</f>
        <v>0</v>
      </c>
      <c r="BH473" s="214">
        <f>IF(N473="sníž. přenesená",J473,0)</f>
        <v>0</v>
      </c>
      <c r="BI473" s="214">
        <f>IF(N473="nulová",J473,0)</f>
        <v>0</v>
      </c>
      <c r="BJ473" s="25" t="s">
        <v>78</v>
      </c>
      <c r="BK473" s="214">
        <f>ROUND(I473*H473,2)</f>
        <v>0</v>
      </c>
      <c r="BL473" s="25" t="s">
        <v>217</v>
      </c>
      <c r="BM473" s="25" t="s">
        <v>832</v>
      </c>
    </row>
    <row r="474" spans="2:51" s="12" customFormat="1" ht="27">
      <c r="B474" s="215"/>
      <c r="C474" s="216"/>
      <c r="D474" s="217" t="s">
        <v>219</v>
      </c>
      <c r="E474" s="218" t="s">
        <v>21</v>
      </c>
      <c r="F474" s="219" t="s">
        <v>833</v>
      </c>
      <c r="G474" s="216"/>
      <c r="H474" s="220">
        <v>175.728</v>
      </c>
      <c r="I474" s="221"/>
      <c r="J474" s="216"/>
      <c r="K474" s="216"/>
      <c r="L474" s="222"/>
      <c r="M474" s="223"/>
      <c r="N474" s="224"/>
      <c r="O474" s="224"/>
      <c r="P474" s="224"/>
      <c r="Q474" s="224"/>
      <c r="R474" s="224"/>
      <c r="S474" s="224"/>
      <c r="T474" s="225"/>
      <c r="AT474" s="226" t="s">
        <v>219</v>
      </c>
      <c r="AU474" s="226" t="s">
        <v>80</v>
      </c>
      <c r="AV474" s="12" t="s">
        <v>80</v>
      </c>
      <c r="AW474" s="12" t="s">
        <v>35</v>
      </c>
      <c r="AX474" s="12" t="s">
        <v>71</v>
      </c>
      <c r="AY474" s="226" t="s">
        <v>210</v>
      </c>
    </row>
    <row r="475" spans="2:51" s="12" customFormat="1" ht="27">
      <c r="B475" s="215"/>
      <c r="C475" s="216"/>
      <c r="D475" s="217" t="s">
        <v>219</v>
      </c>
      <c r="E475" s="218" t="s">
        <v>21</v>
      </c>
      <c r="F475" s="219" t="s">
        <v>834</v>
      </c>
      <c r="G475" s="216"/>
      <c r="H475" s="220">
        <v>23.04</v>
      </c>
      <c r="I475" s="221"/>
      <c r="J475" s="216"/>
      <c r="K475" s="216"/>
      <c r="L475" s="222"/>
      <c r="M475" s="223"/>
      <c r="N475" s="224"/>
      <c r="O475" s="224"/>
      <c r="P475" s="224"/>
      <c r="Q475" s="224"/>
      <c r="R475" s="224"/>
      <c r="S475" s="224"/>
      <c r="T475" s="225"/>
      <c r="AT475" s="226" t="s">
        <v>219</v>
      </c>
      <c r="AU475" s="226" t="s">
        <v>80</v>
      </c>
      <c r="AV475" s="12" t="s">
        <v>80</v>
      </c>
      <c r="AW475" s="12" t="s">
        <v>35</v>
      </c>
      <c r="AX475" s="12" t="s">
        <v>71</v>
      </c>
      <c r="AY475" s="226" t="s">
        <v>210</v>
      </c>
    </row>
    <row r="476" spans="2:51" s="14" customFormat="1" ht="13.5">
      <c r="B476" s="248"/>
      <c r="C476" s="249"/>
      <c r="D476" s="217" t="s">
        <v>219</v>
      </c>
      <c r="E476" s="250" t="s">
        <v>21</v>
      </c>
      <c r="F476" s="251" t="s">
        <v>835</v>
      </c>
      <c r="G476" s="249"/>
      <c r="H476" s="252">
        <v>198.768</v>
      </c>
      <c r="I476" s="253"/>
      <c r="J476" s="249"/>
      <c r="K476" s="249"/>
      <c r="L476" s="254"/>
      <c r="M476" s="255"/>
      <c r="N476" s="256"/>
      <c r="O476" s="256"/>
      <c r="P476" s="256"/>
      <c r="Q476" s="256"/>
      <c r="R476" s="256"/>
      <c r="S476" s="256"/>
      <c r="T476" s="257"/>
      <c r="AT476" s="258" t="s">
        <v>219</v>
      </c>
      <c r="AU476" s="258" t="s">
        <v>80</v>
      </c>
      <c r="AV476" s="14" t="s">
        <v>88</v>
      </c>
      <c r="AW476" s="14" t="s">
        <v>35</v>
      </c>
      <c r="AX476" s="14" t="s">
        <v>71</v>
      </c>
      <c r="AY476" s="258" t="s">
        <v>210</v>
      </c>
    </row>
    <row r="477" spans="2:51" s="12" customFormat="1" ht="40.5">
      <c r="B477" s="215"/>
      <c r="C477" s="216"/>
      <c r="D477" s="217" t="s">
        <v>219</v>
      </c>
      <c r="E477" s="218" t="s">
        <v>21</v>
      </c>
      <c r="F477" s="219" t="s">
        <v>836</v>
      </c>
      <c r="G477" s="216"/>
      <c r="H477" s="220">
        <v>27.354</v>
      </c>
      <c r="I477" s="221"/>
      <c r="J477" s="216"/>
      <c r="K477" s="216"/>
      <c r="L477" s="222"/>
      <c r="M477" s="223"/>
      <c r="N477" s="224"/>
      <c r="O477" s="224"/>
      <c r="P477" s="224"/>
      <c r="Q477" s="224"/>
      <c r="R477" s="224"/>
      <c r="S477" s="224"/>
      <c r="T477" s="225"/>
      <c r="AT477" s="226" t="s">
        <v>219</v>
      </c>
      <c r="AU477" s="226" t="s">
        <v>80</v>
      </c>
      <c r="AV477" s="12" t="s">
        <v>80</v>
      </c>
      <c r="AW477" s="12" t="s">
        <v>35</v>
      </c>
      <c r="AX477" s="12" t="s">
        <v>71</v>
      </c>
      <c r="AY477" s="226" t="s">
        <v>210</v>
      </c>
    </row>
    <row r="478" spans="2:51" s="12" customFormat="1" ht="40.5">
      <c r="B478" s="215"/>
      <c r="C478" s="216"/>
      <c r="D478" s="217" t="s">
        <v>219</v>
      </c>
      <c r="E478" s="218" t="s">
        <v>21</v>
      </c>
      <c r="F478" s="219" t="s">
        <v>837</v>
      </c>
      <c r="G478" s="216"/>
      <c r="H478" s="220">
        <v>252.864</v>
      </c>
      <c r="I478" s="221"/>
      <c r="J478" s="216"/>
      <c r="K478" s="216"/>
      <c r="L478" s="222"/>
      <c r="M478" s="223"/>
      <c r="N478" s="224"/>
      <c r="O478" s="224"/>
      <c r="P478" s="224"/>
      <c r="Q478" s="224"/>
      <c r="R478" s="224"/>
      <c r="S478" s="224"/>
      <c r="T478" s="225"/>
      <c r="AT478" s="226" t="s">
        <v>219</v>
      </c>
      <c r="AU478" s="226" t="s">
        <v>80</v>
      </c>
      <c r="AV478" s="12" t="s">
        <v>80</v>
      </c>
      <c r="AW478" s="12" t="s">
        <v>35</v>
      </c>
      <c r="AX478" s="12" t="s">
        <v>71</v>
      </c>
      <c r="AY478" s="226" t="s">
        <v>210</v>
      </c>
    </row>
    <row r="479" spans="2:51" s="12" customFormat="1" ht="13.5">
      <c r="B479" s="215"/>
      <c r="C479" s="216"/>
      <c r="D479" s="217" t="s">
        <v>219</v>
      </c>
      <c r="E479" s="218" t="s">
        <v>21</v>
      </c>
      <c r="F479" s="219" t="s">
        <v>838</v>
      </c>
      <c r="G479" s="216"/>
      <c r="H479" s="220">
        <v>-20.31</v>
      </c>
      <c r="I479" s="221"/>
      <c r="J479" s="216"/>
      <c r="K479" s="216"/>
      <c r="L479" s="222"/>
      <c r="M479" s="223"/>
      <c r="N479" s="224"/>
      <c r="O479" s="224"/>
      <c r="P479" s="224"/>
      <c r="Q479" s="224"/>
      <c r="R479" s="224"/>
      <c r="S479" s="224"/>
      <c r="T479" s="225"/>
      <c r="AT479" s="226" t="s">
        <v>219</v>
      </c>
      <c r="AU479" s="226" t="s">
        <v>80</v>
      </c>
      <c r="AV479" s="12" t="s">
        <v>80</v>
      </c>
      <c r="AW479" s="12" t="s">
        <v>35</v>
      </c>
      <c r="AX479" s="12" t="s">
        <v>71</v>
      </c>
      <c r="AY479" s="226" t="s">
        <v>210</v>
      </c>
    </row>
    <row r="480" spans="2:51" s="12" customFormat="1" ht="27">
      <c r="B480" s="215"/>
      <c r="C480" s="216"/>
      <c r="D480" s="217" t="s">
        <v>219</v>
      </c>
      <c r="E480" s="218" t="s">
        <v>21</v>
      </c>
      <c r="F480" s="219" t="s">
        <v>839</v>
      </c>
      <c r="G480" s="216"/>
      <c r="H480" s="220">
        <v>31.808</v>
      </c>
      <c r="I480" s="221"/>
      <c r="J480" s="216"/>
      <c r="K480" s="216"/>
      <c r="L480" s="222"/>
      <c r="M480" s="223"/>
      <c r="N480" s="224"/>
      <c r="O480" s="224"/>
      <c r="P480" s="224"/>
      <c r="Q480" s="224"/>
      <c r="R480" s="224"/>
      <c r="S480" s="224"/>
      <c r="T480" s="225"/>
      <c r="AT480" s="226" t="s">
        <v>219</v>
      </c>
      <c r="AU480" s="226" t="s">
        <v>80</v>
      </c>
      <c r="AV480" s="12" t="s">
        <v>80</v>
      </c>
      <c r="AW480" s="12" t="s">
        <v>35</v>
      </c>
      <c r="AX480" s="12" t="s">
        <v>71</v>
      </c>
      <c r="AY480" s="226" t="s">
        <v>210</v>
      </c>
    </row>
    <row r="481" spans="2:51" s="12" customFormat="1" ht="27">
      <c r="B481" s="215"/>
      <c r="C481" s="216"/>
      <c r="D481" s="217" t="s">
        <v>219</v>
      </c>
      <c r="E481" s="218" t="s">
        <v>21</v>
      </c>
      <c r="F481" s="219" t="s">
        <v>840</v>
      </c>
      <c r="G481" s="216"/>
      <c r="H481" s="220">
        <v>23.08</v>
      </c>
      <c r="I481" s="221"/>
      <c r="J481" s="216"/>
      <c r="K481" s="216"/>
      <c r="L481" s="222"/>
      <c r="M481" s="223"/>
      <c r="N481" s="224"/>
      <c r="O481" s="224"/>
      <c r="P481" s="224"/>
      <c r="Q481" s="224"/>
      <c r="R481" s="224"/>
      <c r="S481" s="224"/>
      <c r="T481" s="225"/>
      <c r="AT481" s="226" t="s">
        <v>219</v>
      </c>
      <c r="AU481" s="226" t="s">
        <v>80</v>
      </c>
      <c r="AV481" s="12" t="s">
        <v>80</v>
      </c>
      <c r="AW481" s="12" t="s">
        <v>35</v>
      </c>
      <c r="AX481" s="12" t="s">
        <v>71</v>
      </c>
      <c r="AY481" s="226" t="s">
        <v>210</v>
      </c>
    </row>
    <row r="482" spans="2:51" s="14" customFormat="1" ht="13.5">
      <c r="B482" s="248"/>
      <c r="C482" s="249"/>
      <c r="D482" s="217" t="s">
        <v>219</v>
      </c>
      <c r="E482" s="250" t="s">
        <v>21</v>
      </c>
      <c r="F482" s="251" t="s">
        <v>735</v>
      </c>
      <c r="G482" s="249"/>
      <c r="H482" s="252">
        <v>314.796</v>
      </c>
      <c r="I482" s="253"/>
      <c r="J482" s="249"/>
      <c r="K482" s="249"/>
      <c r="L482" s="254"/>
      <c r="M482" s="255"/>
      <c r="N482" s="256"/>
      <c r="O482" s="256"/>
      <c r="P482" s="256"/>
      <c r="Q482" s="256"/>
      <c r="R482" s="256"/>
      <c r="S482" s="256"/>
      <c r="T482" s="257"/>
      <c r="AT482" s="258" t="s">
        <v>219</v>
      </c>
      <c r="AU482" s="258" t="s">
        <v>80</v>
      </c>
      <c r="AV482" s="14" t="s">
        <v>88</v>
      </c>
      <c r="AW482" s="14" t="s">
        <v>35</v>
      </c>
      <c r="AX482" s="14" t="s">
        <v>71</v>
      </c>
      <c r="AY482" s="258" t="s">
        <v>210</v>
      </c>
    </row>
    <row r="483" spans="2:51" s="12" customFormat="1" ht="27">
      <c r="B483" s="215"/>
      <c r="C483" s="216"/>
      <c r="D483" s="217" t="s">
        <v>219</v>
      </c>
      <c r="E483" s="218" t="s">
        <v>21</v>
      </c>
      <c r="F483" s="219" t="s">
        <v>841</v>
      </c>
      <c r="G483" s="216"/>
      <c r="H483" s="220">
        <v>336.649</v>
      </c>
      <c r="I483" s="221"/>
      <c r="J483" s="216"/>
      <c r="K483" s="216"/>
      <c r="L483" s="222"/>
      <c r="M483" s="223"/>
      <c r="N483" s="224"/>
      <c r="O483" s="224"/>
      <c r="P483" s="224"/>
      <c r="Q483" s="224"/>
      <c r="R483" s="224"/>
      <c r="S483" s="224"/>
      <c r="T483" s="225"/>
      <c r="AT483" s="226" t="s">
        <v>219</v>
      </c>
      <c r="AU483" s="226" t="s">
        <v>80</v>
      </c>
      <c r="AV483" s="12" t="s">
        <v>80</v>
      </c>
      <c r="AW483" s="12" t="s">
        <v>35</v>
      </c>
      <c r="AX483" s="12" t="s">
        <v>71</v>
      </c>
      <c r="AY483" s="226" t="s">
        <v>210</v>
      </c>
    </row>
    <row r="484" spans="2:51" s="12" customFormat="1" ht="27">
      <c r="B484" s="215"/>
      <c r="C484" s="216"/>
      <c r="D484" s="217" t="s">
        <v>219</v>
      </c>
      <c r="E484" s="218" t="s">
        <v>21</v>
      </c>
      <c r="F484" s="219" t="s">
        <v>842</v>
      </c>
      <c r="G484" s="216"/>
      <c r="H484" s="220">
        <v>48.324</v>
      </c>
      <c r="I484" s="221"/>
      <c r="J484" s="216"/>
      <c r="K484" s="216"/>
      <c r="L484" s="222"/>
      <c r="M484" s="223"/>
      <c r="N484" s="224"/>
      <c r="O484" s="224"/>
      <c r="P484" s="224"/>
      <c r="Q484" s="224"/>
      <c r="R484" s="224"/>
      <c r="S484" s="224"/>
      <c r="T484" s="225"/>
      <c r="AT484" s="226" t="s">
        <v>219</v>
      </c>
      <c r="AU484" s="226" t="s">
        <v>80</v>
      </c>
      <c r="AV484" s="12" t="s">
        <v>80</v>
      </c>
      <c r="AW484" s="12" t="s">
        <v>35</v>
      </c>
      <c r="AX484" s="12" t="s">
        <v>71</v>
      </c>
      <c r="AY484" s="226" t="s">
        <v>210</v>
      </c>
    </row>
    <row r="485" spans="2:51" s="12" customFormat="1" ht="13.5">
      <c r="B485" s="215"/>
      <c r="C485" s="216"/>
      <c r="D485" s="217" t="s">
        <v>219</v>
      </c>
      <c r="E485" s="218" t="s">
        <v>21</v>
      </c>
      <c r="F485" s="219" t="s">
        <v>843</v>
      </c>
      <c r="G485" s="216"/>
      <c r="H485" s="220">
        <v>-27.525</v>
      </c>
      <c r="I485" s="221"/>
      <c r="J485" s="216"/>
      <c r="K485" s="216"/>
      <c r="L485" s="222"/>
      <c r="M485" s="223"/>
      <c r="N485" s="224"/>
      <c r="O485" s="224"/>
      <c r="P485" s="224"/>
      <c r="Q485" s="224"/>
      <c r="R485" s="224"/>
      <c r="S485" s="224"/>
      <c r="T485" s="225"/>
      <c r="AT485" s="226" t="s">
        <v>219</v>
      </c>
      <c r="AU485" s="226" t="s">
        <v>80</v>
      </c>
      <c r="AV485" s="12" t="s">
        <v>80</v>
      </c>
      <c r="AW485" s="12" t="s">
        <v>35</v>
      </c>
      <c r="AX485" s="12" t="s">
        <v>71</v>
      </c>
      <c r="AY485" s="226" t="s">
        <v>210</v>
      </c>
    </row>
    <row r="486" spans="2:51" s="12" customFormat="1" ht="27">
      <c r="B486" s="215"/>
      <c r="C486" s="216"/>
      <c r="D486" s="217" t="s">
        <v>219</v>
      </c>
      <c r="E486" s="218" t="s">
        <v>21</v>
      </c>
      <c r="F486" s="219" t="s">
        <v>844</v>
      </c>
      <c r="G486" s="216"/>
      <c r="H486" s="220">
        <v>25.253</v>
      </c>
      <c r="I486" s="221"/>
      <c r="J486" s="216"/>
      <c r="K486" s="216"/>
      <c r="L486" s="222"/>
      <c r="M486" s="223"/>
      <c r="N486" s="224"/>
      <c r="O486" s="224"/>
      <c r="P486" s="224"/>
      <c r="Q486" s="224"/>
      <c r="R486" s="224"/>
      <c r="S486" s="224"/>
      <c r="T486" s="225"/>
      <c r="AT486" s="226" t="s">
        <v>219</v>
      </c>
      <c r="AU486" s="226" t="s">
        <v>80</v>
      </c>
      <c r="AV486" s="12" t="s">
        <v>80</v>
      </c>
      <c r="AW486" s="12" t="s">
        <v>35</v>
      </c>
      <c r="AX486" s="12" t="s">
        <v>71</v>
      </c>
      <c r="AY486" s="226" t="s">
        <v>210</v>
      </c>
    </row>
    <row r="487" spans="2:51" s="12" customFormat="1" ht="27">
      <c r="B487" s="215"/>
      <c r="C487" s="216"/>
      <c r="D487" s="217" t="s">
        <v>219</v>
      </c>
      <c r="E487" s="218" t="s">
        <v>21</v>
      </c>
      <c r="F487" s="219" t="s">
        <v>845</v>
      </c>
      <c r="G487" s="216"/>
      <c r="H487" s="220">
        <v>25.164</v>
      </c>
      <c r="I487" s="221"/>
      <c r="J487" s="216"/>
      <c r="K487" s="216"/>
      <c r="L487" s="222"/>
      <c r="M487" s="223"/>
      <c r="N487" s="224"/>
      <c r="O487" s="224"/>
      <c r="P487" s="224"/>
      <c r="Q487" s="224"/>
      <c r="R487" s="224"/>
      <c r="S487" s="224"/>
      <c r="T487" s="225"/>
      <c r="AT487" s="226" t="s">
        <v>219</v>
      </c>
      <c r="AU487" s="226" t="s">
        <v>80</v>
      </c>
      <c r="AV487" s="12" t="s">
        <v>80</v>
      </c>
      <c r="AW487" s="12" t="s">
        <v>35</v>
      </c>
      <c r="AX487" s="12" t="s">
        <v>71</v>
      </c>
      <c r="AY487" s="226" t="s">
        <v>210</v>
      </c>
    </row>
    <row r="488" spans="2:51" s="14" customFormat="1" ht="13.5">
      <c r="B488" s="248"/>
      <c r="C488" s="249"/>
      <c r="D488" s="217" t="s">
        <v>219</v>
      </c>
      <c r="E488" s="250" t="s">
        <v>21</v>
      </c>
      <c r="F488" s="251" t="s">
        <v>737</v>
      </c>
      <c r="G488" s="249"/>
      <c r="H488" s="252">
        <v>407.865</v>
      </c>
      <c r="I488" s="253"/>
      <c r="J488" s="249"/>
      <c r="K488" s="249"/>
      <c r="L488" s="254"/>
      <c r="M488" s="255"/>
      <c r="N488" s="256"/>
      <c r="O488" s="256"/>
      <c r="P488" s="256"/>
      <c r="Q488" s="256"/>
      <c r="R488" s="256"/>
      <c r="S488" s="256"/>
      <c r="T488" s="257"/>
      <c r="AT488" s="258" t="s">
        <v>219</v>
      </c>
      <c r="AU488" s="258" t="s">
        <v>80</v>
      </c>
      <c r="AV488" s="14" t="s">
        <v>88</v>
      </c>
      <c r="AW488" s="14" t="s">
        <v>35</v>
      </c>
      <c r="AX488" s="14" t="s">
        <v>71</v>
      </c>
      <c r="AY488" s="258" t="s">
        <v>210</v>
      </c>
    </row>
    <row r="489" spans="2:51" s="12" customFormat="1" ht="13.5">
      <c r="B489" s="215"/>
      <c r="C489" s="216"/>
      <c r="D489" s="217" t="s">
        <v>219</v>
      </c>
      <c r="E489" s="218" t="s">
        <v>21</v>
      </c>
      <c r="F489" s="219" t="s">
        <v>846</v>
      </c>
      <c r="G489" s="216"/>
      <c r="H489" s="220">
        <v>18.375</v>
      </c>
      <c r="I489" s="221"/>
      <c r="J489" s="216"/>
      <c r="K489" s="216"/>
      <c r="L489" s="222"/>
      <c r="M489" s="223"/>
      <c r="N489" s="224"/>
      <c r="O489" s="224"/>
      <c r="P489" s="224"/>
      <c r="Q489" s="224"/>
      <c r="R489" s="224"/>
      <c r="S489" s="224"/>
      <c r="T489" s="225"/>
      <c r="AT489" s="226" t="s">
        <v>219</v>
      </c>
      <c r="AU489" s="226" t="s">
        <v>80</v>
      </c>
      <c r="AV489" s="12" t="s">
        <v>80</v>
      </c>
      <c r="AW489" s="12" t="s">
        <v>35</v>
      </c>
      <c r="AX489" s="12" t="s">
        <v>71</v>
      </c>
      <c r="AY489" s="226" t="s">
        <v>210</v>
      </c>
    </row>
    <row r="490" spans="2:51" s="12" customFormat="1" ht="13.5">
      <c r="B490" s="215"/>
      <c r="C490" s="216"/>
      <c r="D490" s="217" t="s">
        <v>219</v>
      </c>
      <c r="E490" s="218" t="s">
        <v>21</v>
      </c>
      <c r="F490" s="219" t="s">
        <v>847</v>
      </c>
      <c r="G490" s="216"/>
      <c r="H490" s="220">
        <v>9.165</v>
      </c>
      <c r="I490" s="221"/>
      <c r="J490" s="216"/>
      <c r="K490" s="216"/>
      <c r="L490" s="222"/>
      <c r="M490" s="223"/>
      <c r="N490" s="224"/>
      <c r="O490" s="224"/>
      <c r="P490" s="224"/>
      <c r="Q490" s="224"/>
      <c r="R490" s="224"/>
      <c r="S490" s="224"/>
      <c r="T490" s="225"/>
      <c r="AT490" s="226" t="s">
        <v>219</v>
      </c>
      <c r="AU490" s="226" t="s">
        <v>80</v>
      </c>
      <c r="AV490" s="12" t="s">
        <v>80</v>
      </c>
      <c r="AW490" s="12" t="s">
        <v>35</v>
      </c>
      <c r="AX490" s="12" t="s">
        <v>71</v>
      </c>
      <c r="AY490" s="226" t="s">
        <v>210</v>
      </c>
    </row>
    <row r="491" spans="2:51" s="12" customFormat="1" ht="13.5">
      <c r="B491" s="215"/>
      <c r="C491" s="216"/>
      <c r="D491" s="217" t="s">
        <v>219</v>
      </c>
      <c r="E491" s="218" t="s">
        <v>21</v>
      </c>
      <c r="F491" s="219" t="s">
        <v>848</v>
      </c>
      <c r="G491" s="216"/>
      <c r="H491" s="220">
        <v>1.3</v>
      </c>
      <c r="I491" s="221"/>
      <c r="J491" s="216"/>
      <c r="K491" s="216"/>
      <c r="L491" s="222"/>
      <c r="M491" s="223"/>
      <c r="N491" s="224"/>
      <c r="O491" s="224"/>
      <c r="P491" s="224"/>
      <c r="Q491" s="224"/>
      <c r="R491" s="224"/>
      <c r="S491" s="224"/>
      <c r="T491" s="225"/>
      <c r="AT491" s="226" t="s">
        <v>219</v>
      </c>
      <c r="AU491" s="226" t="s">
        <v>80</v>
      </c>
      <c r="AV491" s="12" t="s">
        <v>80</v>
      </c>
      <c r="AW491" s="12" t="s">
        <v>35</v>
      </c>
      <c r="AX491" s="12" t="s">
        <v>71</v>
      </c>
      <c r="AY491" s="226" t="s">
        <v>210</v>
      </c>
    </row>
    <row r="492" spans="2:51" s="12" customFormat="1" ht="13.5">
      <c r="B492" s="215"/>
      <c r="C492" s="216"/>
      <c r="D492" s="217" t="s">
        <v>219</v>
      </c>
      <c r="E492" s="218" t="s">
        <v>21</v>
      </c>
      <c r="F492" s="219" t="s">
        <v>849</v>
      </c>
      <c r="G492" s="216"/>
      <c r="H492" s="220">
        <v>36.4</v>
      </c>
      <c r="I492" s="221"/>
      <c r="J492" s="216"/>
      <c r="K492" s="216"/>
      <c r="L492" s="222"/>
      <c r="M492" s="223"/>
      <c r="N492" s="224"/>
      <c r="O492" s="224"/>
      <c r="P492" s="224"/>
      <c r="Q492" s="224"/>
      <c r="R492" s="224"/>
      <c r="S492" s="224"/>
      <c r="T492" s="225"/>
      <c r="AT492" s="226" t="s">
        <v>219</v>
      </c>
      <c r="AU492" s="226" t="s">
        <v>80</v>
      </c>
      <c r="AV492" s="12" t="s">
        <v>80</v>
      </c>
      <c r="AW492" s="12" t="s">
        <v>35</v>
      </c>
      <c r="AX492" s="12" t="s">
        <v>71</v>
      </c>
      <c r="AY492" s="226" t="s">
        <v>210</v>
      </c>
    </row>
    <row r="493" spans="2:51" s="14" customFormat="1" ht="13.5">
      <c r="B493" s="248"/>
      <c r="C493" s="249"/>
      <c r="D493" s="217" t="s">
        <v>219</v>
      </c>
      <c r="E493" s="250" t="s">
        <v>21</v>
      </c>
      <c r="F493" s="251" t="s">
        <v>850</v>
      </c>
      <c r="G493" s="249"/>
      <c r="H493" s="252">
        <v>65.24</v>
      </c>
      <c r="I493" s="253"/>
      <c r="J493" s="249"/>
      <c r="K493" s="249"/>
      <c r="L493" s="254"/>
      <c r="M493" s="255"/>
      <c r="N493" s="256"/>
      <c r="O493" s="256"/>
      <c r="P493" s="256"/>
      <c r="Q493" s="256"/>
      <c r="R493" s="256"/>
      <c r="S493" s="256"/>
      <c r="T493" s="257"/>
      <c r="AT493" s="258" t="s">
        <v>219</v>
      </c>
      <c r="AU493" s="258" t="s">
        <v>80</v>
      </c>
      <c r="AV493" s="14" t="s">
        <v>88</v>
      </c>
      <c r="AW493" s="14" t="s">
        <v>35</v>
      </c>
      <c r="AX493" s="14" t="s">
        <v>71</v>
      </c>
      <c r="AY493" s="258" t="s">
        <v>210</v>
      </c>
    </row>
    <row r="494" spans="2:51" s="13" customFormat="1" ht="13.5">
      <c r="B494" s="227"/>
      <c r="C494" s="228"/>
      <c r="D494" s="217" t="s">
        <v>219</v>
      </c>
      <c r="E494" s="229" t="s">
        <v>21</v>
      </c>
      <c r="F494" s="230" t="s">
        <v>240</v>
      </c>
      <c r="G494" s="228"/>
      <c r="H494" s="231">
        <v>986.669</v>
      </c>
      <c r="I494" s="232"/>
      <c r="J494" s="228"/>
      <c r="K494" s="228"/>
      <c r="L494" s="233"/>
      <c r="M494" s="234"/>
      <c r="N494" s="235"/>
      <c r="O494" s="235"/>
      <c r="P494" s="235"/>
      <c r="Q494" s="235"/>
      <c r="R494" s="235"/>
      <c r="S494" s="235"/>
      <c r="T494" s="236"/>
      <c r="AT494" s="237" t="s">
        <v>219</v>
      </c>
      <c r="AU494" s="237" t="s">
        <v>80</v>
      </c>
      <c r="AV494" s="13" t="s">
        <v>217</v>
      </c>
      <c r="AW494" s="13" t="s">
        <v>35</v>
      </c>
      <c r="AX494" s="13" t="s">
        <v>78</v>
      </c>
      <c r="AY494" s="237" t="s">
        <v>210</v>
      </c>
    </row>
    <row r="495" spans="2:65" s="1" customFormat="1" ht="16.5" customHeight="1">
      <c r="B495" s="41"/>
      <c r="C495" s="203" t="s">
        <v>851</v>
      </c>
      <c r="D495" s="203" t="s">
        <v>212</v>
      </c>
      <c r="E495" s="204" t="s">
        <v>852</v>
      </c>
      <c r="F495" s="205" t="s">
        <v>853</v>
      </c>
      <c r="G495" s="206" t="s">
        <v>226</v>
      </c>
      <c r="H495" s="207">
        <v>28.41</v>
      </c>
      <c r="I495" s="208"/>
      <c r="J495" s="209">
        <f>ROUND(I495*H495,2)</f>
        <v>0</v>
      </c>
      <c r="K495" s="205" t="s">
        <v>216</v>
      </c>
      <c r="L495" s="61"/>
      <c r="M495" s="210" t="s">
        <v>21</v>
      </c>
      <c r="N495" s="211" t="s">
        <v>42</v>
      </c>
      <c r="O495" s="42"/>
      <c r="P495" s="212">
        <f>O495*H495</f>
        <v>0</v>
      </c>
      <c r="Q495" s="212">
        <v>0.04</v>
      </c>
      <c r="R495" s="212">
        <f>Q495*H495</f>
        <v>1.1364</v>
      </c>
      <c r="S495" s="212">
        <v>0</v>
      </c>
      <c r="T495" s="213">
        <f>S495*H495</f>
        <v>0</v>
      </c>
      <c r="AR495" s="25" t="s">
        <v>217</v>
      </c>
      <c r="AT495" s="25" t="s">
        <v>212</v>
      </c>
      <c r="AU495" s="25" t="s">
        <v>80</v>
      </c>
      <c r="AY495" s="25" t="s">
        <v>210</v>
      </c>
      <c r="BE495" s="214">
        <f>IF(N495="základní",J495,0)</f>
        <v>0</v>
      </c>
      <c r="BF495" s="214">
        <f>IF(N495="snížená",J495,0)</f>
        <v>0</v>
      </c>
      <c r="BG495" s="214">
        <f>IF(N495="zákl. přenesená",J495,0)</f>
        <v>0</v>
      </c>
      <c r="BH495" s="214">
        <f>IF(N495="sníž. přenesená",J495,0)</f>
        <v>0</v>
      </c>
      <c r="BI495" s="214">
        <f>IF(N495="nulová",J495,0)</f>
        <v>0</v>
      </c>
      <c r="BJ495" s="25" t="s">
        <v>78</v>
      </c>
      <c r="BK495" s="214">
        <f>ROUND(I495*H495,2)</f>
        <v>0</v>
      </c>
      <c r="BL495" s="25" t="s">
        <v>217</v>
      </c>
      <c r="BM495" s="25" t="s">
        <v>854</v>
      </c>
    </row>
    <row r="496" spans="2:51" s="12" customFormat="1" ht="13.5">
      <c r="B496" s="215"/>
      <c r="C496" s="216"/>
      <c r="D496" s="217" t="s">
        <v>219</v>
      </c>
      <c r="E496" s="218" t="s">
        <v>21</v>
      </c>
      <c r="F496" s="219" t="s">
        <v>855</v>
      </c>
      <c r="G496" s="216"/>
      <c r="H496" s="220">
        <v>18.15</v>
      </c>
      <c r="I496" s="221"/>
      <c r="J496" s="216"/>
      <c r="K496" s="216"/>
      <c r="L496" s="222"/>
      <c r="M496" s="223"/>
      <c r="N496" s="224"/>
      <c r="O496" s="224"/>
      <c r="P496" s="224"/>
      <c r="Q496" s="224"/>
      <c r="R496" s="224"/>
      <c r="S496" s="224"/>
      <c r="T496" s="225"/>
      <c r="AT496" s="226" t="s">
        <v>219</v>
      </c>
      <c r="AU496" s="226" t="s">
        <v>80</v>
      </c>
      <c r="AV496" s="12" t="s">
        <v>80</v>
      </c>
      <c r="AW496" s="12" t="s">
        <v>35</v>
      </c>
      <c r="AX496" s="12" t="s">
        <v>71</v>
      </c>
      <c r="AY496" s="226" t="s">
        <v>210</v>
      </c>
    </row>
    <row r="497" spans="2:51" s="12" customFormat="1" ht="13.5">
      <c r="B497" s="215"/>
      <c r="C497" s="216"/>
      <c r="D497" s="217" t="s">
        <v>219</v>
      </c>
      <c r="E497" s="218" t="s">
        <v>21</v>
      </c>
      <c r="F497" s="219" t="s">
        <v>856</v>
      </c>
      <c r="G497" s="216"/>
      <c r="H497" s="220">
        <v>6.75</v>
      </c>
      <c r="I497" s="221"/>
      <c r="J497" s="216"/>
      <c r="K497" s="216"/>
      <c r="L497" s="222"/>
      <c r="M497" s="223"/>
      <c r="N497" s="224"/>
      <c r="O497" s="224"/>
      <c r="P497" s="224"/>
      <c r="Q497" s="224"/>
      <c r="R497" s="224"/>
      <c r="S497" s="224"/>
      <c r="T497" s="225"/>
      <c r="AT497" s="226" t="s">
        <v>219</v>
      </c>
      <c r="AU497" s="226" t="s">
        <v>80</v>
      </c>
      <c r="AV497" s="12" t="s">
        <v>80</v>
      </c>
      <c r="AW497" s="12" t="s">
        <v>35</v>
      </c>
      <c r="AX497" s="12" t="s">
        <v>71</v>
      </c>
      <c r="AY497" s="226" t="s">
        <v>210</v>
      </c>
    </row>
    <row r="498" spans="2:51" s="12" customFormat="1" ht="13.5">
      <c r="B498" s="215"/>
      <c r="C498" s="216"/>
      <c r="D498" s="217" t="s">
        <v>219</v>
      </c>
      <c r="E498" s="218" t="s">
        <v>21</v>
      </c>
      <c r="F498" s="219" t="s">
        <v>857</v>
      </c>
      <c r="G498" s="216"/>
      <c r="H498" s="220">
        <v>2.49</v>
      </c>
      <c r="I498" s="221"/>
      <c r="J498" s="216"/>
      <c r="K498" s="216"/>
      <c r="L498" s="222"/>
      <c r="M498" s="223"/>
      <c r="N498" s="224"/>
      <c r="O498" s="224"/>
      <c r="P498" s="224"/>
      <c r="Q498" s="224"/>
      <c r="R498" s="224"/>
      <c r="S498" s="224"/>
      <c r="T498" s="225"/>
      <c r="AT498" s="226" t="s">
        <v>219</v>
      </c>
      <c r="AU498" s="226" t="s">
        <v>80</v>
      </c>
      <c r="AV498" s="12" t="s">
        <v>80</v>
      </c>
      <c r="AW498" s="12" t="s">
        <v>35</v>
      </c>
      <c r="AX498" s="12" t="s">
        <v>71</v>
      </c>
      <c r="AY498" s="226" t="s">
        <v>210</v>
      </c>
    </row>
    <row r="499" spans="2:51" s="12" customFormat="1" ht="13.5">
      <c r="B499" s="215"/>
      <c r="C499" s="216"/>
      <c r="D499" s="217" t="s">
        <v>219</v>
      </c>
      <c r="E499" s="218" t="s">
        <v>21</v>
      </c>
      <c r="F499" s="219" t="s">
        <v>858</v>
      </c>
      <c r="G499" s="216"/>
      <c r="H499" s="220">
        <v>1.02</v>
      </c>
      <c r="I499" s="221"/>
      <c r="J499" s="216"/>
      <c r="K499" s="216"/>
      <c r="L499" s="222"/>
      <c r="M499" s="223"/>
      <c r="N499" s="224"/>
      <c r="O499" s="224"/>
      <c r="P499" s="224"/>
      <c r="Q499" s="224"/>
      <c r="R499" s="224"/>
      <c r="S499" s="224"/>
      <c r="T499" s="225"/>
      <c r="AT499" s="226" t="s">
        <v>219</v>
      </c>
      <c r="AU499" s="226" t="s">
        <v>80</v>
      </c>
      <c r="AV499" s="12" t="s">
        <v>80</v>
      </c>
      <c r="AW499" s="12" t="s">
        <v>35</v>
      </c>
      <c r="AX499" s="12" t="s">
        <v>71</v>
      </c>
      <c r="AY499" s="226" t="s">
        <v>210</v>
      </c>
    </row>
    <row r="500" spans="2:51" s="14" customFormat="1" ht="13.5">
      <c r="B500" s="248"/>
      <c r="C500" s="249"/>
      <c r="D500" s="217" t="s">
        <v>219</v>
      </c>
      <c r="E500" s="250" t="s">
        <v>21</v>
      </c>
      <c r="F500" s="251" t="s">
        <v>859</v>
      </c>
      <c r="G500" s="249"/>
      <c r="H500" s="252">
        <v>28.41</v>
      </c>
      <c r="I500" s="253"/>
      <c r="J500" s="249"/>
      <c r="K500" s="249"/>
      <c r="L500" s="254"/>
      <c r="M500" s="255"/>
      <c r="N500" s="256"/>
      <c r="O500" s="256"/>
      <c r="P500" s="256"/>
      <c r="Q500" s="256"/>
      <c r="R500" s="256"/>
      <c r="S500" s="256"/>
      <c r="T500" s="257"/>
      <c r="AT500" s="258" t="s">
        <v>219</v>
      </c>
      <c r="AU500" s="258" t="s">
        <v>80</v>
      </c>
      <c r="AV500" s="14" t="s">
        <v>88</v>
      </c>
      <c r="AW500" s="14" t="s">
        <v>35</v>
      </c>
      <c r="AX500" s="14" t="s">
        <v>78</v>
      </c>
      <c r="AY500" s="258" t="s">
        <v>210</v>
      </c>
    </row>
    <row r="501" spans="2:65" s="1" customFormat="1" ht="16.5" customHeight="1">
      <c r="B501" s="41"/>
      <c r="C501" s="203" t="s">
        <v>860</v>
      </c>
      <c r="D501" s="203" t="s">
        <v>212</v>
      </c>
      <c r="E501" s="204" t="s">
        <v>861</v>
      </c>
      <c r="F501" s="205" t="s">
        <v>862</v>
      </c>
      <c r="G501" s="206" t="s">
        <v>226</v>
      </c>
      <c r="H501" s="207">
        <v>986.669</v>
      </c>
      <c r="I501" s="208"/>
      <c r="J501" s="209">
        <f>ROUND(I501*H501,2)</f>
        <v>0</v>
      </c>
      <c r="K501" s="205" t="s">
        <v>216</v>
      </c>
      <c r="L501" s="61"/>
      <c r="M501" s="210" t="s">
        <v>21</v>
      </c>
      <c r="N501" s="211" t="s">
        <v>42</v>
      </c>
      <c r="O501" s="42"/>
      <c r="P501" s="212">
        <f>O501*H501</f>
        <v>0</v>
      </c>
      <c r="Q501" s="212">
        <v>0.003</v>
      </c>
      <c r="R501" s="212">
        <f>Q501*H501</f>
        <v>2.960007</v>
      </c>
      <c r="S501" s="212">
        <v>0</v>
      </c>
      <c r="T501" s="213">
        <f>S501*H501</f>
        <v>0</v>
      </c>
      <c r="AR501" s="25" t="s">
        <v>217</v>
      </c>
      <c r="AT501" s="25" t="s">
        <v>212</v>
      </c>
      <c r="AU501" s="25" t="s">
        <v>80</v>
      </c>
      <c r="AY501" s="25" t="s">
        <v>210</v>
      </c>
      <c r="BE501" s="214">
        <f>IF(N501="základní",J501,0)</f>
        <v>0</v>
      </c>
      <c r="BF501" s="214">
        <f>IF(N501="snížená",J501,0)</f>
        <v>0</v>
      </c>
      <c r="BG501" s="214">
        <f>IF(N501="zákl. přenesená",J501,0)</f>
        <v>0</v>
      </c>
      <c r="BH501" s="214">
        <f>IF(N501="sníž. přenesená",J501,0)</f>
        <v>0</v>
      </c>
      <c r="BI501" s="214">
        <f>IF(N501="nulová",J501,0)</f>
        <v>0</v>
      </c>
      <c r="BJ501" s="25" t="s">
        <v>78</v>
      </c>
      <c r="BK501" s="214">
        <f>ROUND(I501*H501,2)</f>
        <v>0</v>
      </c>
      <c r="BL501" s="25" t="s">
        <v>217</v>
      </c>
      <c r="BM501" s="25" t="s">
        <v>863</v>
      </c>
    </row>
    <row r="502" spans="2:51" s="12" customFormat="1" ht="27">
      <c r="B502" s="215"/>
      <c r="C502" s="216"/>
      <c r="D502" s="217" t="s">
        <v>219</v>
      </c>
      <c r="E502" s="218" t="s">
        <v>21</v>
      </c>
      <c r="F502" s="219" t="s">
        <v>833</v>
      </c>
      <c r="G502" s="216"/>
      <c r="H502" s="220">
        <v>175.728</v>
      </c>
      <c r="I502" s="221"/>
      <c r="J502" s="216"/>
      <c r="K502" s="216"/>
      <c r="L502" s="222"/>
      <c r="M502" s="223"/>
      <c r="N502" s="224"/>
      <c r="O502" s="224"/>
      <c r="P502" s="224"/>
      <c r="Q502" s="224"/>
      <c r="R502" s="224"/>
      <c r="S502" s="224"/>
      <c r="T502" s="225"/>
      <c r="AT502" s="226" t="s">
        <v>219</v>
      </c>
      <c r="AU502" s="226" t="s">
        <v>80</v>
      </c>
      <c r="AV502" s="12" t="s">
        <v>80</v>
      </c>
      <c r="AW502" s="12" t="s">
        <v>35</v>
      </c>
      <c r="AX502" s="12" t="s">
        <v>71</v>
      </c>
      <c r="AY502" s="226" t="s">
        <v>210</v>
      </c>
    </row>
    <row r="503" spans="2:51" s="12" customFormat="1" ht="27">
      <c r="B503" s="215"/>
      <c r="C503" s="216"/>
      <c r="D503" s="217" t="s">
        <v>219</v>
      </c>
      <c r="E503" s="218" t="s">
        <v>21</v>
      </c>
      <c r="F503" s="219" t="s">
        <v>834</v>
      </c>
      <c r="G503" s="216"/>
      <c r="H503" s="220">
        <v>23.04</v>
      </c>
      <c r="I503" s="221"/>
      <c r="J503" s="216"/>
      <c r="K503" s="216"/>
      <c r="L503" s="222"/>
      <c r="M503" s="223"/>
      <c r="N503" s="224"/>
      <c r="O503" s="224"/>
      <c r="P503" s="224"/>
      <c r="Q503" s="224"/>
      <c r="R503" s="224"/>
      <c r="S503" s="224"/>
      <c r="T503" s="225"/>
      <c r="AT503" s="226" t="s">
        <v>219</v>
      </c>
      <c r="AU503" s="226" t="s">
        <v>80</v>
      </c>
      <c r="AV503" s="12" t="s">
        <v>80</v>
      </c>
      <c r="AW503" s="12" t="s">
        <v>35</v>
      </c>
      <c r="AX503" s="12" t="s">
        <v>71</v>
      </c>
      <c r="AY503" s="226" t="s">
        <v>210</v>
      </c>
    </row>
    <row r="504" spans="2:51" s="14" customFormat="1" ht="13.5">
      <c r="B504" s="248"/>
      <c r="C504" s="249"/>
      <c r="D504" s="217" t="s">
        <v>219</v>
      </c>
      <c r="E504" s="250" t="s">
        <v>21</v>
      </c>
      <c r="F504" s="251" t="s">
        <v>835</v>
      </c>
      <c r="G504" s="249"/>
      <c r="H504" s="252">
        <v>198.768</v>
      </c>
      <c r="I504" s="253"/>
      <c r="J504" s="249"/>
      <c r="K504" s="249"/>
      <c r="L504" s="254"/>
      <c r="M504" s="255"/>
      <c r="N504" s="256"/>
      <c r="O504" s="256"/>
      <c r="P504" s="256"/>
      <c r="Q504" s="256"/>
      <c r="R504" s="256"/>
      <c r="S504" s="256"/>
      <c r="T504" s="257"/>
      <c r="AT504" s="258" t="s">
        <v>219</v>
      </c>
      <c r="AU504" s="258" t="s">
        <v>80</v>
      </c>
      <c r="AV504" s="14" t="s">
        <v>88</v>
      </c>
      <c r="AW504" s="14" t="s">
        <v>35</v>
      </c>
      <c r="AX504" s="14" t="s">
        <v>71</v>
      </c>
      <c r="AY504" s="258" t="s">
        <v>210</v>
      </c>
    </row>
    <row r="505" spans="2:51" s="12" customFormat="1" ht="40.5">
      <c r="B505" s="215"/>
      <c r="C505" s="216"/>
      <c r="D505" s="217" t="s">
        <v>219</v>
      </c>
      <c r="E505" s="218" t="s">
        <v>21</v>
      </c>
      <c r="F505" s="219" t="s">
        <v>836</v>
      </c>
      <c r="G505" s="216"/>
      <c r="H505" s="220">
        <v>27.354</v>
      </c>
      <c r="I505" s="221"/>
      <c r="J505" s="216"/>
      <c r="K505" s="216"/>
      <c r="L505" s="222"/>
      <c r="M505" s="223"/>
      <c r="N505" s="224"/>
      <c r="O505" s="224"/>
      <c r="P505" s="224"/>
      <c r="Q505" s="224"/>
      <c r="R505" s="224"/>
      <c r="S505" s="224"/>
      <c r="T505" s="225"/>
      <c r="AT505" s="226" t="s">
        <v>219</v>
      </c>
      <c r="AU505" s="226" t="s">
        <v>80</v>
      </c>
      <c r="AV505" s="12" t="s">
        <v>80</v>
      </c>
      <c r="AW505" s="12" t="s">
        <v>35</v>
      </c>
      <c r="AX505" s="12" t="s">
        <v>71</v>
      </c>
      <c r="AY505" s="226" t="s">
        <v>210</v>
      </c>
    </row>
    <row r="506" spans="2:51" s="12" customFormat="1" ht="40.5">
      <c r="B506" s="215"/>
      <c r="C506" s="216"/>
      <c r="D506" s="217" t="s">
        <v>219</v>
      </c>
      <c r="E506" s="218" t="s">
        <v>21</v>
      </c>
      <c r="F506" s="219" t="s">
        <v>837</v>
      </c>
      <c r="G506" s="216"/>
      <c r="H506" s="220">
        <v>252.864</v>
      </c>
      <c r="I506" s="221"/>
      <c r="J506" s="216"/>
      <c r="K506" s="216"/>
      <c r="L506" s="222"/>
      <c r="M506" s="223"/>
      <c r="N506" s="224"/>
      <c r="O506" s="224"/>
      <c r="P506" s="224"/>
      <c r="Q506" s="224"/>
      <c r="R506" s="224"/>
      <c r="S506" s="224"/>
      <c r="T506" s="225"/>
      <c r="AT506" s="226" t="s">
        <v>219</v>
      </c>
      <c r="AU506" s="226" t="s">
        <v>80</v>
      </c>
      <c r="AV506" s="12" t="s">
        <v>80</v>
      </c>
      <c r="AW506" s="12" t="s">
        <v>35</v>
      </c>
      <c r="AX506" s="12" t="s">
        <v>71</v>
      </c>
      <c r="AY506" s="226" t="s">
        <v>210</v>
      </c>
    </row>
    <row r="507" spans="2:51" s="12" customFormat="1" ht="13.5">
      <c r="B507" s="215"/>
      <c r="C507" s="216"/>
      <c r="D507" s="217" t="s">
        <v>219</v>
      </c>
      <c r="E507" s="218" t="s">
        <v>21</v>
      </c>
      <c r="F507" s="219" t="s">
        <v>838</v>
      </c>
      <c r="G507" s="216"/>
      <c r="H507" s="220">
        <v>-20.31</v>
      </c>
      <c r="I507" s="221"/>
      <c r="J507" s="216"/>
      <c r="K507" s="216"/>
      <c r="L507" s="222"/>
      <c r="M507" s="223"/>
      <c r="N507" s="224"/>
      <c r="O507" s="224"/>
      <c r="P507" s="224"/>
      <c r="Q507" s="224"/>
      <c r="R507" s="224"/>
      <c r="S507" s="224"/>
      <c r="T507" s="225"/>
      <c r="AT507" s="226" t="s">
        <v>219</v>
      </c>
      <c r="AU507" s="226" t="s">
        <v>80</v>
      </c>
      <c r="AV507" s="12" t="s">
        <v>80</v>
      </c>
      <c r="AW507" s="12" t="s">
        <v>35</v>
      </c>
      <c r="AX507" s="12" t="s">
        <v>71</v>
      </c>
      <c r="AY507" s="226" t="s">
        <v>210</v>
      </c>
    </row>
    <row r="508" spans="2:51" s="12" customFormat="1" ht="27">
      <c r="B508" s="215"/>
      <c r="C508" s="216"/>
      <c r="D508" s="217" t="s">
        <v>219</v>
      </c>
      <c r="E508" s="218" t="s">
        <v>21</v>
      </c>
      <c r="F508" s="219" t="s">
        <v>839</v>
      </c>
      <c r="G508" s="216"/>
      <c r="H508" s="220">
        <v>31.808</v>
      </c>
      <c r="I508" s="221"/>
      <c r="J508" s="216"/>
      <c r="K508" s="216"/>
      <c r="L508" s="222"/>
      <c r="M508" s="223"/>
      <c r="N508" s="224"/>
      <c r="O508" s="224"/>
      <c r="P508" s="224"/>
      <c r="Q508" s="224"/>
      <c r="R508" s="224"/>
      <c r="S508" s="224"/>
      <c r="T508" s="225"/>
      <c r="AT508" s="226" t="s">
        <v>219</v>
      </c>
      <c r="AU508" s="226" t="s">
        <v>80</v>
      </c>
      <c r="AV508" s="12" t="s">
        <v>80</v>
      </c>
      <c r="AW508" s="12" t="s">
        <v>35</v>
      </c>
      <c r="AX508" s="12" t="s">
        <v>71</v>
      </c>
      <c r="AY508" s="226" t="s">
        <v>210</v>
      </c>
    </row>
    <row r="509" spans="2:51" s="12" customFormat="1" ht="27">
      <c r="B509" s="215"/>
      <c r="C509" s="216"/>
      <c r="D509" s="217" t="s">
        <v>219</v>
      </c>
      <c r="E509" s="218" t="s">
        <v>21</v>
      </c>
      <c r="F509" s="219" t="s">
        <v>840</v>
      </c>
      <c r="G509" s="216"/>
      <c r="H509" s="220">
        <v>23.08</v>
      </c>
      <c r="I509" s="221"/>
      <c r="J509" s="216"/>
      <c r="K509" s="216"/>
      <c r="L509" s="222"/>
      <c r="M509" s="223"/>
      <c r="N509" s="224"/>
      <c r="O509" s="224"/>
      <c r="P509" s="224"/>
      <c r="Q509" s="224"/>
      <c r="R509" s="224"/>
      <c r="S509" s="224"/>
      <c r="T509" s="225"/>
      <c r="AT509" s="226" t="s">
        <v>219</v>
      </c>
      <c r="AU509" s="226" t="s">
        <v>80</v>
      </c>
      <c r="AV509" s="12" t="s">
        <v>80</v>
      </c>
      <c r="AW509" s="12" t="s">
        <v>35</v>
      </c>
      <c r="AX509" s="12" t="s">
        <v>71</v>
      </c>
      <c r="AY509" s="226" t="s">
        <v>210</v>
      </c>
    </row>
    <row r="510" spans="2:51" s="14" customFormat="1" ht="13.5">
      <c r="B510" s="248"/>
      <c r="C510" s="249"/>
      <c r="D510" s="217" t="s">
        <v>219</v>
      </c>
      <c r="E510" s="250" t="s">
        <v>21</v>
      </c>
      <c r="F510" s="251" t="s">
        <v>735</v>
      </c>
      <c r="G510" s="249"/>
      <c r="H510" s="252">
        <v>314.796</v>
      </c>
      <c r="I510" s="253"/>
      <c r="J510" s="249"/>
      <c r="K510" s="249"/>
      <c r="L510" s="254"/>
      <c r="M510" s="255"/>
      <c r="N510" s="256"/>
      <c r="O510" s="256"/>
      <c r="P510" s="256"/>
      <c r="Q510" s="256"/>
      <c r="R510" s="256"/>
      <c r="S510" s="256"/>
      <c r="T510" s="257"/>
      <c r="AT510" s="258" t="s">
        <v>219</v>
      </c>
      <c r="AU510" s="258" t="s">
        <v>80</v>
      </c>
      <c r="AV510" s="14" t="s">
        <v>88</v>
      </c>
      <c r="AW510" s="14" t="s">
        <v>35</v>
      </c>
      <c r="AX510" s="14" t="s">
        <v>71</v>
      </c>
      <c r="AY510" s="258" t="s">
        <v>210</v>
      </c>
    </row>
    <row r="511" spans="2:51" s="12" customFormat="1" ht="27">
      <c r="B511" s="215"/>
      <c r="C511" s="216"/>
      <c r="D511" s="217" t="s">
        <v>219</v>
      </c>
      <c r="E511" s="218" t="s">
        <v>21</v>
      </c>
      <c r="F511" s="219" t="s">
        <v>841</v>
      </c>
      <c r="G511" s="216"/>
      <c r="H511" s="220">
        <v>336.649</v>
      </c>
      <c r="I511" s="221"/>
      <c r="J511" s="216"/>
      <c r="K511" s="216"/>
      <c r="L511" s="222"/>
      <c r="M511" s="223"/>
      <c r="N511" s="224"/>
      <c r="O511" s="224"/>
      <c r="P511" s="224"/>
      <c r="Q511" s="224"/>
      <c r="R511" s="224"/>
      <c r="S511" s="224"/>
      <c r="T511" s="225"/>
      <c r="AT511" s="226" t="s">
        <v>219</v>
      </c>
      <c r="AU511" s="226" t="s">
        <v>80</v>
      </c>
      <c r="AV511" s="12" t="s">
        <v>80</v>
      </c>
      <c r="AW511" s="12" t="s">
        <v>35</v>
      </c>
      <c r="AX511" s="12" t="s">
        <v>71</v>
      </c>
      <c r="AY511" s="226" t="s">
        <v>210</v>
      </c>
    </row>
    <row r="512" spans="2:51" s="12" customFormat="1" ht="27">
      <c r="B512" s="215"/>
      <c r="C512" s="216"/>
      <c r="D512" s="217" t="s">
        <v>219</v>
      </c>
      <c r="E512" s="218" t="s">
        <v>21</v>
      </c>
      <c r="F512" s="219" t="s">
        <v>842</v>
      </c>
      <c r="G512" s="216"/>
      <c r="H512" s="220">
        <v>48.324</v>
      </c>
      <c r="I512" s="221"/>
      <c r="J512" s="216"/>
      <c r="K512" s="216"/>
      <c r="L512" s="222"/>
      <c r="M512" s="223"/>
      <c r="N512" s="224"/>
      <c r="O512" s="224"/>
      <c r="P512" s="224"/>
      <c r="Q512" s="224"/>
      <c r="R512" s="224"/>
      <c r="S512" s="224"/>
      <c r="T512" s="225"/>
      <c r="AT512" s="226" t="s">
        <v>219</v>
      </c>
      <c r="AU512" s="226" t="s">
        <v>80</v>
      </c>
      <c r="AV512" s="12" t="s">
        <v>80</v>
      </c>
      <c r="AW512" s="12" t="s">
        <v>35</v>
      </c>
      <c r="AX512" s="12" t="s">
        <v>71</v>
      </c>
      <c r="AY512" s="226" t="s">
        <v>210</v>
      </c>
    </row>
    <row r="513" spans="2:51" s="12" customFormat="1" ht="13.5">
      <c r="B513" s="215"/>
      <c r="C513" s="216"/>
      <c r="D513" s="217" t="s">
        <v>219</v>
      </c>
      <c r="E513" s="218" t="s">
        <v>21</v>
      </c>
      <c r="F513" s="219" t="s">
        <v>843</v>
      </c>
      <c r="G513" s="216"/>
      <c r="H513" s="220">
        <v>-27.525</v>
      </c>
      <c r="I513" s="221"/>
      <c r="J513" s="216"/>
      <c r="K513" s="216"/>
      <c r="L513" s="222"/>
      <c r="M513" s="223"/>
      <c r="N513" s="224"/>
      <c r="O513" s="224"/>
      <c r="P513" s="224"/>
      <c r="Q513" s="224"/>
      <c r="R513" s="224"/>
      <c r="S513" s="224"/>
      <c r="T513" s="225"/>
      <c r="AT513" s="226" t="s">
        <v>219</v>
      </c>
      <c r="AU513" s="226" t="s">
        <v>80</v>
      </c>
      <c r="AV513" s="12" t="s">
        <v>80</v>
      </c>
      <c r="AW513" s="12" t="s">
        <v>35</v>
      </c>
      <c r="AX513" s="12" t="s">
        <v>71</v>
      </c>
      <c r="AY513" s="226" t="s">
        <v>210</v>
      </c>
    </row>
    <row r="514" spans="2:51" s="12" customFormat="1" ht="27">
      <c r="B514" s="215"/>
      <c r="C514" s="216"/>
      <c r="D514" s="217" t="s">
        <v>219</v>
      </c>
      <c r="E514" s="218" t="s">
        <v>21</v>
      </c>
      <c r="F514" s="219" t="s">
        <v>844</v>
      </c>
      <c r="G514" s="216"/>
      <c r="H514" s="220">
        <v>25.253</v>
      </c>
      <c r="I514" s="221"/>
      <c r="J514" s="216"/>
      <c r="K514" s="216"/>
      <c r="L514" s="222"/>
      <c r="M514" s="223"/>
      <c r="N514" s="224"/>
      <c r="O514" s="224"/>
      <c r="P514" s="224"/>
      <c r="Q514" s="224"/>
      <c r="R514" s="224"/>
      <c r="S514" s="224"/>
      <c r="T514" s="225"/>
      <c r="AT514" s="226" t="s">
        <v>219</v>
      </c>
      <c r="AU514" s="226" t="s">
        <v>80</v>
      </c>
      <c r="AV514" s="12" t="s">
        <v>80</v>
      </c>
      <c r="AW514" s="12" t="s">
        <v>35</v>
      </c>
      <c r="AX514" s="12" t="s">
        <v>71</v>
      </c>
      <c r="AY514" s="226" t="s">
        <v>210</v>
      </c>
    </row>
    <row r="515" spans="2:51" s="12" customFormat="1" ht="27">
      <c r="B515" s="215"/>
      <c r="C515" s="216"/>
      <c r="D515" s="217" t="s">
        <v>219</v>
      </c>
      <c r="E515" s="218" t="s">
        <v>21</v>
      </c>
      <c r="F515" s="219" t="s">
        <v>845</v>
      </c>
      <c r="G515" s="216"/>
      <c r="H515" s="220">
        <v>25.164</v>
      </c>
      <c r="I515" s="221"/>
      <c r="J515" s="216"/>
      <c r="K515" s="216"/>
      <c r="L515" s="222"/>
      <c r="M515" s="223"/>
      <c r="N515" s="224"/>
      <c r="O515" s="224"/>
      <c r="P515" s="224"/>
      <c r="Q515" s="224"/>
      <c r="R515" s="224"/>
      <c r="S515" s="224"/>
      <c r="T515" s="225"/>
      <c r="AT515" s="226" t="s">
        <v>219</v>
      </c>
      <c r="AU515" s="226" t="s">
        <v>80</v>
      </c>
      <c r="AV515" s="12" t="s">
        <v>80</v>
      </c>
      <c r="AW515" s="12" t="s">
        <v>35</v>
      </c>
      <c r="AX515" s="12" t="s">
        <v>71</v>
      </c>
      <c r="AY515" s="226" t="s">
        <v>210</v>
      </c>
    </row>
    <row r="516" spans="2:51" s="14" customFormat="1" ht="13.5">
      <c r="B516" s="248"/>
      <c r="C516" s="249"/>
      <c r="D516" s="217" t="s">
        <v>219</v>
      </c>
      <c r="E516" s="250" t="s">
        <v>21</v>
      </c>
      <c r="F516" s="251" t="s">
        <v>737</v>
      </c>
      <c r="G516" s="249"/>
      <c r="H516" s="252">
        <v>407.865</v>
      </c>
      <c r="I516" s="253"/>
      <c r="J516" s="249"/>
      <c r="K516" s="249"/>
      <c r="L516" s="254"/>
      <c r="M516" s="255"/>
      <c r="N516" s="256"/>
      <c r="O516" s="256"/>
      <c r="P516" s="256"/>
      <c r="Q516" s="256"/>
      <c r="R516" s="256"/>
      <c r="S516" s="256"/>
      <c r="T516" s="257"/>
      <c r="AT516" s="258" t="s">
        <v>219</v>
      </c>
      <c r="AU516" s="258" t="s">
        <v>80</v>
      </c>
      <c r="AV516" s="14" t="s">
        <v>88</v>
      </c>
      <c r="AW516" s="14" t="s">
        <v>35</v>
      </c>
      <c r="AX516" s="14" t="s">
        <v>71</v>
      </c>
      <c r="AY516" s="258" t="s">
        <v>210</v>
      </c>
    </row>
    <row r="517" spans="2:51" s="12" customFormat="1" ht="13.5">
      <c r="B517" s="215"/>
      <c r="C517" s="216"/>
      <c r="D517" s="217" t="s">
        <v>219</v>
      </c>
      <c r="E517" s="218" t="s">
        <v>21</v>
      </c>
      <c r="F517" s="219" t="s">
        <v>846</v>
      </c>
      <c r="G517" s="216"/>
      <c r="H517" s="220">
        <v>18.375</v>
      </c>
      <c r="I517" s="221"/>
      <c r="J517" s="216"/>
      <c r="K517" s="216"/>
      <c r="L517" s="222"/>
      <c r="M517" s="223"/>
      <c r="N517" s="224"/>
      <c r="O517" s="224"/>
      <c r="P517" s="224"/>
      <c r="Q517" s="224"/>
      <c r="R517" s="224"/>
      <c r="S517" s="224"/>
      <c r="T517" s="225"/>
      <c r="AT517" s="226" t="s">
        <v>219</v>
      </c>
      <c r="AU517" s="226" t="s">
        <v>80</v>
      </c>
      <c r="AV517" s="12" t="s">
        <v>80</v>
      </c>
      <c r="AW517" s="12" t="s">
        <v>35</v>
      </c>
      <c r="AX517" s="12" t="s">
        <v>71</v>
      </c>
      <c r="AY517" s="226" t="s">
        <v>210</v>
      </c>
    </row>
    <row r="518" spans="2:51" s="12" customFormat="1" ht="13.5">
      <c r="B518" s="215"/>
      <c r="C518" s="216"/>
      <c r="D518" s="217" t="s">
        <v>219</v>
      </c>
      <c r="E518" s="218" t="s">
        <v>21</v>
      </c>
      <c r="F518" s="219" t="s">
        <v>847</v>
      </c>
      <c r="G518" s="216"/>
      <c r="H518" s="220">
        <v>9.165</v>
      </c>
      <c r="I518" s="221"/>
      <c r="J518" s="216"/>
      <c r="K518" s="216"/>
      <c r="L518" s="222"/>
      <c r="M518" s="223"/>
      <c r="N518" s="224"/>
      <c r="O518" s="224"/>
      <c r="P518" s="224"/>
      <c r="Q518" s="224"/>
      <c r="R518" s="224"/>
      <c r="S518" s="224"/>
      <c r="T518" s="225"/>
      <c r="AT518" s="226" t="s">
        <v>219</v>
      </c>
      <c r="AU518" s="226" t="s">
        <v>80</v>
      </c>
      <c r="AV518" s="12" t="s">
        <v>80</v>
      </c>
      <c r="AW518" s="12" t="s">
        <v>35</v>
      </c>
      <c r="AX518" s="12" t="s">
        <v>71</v>
      </c>
      <c r="AY518" s="226" t="s">
        <v>210</v>
      </c>
    </row>
    <row r="519" spans="2:51" s="12" customFormat="1" ht="13.5">
      <c r="B519" s="215"/>
      <c r="C519" s="216"/>
      <c r="D519" s="217" t="s">
        <v>219</v>
      </c>
      <c r="E519" s="218" t="s">
        <v>21</v>
      </c>
      <c r="F519" s="219" t="s">
        <v>848</v>
      </c>
      <c r="G519" s="216"/>
      <c r="H519" s="220">
        <v>1.3</v>
      </c>
      <c r="I519" s="221"/>
      <c r="J519" s="216"/>
      <c r="K519" s="216"/>
      <c r="L519" s="222"/>
      <c r="M519" s="223"/>
      <c r="N519" s="224"/>
      <c r="O519" s="224"/>
      <c r="P519" s="224"/>
      <c r="Q519" s="224"/>
      <c r="R519" s="224"/>
      <c r="S519" s="224"/>
      <c r="T519" s="225"/>
      <c r="AT519" s="226" t="s">
        <v>219</v>
      </c>
      <c r="AU519" s="226" t="s">
        <v>80</v>
      </c>
      <c r="AV519" s="12" t="s">
        <v>80</v>
      </c>
      <c r="AW519" s="12" t="s">
        <v>35</v>
      </c>
      <c r="AX519" s="12" t="s">
        <v>71</v>
      </c>
      <c r="AY519" s="226" t="s">
        <v>210</v>
      </c>
    </row>
    <row r="520" spans="2:51" s="12" customFormat="1" ht="13.5">
      <c r="B520" s="215"/>
      <c r="C520" s="216"/>
      <c r="D520" s="217" t="s">
        <v>219</v>
      </c>
      <c r="E520" s="218" t="s">
        <v>21</v>
      </c>
      <c r="F520" s="219" t="s">
        <v>849</v>
      </c>
      <c r="G520" s="216"/>
      <c r="H520" s="220">
        <v>36.4</v>
      </c>
      <c r="I520" s="221"/>
      <c r="J520" s="216"/>
      <c r="K520" s="216"/>
      <c r="L520" s="222"/>
      <c r="M520" s="223"/>
      <c r="N520" s="224"/>
      <c r="O520" s="224"/>
      <c r="P520" s="224"/>
      <c r="Q520" s="224"/>
      <c r="R520" s="224"/>
      <c r="S520" s="224"/>
      <c r="T520" s="225"/>
      <c r="AT520" s="226" t="s">
        <v>219</v>
      </c>
      <c r="AU520" s="226" t="s">
        <v>80</v>
      </c>
      <c r="AV520" s="12" t="s">
        <v>80</v>
      </c>
      <c r="AW520" s="12" t="s">
        <v>35</v>
      </c>
      <c r="AX520" s="12" t="s">
        <v>71</v>
      </c>
      <c r="AY520" s="226" t="s">
        <v>210</v>
      </c>
    </row>
    <row r="521" spans="2:51" s="14" customFormat="1" ht="13.5">
      <c r="B521" s="248"/>
      <c r="C521" s="249"/>
      <c r="D521" s="217" t="s">
        <v>219</v>
      </c>
      <c r="E521" s="250" t="s">
        <v>21</v>
      </c>
      <c r="F521" s="251" t="s">
        <v>850</v>
      </c>
      <c r="G521" s="249"/>
      <c r="H521" s="252">
        <v>65.24</v>
      </c>
      <c r="I521" s="253"/>
      <c r="J521" s="249"/>
      <c r="K521" s="249"/>
      <c r="L521" s="254"/>
      <c r="M521" s="255"/>
      <c r="N521" s="256"/>
      <c r="O521" s="256"/>
      <c r="P521" s="256"/>
      <c r="Q521" s="256"/>
      <c r="R521" s="256"/>
      <c r="S521" s="256"/>
      <c r="T521" s="257"/>
      <c r="AT521" s="258" t="s">
        <v>219</v>
      </c>
      <c r="AU521" s="258" t="s">
        <v>80</v>
      </c>
      <c r="AV521" s="14" t="s">
        <v>88</v>
      </c>
      <c r="AW521" s="14" t="s">
        <v>35</v>
      </c>
      <c r="AX521" s="14" t="s">
        <v>71</v>
      </c>
      <c r="AY521" s="258" t="s">
        <v>210</v>
      </c>
    </row>
    <row r="522" spans="2:51" s="13" customFormat="1" ht="13.5">
      <c r="B522" s="227"/>
      <c r="C522" s="228"/>
      <c r="D522" s="217" t="s">
        <v>219</v>
      </c>
      <c r="E522" s="229" t="s">
        <v>21</v>
      </c>
      <c r="F522" s="230" t="s">
        <v>240</v>
      </c>
      <c r="G522" s="228"/>
      <c r="H522" s="231">
        <v>986.669</v>
      </c>
      <c r="I522" s="232"/>
      <c r="J522" s="228"/>
      <c r="K522" s="228"/>
      <c r="L522" s="233"/>
      <c r="M522" s="234"/>
      <c r="N522" s="235"/>
      <c r="O522" s="235"/>
      <c r="P522" s="235"/>
      <c r="Q522" s="235"/>
      <c r="R522" s="235"/>
      <c r="S522" s="235"/>
      <c r="T522" s="236"/>
      <c r="AT522" s="237" t="s">
        <v>219</v>
      </c>
      <c r="AU522" s="237" t="s">
        <v>80</v>
      </c>
      <c r="AV522" s="13" t="s">
        <v>217</v>
      </c>
      <c r="AW522" s="13" t="s">
        <v>35</v>
      </c>
      <c r="AX522" s="13" t="s">
        <v>78</v>
      </c>
      <c r="AY522" s="237" t="s">
        <v>210</v>
      </c>
    </row>
    <row r="523" spans="2:65" s="1" customFormat="1" ht="16.5" customHeight="1">
      <c r="B523" s="41"/>
      <c r="C523" s="203" t="s">
        <v>864</v>
      </c>
      <c r="D523" s="203" t="s">
        <v>212</v>
      </c>
      <c r="E523" s="204" t="s">
        <v>865</v>
      </c>
      <c r="F523" s="205" t="s">
        <v>866</v>
      </c>
      <c r="G523" s="206" t="s">
        <v>226</v>
      </c>
      <c r="H523" s="207">
        <v>176.529</v>
      </c>
      <c r="I523" s="208"/>
      <c r="J523" s="209">
        <f>ROUND(I523*H523,2)</f>
        <v>0</v>
      </c>
      <c r="K523" s="205" t="s">
        <v>216</v>
      </c>
      <c r="L523" s="61"/>
      <c r="M523" s="210" t="s">
        <v>21</v>
      </c>
      <c r="N523" s="211" t="s">
        <v>42</v>
      </c>
      <c r="O523" s="42"/>
      <c r="P523" s="212">
        <f>O523*H523</f>
        <v>0</v>
      </c>
      <c r="Q523" s="212">
        <v>0.0154</v>
      </c>
      <c r="R523" s="212">
        <f>Q523*H523</f>
        <v>2.7185466</v>
      </c>
      <c r="S523" s="212">
        <v>0</v>
      </c>
      <c r="T523" s="213">
        <f>S523*H523</f>
        <v>0</v>
      </c>
      <c r="AR523" s="25" t="s">
        <v>217</v>
      </c>
      <c r="AT523" s="25" t="s">
        <v>212</v>
      </c>
      <c r="AU523" s="25" t="s">
        <v>80</v>
      </c>
      <c r="AY523" s="25" t="s">
        <v>210</v>
      </c>
      <c r="BE523" s="214">
        <f>IF(N523="základní",J523,0)</f>
        <v>0</v>
      </c>
      <c r="BF523" s="214">
        <f>IF(N523="snížená",J523,0)</f>
        <v>0</v>
      </c>
      <c r="BG523" s="214">
        <f>IF(N523="zákl. přenesená",J523,0)</f>
        <v>0</v>
      </c>
      <c r="BH523" s="214">
        <f>IF(N523="sníž. přenesená",J523,0)</f>
        <v>0</v>
      </c>
      <c r="BI523" s="214">
        <f>IF(N523="nulová",J523,0)</f>
        <v>0</v>
      </c>
      <c r="BJ523" s="25" t="s">
        <v>78</v>
      </c>
      <c r="BK523" s="214">
        <f>ROUND(I523*H523,2)</f>
        <v>0</v>
      </c>
      <c r="BL523" s="25" t="s">
        <v>217</v>
      </c>
      <c r="BM523" s="25" t="s">
        <v>867</v>
      </c>
    </row>
    <row r="524" spans="2:51" s="12" customFormat="1" ht="27">
      <c r="B524" s="215"/>
      <c r="C524" s="216"/>
      <c r="D524" s="217" t="s">
        <v>219</v>
      </c>
      <c r="E524" s="218" t="s">
        <v>21</v>
      </c>
      <c r="F524" s="219" t="s">
        <v>545</v>
      </c>
      <c r="G524" s="216"/>
      <c r="H524" s="220">
        <v>52.349</v>
      </c>
      <c r="I524" s="221"/>
      <c r="J524" s="216"/>
      <c r="K524" s="216"/>
      <c r="L524" s="222"/>
      <c r="M524" s="223"/>
      <c r="N524" s="224"/>
      <c r="O524" s="224"/>
      <c r="P524" s="224"/>
      <c r="Q524" s="224"/>
      <c r="R524" s="224"/>
      <c r="S524" s="224"/>
      <c r="T524" s="225"/>
      <c r="AT524" s="226" t="s">
        <v>219</v>
      </c>
      <c r="AU524" s="226" t="s">
        <v>80</v>
      </c>
      <c r="AV524" s="12" t="s">
        <v>80</v>
      </c>
      <c r="AW524" s="12" t="s">
        <v>35</v>
      </c>
      <c r="AX524" s="12" t="s">
        <v>71</v>
      </c>
      <c r="AY524" s="226" t="s">
        <v>210</v>
      </c>
    </row>
    <row r="525" spans="2:51" s="12" customFormat="1" ht="27">
      <c r="B525" s="215"/>
      <c r="C525" s="216"/>
      <c r="D525" s="217" t="s">
        <v>219</v>
      </c>
      <c r="E525" s="218" t="s">
        <v>21</v>
      </c>
      <c r="F525" s="219" t="s">
        <v>823</v>
      </c>
      <c r="G525" s="216"/>
      <c r="H525" s="220">
        <v>57.345</v>
      </c>
      <c r="I525" s="221"/>
      <c r="J525" s="216"/>
      <c r="K525" s="216"/>
      <c r="L525" s="222"/>
      <c r="M525" s="223"/>
      <c r="N525" s="224"/>
      <c r="O525" s="224"/>
      <c r="P525" s="224"/>
      <c r="Q525" s="224"/>
      <c r="R525" s="224"/>
      <c r="S525" s="224"/>
      <c r="T525" s="225"/>
      <c r="AT525" s="226" t="s">
        <v>219</v>
      </c>
      <c r="AU525" s="226" t="s">
        <v>80</v>
      </c>
      <c r="AV525" s="12" t="s">
        <v>80</v>
      </c>
      <c r="AW525" s="12" t="s">
        <v>35</v>
      </c>
      <c r="AX525" s="12" t="s">
        <v>71</v>
      </c>
      <c r="AY525" s="226" t="s">
        <v>210</v>
      </c>
    </row>
    <row r="526" spans="2:51" s="12" customFormat="1" ht="27">
      <c r="B526" s="215"/>
      <c r="C526" s="216"/>
      <c r="D526" s="217" t="s">
        <v>219</v>
      </c>
      <c r="E526" s="218" t="s">
        <v>21</v>
      </c>
      <c r="F526" s="219" t="s">
        <v>868</v>
      </c>
      <c r="G526" s="216"/>
      <c r="H526" s="220">
        <v>55.155</v>
      </c>
      <c r="I526" s="221"/>
      <c r="J526" s="216"/>
      <c r="K526" s="216"/>
      <c r="L526" s="222"/>
      <c r="M526" s="223"/>
      <c r="N526" s="224"/>
      <c r="O526" s="224"/>
      <c r="P526" s="224"/>
      <c r="Q526" s="224"/>
      <c r="R526" s="224"/>
      <c r="S526" s="224"/>
      <c r="T526" s="225"/>
      <c r="AT526" s="226" t="s">
        <v>219</v>
      </c>
      <c r="AU526" s="226" t="s">
        <v>80</v>
      </c>
      <c r="AV526" s="12" t="s">
        <v>80</v>
      </c>
      <c r="AW526" s="12" t="s">
        <v>35</v>
      </c>
      <c r="AX526" s="12" t="s">
        <v>71</v>
      </c>
      <c r="AY526" s="226" t="s">
        <v>210</v>
      </c>
    </row>
    <row r="527" spans="2:51" s="12" customFormat="1" ht="13.5">
      <c r="B527" s="215"/>
      <c r="C527" s="216"/>
      <c r="D527" s="217" t="s">
        <v>219</v>
      </c>
      <c r="E527" s="218" t="s">
        <v>21</v>
      </c>
      <c r="F527" s="219" t="s">
        <v>869</v>
      </c>
      <c r="G527" s="216"/>
      <c r="H527" s="220">
        <v>2.4</v>
      </c>
      <c r="I527" s="221"/>
      <c r="J527" s="216"/>
      <c r="K527" s="216"/>
      <c r="L527" s="222"/>
      <c r="M527" s="223"/>
      <c r="N527" s="224"/>
      <c r="O527" s="224"/>
      <c r="P527" s="224"/>
      <c r="Q527" s="224"/>
      <c r="R527" s="224"/>
      <c r="S527" s="224"/>
      <c r="T527" s="225"/>
      <c r="AT527" s="226" t="s">
        <v>219</v>
      </c>
      <c r="AU527" s="226" t="s">
        <v>80</v>
      </c>
      <c r="AV527" s="12" t="s">
        <v>80</v>
      </c>
      <c r="AW527" s="12" t="s">
        <v>35</v>
      </c>
      <c r="AX527" s="12" t="s">
        <v>71</v>
      </c>
      <c r="AY527" s="226" t="s">
        <v>210</v>
      </c>
    </row>
    <row r="528" spans="2:51" s="12" customFormat="1" ht="13.5">
      <c r="B528" s="215"/>
      <c r="C528" s="216"/>
      <c r="D528" s="217" t="s">
        <v>219</v>
      </c>
      <c r="E528" s="218" t="s">
        <v>21</v>
      </c>
      <c r="F528" s="219" t="s">
        <v>870</v>
      </c>
      <c r="G528" s="216"/>
      <c r="H528" s="220">
        <v>4.4</v>
      </c>
      <c r="I528" s="221"/>
      <c r="J528" s="216"/>
      <c r="K528" s="216"/>
      <c r="L528" s="222"/>
      <c r="M528" s="223"/>
      <c r="N528" s="224"/>
      <c r="O528" s="224"/>
      <c r="P528" s="224"/>
      <c r="Q528" s="224"/>
      <c r="R528" s="224"/>
      <c r="S528" s="224"/>
      <c r="T528" s="225"/>
      <c r="AT528" s="226" t="s">
        <v>219</v>
      </c>
      <c r="AU528" s="226" t="s">
        <v>80</v>
      </c>
      <c r="AV528" s="12" t="s">
        <v>80</v>
      </c>
      <c r="AW528" s="12" t="s">
        <v>35</v>
      </c>
      <c r="AX528" s="12" t="s">
        <v>71</v>
      </c>
      <c r="AY528" s="226" t="s">
        <v>210</v>
      </c>
    </row>
    <row r="529" spans="2:51" s="12" customFormat="1" ht="13.5">
      <c r="B529" s="215"/>
      <c r="C529" s="216"/>
      <c r="D529" s="217" t="s">
        <v>219</v>
      </c>
      <c r="E529" s="218" t="s">
        <v>21</v>
      </c>
      <c r="F529" s="219" t="s">
        <v>871</v>
      </c>
      <c r="G529" s="216"/>
      <c r="H529" s="220">
        <v>4.88</v>
      </c>
      <c r="I529" s="221"/>
      <c r="J529" s="216"/>
      <c r="K529" s="216"/>
      <c r="L529" s="222"/>
      <c r="M529" s="223"/>
      <c r="N529" s="224"/>
      <c r="O529" s="224"/>
      <c r="P529" s="224"/>
      <c r="Q529" s="224"/>
      <c r="R529" s="224"/>
      <c r="S529" s="224"/>
      <c r="T529" s="225"/>
      <c r="AT529" s="226" t="s">
        <v>219</v>
      </c>
      <c r="AU529" s="226" t="s">
        <v>80</v>
      </c>
      <c r="AV529" s="12" t="s">
        <v>80</v>
      </c>
      <c r="AW529" s="12" t="s">
        <v>35</v>
      </c>
      <c r="AX529" s="12" t="s">
        <v>71</v>
      </c>
      <c r="AY529" s="226" t="s">
        <v>210</v>
      </c>
    </row>
    <row r="530" spans="2:51" s="13" customFormat="1" ht="13.5">
      <c r="B530" s="227"/>
      <c r="C530" s="228"/>
      <c r="D530" s="217" t="s">
        <v>219</v>
      </c>
      <c r="E530" s="229" t="s">
        <v>21</v>
      </c>
      <c r="F530" s="230" t="s">
        <v>240</v>
      </c>
      <c r="G530" s="228"/>
      <c r="H530" s="231">
        <v>176.529</v>
      </c>
      <c r="I530" s="232"/>
      <c r="J530" s="228"/>
      <c r="K530" s="228"/>
      <c r="L530" s="233"/>
      <c r="M530" s="234"/>
      <c r="N530" s="235"/>
      <c r="O530" s="235"/>
      <c r="P530" s="235"/>
      <c r="Q530" s="235"/>
      <c r="R530" s="235"/>
      <c r="S530" s="235"/>
      <c r="T530" s="236"/>
      <c r="AT530" s="237" t="s">
        <v>219</v>
      </c>
      <c r="AU530" s="237" t="s">
        <v>80</v>
      </c>
      <c r="AV530" s="13" t="s">
        <v>217</v>
      </c>
      <c r="AW530" s="13" t="s">
        <v>35</v>
      </c>
      <c r="AX530" s="13" t="s">
        <v>78</v>
      </c>
      <c r="AY530" s="237" t="s">
        <v>210</v>
      </c>
    </row>
    <row r="531" spans="2:65" s="1" customFormat="1" ht="16.5" customHeight="1">
      <c r="B531" s="41"/>
      <c r="C531" s="203" t="s">
        <v>872</v>
      </c>
      <c r="D531" s="203" t="s">
        <v>212</v>
      </c>
      <c r="E531" s="204" t="s">
        <v>873</v>
      </c>
      <c r="F531" s="205" t="s">
        <v>874</v>
      </c>
      <c r="G531" s="206" t="s">
        <v>226</v>
      </c>
      <c r="H531" s="207">
        <v>199.345</v>
      </c>
      <c r="I531" s="208"/>
      <c r="J531" s="209">
        <f>ROUND(I531*H531,2)</f>
        <v>0</v>
      </c>
      <c r="K531" s="205" t="s">
        <v>216</v>
      </c>
      <c r="L531" s="61"/>
      <c r="M531" s="210" t="s">
        <v>21</v>
      </c>
      <c r="N531" s="211" t="s">
        <v>42</v>
      </c>
      <c r="O531" s="42"/>
      <c r="P531" s="212">
        <f>O531*H531</f>
        <v>0</v>
      </c>
      <c r="Q531" s="212">
        <v>0.01838</v>
      </c>
      <c r="R531" s="212">
        <f>Q531*H531</f>
        <v>3.6639611</v>
      </c>
      <c r="S531" s="212">
        <v>0</v>
      </c>
      <c r="T531" s="213">
        <f>S531*H531</f>
        <v>0</v>
      </c>
      <c r="AR531" s="25" t="s">
        <v>217</v>
      </c>
      <c r="AT531" s="25" t="s">
        <v>212</v>
      </c>
      <c r="AU531" s="25" t="s">
        <v>80</v>
      </c>
      <c r="AY531" s="25" t="s">
        <v>210</v>
      </c>
      <c r="BE531" s="214">
        <f>IF(N531="základní",J531,0)</f>
        <v>0</v>
      </c>
      <c r="BF531" s="214">
        <f>IF(N531="snížená",J531,0)</f>
        <v>0</v>
      </c>
      <c r="BG531" s="214">
        <f>IF(N531="zákl. přenesená",J531,0)</f>
        <v>0</v>
      </c>
      <c r="BH531" s="214">
        <f>IF(N531="sníž. přenesená",J531,0)</f>
        <v>0</v>
      </c>
      <c r="BI531" s="214">
        <f>IF(N531="nulová",J531,0)</f>
        <v>0</v>
      </c>
      <c r="BJ531" s="25" t="s">
        <v>78</v>
      </c>
      <c r="BK531" s="214">
        <f>ROUND(I531*H531,2)</f>
        <v>0</v>
      </c>
      <c r="BL531" s="25" t="s">
        <v>217</v>
      </c>
      <c r="BM531" s="25" t="s">
        <v>875</v>
      </c>
    </row>
    <row r="532" spans="2:51" s="12" customFormat="1" ht="27">
      <c r="B532" s="215"/>
      <c r="C532" s="216"/>
      <c r="D532" s="217" t="s">
        <v>219</v>
      </c>
      <c r="E532" s="218" t="s">
        <v>21</v>
      </c>
      <c r="F532" s="219" t="s">
        <v>822</v>
      </c>
      <c r="G532" s="216"/>
      <c r="H532" s="220">
        <v>80.952</v>
      </c>
      <c r="I532" s="221"/>
      <c r="J532" s="216"/>
      <c r="K532" s="216"/>
      <c r="L532" s="222"/>
      <c r="M532" s="223"/>
      <c r="N532" s="224"/>
      <c r="O532" s="224"/>
      <c r="P532" s="224"/>
      <c r="Q532" s="224"/>
      <c r="R532" s="224"/>
      <c r="S532" s="224"/>
      <c r="T532" s="225"/>
      <c r="AT532" s="226" t="s">
        <v>219</v>
      </c>
      <c r="AU532" s="226" t="s">
        <v>80</v>
      </c>
      <c r="AV532" s="12" t="s">
        <v>80</v>
      </c>
      <c r="AW532" s="12" t="s">
        <v>35</v>
      </c>
      <c r="AX532" s="12" t="s">
        <v>71</v>
      </c>
      <c r="AY532" s="226" t="s">
        <v>210</v>
      </c>
    </row>
    <row r="533" spans="2:51" s="12" customFormat="1" ht="13.5">
      <c r="B533" s="215"/>
      <c r="C533" s="216"/>
      <c r="D533" s="217" t="s">
        <v>219</v>
      </c>
      <c r="E533" s="218" t="s">
        <v>21</v>
      </c>
      <c r="F533" s="219" t="s">
        <v>821</v>
      </c>
      <c r="G533" s="216"/>
      <c r="H533" s="220">
        <v>18.153</v>
      </c>
      <c r="I533" s="221"/>
      <c r="J533" s="216"/>
      <c r="K533" s="216"/>
      <c r="L533" s="222"/>
      <c r="M533" s="223"/>
      <c r="N533" s="224"/>
      <c r="O533" s="224"/>
      <c r="P533" s="224"/>
      <c r="Q533" s="224"/>
      <c r="R533" s="224"/>
      <c r="S533" s="224"/>
      <c r="T533" s="225"/>
      <c r="AT533" s="226" t="s">
        <v>219</v>
      </c>
      <c r="AU533" s="226" t="s">
        <v>80</v>
      </c>
      <c r="AV533" s="12" t="s">
        <v>80</v>
      </c>
      <c r="AW533" s="12" t="s">
        <v>35</v>
      </c>
      <c r="AX533" s="12" t="s">
        <v>71</v>
      </c>
      <c r="AY533" s="226" t="s">
        <v>210</v>
      </c>
    </row>
    <row r="534" spans="2:51" s="12" customFormat="1" ht="27">
      <c r="B534" s="215"/>
      <c r="C534" s="216"/>
      <c r="D534" s="217" t="s">
        <v>219</v>
      </c>
      <c r="E534" s="218" t="s">
        <v>21</v>
      </c>
      <c r="F534" s="219" t="s">
        <v>824</v>
      </c>
      <c r="G534" s="216"/>
      <c r="H534" s="220">
        <v>16.87</v>
      </c>
      <c r="I534" s="221"/>
      <c r="J534" s="216"/>
      <c r="K534" s="216"/>
      <c r="L534" s="222"/>
      <c r="M534" s="223"/>
      <c r="N534" s="224"/>
      <c r="O534" s="224"/>
      <c r="P534" s="224"/>
      <c r="Q534" s="224"/>
      <c r="R534" s="224"/>
      <c r="S534" s="224"/>
      <c r="T534" s="225"/>
      <c r="AT534" s="226" t="s">
        <v>219</v>
      </c>
      <c r="AU534" s="226" t="s">
        <v>80</v>
      </c>
      <c r="AV534" s="12" t="s">
        <v>80</v>
      </c>
      <c r="AW534" s="12" t="s">
        <v>35</v>
      </c>
      <c r="AX534" s="12" t="s">
        <v>71</v>
      </c>
      <c r="AY534" s="226" t="s">
        <v>210</v>
      </c>
    </row>
    <row r="535" spans="2:51" s="12" customFormat="1" ht="13.5">
      <c r="B535" s="215"/>
      <c r="C535" s="216"/>
      <c r="D535" s="217" t="s">
        <v>219</v>
      </c>
      <c r="E535" s="218" t="s">
        <v>21</v>
      </c>
      <c r="F535" s="219" t="s">
        <v>876</v>
      </c>
      <c r="G535" s="216"/>
      <c r="H535" s="220">
        <v>4.06</v>
      </c>
      <c r="I535" s="221"/>
      <c r="J535" s="216"/>
      <c r="K535" s="216"/>
      <c r="L535" s="222"/>
      <c r="M535" s="223"/>
      <c r="N535" s="224"/>
      <c r="O535" s="224"/>
      <c r="P535" s="224"/>
      <c r="Q535" s="224"/>
      <c r="R535" s="224"/>
      <c r="S535" s="224"/>
      <c r="T535" s="225"/>
      <c r="AT535" s="226" t="s">
        <v>219</v>
      </c>
      <c r="AU535" s="226" t="s">
        <v>80</v>
      </c>
      <c r="AV535" s="12" t="s">
        <v>80</v>
      </c>
      <c r="AW535" s="12" t="s">
        <v>35</v>
      </c>
      <c r="AX535" s="12" t="s">
        <v>71</v>
      </c>
      <c r="AY535" s="226" t="s">
        <v>210</v>
      </c>
    </row>
    <row r="536" spans="2:51" s="12" customFormat="1" ht="13.5">
      <c r="B536" s="215"/>
      <c r="C536" s="216"/>
      <c r="D536" s="217" t="s">
        <v>219</v>
      </c>
      <c r="E536" s="218" t="s">
        <v>21</v>
      </c>
      <c r="F536" s="219" t="s">
        <v>877</v>
      </c>
      <c r="G536" s="216"/>
      <c r="H536" s="220">
        <v>4.06</v>
      </c>
      <c r="I536" s="221"/>
      <c r="J536" s="216"/>
      <c r="K536" s="216"/>
      <c r="L536" s="222"/>
      <c r="M536" s="223"/>
      <c r="N536" s="224"/>
      <c r="O536" s="224"/>
      <c r="P536" s="224"/>
      <c r="Q536" s="224"/>
      <c r="R536" s="224"/>
      <c r="S536" s="224"/>
      <c r="T536" s="225"/>
      <c r="AT536" s="226" t="s">
        <v>219</v>
      </c>
      <c r="AU536" s="226" t="s">
        <v>80</v>
      </c>
      <c r="AV536" s="12" t="s">
        <v>80</v>
      </c>
      <c r="AW536" s="12" t="s">
        <v>35</v>
      </c>
      <c r="AX536" s="12" t="s">
        <v>71</v>
      </c>
      <c r="AY536" s="226" t="s">
        <v>210</v>
      </c>
    </row>
    <row r="537" spans="2:51" s="12" customFormat="1" ht="13.5">
      <c r="B537" s="215"/>
      <c r="C537" s="216"/>
      <c r="D537" s="217" t="s">
        <v>219</v>
      </c>
      <c r="E537" s="218" t="s">
        <v>21</v>
      </c>
      <c r="F537" s="219" t="s">
        <v>825</v>
      </c>
      <c r="G537" s="216"/>
      <c r="H537" s="220">
        <v>15.498</v>
      </c>
      <c r="I537" s="221"/>
      <c r="J537" s="216"/>
      <c r="K537" s="216"/>
      <c r="L537" s="222"/>
      <c r="M537" s="223"/>
      <c r="N537" s="224"/>
      <c r="O537" s="224"/>
      <c r="P537" s="224"/>
      <c r="Q537" s="224"/>
      <c r="R537" s="224"/>
      <c r="S537" s="224"/>
      <c r="T537" s="225"/>
      <c r="AT537" s="226" t="s">
        <v>219</v>
      </c>
      <c r="AU537" s="226" t="s">
        <v>80</v>
      </c>
      <c r="AV537" s="12" t="s">
        <v>80</v>
      </c>
      <c r="AW537" s="12" t="s">
        <v>35</v>
      </c>
      <c r="AX537" s="12" t="s">
        <v>71</v>
      </c>
      <c r="AY537" s="226" t="s">
        <v>210</v>
      </c>
    </row>
    <row r="538" spans="2:51" s="12" customFormat="1" ht="27">
      <c r="B538" s="215"/>
      <c r="C538" s="216"/>
      <c r="D538" s="217" t="s">
        <v>219</v>
      </c>
      <c r="E538" s="218" t="s">
        <v>21</v>
      </c>
      <c r="F538" s="219" t="s">
        <v>826</v>
      </c>
      <c r="G538" s="216"/>
      <c r="H538" s="220">
        <v>22.736</v>
      </c>
      <c r="I538" s="221"/>
      <c r="J538" s="216"/>
      <c r="K538" s="216"/>
      <c r="L538" s="222"/>
      <c r="M538" s="223"/>
      <c r="N538" s="224"/>
      <c r="O538" s="224"/>
      <c r="P538" s="224"/>
      <c r="Q538" s="224"/>
      <c r="R538" s="224"/>
      <c r="S538" s="224"/>
      <c r="T538" s="225"/>
      <c r="AT538" s="226" t="s">
        <v>219</v>
      </c>
      <c r="AU538" s="226" t="s">
        <v>80</v>
      </c>
      <c r="AV538" s="12" t="s">
        <v>80</v>
      </c>
      <c r="AW538" s="12" t="s">
        <v>35</v>
      </c>
      <c r="AX538" s="12" t="s">
        <v>71</v>
      </c>
      <c r="AY538" s="226" t="s">
        <v>210</v>
      </c>
    </row>
    <row r="539" spans="2:51" s="12" customFormat="1" ht="27">
      <c r="B539" s="215"/>
      <c r="C539" s="216"/>
      <c r="D539" s="217" t="s">
        <v>219</v>
      </c>
      <c r="E539" s="218" t="s">
        <v>21</v>
      </c>
      <c r="F539" s="219" t="s">
        <v>827</v>
      </c>
      <c r="G539" s="216"/>
      <c r="H539" s="220">
        <v>29.476</v>
      </c>
      <c r="I539" s="221"/>
      <c r="J539" s="216"/>
      <c r="K539" s="216"/>
      <c r="L539" s="222"/>
      <c r="M539" s="223"/>
      <c r="N539" s="224"/>
      <c r="O539" s="224"/>
      <c r="P539" s="224"/>
      <c r="Q539" s="224"/>
      <c r="R539" s="224"/>
      <c r="S539" s="224"/>
      <c r="T539" s="225"/>
      <c r="AT539" s="226" t="s">
        <v>219</v>
      </c>
      <c r="AU539" s="226" t="s">
        <v>80</v>
      </c>
      <c r="AV539" s="12" t="s">
        <v>80</v>
      </c>
      <c r="AW539" s="12" t="s">
        <v>35</v>
      </c>
      <c r="AX539" s="12" t="s">
        <v>71</v>
      </c>
      <c r="AY539" s="226" t="s">
        <v>210</v>
      </c>
    </row>
    <row r="540" spans="2:51" s="12" customFormat="1" ht="13.5">
      <c r="B540" s="215"/>
      <c r="C540" s="216"/>
      <c r="D540" s="217" t="s">
        <v>219</v>
      </c>
      <c r="E540" s="218" t="s">
        <v>21</v>
      </c>
      <c r="F540" s="219" t="s">
        <v>548</v>
      </c>
      <c r="G540" s="216"/>
      <c r="H540" s="220">
        <v>7.54</v>
      </c>
      <c r="I540" s="221"/>
      <c r="J540" s="216"/>
      <c r="K540" s="216"/>
      <c r="L540" s="222"/>
      <c r="M540" s="223"/>
      <c r="N540" s="224"/>
      <c r="O540" s="224"/>
      <c r="P540" s="224"/>
      <c r="Q540" s="224"/>
      <c r="R540" s="224"/>
      <c r="S540" s="224"/>
      <c r="T540" s="225"/>
      <c r="AT540" s="226" t="s">
        <v>219</v>
      </c>
      <c r="AU540" s="226" t="s">
        <v>80</v>
      </c>
      <c r="AV540" s="12" t="s">
        <v>80</v>
      </c>
      <c r="AW540" s="12" t="s">
        <v>35</v>
      </c>
      <c r="AX540" s="12" t="s">
        <v>71</v>
      </c>
      <c r="AY540" s="226" t="s">
        <v>210</v>
      </c>
    </row>
    <row r="541" spans="2:51" s="13" customFormat="1" ht="13.5">
      <c r="B541" s="227"/>
      <c r="C541" s="228"/>
      <c r="D541" s="217" t="s">
        <v>219</v>
      </c>
      <c r="E541" s="229" t="s">
        <v>21</v>
      </c>
      <c r="F541" s="230" t="s">
        <v>240</v>
      </c>
      <c r="G541" s="228"/>
      <c r="H541" s="231">
        <v>199.345</v>
      </c>
      <c r="I541" s="232"/>
      <c r="J541" s="228"/>
      <c r="K541" s="228"/>
      <c r="L541" s="233"/>
      <c r="M541" s="234"/>
      <c r="N541" s="235"/>
      <c r="O541" s="235"/>
      <c r="P541" s="235"/>
      <c r="Q541" s="235"/>
      <c r="R541" s="235"/>
      <c r="S541" s="235"/>
      <c r="T541" s="236"/>
      <c r="AT541" s="237" t="s">
        <v>219</v>
      </c>
      <c r="AU541" s="237" t="s">
        <v>80</v>
      </c>
      <c r="AV541" s="13" t="s">
        <v>217</v>
      </c>
      <c r="AW541" s="13" t="s">
        <v>35</v>
      </c>
      <c r="AX541" s="13" t="s">
        <v>78</v>
      </c>
      <c r="AY541" s="237" t="s">
        <v>210</v>
      </c>
    </row>
    <row r="542" spans="2:65" s="1" customFormat="1" ht="25.5" customHeight="1">
      <c r="B542" s="41"/>
      <c r="C542" s="203" t="s">
        <v>878</v>
      </c>
      <c r="D542" s="203" t="s">
        <v>212</v>
      </c>
      <c r="E542" s="204" t="s">
        <v>879</v>
      </c>
      <c r="F542" s="205" t="s">
        <v>880</v>
      </c>
      <c r="G542" s="206" t="s">
        <v>226</v>
      </c>
      <c r="H542" s="207">
        <v>227.44</v>
      </c>
      <c r="I542" s="208"/>
      <c r="J542" s="209">
        <f>ROUND(I542*H542,2)</f>
        <v>0</v>
      </c>
      <c r="K542" s="205" t="s">
        <v>216</v>
      </c>
      <c r="L542" s="61"/>
      <c r="M542" s="210" t="s">
        <v>21</v>
      </c>
      <c r="N542" s="211" t="s">
        <v>42</v>
      </c>
      <c r="O542" s="42"/>
      <c r="P542" s="212">
        <f>O542*H542</f>
        <v>0</v>
      </c>
      <c r="Q542" s="212">
        <v>0.0079</v>
      </c>
      <c r="R542" s="212">
        <f>Q542*H542</f>
        <v>1.7967760000000002</v>
      </c>
      <c r="S542" s="212">
        <v>0</v>
      </c>
      <c r="T542" s="213">
        <f>S542*H542</f>
        <v>0</v>
      </c>
      <c r="AR542" s="25" t="s">
        <v>217</v>
      </c>
      <c r="AT542" s="25" t="s">
        <v>212</v>
      </c>
      <c r="AU542" s="25" t="s">
        <v>80</v>
      </c>
      <c r="AY542" s="25" t="s">
        <v>210</v>
      </c>
      <c r="BE542" s="214">
        <f>IF(N542="základní",J542,0)</f>
        <v>0</v>
      </c>
      <c r="BF542" s="214">
        <f>IF(N542="snížená",J542,0)</f>
        <v>0</v>
      </c>
      <c r="BG542" s="214">
        <f>IF(N542="zákl. přenesená",J542,0)</f>
        <v>0</v>
      </c>
      <c r="BH542" s="214">
        <f>IF(N542="sníž. přenesená",J542,0)</f>
        <v>0</v>
      </c>
      <c r="BI542" s="214">
        <f>IF(N542="nulová",J542,0)</f>
        <v>0</v>
      </c>
      <c r="BJ542" s="25" t="s">
        <v>78</v>
      </c>
      <c r="BK542" s="214">
        <f>ROUND(I542*H542,2)</f>
        <v>0</v>
      </c>
      <c r="BL542" s="25" t="s">
        <v>217</v>
      </c>
      <c r="BM542" s="25" t="s">
        <v>881</v>
      </c>
    </row>
    <row r="543" spans="2:51" s="12" customFormat="1" ht="27">
      <c r="B543" s="215"/>
      <c r="C543" s="216"/>
      <c r="D543" s="217" t="s">
        <v>219</v>
      </c>
      <c r="E543" s="218" t="s">
        <v>21</v>
      </c>
      <c r="F543" s="219" t="s">
        <v>822</v>
      </c>
      <c r="G543" s="216"/>
      <c r="H543" s="220">
        <v>80.952</v>
      </c>
      <c r="I543" s="221"/>
      <c r="J543" s="216"/>
      <c r="K543" s="216"/>
      <c r="L543" s="222"/>
      <c r="M543" s="223"/>
      <c r="N543" s="224"/>
      <c r="O543" s="224"/>
      <c r="P543" s="224"/>
      <c r="Q543" s="224"/>
      <c r="R543" s="224"/>
      <c r="S543" s="224"/>
      <c r="T543" s="225"/>
      <c r="AT543" s="226" t="s">
        <v>219</v>
      </c>
      <c r="AU543" s="226" t="s">
        <v>80</v>
      </c>
      <c r="AV543" s="12" t="s">
        <v>80</v>
      </c>
      <c r="AW543" s="12" t="s">
        <v>35</v>
      </c>
      <c r="AX543" s="12" t="s">
        <v>71</v>
      </c>
      <c r="AY543" s="226" t="s">
        <v>210</v>
      </c>
    </row>
    <row r="544" spans="2:51" s="12" customFormat="1" ht="13.5">
      <c r="B544" s="215"/>
      <c r="C544" s="216"/>
      <c r="D544" s="217" t="s">
        <v>219</v>
      </c>
      <c r="E544" s="218" t="s">
        <v>21</v>
      </c>
      <c r="F544" s="219" t="s">
        <v>821</v>
      </c>
      <c r="G544" s="216"/>
      <c r="H544" s="220">
        <v>18.153</v>
      </c>
      <c r="I544" s="221"/>
      <c r="J544" s="216"/>
      <c r="K544" s="216"/>
      <c r="L544" s="222"/>
      <c r="M544" s="223"/>
      <c r="N544" s="224"/>
      <c r="O544" s="224"/>
      <c r="P544" s="224"/>
      <c r="Q544" s="224"/>
      <c r="R544" s="224"/>
      <c r="S544" s="224"/>
      <c r="T544" s="225"/>
      <c r="AT544" s="226" t="s">
        <v>219</v>
      </c>
      <c r="AU544" s="226" t="s">
        <v>80</v>
      </c>
      <c r="AV544" s="12" t="s">
        <v>80</v>
      </c>
      <c r="AW544" s="12" t="s">
        <v>35</v>
      </c>
      <c r="AX544" s="12" t="s">
        <v>71</v>
      </c>
      <c r="AY544" s="226" t="s">
        <v>210</v>
      </c>
    </row>
    <row r="545" spans="2:51" s="12" customFormat="1" ht="27">
      <c r="B545" s="215"/>
      <c r="C545" s="216"/>
      <c r="D545" s="217" t="s">
        <v>219</v>
      </c>
      <c r="E545" s="218" t="s">
        <v>21</v>
      </c>
      <c r="F545" s="219" t="s">
        <v>824</v>
      </c>
      <c r="G545" s="216"/>
      <c r="H545" s="220">
        <v>16.87</v>
      </c>
      <c r="I545" s="221"/>
      <c r="J545" s="216"/>
      <c r="K545" s="216"/>
      <c r="L545" s="222"/>
      <c r="M545" s="223"/>
      <c r="N545" s="224"/>
      <c r="O545" s="224"/>
      <c r="P545" s="224"/>
      <c r="Q545" s="224"/>
      <c r="R545" s="224"/>
      <c r="S545" s="224"/>
      <c r="T545" s="225"/>
      <c r="AT545" s="226" t="s">
        <v>219</v>
      </c>
      <c r="AU545" s="226" t="s">
        <v>80</v>
      </c>
      <c r="AV545" s="12" t="s">
        <v>80</v>
      </c>
      <c r="AW545" s="12" t="s">
        <v>35</v>
      </c>
      <c r="AX545" s="12" t="s">
        <v>71</v>
      </c>
      <c r="AY545" s="226" t="s">
        <v>210</v>
      </c>
    </row>
    <row r="546" spans="2:51" s="12" customFormat="1" ht="13.5">
      <c r="B546" s="215"/>
      <c r="C546" s="216"/>
      <c r="D546" s="217" t="s">
        <v>219</v>
      </c>
      <c r="E546" s="218" t="s">
        <v>21</v>
      </c>
      <c r="F546" s="219" t="s">
        <v>825</v>
      </c>
      <c r="G546" s="216"/>
      <c r="H546" s="220">
        <v>15.498</v>
      </c>
      <c r="I546" s="221"/>
      <c r="J546" s="216"/>
      <c r="K546" s="216"/>
      <c r="L546" s="222"/>
      <c r="M546" s="223"/>
      <c r="N546" s="224"/>
      <c r="O546" s="224"/>
      <c r="P546" s="224"/>
      <c r="Q546" s="224"/>
      <c r="R546" s="224"/>
      <c r="S546" s="224"/>
      <c r="T546" s="225"/>
      <c r="AT546" s="226" t="s">
        <v>219</v>
      </c>
      <c r="AU546" s="226" t="s">
        <v>80</v>
      </c>
      <c r="AV546" s="12" t="s">
        <v>80</v>
      </c>
      <c r="AW546" s="12" t="s">
        <v>35</v>
      </c>
      <c r="AX546" s="12" t="s">
        <v>71</v>
      </c>
      <c r="AY546" s="226" t="s">
        <v>210</v>
      </c>
    </row>
    <row r="547" spans="2:51" s="12" customFormat="1" ht="27">
      <c r="B547" s="215"/>
      <c r="C547" s="216"/>
      <c r="D547" s="217" t="s">
        <v>219</v>
      </c>
      <c r="E547" s="218" t="s">
        <v>21</v>
      </c>
      <c r="F547" s="219" t="s">
        <v>826</v>
      </c>
      <c r="G547" s="216"/>
      <c r="H547" s="220">
        <v>22.736</v>
      </c>
      <c r="I547" s="221"/>
      <c r="J547" s="216"/>
      <c r="K547" s="216"/>
      <c r="L547" s="222"/>
      <c r="M547" s="223"/>
      <c r="N547" s="224"/>
      <c r="O547" s="224"/>
      <c r="P547" s="224"/>
      <c r="Q547" s="224"/>
      <c r="R547" s="224"/>
      <c r="S547" s="224"/>
      <c r="T547" s="225"/>
      <c r="AT547" s="226" t="s">
        <v>219</v>
      </c>
      <c r="AU547" s="226" t="s">
        <v>80</v>
      </c>
      <c r="AV547" s="12" t="s">
        <v>80</v>
      </c>
      <c r="AW547" s="12" t="s">
        <v>35</v>
      </c>
      <c r="AX547" s="12" t="s">
        <v>71</v>
      </c>
      <c r="AY547" s="226" t="s">
        <v>210</v>
      </c>
    </row>
    <row r="548" spans="2:51" s="12" customFormat="1" ht="27">
      <c r="B548" s="215"/>
      <c r="C548" s="216"/>
      <c r="D548" s="217" t="s">
        <v>219</v>
      </c>
      <c r="E548" s="218" t="s">
        <v>21</v>
      </c>
      <c r="F548" s="219" t="s">
        <v>827</v>
      </c>
      <c r="G548" s="216"/>
      <c r="H548" s="220">
        <v>29.476</v>
      </c>
      <c r="I548" s="221"/>
      <c r="J548" s="216"/>
      <c r="K548" s="216"/>
      <c r="L548" s="222"/>
      <c r="M548" s="223"/>
      <c r="N548" s="224"/>
      <c r="O548" s="224"/>
      <c r="P548" s="224"/>
      <c r="Q548" s="224"/>
      <c r="R548" s="224"/>
      <c r="S548" s="224"/>
      <c r="T548" s="225"/>
      <c r="AT548" s="226" t="s">
        <v>219</v>
      </c>
      <c r="AU548" s="226" t="s">
        <v>80</v>
      </c>
      <c r="AV548" s="12" t="s">
        <v>80</v>
      </c>
      <c r="AW548" s="12" t="s">
        <v>35</v>
      </c>
      <c r="AX548" s="12" t="s">
        <v>71</v>
      </c>
      <c r="AY548" s="226" t="s">
        <v>210</v>
      </c>
    </row>
    <row r="549" spans="2:51" s="14" customFormat="1" ht="13.5">
      <c r="B549" s="248"/>
      <c r="C549" s="249"/>
      <c r="D549" s="217" t="s">
        <v>219</v>
      </c>
      <c r="E549" s="250" t="s">
        <v>21</v>
      </c>
      <c r="F549" s="251" t="s">
        <v>882</v>
      </c>
      <c r="G549" s="249"/>
      <c r="H549" s="252">
        <v>183.685</v>
      </c>
      <c r="I549" s="253"/>
      <c r="J549" s="249"/>
      <c r="K549" s="249"/>
      <c r="L549" s="254"/>
      <c r="M549" s="255"/>
      <c r="N549" s="256"/>
      <c r="O549" s="256"/>
      <c r="P549" s="256"/>
      <c r="Q549" s="256"/>
      <c r="R549" s="256"/>
      <c r="S549" s="256"/>
      <c r="T549" s="257"/>
      <c r="AT549" s="258" t="s">
        <v>219</v>
      </c>
      <c r="AU549" s="258" t="s">
        <v>80</v>
      </c>
      <c r="AV549" s="14" t="s">
        <v>88</v>
      </c>
      <c r="AW549" s="14" t="s">
        <v>35</v>
      </c>
      <c r="AX549" s="14" t="s">
        <v>71</v>
      </c>
      <c r="AY549" s="258" t="s">
        <v>210</v>
      </c>
    </row>
    <row r="550" spans="2:51" s="12" customFormat="1" ht="27">
      <c r="B550" s="215"/>
      <c r="C550" s="216"/>
      <c r="D550" s="217" t="s">
        <v>219</v>
      </c>
      <c r="E550" s="218" t="s">
        <v>21</v>
      </c>
      <c r="F550" s="219" t="s">
        <v>883</v>
      </c>
      <c r="G550" s="216"/>
      <c r="H550" s="220">
        <v>76.845</v>
      </c>
      <c r="I550" s="221"/>
      <c r="J550" s="216"/>
      <c r="K550" s="216"/>
      <c r="L550" s="222"/>
      <c r="M550" s="223"/>
      <c r="N550" s="224"/>
      <c r="O550" s="224"/>
      <c r="P550" s="224"/>
      <c r="Q550" s="224"/>
      <c r="R550" s="224"/>
      <c r="S550" s="224"/>
      <c r="T550" s="225"/>
      <c r="AT550" s="226" t="s">
        <v>219</v>
      </c>
      <c r="AU550" s="226" t="s">
        <v>80</v>
      </c>
      <c r="AV550" s="12" t="s">
        <v>80</v>
      </c>
      <c r="AW550" s="12" t="s">
        <v>35</v>
      </c>
      <c r="AX550" s="12" t="s">
        <v>71</v>
      </c>
      <c r="AY550" s="226" t="s">
        <v>210</v>
      </c>
    </row>
    <row r="551" spans="2:51" s="12" customFormat="1" ht="40.5">
      <c r="B551" s="215"/>
      <c r="C551" s="216"/>
      <c r="D551" s="217" t="s">
        <v>219</v>
      </c>
      <c r="E551" s="218" t="s">
        <v>21</v>
      </c>
      <c r="F551" s="219" t="s">
        <v>884</v>
      </c>
      <c r="G551" s="216"/>
      <c r="H551" s="220">
        <v>-33.09</v>
      </c>
      <c r="I551" s="221"/>
      <c r="J551" s="216"/>
      <c r="K551" s="216"/>
      <c r="L551" s="222"/>
      <c r="M551" s="223"/>
      <c r="N551" s="224"/>
      <c r="O551" s="224"/>
      <c r="P551" s="224"/>
      <c r="Q551" s="224"/>
      <c r="R551" s="224"/>
      <c r="S551" s="224"/>
      <c r="T551" s="225"/>
      <c r="AT551" s="226" t="s">
        <v>219</v>
      </c>
      <c r="AU551" s="226" t="s">
        <v>80</v>
      </c>
      <c r="AV551" s="12" t="s">
        <v>80</v>
      </c>
      <c r="AW551" s="12" t="s">
        <v>35</v>
      </c>
      <c r="AX551" s="12" t="s">
        <v>71</v>
      </c>
      <c r="AY551" s="226" t="s">
        <v>210</v>
      </c>
    </row>
    <row r="552" spans="2:51" s="14" customFormat="1" ht="13.5">
      <c r="B552" s="248"/>
      <c r="C552" s="249"/>
      <c r="D552" s="217" t="s">
        <v>219</v>
      </c>
      <c r="E552" s="250" t="s">
        <v>21</v>
      </c>
      <c r="F552" s="251" t="s">
        <v>885</v>
      </c>
      <c r="G552" s="249"/>
      <c r="H552" s="252">
        <v>43.755</v>
      </c>
      <c r="I552" s="253"/>
      <c r="J552" s="249"/>
      <c r="K552" s="249"/>
      <c r="L552" s="254"/>
      <c r="M552" s="255"/>
      <c r="N552" s="256"/>
      <c r="O552" s="256"/>
      <c r="P552" s="256"/>
      <c r="Q552" s="256"/>
      <c r="R552" s="256"/>
      <c r="S552" s="256"/>
      <c r="T552" s="257"/>
      <c r="AT552" s="258" t="s">
        <v>219</v>
      </c>
      <c r="AU552" s="258" t="s">
        <v>80</v>
      </c>
      <c r="AV552" s="14" t="s">
        <v>88</v>
      </c>
      <c r="AW552" s="14" t="s">
        <v>35</v>
      </c>
      <c r="AX552" s="14" t="s">
        <v>71</v>
      </c>
      <c r="AY552" s="258" t="s">
        <v>210</v>
      </c>
    </row>
    <row r="553" spans="2:51" s="13" customFormat="1" ht="13.5">
      <c r="B553" s="227"/>
      <c r="C553" s="228"/>
      <c r="D553" s="217" t="s">
        <v>219</v>
      </c>
      <c r="E553" s="229" t="s">
        <v>21</v>
      </c>
      <c r="F553" s="230" t="s">
        <v>240</v>
      </c>
      <c r="G553" s="228"/>
      <c r="H553" s="231">
        <v>227.44</v>
      </c>
      <c r="I553" s="232"/>
      <c r="J553" s="228"/>
      <c r="K553" s="228"/>
      <c r="L553" s="233"/>
      <c r="M553" s="234"/>
      <c r="N553" s="235"/>
      <c r="O553" s="235"/>
      <c r="P553" s="235"/>
      <c r="Q553" s="235"/>
      <c r="R553" s="235"/>
      <c r="S553" s="235"/>
      <c r="T553" s="236"/>
      <c r="AT553" s="237" t="s">
        <v>219</v>
      </c>
      <c r="AU553" s="237" t="s">
        <v>80</v>
      </c>
      <c r="AV553" s="13" t="s">
        <v>217</v>
      </c>
      <c r="AW553" s="13" t="s">
        <v>35</v>
      </c>
      <c r="AX553" s="13" t="s">
        <v>78</v>
      </c>
      <c r="AY553" s="237" t="s">
        <v>210</v>
      </c>
    </row>
    <row r="554" spans="2:65" s="1" customFormat="1" ht="25.5" customHeight="1">
      <c r="B554" s="41"/>
      <c r="C554" s="203" t="s">
        <v>886</v>
      </c>
      <c r="D554" s="203" t="s">
        <v>212</v>
      </c>
      <c r="E554" s="204" t="s">
        <v>887</v>
      </c>
      <c r="F554" s="205" t="s">
        <v>888</v>
      </c>
      <c r="G554" s="206" t="s">
        <v>226</v>
      </c>
      <c r="H554" s="207">
        <v>986.669</v>
      </c>
      <c r="I554" s="208"/>
      <c r="J554" s="209">
        <f>ROUND(I554*H554,2)</f>
        <v>0</v>
      </c>
      <c r="K554" s="205" t="s">
        <v>216</v>
      </c>
      <c r="L554" s="61"/>
      <c r="M554" s="210" t="s">
        <v>21</v>
      </c>
      <c r="N554" s="211" t="s">
        <v>42</v>
      </c>
      <c r="O554" s="42"/>
      <c r="P554" s="212">
        <f>O554*H554</f>
        <v>0</v>
      </c>
      <c r="Q554" s="212">
        <v>0.0156</v>
      </c>
      <c r="R554" s="212">
        <f>Q554*H554</f>
        <v>15.392036399999999</v>
      </c>
      <c r="S554" s="212">
        <v>0</v>
      </c>
      <c r="T554" s="213">
        <f>S554*H554</f>
        <v>0</v>
      </c>
      <c r="AR554" s="25" t="s">
        <v>217</v>
      </c>
      <c r="AT554" s="25" t="s">
        <v>212</v>
      </c>
      <c r="AU554" s="25" t="s">
        <v>80</v>
      </c>
      <c r="AY554" s="25" t="s">
        <v>210</v>
      </c>
      <c r="BE554" s="214">
        <f>IF(N554="základní",J554,0)</f>
        <v>0</v>
      </c>
      <c r="BF554" s="214">
        <f>IF(N554="snížená",J554,0)</f>
        <v>0</v>
      </c>
      <c r="BG554" s="214">
        <f>IF(N554="zákl. přenesená",J554,0)</f>
        <v>0</v>
      </c>
      <c r="BH554" s="214">
        <f>IF(N554="sníž. přenesená",J554,0)</f>
        <v>0</v>
      </c>
      <c r="BI554" s="214">
        <f>IF(N554="nulová",J554,0)</f>
        <v>0</v>
      </c>
      <c r="BJ554" s="25" t="s">
        <v>78</v>
      </c>
      <c r="BK554" s="214">
        <f>ROUND(I554*H554,2)</f>
        <v>0</v>
      </c>
      <c r="BL554" s="25" t="s">
        <v>217</v>
      </c>
      <c r="BM554" s="25" t="s">
        <v>889</v>
      </c>
    </row>
    <row r="555" spans="2:51" s="12" customFormat="1" ht="27">
      <c r="B555" s="215"/>
      <c r="C555" s="216"/>
      <c r="D555" s="217" t="s">
        <v>219</v>
      </c>
      <c r="E555" s="218" t="s">
        <v>21</v>
      </c>
      <c r="F555" s="219" t="s">
        <v>833</v>
      </c>
      <c r="G555" s="216"/>
      <c r="H555" s="220">
        <v>175.728</v>
      </c>
      <c r="I555" s="221"/>
      <c r="J555" s="216"/>
      <c r="K555" s="216"/>
      <c r="L555" s="222"/>
      <c r="M555" s="223"/>
      <c r="N555" s="224"/>
      <c r="O555" s="224"/>
      <c r="P555" s="224"/>
      <c r="Q555" s="224"/>
      <c r="R555" s="224"/>
      <c r="S555" s="224"/>
      <c r="T555" s="225"/>
      <c r="AT555" s="226" t="s">
        <v>219</v>
      </c>
      <c r="AU555" s="226" t="s">
        <v>80</v>
      </c>
      <c r="AV555" s="12" t="s">
        <v>80</v>
      </c>
      <c r="AW555" s="12" t="s">
        <v>35</v>
      </c>
      <c r="AX555" s="12" t="s">
        <v>71</v>
      </c>
      <c r="AY555" s="226" t="s">
        <v>210</v>
      </c>
    </row>
    <row r="556" spans="2:51" s="12" customFormat="1" ht="27">
      <c r="B556" s="215"/>
      <c r="C556" s="216"/>
      <c r="D556" s="217" t="s">
        <v>219</v>
      </c>
      <c r="E556" s="218" t="s">
        <v>21</v>
      </c>
      <c r="F556" s="219" t="s">
        <v>834</v>
      </c>
      <c r="G556" s="216"/>
      <c r="H556" s="220">
        <v>23.04</v>
      </c>
      <c r="I556" s="221"/>
      <c r="J556" s="216"/>
      <c r="K556" s="216"/>
      <c r="L556" s="222"/>
      <c r="M556" s="223"/>
      <c r="N556" s="224"/>
      <c r="O556" s="224"/>
      <c r="P556" s="224"/>
      <c r="Q556" s="224"/>
      <c r="R556" s="224"/>
      <c r="S556" s="224"/>
      <c r="T556" s="225"/>
      <c r="AT556" s="226" t="s">
        <v>219</v>
      </c>
      <c r="AU556" s="226" t="s">
        <v>80</v>
      </c>
      <c r="AV556" s="12" t="s">
        <v>80</v>
      </c>
      <c r="AW556" s="12" t="s">
        <v>35</v>
      </c>
      <c r="AX556" s="12" t="s">
        <v>71</v>
      </c>
      <c r="AY556" s="226" t="s">
        <v>210</v>
      </c>
    </row>
    <row r="557" spans="2:51" s="14" customFormat="1" ht="13.5">
      <c r="B557" s="248"/>
      <c r="C557" s="249"/>
      <c r="D557" s="217" t="s">
        <v>219</v>
      </c>
      <c r="E557" s="250" t="s">
        <v>21</v>
      </c>
      <c r="F557" s="251" t="s">
        <v>835</v>
      </c>
      <c r="G557" s="249"/>
      <c r="H557" s="252">
        <v>198.768</v>
      </c>
      <c r="I557" s="253"/>
      <c r="J557" s="249"/>
      <c r="K557" s="249"/>
      <c r="L557" s="254"/>
      <c r="M557" s="255"/>
      <c r="N557" s="256"/>
      <c r="O557" s="256"/>
      <c r="P557" s="256"/>
      <c r="Q557" s="256"/>
      <c r="R557" s="256"/>
      <c r="S557" s="256"/>
      <c r="T557" s="257"/>
      <c r="AT557" s="258" t="s">
        <v>219</v>
      </c>
      <c r="AU557" s="258" t="s">
        <v>80</v>
      </c>
      <c r="AV557" s="14" t="s">
        <v>88</v>
      </c>
      <c r="AW557" s="14" t="s">
        <v>35</v>
      </c>
      <c r="AX557" s="14" t="s">
        <v>71</v>
      </c>
      <c r="AY557" s="258" t="s">
        <v>210</v>
      </c>
    </row>
    <row r="558" spans="2:51" s="12" customFormat="1" ht="40.5">
      <c r="B558" s="215"/>
      <c r="C558" s="216"/>
      <c r="D558" s="217" t="s">
        <v>219</v>
      </c>
      <c r="E558" s="218" t="s">
        <v>21</v>
      </c>
      <c r="F558" s="219" t="s">
        <v>836</v>
      </c>
      <c r="G558" s="216"/>
      <c r="H558" s="220">
        <v>27.354</v>
      </c>
      <c r="I558" s="221"/>
      <c r="J558" s="216"/>
      <c r="K558" s="216"/>
      <c r="L558" s="222"/>
      <c r="M558" s="223"/>
      <c r="N558" s="224"/>
      <c r="O558" s="224"/>
      <c r="P558" s="224"/>
      <c r="Q558" s="224"/>
      <c r="R558" s="224"/>
      <c r="S558" s="224"/>
      <c r="T558" s="225"/>
      <c r="AT558" s="226" t="s">
        <v>219</v>
      </c>
      <c r="AU558" s="226" t="s">
        <v>80</v>
      </c>
      <c r="AV558" s="12" t="s">
        <v>80</v>
      </c>
      <c r="AW558" s="12" t="s">
        <v>35</v>
      </c>
      <c r="AX558" s="12" t="s">
        <v>71</v>
      </c>
      <c r="AY558" s="226" t="s">
        <v>210</v>
      </c>
    </row>
    <row r="559" spans="2:51" s="12" customFormat="1" ht="40.5">
      <c r="B559" s="215"/>
      <c r="C559" s="216"/>
      <c r="D559" s="217" t="s">
        <v>219</v>
      </c>
      <c r="E559" s="218" t="s">
        <v>21</v>
      </c>
      <c r="F559" s="219" t="s">
        <v>837</v>
      </c>
      <c r="G559" s="216"/>
      <c r="H559" s="220">
        <v>252.864</v>
      </c>
      <c r="I559" s="221"/>
      <c r="J559" s="216"/>
      <c r="K559" s="216"/>
      <c r="L559" s="222"/>
      <c r="M559" s="223"/>
      <c r="N559" s="224"/>
      <c r="O559" s="224"/>
      <c r="P559" s="224"/>
      <c r="Q559" s="224"/>
      <c r="R559" s="224"/>
      <c r="S559" s="224"/>
      <c r="T559" s="225"/>
      <c r="AT559" s="226" t="s">
        <v>219</v>
      </c>
      <c r="AU559" s="226" t="s">
        <v>80</v>
      </c>
      <c r="AV559" s="12" t="s">
        <v>80</v>
      </c>
      <c r="AW559" s="12" t="s">
        <v>35</v>
      </c>
      <c r="AX559" s="12" t="s">
        <v>71</v>
      </c>
      <c r="AY559" s="226" t="s">
        <v>210</v>
      </c>
    </row>
    <row r="560" spans="2:51" s="12" customFormat="1" ht="13.5">
      <c r="B560" s="215"/>
      <c r="C560" s="216"/>
      <c r="D560" s="217" t="s">
        <v>219</v>
      </c>
      <c r="E560" s="218" t="s">
        <v>21</v>
      </c>
      <c r="F560" s="219" t="s">
        <v>838</v>
      </c>
      <c r="G560" s="216"/>
      <c r="H560" s="220">
        <v>-20.31</v>
      </c>
      <c r="I560" s="221"/>
      <c r="J560" s="216"/>
      <c r="K560" s="216"/>
      <c r="L560" s="222"/>
      <c r="M560" s="223"/>
      <c r="N560" s="224"/>
      <c r="O560" s="224"/>
      <c r="P560" s="224"/>
      <c r="Q560" s="224"/>
      <c r="R560" s="224"/>
      <c r="S560" s="224"/>
      <c r="T560" s="225"/>
      <c r="AT560" s="226" t="s">
        <v>219</v>
      </c>
      <c r="AU560" s="226" t="s">
        <v>80</v>
      </c>
      <c r="AV560" s="12" t="s">
        <v>80</v>
      </c>
      <c r="AW560" s="12" t="s">
        <v>35</v>
      </c>
      <c r="AX560" s="12" t="s">
        <v>71</v>
      </c>
      <c r="AY560" s="226" t="s">
        <v>210</v>
      </c>
    </row>
    <row r="561" spans="2:51" s="12" customFormat="1" ht="27">
      <c r="B561" s="215"/>
      <c r="C561" s="216"/>
      <c r="D561" s="217" t="s">
        <v>219</v>
      </c>
      <c r="E561" s="218" t="s">
        <v>21</v>
      </c>
      <c r="F561" s="219" t="s">
        <v>839</v>
      </c>
      <c r="G561" s="216"/>
      <c r="H561" s="220">
        <v>31.808</v>
      </c>
      <c r="I561" s="221"/>
      <c r="J561" s="216"/>
      <c r="K561" s="216"/>
      <c r="L561" s="222"/>
      <c r="M561" s="223"/>
      <c r="N561" s="224"/>
      <c r="O561" s="224"/>
      <c r="P561" s="224"/>
      <c r="Q561" s="224"/>
      <c r="R561" s="224"/>
      <c r="S561" s="224"/>
      <c r="T561" s="225"/>
      <c r="AT561" s="226" t="s">
        <v>219</v>
      </c>
      <c r="AU561" s="226" t="s">
        <v>80</v>
      </c>
      <c r="AV561" s="12" t="s">
        <v>80</v>
      </c>
      <c r="AW561" s="12" t="s">
        <v>35</v>
      </c>
      <c r="AX561" s="12" t="s">
        <v>71</v>
      </c>
      <c r="AY561" s="226" t="s">
        <v>210</v>
      </c>
    </row>
    <row r="562" spans="2:51" s="12" customFormat="1" ht="27">
      <c r="B562" s="215"/>
      <c r="C562" s="216"/>
      <c r="D562" s="217" t="s">
        <v>219</v>
      </c>
      <c r="E562" s="218" t="s">
        <v>21</v>
      </c>
      <c r="F562" s="219" t="s">
        <v>840</v>
      </c>
      <c r="G562" s="216"/>
      <c r="H562" s="220">
        <v>23.08</v>
      </c>
      <c r="I562" s="221"/>
      <c r="J562" s="216"/>
      <c r="K562" s="216"/>
      <c r="L562" s="222"/>
      <c r="M562" s="223"/>
      <c r="N562" s="224"/>
      <c r="O562" s="224"/>
      <c r="P562" s="224"/>
      <c r="Q562" s="224"/>
      <c r="R562" s="224"/>
      <c r="S562" s="224"/>
      <c r="T562" s="225"/>
      <c r="AT562" s="226" t="s">
        <v>219</v>
      </c>
      <c r="AU562" s="226" t="s">
        <v>80</v>
      </c>
      <c r="AV562" s="12" t="s">
        <v>80</v>
      </c>
      <c r="AW562" s="12" t="s">
        <v>35</v>
      </c>
      <c r="AX562" s="12" t="s">
        <v>71</v>
      </c>
      <c r="AY562" s="226" t="s">
        <v>210</v>
      </c>
    </row>
    <row r="563" spans="2:51" s="14" customFormat="1" ht="13.5">
      <c r="B563" s="248"/>
      <c r="C563" s="249"/>
      <c r="D563" s="217" t="s">
        <v>219</v>
      </c>
      <c r="E563" s="250" t="s">
        <v>21</v>
      </c>
      <c r="F563" s="251" t="s">
        <v>735</v>
      </c>
      <c r="G563" s="249"/>
      <c r="H563" s="252">
        <v>314.796</v>
      </c>
      <c r="I563" s="253"/>
      <c r="J563" s="249"/>
      <c r="K563" s="249"/>
      <c r="L563" s="254"/>
      <c r="M563" s="255"/>
      <c r="N563" s="256"/>
      <c r="O563" s="256"/>
      <c r="P563" s="256"/>
      <c r="Q563" s="256"/>
      <c r="R563" s="256"/>
      <c r="S563" s="256"/>
      <c r="T563" s="257"/>
      <c r="AT563" s="258" t="s">
        <v>219</v>
      </c>
      <c r="AU563" s="258" t="s">
        <v>80</v>
      </c>
      <c r="AV563" s="14" t="s">
        <v>88</v>
      </c>
      <c r="AW563" s="14" t="s">
        <v>35</v>
      </c>
      <c r="AX563" s="14" t="s">
        <v>71</v>
      </c>
      <c r="AY563" s="258" t="s">
        <v>210</v>
      </c>
    </row>
    <row r="564" spans="2:51" s="12" customFormat="1" ht="27">
      <c r="B564" s="215"/>
      <c r="C564" s="216"/>
      <c r="D564" s="217" t="s">
        <v>219</v>
      </c>
      <c r="E564" s="218" t="s">
        <v>21</v>
      </c>
      <c r="F564" s="219" t="s">
        <v>841</v>
      </c>
      <c r="G564" s="216"/>
      <c r="H564" s="220">
        <v>336.649</v>
      </c>
      <c r="I564" s="221"/>
      <c r="J564" s="216"/>
      <c r="K564" s="216"/>
      <c r="L564" s="222"/>
      <c r="M564" s="223"/>
      <c r="N564" s="224"/>
      <c r="O564" s="224"/>
      <c r="P564" s="224"/>
      <c r="Q564" s="224"/>
      <c r="R564" s="224"/>
      <c r="S564" s="224"/>
      <c r="T564" s="225"/>
      <c r="AT564" s="226" t="s">
        <v>219</v>
      </c>
      <c r="AU564" s="226" t="s">
        <v>80</v>
      </c>
      <c r="AV564" s="12" t="s">
        <v>80</v>
      </c>
      <c r="AW564" s="12" t="s">
        <v>35</v>
      </c>
      <c r="AX564" s="12" t="s">
        <v>71</v>
      </c>
      <c r="AY564" s="226" t="s">
        <v>210</v>
      </c>
    </row>
    <row r="565" spans="2:51" s="12" customFormat="1" ht="27">
      <c r="B565" s="215"/>
      <c r="C565" s="216"/>
      <c r="D565" s="217" t="s">
        <v>219</v>
      </c>
      <c r="E565" s="218" t="s">
        <v>21</v>
      </c>
      <c r="F565" s="219" t="s">
        <v>842</v>
      </c>
      <c r="G565" s="216"/>
      <c r="H565" s="220">
        <v>48.324</v>
      </c>
      <c r="I565" s="221"/>
      <c r="J565" s="216"/>
      <c r="K565" s="216"/>
      <c r="L565" s="222"/>
      <c r="M565" s="223"/>
      <c r="N565" s="224"/>
      <c r="O565" s="224"/>
      <c r="P565" s="224"/>
      <c r="Q565" s="224"/>
      <c r="R565" s="224"/>
      <c r="S565" s="224"/>
      <c r="T565" s="225"/>
      <c r="AT565" s="226" t="s">
        <v>219</v>
      </c>
      <c r="AU565" s="226" t="s">
        <v>80</v>
      </c>
      <c r="AV565" s="12" t="s">
        <v>80</v>
      </c>
      <c r="AW565" s="12" t="s">
        <v>35</v>
      </c>
      <c r="AX565" s="12" t="s">
        <v>71</v>
      </c>
      <c r="AY565" s="226" t="s">
        <v>210</v>
      </c>
    </row>
    <row r="566" spans="2:51" s="12" customFormat="1" ht="13.5">
      <c r="B566" s="215"/>
      <c r="C566" s="216"/>
      <c r="D566" s="217" t="s">
        <v>219</v>
      </c>
      <c r="E566" s="218" t="s">
        <v>21</v>
      </c>
      <c r="F566" s="219" t="s">
        <v>843</v>
      </c>
      <c r="G566" s="216"/>
      <c r="H566" s="220">
        <v>-27.525</v>
      </c>
      <c r="I566" s="221"/>
      <c r="J566" s="216"/>
      <c r="K566" s="216"/>
      <c r="L566" s="222"/>
      <c r="M566" s="223"/>
      <c r="N566" s="224"/>
      <c r="O566" s="224"/>
      <c r="P566" s="224"/>
      <c r="Q566" s="224"/>
      <c r="R566" s="224"/>
      <c r="S566" s="224"/>
      <c r="T566" s="225"/>
      <c r="AT566" s="226" t="s">
        <v>219</v>
      </c>
      <c r="AU566" s="226" t="s">
        <v>80</v>
      </c>
      <c r="AV566" s="12" t="s">
        <v>80</v>
      </c>
      <c r="AW566" s="12" t="s">
        <v>35</v>
      </c>
      <c r="AX566" s="12" t="s">
        <v>71</v>
      </c>
      <c r="AY566" s="226" t="s">
        <v>210</v>
      </c>
    </row>
    <row r="567" spans="2:51" s="12" customFormat="1" ht="27">
      <c r="B567" s="215"/>
      <c r="C567" s="216"/>
      <c r="D567" s="217" t="s">
        <v>219</v>
      </c>
      <c r="E567" s="218" t="s">
        <v>21</v>
      </c>
      <c r="F567" s="219" t="s">
        <v>844</v>
      </c>
      <c r="G567" s="216"/>
      <c r="H567" s="220">
        <v>25.253</v>
      </c>
      <c r="I567" s="221"/>
      <c r="J567" s="216"/>
      <c r="K567" s="216"/>
      <c r="L567" s="222"/>
      <c r="M567" s="223"/>
      <c r="N567" s="224"/>
      <c r="O567" s="224"/>
      <c r="P567" s="224"/>
      <c r="Q567" s="224"/>
      <c r="R567" s="224"/>
      <c r="S567" s="224"/>
      <c r="T567" s="225"/>
      <c r="AT567" s="226" t="s">
        <v>219</v>
      </c>
      <c r="AU567" s="226" t="s">
        <v>80</v>
      </c>
      <c r="AV567" s="12" t="s">
        <v>80</v>
      </c>
      <c r="AW567" s="12" t="s">
        <v>35</v>
      </c>
      <c r="AX567" s="12" t="s">
        <v>71</v>
      </c>
      <c r="AY567" s="226" t="s">
        <v>210</v>
      </c>
    </row>
    <row r="568" spans="2:51" s="12" customFormat="1" ht="27">
      <c r="B568" s="215"/>
      <c r="C568" s="216"/>
      <c r="D568" s="217" t="s">
        <v>219</v>
      </c>
      <c r="E568" s="218" t="s">
        <v>21</v>
      </c>
      <c r="F568" s="219" t="s">
        <v>845</v>
      </c>
      <c r="G568" s="216"/>
      <c r="H568" s="220">
        <v>25.164</v>
      </c>
      <c r="I568" s="221"/>
      <c r="J568" s="216"/>
      <c r="K568" s="216"/>
      <c r="L568" s="222"/>
      <c r="M568" s="223"/>
      <c r="N568" s="224"/>
      <c r="O568" s="224"/>
      <c r="P568" s="224"/>
      <c r="Q568" s="224"/>
      <c r="R568" s="224"/>
      <c r="S568" s="224"/>
      <c r="T568" s="225"/>
      <c r="AT568" s="226" t="s">
        <v>219</v>
      </c>
      <c r="AU568" s="226" t="s">
        <v>80</v>
      </c>
      <c r="AV568" s="12" t="s">
        <v>80</v>
      </c>
      <c r="AW568" s="12" t="s">
        <v>35</v>
      </c>
      <c r="AX568" s="12" t="s">
        <v>71</v>
      </c>
      <c r="AY568" s="226" t="s">
        <v>210</v>
      </c>
    </row>
    <row r="569" spans="2:51" s="14" customFormat="1" ht="13.5">
      <c r="B569" s="248"/>
      <c r="C569" s="249"/>
      <c r="D569" s="217" t="s">
        <v>219</v>
      </c>
      <c r="E569" s="250" t="s">
        <v>21</v>
      </c>
      <c r="F569" s="251" t="s">
        <v>737</v>
      </c>
      <c r="G569" s="249"/>
      <c r="H569" s="252">
        <v>407.865</v>
      </c>
      <c r="I569" s="253"/>
      <c r="J569" s="249"/>
      <c r="K569" s="249"/>
      <c r="L569" s="254"/>
      <c r="M569" s="255"/>
      <c r="N569" s="256"/>
      <c r="O569" s="256"/>
      <c r="P569" s="256"/>
      <c r="Q569" s="256"/>
      <c r="R569" s="256"/>
      <c r="S569" s="256"/>
      <c r="T569" s="257"/>
      <c r="AT569" s="258" t="s">
        <v>219</v>
      </c>
      <c r="AU569" s="258" t="s">
        <v>80</v>
      </c>
      <c r="AV569" s="14" t="s">
        <v>88</v>
      </c>
      <c r="AW569" s="14" t="s">
        <v>35</v>
      </c>
      <c r="AX569" s="14" t="s">
        <v>71</v>
      </c>
      <c r="AY569" s="258" t="s">
        <v>210</v>
      </c>
    </row>
    <row r="570" spans="2:51" s="12" customFormat="1" ht="13.5">
      <c r="B570" s="215"/>
      <c r="C570" s="216"/>
      <c r="D570" s="217" t="s">
        <v>219</v>
      </c>
      <c r="E570" s="218" t="s">
        <v>21</v>
      </c>
      <c r="F570" s="219" t="s">
        <v>846</v>
      </c>
      <c r="G570" s="216"/>
      <c r="H570" s="220">
        <v>18.375</v>
      </c>
      <c r="I570" s="221"/>
      <c r="J570" s="216"/>
      <c r="K570" s="216"/>
      <c r="L570" s="222"/>
      <c r="M570" s="223"/>
      <c r="N570" s="224"/>
      <c r="O570" s="224"/>
      <c r="P570" s="224"/>
      <c r="Q570" s="224"/>
      <c r="R570" s="224"/>
      <c r="S570" s="224"/>
      <c r="T570" s="225"/>
      <c r="AT570" s="226" t="s">
        <v>219</v>
      </c>
      <c r="AU570" s="226" t="s">
        <v>80</v>
      </c>
      <c r="AV570" s="12" t="s">
        <v>80</v>
      </c>
      <c r="AW570" s="12" t="s">
        <v>35</v>
      </c>
      <c r="AX570" s="12" t="s">
        <v>71</v>
      </c>
      <c r="AY570" s="226" t="s">
        <v>210</v>
      </c>
    </row>
    <row r="571" spans="2:51" s="12" customFormat="1" ht="13.5">
      <c r="B571" s="215"/>
      <c r="C571" s="216"/>
      <c r="D571" s="217" t="s">
        <v>219</v>
      </c>
      <c r="E571" s="218" t="s">
        <v>21</v>
      </c>
      <c r="F571" s="219" t="s">
        <v>847</v>
      </c>
      <c r="G571" s="216"/>
      <c r="H571" s="220">
        <v>9.165</v>
      </c>
      <c r="I571" s="221"/>
      <c r="J571" s="216"/>
      <c r="K571" s="216"/>
      <c r="L571" s="222"/>
      <c r="M571" s="223"/>
      <c r="N571" s="224"/>
      <c r="O571" s="224"/>
      <c r="P571" s="224"/>
      <c r="Q571" s="224"/>
      <c r="R571" s="224"/>
      <c r="S571" s="224"/>
      <c r="T571" s="225"/>
      <c r="AT571" s="226" t="s">
        <v>219</v>
      </c>
      <c r="AU571" s="226" t="s">
        <v>80</v>
      </c>
      <c r="AV571" s="12" t="s">
        <v>80</v>
      </c>
      <c r="AW571" s="12" t="s">
        <v>35</v>
      </c>
      <c r="AX571" s="12" t="s">
        <v>71</v>
      </c>
      <c r="AY571" s="226" t="s">
        <v>210</v>
      </c>
    </row>
    <row r="572" spans="2:51" s="12" customFormat="1" ht="13.5">
      <c r="B572" s="215"/>
      <c r="C572" s="216"/>
      <c r="D572" s="217" t="s">
        <v>219</v>
      </c>
      <c r="E572" s="218" t="s">
        <v>21</v>
      </c>
      <c r="F572" s="219" t="s">
        <v>848</v>
      </c>
      <c r="G572" s="216"/>
      <c r="H572" s="220">
        <v>1.3</v>
      </c>
      <c r="I572" s="221"/>
      <c r="J572" s="216"/>
      <c r="K572" s="216"/>
      <c r="L572" s="222"/>
      <c r="M572" s="223"/>
      <c r="N572" s="224"/>
      <c r="O572" s="224"/>
      <c r="P572" s="224"/>
      <c r="Q572" s="224"/>
      <c r="R572" s="224"/>
      <c r="S572" s="224"/>
      <c r="T572" s="225"/>
      <c r="AT572" s="226" t="s">
        <v>219</v>
      </c>
      <c r="AU572" s="226" t="s">
        <v>80</v>
      </c>
      <c r="AV572" s="12" t="s">
        <v>80</v>
      </c>
      <c r="AW572" s="12" t="s">
        <v>35</v>
      </c>
      <c r="AX572" s="12" t="s">
        <v>71</v>
      </c>
      <c r="AY572" s="226" t="s">
        <v>210</v>
      </c>
    </row>
    <row r="573" spans="2:51" s="12" customFormat="1" ht="13.5">
      <c r="B573" s="215"/>
      <c r="C573" s="216"/>
      <c r="D573" s="217" t="s">
        <v>219</v>
      </c>
      <c r="E573" s="218" t="s">
        <v>21</v>
      </c>
      <c r="F573" s="219" t="s">
        <v>849</v>
      </c>
      <c r="G573" s="216"/>
      <c r="H573" s="220">
        <v>36.4</v>
      </c>
      <c r="I573" s="221"/>
      <c r="J573" s="216"/>
      <c r="K573" s="216"/>
      <c r="L573" s="222"/>
      <c r="M573" s="223"/>
      <c r="N573" s="224"/>
      <c r="O573" s="224"/>
      <c r="P573" s="224"/>
      <c r="Q573" s="224"/>
      <c r="R573" s="224"/>
      <c r="S573" s="224"/>
      <c r="T573" s="225"/>
      <c r="AT573" s="226" t="s">
        <v>219</v>
      </c>
      <c r="AU573" s="226" t="s">
        <v>80</v>
      </c>
      <c r="AV573" s="12" t="s">
        <v>80</v>
      </c>
      <c r="AW573" s="12" t="s">
        <v>35</v>
      </c>
      <c r="AX573" s="12" t="s">
        <v>71</v>
      </c>
      <c r="AY573" s="226" t="s">
        <v>210</v>
      </c>
    </row>
    <row r="574" spans="2:51" s="14" customFormat="1" ht="13.5">
      <c r="B574" s="248"/>
      <c r="C574" s="249"/>
      <c r="D574" s="217" t="s">
        <v>219</v>
      </c>
      <c r="E574" s="250" t="s">
        <v>21</v>
      </c>
      <c r="F574" s="251" t="s">
        <v>850</v>
      </c>
      <c r="G574" s="249"/>
      <c r="H574" s="252">
        <v>65.24</v>
      </c>
      <c r="I574" s="253"/>
      <c r="J574" s="249"/>
      <c r="K574" s="249"/>
      <c r="L574" s="254"/>
      <c r="M574" s="255"/>
      <c r="N574" s="256"/>
      <c r="O574" s="256"/>
      <c r="P574" s="256"/>
      <c r="Q574" s="256"/>
      <c r="R574" s="256"/>
      <c r="S574" s="256"/>
      <c r="T574" s="257"/>
      <c r="AT574" s="258" t="s">
        <v>219</v>
      </c>
      <c r="AU574" s="258" t="s">
        <v>80</v>
      </c>
      <c r="AV574" s="14" t="s">
        <v>88</v>
      </c>
      <c r="AW574" s="14" t="s">
        <v>35</v>
      </c>
      <c r="AX574" s="14" t="s">
        <v>71</v>
      </c>
      <c r="AY574" s="258" t="s">
        <v>210</v>
      </c>
    </row>
    <row r="575" spans="2:51" s="13" customFormat="1" ht="13.5">
      <c r="B575" s="227"/>
      <c r="C575" s="228"/>
      <c r="D575" s="217" t="s">
        <v>219</v>
      </c>
      <c r="E575" s="229" t="s">
        <v>21</v>
      </c>
      <c r="F575" s="230" t="s">
        <v>240</v>
      </c>
      <c r="G575" s="228"/>
      <c r="H575" s="231">
        <v>986.669</v>
      </c>
      <c r="I575" s="232"/>
      <c r="J575" s="228"/>
      <c r="K575" s="228"/>
      <c r="L575" s="233"/>
      <c r="M575" s="234"/>
      <c r="N575" s="235"/>
      <c r="O575" s="235"/>
      <c r="P575" s="235"/>
      <c r="Q575" s="235"/>
      <c r="R575" s="235"/>
      <c r="S575" s="235"/>
      <c r="T575" s="236"/>
      <c r="AT575" s="237" t="s">
        <v>219</v>
      </c>
      <c r="AU575" s="237" t="s">
        <v>80</v>
      </c>
      <c r="AV575" s="13" t="s">
        <v>217</v>
      </c>
      <c r="AW575" s="13" t="s">
        <v>35</v>
      </c>
      <c r="AX575" s="13" t="s">
        <v>78</v>
      </c>
      <c r="AY575" s="237" t="s">
        <v>210</v>
      </c>
    </row>
    <row r="576" spans="2:65" s="1" customFormat="1" ht="25.5" customHeight="1">
      <c r="B576" s="41"/>
      <c r="C576" s="203" t="s">
        <v>890</v>
      </c>
      <c r="D576" s="203" t="s">
        <v>212</v>
      </c>
      <c r="E576" s="204" t="s">
        <v>891</v>
      </c>
      <c r="F576" s="205" t="s">
        <v>892</v>
      </c>
      <c r="G576" s="206" t="s">
        <v>226</v>
      </c>
      <c r="H576" s="207">
        <v>986.669</v>
      </c>
      <c r="I576" s="208"/>
      <c r="J576" s="209">
        <f>ROUND(I576*H576,2)</f>
        <v>0</v>
      </c>
      <c r="K576" s="205" t="s">
        <v>216</v>
      </c>
      <c r="L576" s="61"/>
      <c r="M576" s="210" t="s">
        <v>21</v>
      </c>
      <c r="N576" s="211" t="s">
        <v>42</v>
      </c>
      <c r="O576" s="42"/>
      <c r="P576" s="212">
        <f>O576*H576</f>
        <v>0</v>
      </c>
      <c r="Q576" s="212">
        <v>0.0062</v>
      </c>
      <c r="R576" s="212">
        <f>Q576*H576</f>
        <v>6.1173478</v>
      </c>
      <c r="S576" s="212">
        <v>0</v>
      </c>
      <c r="T576" s="213">
        <f>S576*H576</f>
        <v>0</v>
      </c>
      <c r="AR576" s="25" t="s">
        <v>217</v>
      </c>
      <c r="AT576" s="25" t="s">
        <v>212</v>
      </c>
      <c r="AU576" s="25" t="s">
        <v>80</v>
      </c>
      <c r="AY576" s="25" t="s">
        <v>210</v>
      </c>
      <c r="BE576" s="214">
        <f>IF(N576="základní",J576,0)</f>
        <v>0</v>
      </c>
      <c r="BF576" s="214">
        <f>IF(N576="snížená",J576,0)</f>
        <v>0</v>
      </c>
      <c r="BG576" s="214">
        <f>IF(N576="zákl. přenesená",J576,0)</f>
        <v>0</v>
      </c>
      <c r="BH576" s="214">
        <f>IF(N576="sníž. přenesená",J576,0)</f>
        <v>0</v>
      </c>
      <c r="BI576" s="214">
        <f>IF(N576="nulová",J576,0)</f>
        <v>0</v>
      </c>
      <c r="BJ576" s="25" t="s">
        <v>78</v>
      </c>
      <c r="BK576" s="214">
        <f>ROUND(I576*H576,2)</f>
        <v>0</v>
      </c>
      <c r="BL576" s="25" t="s">
        <v>217</v>
      </c>
      <c r="BM576" s="25" t="s">
        <v>893</v>
      </c>
    </row>
    <row r="577" spans="2:65" s="1" customFormat="1" ht="16.5" customHeight="1">
      <c r="B577" s="41"/>
      <c r="C577" s="203" t="s">
        <v>894</v>
      </c>
      <c r="D577" s="203" t="s">
        <v>212</v>
      </c>
      <c r="E577" s="204" t="s">
        <v>895</v>
      </c>
      <c r="F577" s="205" t="s">
        <v>896</v>
      </c>
      <c r="G577" s="206" t="s">
        <v>226</v>
      </c>
      <c r="H577" s="207">
        <v>143.881</v>
      </c>
      <c r="I577" s="208"/>
      <c r="J577" s="209">
        <f>ROUND(I577*H577,2)</f>
        <v>0</v>
      </c>
      <c r="K577" s="205" t="s">
        <v>216</v>
      </c>
      <c r="L577" s="61"/>
      <c r="M577" s="210" t="s">
        <v>21</v>
      </c>
      <c r="N577" s="211" t="s">
        <v>42</v>
      </c>
      <c r="O577" s="42"/>
      <c r="P577" s="212">
        <f>O577*H577</f>
        <v>0</v>
      </c>
      <c r="Q577" s="212">
        <v>0.0345</v>
      </c>
      <c r="R577" s="212">
        <f>Q577*H577</f>
        <v>4.9638945</v>
      </c>
      <c r="S577" s="212">
        <v>0</v>
      </c>
      <c r="T577" s="213">
        <f>S577*H577</f>
        <v>0</v>
      </c>
      <c r="AR577" s="25" t="s">
        <v>217</v>
      </c>
      <c r="AT577" s="25" t="s">
        <v>212</v>
      </c>
      <c r="AU577" s="25" t="s">
        <v>80</v>
      </c>
      <c r="AY577" s="25" t="s">
        <v>210</v>
      </c>
      <c r="BE577" s="214">
        <f>IF(N577="základní",J577,0)</f>
        <v>0</v>
      </c>
      <c r="BF577" s="214">
        <f>IF(N577="snížená",J577,0)</f>
        <v>0</v>
      </c>
      <c r="BG577" s="214">
        <f>IF(N577="zákl. přenesená",J577,0)</f>
        <v>0</v>
      </c>
      <c r="BH577" s="214">
        <f>IF(N577="sníž. přenesená",J577,0)</f>
        <v>0</v>
      </c>
      <c r="BI577" s="214">
        <f>IF(N577="nulová",J577,0)</f>
        <v>0</v>
      </c>
      <c r="BJ577" s="25" t="s">
        <v>78</v>
      </c>
      <c r="BK577" s="214">
        <f>ROUND(I577*H577,2)</f>
        <v>0</v>
      </c>
      <c r="BL577" s="25" t="s">
        <v>217</v>
      </c>
      <c r="BM577" s="25" t="s">
        <v>897</v>
      </c>
    </row>
    <row r="578" spans="2:51" s="12" customFormat="1" ht="27">
      <c r="B578" s="215"/>
      <c r="C578" s="216"/>
      <c r="D578" s="217" t="s">
        <v>219</v>
      </c>
      <c r="E578" s="218" t="s">
        <v>21</v>
      </c>
      <c r="F578" s="219" t="s">
        <v>898</v>
      </c>
      <c r="G578" s="216"/>
      <c r="H578" s="220">
        <v>102.407</v>
      </c>
      <c r="I578" s="221"/>
      <c r="J578" s="216"/>
      <c r="K578" s="216"/>
      <c r="L578" s="222"/>
      <c r="M578" s="223"/>
      <c r="N578" s="224"/>
      <c r="O578" s="224"/>
      <c r="P578" s="224"/>
      <c r="Q578" s="224"/>
      <c r="R578" s="224"/>
      <c r="S578" s="224"/>
      <c r="T578" s="225"/>
      <c r="AT578" s="226" t="s">
        <v>219</v>
      </c>
      <c r="AU578" s="226" t="s">
        <v>80</v>
      </c>
      <c r="AV578" s="12" t="s">
        <v>80</v>
      </c>
      <c r="AW578" s="12" t="s">
        <v>35</v>
      </c>
      <c r="AX578" s="12" t="s">
        <v>71</v>
      </c>
      <c r="AY578" s="226" t="s">
        <v>210</v>
      </c>
    </row>
    <row r="579" spans="2:51" s="12" customFormat="1" ht="13.5">
      <c r="B579" s="215"/>
      <c r="C579" s="216"/>
      <c r="D579" s="217" t="s">
        <v>219</v>
      </c>
      <c r="E579" s="218" t="s">
        <v>21</v>
      </c>
      <c r="F579" s="219" t="s">
        <v>899</v>
      </c>
      <c r="G579" s="216"/>
      <c r="H579" s="220">
        <v>2.604</v>
      </c>
      <c r="I579" s="221"/>
      <c r="J579" s="216"/>
      <c r="K579" s="216"/>
      <c r="L579" s="222"/>
      <c r="M579" s="223"/>
      <c r="N579" s="224"/>
      <c r="O579" s="224"/>
      <c r="P579" s="224"/>
      <c r="Q579" s="224"/>
      <c r="R579" s="224"/>
      <c r="S579" s="224"/>
      <c r="T579" s="225"/>
      <c r="AT579" s="226" t="s">
        <v>219</v>
      </c>
      <c r="AU579" s="226" t="s">
        <v>80</v>
      </c>
      <c r="AV579" s="12" t="s">
        <v>80</v>
      </c>
      <c r="AW579" s="12" t="s">
        <v>35</v>
      </c>
      <c r="AX579" s="12" t="s">
        <v>71</v>
      </c>
      <c r="AY579" s="226" t="s">
        <v>210</v>
      </c>
    </row>
    <row r="580" spans="2:51" s="14" customFormat="1" ht="13.5">
      <c r="B580" s="248"/>
      <c r="C580" s="249"/>
      <c r="D580" s="217" t="s">
        <v>219</v>
      </c>
      <c r="E580" s="250" t="s">
        <v>21</v>
      </c>
      <c r="F580" s="251" t="s">
        <v>900</v>
      </c>
      <c r="G580" s="249"/>
      <c r="H580" s="252">
        <v>105.011</v>
      </c>
      <c r="I580" s="253"/>
      <c r="J580" s="249"/>
      <c r="K580" s="249"/>
      <c r="L580" s="254"/>
      <c r="M580" s="255"/>
      <c r="N580" s="256"/>
      <c r="O580" s="256"/>
      <c r="P580" s="256"/>
      <c r="Q580" s="256"/>
      <c r="R580" s="256"/>
      <c r="S580" s="256"/>
      <c r="T580" s="257"/>
      <c r="AT580" s="258" t="s">
        <v>219</v>
      </c>
      <c r="AU580" s="258" t="s">
        <v>80</v>
      </c>
      <c r="AV580" s="14" t="s">
        <v>88</v>
      </c>
      <c r="AW580" s="14" t="s">
        <v>35</v>
      </c>
      <c r="AX580" s="14" t="s">
        <v>71</v>
      </c>
      <c r="AY580" s="258" t="s">
        <v>210</v>
      </c>
    </row>
    <row r="581" spans="2:51" s="12" customFormat="1" ht="27">
      <c r="B581" s="215"/>
      <c r="C581" s="216"/>
      <c r="D581" s="217" t="s">
        <v>219</v>
      </c>
      <c r="E581" s="218" t="s">
        <v>21</v>
      </c>
      <c r="F581" s="219" t="s">
        <v>901</v>
      </c>
      <c r="G581" s="216"/>
      <c r="H581" s="220">
        <v>38.87</v>
      </c>
      <c r="I581" s="221"/>
      <c r="J581" s="216"/>
      <c r="K581" s="216"/>
      <c r="L581" s="222"/>
      <c r="M581" s="223"/>
      <c r="N581" s="224"/>
      <c r="O581" s="224"/>
      <c r="P581" s="224"/>
      <c r="Q581" s="224"/>
      <c r="R581" s="224"/>
      <c r="S581" s="224"/>
      <c r="T581" s="225"/>
      <c r="AT581" s="226" t="s">
        <v>219</v>
      </c>
      <c r="AU581" s="226" t="s">
        <v>80</v>
      </c>
      <c r="AV581" s="12" t="s">
        <v>80</v>
      </c>
      <c r="AW581" s="12" t="s">
        <v>35</v>
      </c>
      <c r="AX581" s="12" t="s">
        <v>71</v>
      </c>
      <c r="AY581" s="226" t="s">
        <v>210</v>
      </c>
    </row>
    <row r="582" spans="2:51" s="13" customFormat="1" ht="13.5">
      <c r="B582" s="227"/>
      <c r="C582" s="228"/>
      <c r="D582" s="217" t="s">
        <v>219</v>
      </c>
      <c r="E582" s="229" t="s">
        <v>21</v>
      </c>
      <c r="F582" s="230" t="s">
        <v>828</v>
      </c>
      <c r="G582" s="228"/>
      <c r="H582" s="231">
        <v>143.881</v>
      </c>
      <c r="I582" s="232"/>
      <c r="J582" s="228"/>
      <c r="K582" s="228"/>
      <c r="L582" s="233"/>
      <c r="M582" s="234"/>
      <c r="N582" s="235"/>
      <c r="O582" s="235"/>
      <c r="P582" s="235"/>
      <c r="Q582" s="235"/>
      <c r="R582" s="235"/>
      <c r="S582" s="235"/>
      <c r="T582" s="236"/>
      <c r="AT582" s="237" t="s">
        <v>219</v>
      </c>
      <c r="AU582" s="237" t="s">
        <v>80</v>
      </c>
      <c r="AV582" s="13" t="s">
        <v>217</v>
      </c>
      <c r="AW582" s="13" t="s">
        <v>35</v>
      </c>
      <c r="AX582" s="13" t="s">
        <v>78</v>
      </c>
      <c r="AY582" s="237" t="s">
        <v>210</v>
      </c>
    </row>
    <row r="583" spans="2:65" s="1" customFormat="1" ht="16.5" customHeight="1">
      <c r="B583" s="41"/>
      <c r="C583" s="203" t="s">
        <v>902</v>
      </c>
      <c r="D583" s="203" t="s">
        <v>212</v>
      </c>
      <c r="E583" s="204" t="s">
        <v>903</v>
      </c>
      <c r="F583" s="205" t="s">
        <v>904</v>
      </c>
      <c r="G583" s="206" t="s">
        <v>226</v>
      </c>
      <c r="H583" s="207">
        <v>143.881</v>
      </c>
      <c r="I583" s="208"/>
      <c r="J583" s="209">
        <f>ROUND(I583*H583,2)</f>
        <v>0</v>
      </c>
      <c r="K583" s="205" t="s">
        <v>216</v>
      </c>
      <c r="L583" s="61"/>
      <c r="M583" s="210" t="s">
        <v>21</v>
      </c>
      <c r="N583" s="211" t="s">
        <v>42</v>
      </c>
      <c r="O583" s="42"/>
      <c r="P583" s="212">
        <f>O583*H583</f>
        <v>0</v>
      </c>
      <c r="Q583" s="212">
        <v>0.016</v>
      </c>
      <c r="R583" s="212">
        <f>Q583*H583</f>
        <v>2.302096</v>
      </c>
      <c r="S583" s="212">
        <v>0</v>
      </c>
      <c r="T583" s="213">
        <f>S583*H583</f>
        <v>0</v>
      </c>
      <c r="AR583" s="25" t="s">
        <v>217</v>
      </c>
      <c r="AT583" s="25" t="s">
        <v>212</v>
      </c>
      <c r="AU583" s="25" t="s">
        <v>80</v>
      </c>
      <c r="AY583" s="25" t="s">
        <v>210</v>
      </c>
      <c r="BE583" s="214">
        <f>IF(N583="základní",J583,0)</f>
        <v>0</v>
      </c>
      <c r="BF583" s="214">
        <f>IF(N583="snížená",J583,0)</f>
        <v>0</v>
      </c>
      <c r="BG583" s="214">
        <f>IF(N583="zákl. přenesená",J583,0)</f>
        <v>0</v>
      </c>
      <c r="BH583" s="214">
        <f>IF(N583="sníž. přenesená",J583,0)</f>
        <v>0</v>
      </c>
      <c r="BI583" s="214">
        <f>IF(N583="nulová",J583,0)</f>
        <v>0</v>
      </c>
      <c r="BJ583" s="25" t="s">
        <v>78</v>
      </c>
      <c r="BK583" s="214">
        <f>ROUND(I583*H583,2)</f>
        <v>0</v>
      </c>
      <c r="BL583" s="25" t="s">
        <v>217</v>
      </c>
      <c r="BM583" s="25" t="s">
        <v>905</v>
      </c>
    </row>
    <row r="584" spans="2:51" s="12" customFormat="1" ht="27">
      <c r="B584" s="215"/>
      <c r="C584" s="216"/>
      <c r="D584" s="217" t="s">
        <v>219</v>
      </c>
      <c r="E584" s="218" t="s">
        <v>21</v>
      </c>
      <c r="F584" s="219" t="s">
        <v>898</v>
      </c>
      <c r="G584" s="216"/>
      <c r="H584" s="220">
        <v>102.407</v>
      </c>
      <c r="I584" s="221"/>
      <c r="J584" s="216"/>
      <c r="K584" s="216"/>
      <c r="L584" s="222"/>
      <c r="M584" s="223"/>
      <c r="N584" s="224"/>
      <c r="O584" s="224"/>
      <c r="P584" s="224"/>
      <c r="Q584" s="224"/>
      <c r="R584" s="224"/>
      <c r="S584" s="224"/>
      <c r="T584" s="225"/>
      <c r="AT584" s="226" t="s">
        <v>219</v>
      </c>
      <c r="AU584" s="226" t="s">
        <v>80</v>
      </c>
      <c r="AV584" s="12" t="s">
        <v>80</v>
      </c>
      <c r="AW584" s="12" t="s">
        <v>35</v>
      </c>
      <c r="AX584" s="12" t="s">
        <v>71</v>
      </c>
      <c r="AY584" s="226" t="s">
        <v>210</v>
      </c>
    </row>
    <row r="585" spans="2:51" s="12" customFormat="1" ht="13.5">
      <c r="B585" s="215"/>
      <c r="C585" s="216"/>
      <c r="D585" s="217" t="s">
        <v>219</v>
      </c>
      <c r="E585" s="218" t="s">
        <v>21</v>
      </c>
      <c r="F585" s="219" t="s">
        <v>899</v>
      </c>
      <c r="G585" s="216"/>
      <c r="H585" s="220">
        <v>2.604</v>
      </c>
      <c r="I585" s="221"/>
      <c r="J585" s="216"/>
      <c r="K585" s="216"/>
      <c r="L585" s="222"/>
      <c r="M585" s="223"/>
      <c r="N585" s="224"/>
      <c r="O585" s="224"/>
      <c r="P585" s="224"/>
      <c r="Q585" s="224"/>
      <c r="R585" s="224"/>
      <c r="S585" s="224"/>
      <c r="T585" s="225"/>
      <c r="AT585" s="226" t="s">
        <v>219</v>
      </c>
      <c r="AU585" s="226" t="s">
        <v>80</v>
      </c>
      <c r="AV585" s="12" t="s">
        <v>80</v>
      </c>
      <c r="AW585" s="12" t="s">
        <v>35</v>
      </c>
      <c r="AX585" s="12" t="s">
        <v>71</v>
      </c>
      <c r="AY585" s="226" t="s">
        <v>210</v>
      </c>
    </row>
    <row r="586" spans="2:51" s="14" customFormat="1" ht="13.5">
      <c r="B586" s="248"/>
      <c r="C586" s="249"/>
      <c r="D586" s="217" t="s">
        <v>219</v>
      </c>
      <c r="E586" s="250" t="s">
        <v>21</v>
      </c>
      <c r="F586" s="251" t="s">
        <v>900</v>
      </c>
      <c r="G586" s="249"/>
      <c r="H586" s="252">
        <v>105.011</v>
      </c>
      <c r="I586" s="253"/>
      <c r="J586" s="249"/>
      <c r="K586" s="249"/>
      <c r="L586" s="254"/>
      <c r="M586" s="255"/>
      <c r="N586" s="256"/>
      <c r="O586" s="256"/>
      <c r="P586" s="256"/>
      <c r="Q586" s="256"/>
      <c r="R586" s="256"/>
      <c r="S586" s="256"/>
      <c r="T586" s="257"/>
      <c r="AT586" s="258" t="s">
        <v>219</v>
      </c>
      <c r="AU586" s="258" t="s">
        <v>80</v>
      </c>
      <c r="AV586" s="14" t="s">
        <v>88</v>
      </c>
      <c r="AW586" s="14" t="s">
        <v>35</v>
      </c>
      <c r="AX586" s="14" t="s">
        <v>71</v>
      </c>
      <c r="AY586" s="258" t="s">
        <v>210</v>
      </c>
    </row>
    <row r="587" spans="2:51" s="12" customFormat="1" ht="27">
      <c r="B587" s="215"/>
      <c r="C587" s="216"/>
      <c r="D587" s="217" t="s">
        <v>219</v>
      </c>
      <c r="E587" s="218" t="s">
        <v>21</v>
      </c>
      <c r="F587" s="219" t="s">
        <v>901</v>
      </c>
      <c r="G587" s="216"/>
      <c r="H587" s="220">
        <v>38.87</v>
      </c>
      <c r="I587" s="221"/>
      <c r="J587" s="216"/>
      <c r="K587" s="216"/>
      <c r="L587" s="222"/>
      <c r="M587" s="223"/>
      <c r="N587" s="224"/>
      <c r="O587" s="224"/>
      <c r="P587" s="224"/>
      <c r="Q587" s="224"/>
      <c r="R587" s="224"/>
      <c r="S587" s="224"/>
      <c r="T587" s="225"/>
      <c r="AT587" s="226" t="s">
        <v>219</v>
      </c>
      <c r="AU587" s="226" t="s">
        <v>80</v>
      </c>
      <c r="AV587" s="12" t="s">
        <v>80</v>
      </c>
      <c r="AW587" s="12" t="s">
        <v>35</v>
      </c>
      <c r="AX587" s="12" t="s">
        <v>71</v>
      </c>
      <c r="AY587" s="226" t="s">
        <v>210</v>
      </c>
    </row>
    <row r="588" spans="2:51" s="13" customFormat="1" ht="13.5">
      <c r="B588" s="227"/>
      <c r="C588" s="228"/>
      <c r="D588" s="217" t="s">
        <v>219</v>
      </c>
      <c r="E588" s="229" t="s">
        <v>21</v>
      </c>
      <c r="F588" s="230" t="s">
        <v>828</v>
      </c>
      <c r="G588" s="228"/>
      <c r="H588" s="231">
        <v>143.881</v>
      </c>
      <c r="I588" s="232"/>
      <c r="J588" s="228"/>
      <c r="K588" s="228"/>
      <c r="L588" s="233"/>
      <c r="M588" s="234"/>
      <c r="N588" s="235"/>
      <c r="O588" s="235"/>
      <c r="P588" s="235"/>
      <c r="Q588" s="235"/>
      <c r="R588" s="235"/>
      <c r="S588" s="235"/>
      <c r="T588" s="236"/>
      <c r="AT588" s="237" t="s">
        <v>219</v>
      </c>
      <c r="AU588" s="237" t="s">
        <v>80</v>
      </c>
      <c r="AV588" s="13" t="s">
        <v>217</v>
      </c>
      <c r="AW588" s="13" t="s">
        <v>35</v>
      </c>
      <c r="AX588" s="13" t="s">
        <v>78</v>
      </c>
      <c r="AY588" s="237" t="s">
        <v>210</v>
      </c>
    </row>
    <row r="589" spans="2:65" s="1" customFormat="1" ht="25.5" customHeight="1">
      <c r="B589" s="41"/>
      <c r="C589" s="203" t="s">
        <v>906</v>
      </c>
      <c r="D589" s="203" t="s">
        <v>212</v>
      </c>
      <c r="E589" s="204" t="s">
        <v>907</v>
      </c>
      <c r="F589" s="205" t="s">
        <v>908</v>
      </c>
      <c r="G589" s="206" t="s">
        <v>226</v>
      </c>
      <c r="H589" s="207">
        <v>77.74</v>
      </c>
      <c r="I589" s="208"/>
      <c r="J589" s="209">
        <f>ROUND(I589*H589,2)</f>
        <v>0</v>
      </c>
      <c r="K589" s="205" t="s">
        <v>216</v>
      </c>
      <c r="L589" s="61"/>
      <c r="M589" s="210" t="s">
        <v>21</v>
      </c>
      <c r="N589" s="211" t="s">
        <v>42</v>
      </c>
      <c r="O589" s="42"/>
      <c r="P589" s="212">
        <f>O589*H589</f>
        <v>0</v>
      </c>
      <c r="Q589" s="212">
        <v>0.008</v>
      </c>
      <c r="R589" s="212">
        <f>Q589*H589</f>
        <v>0.6219199999999999</v>
      </c>
      <c r="S589" s="212">
        <v>0</v>
      </c>
      <c r="T589" s="213">
        <f>S589*H589</f>
        <v>0</v>
      </c>
      <c r="AR589" s="25" t="s">
        <v>217</v>
      </c>
      <c r="AT589" s="25" t="s">
        <v>212</v>
      </c>
      <c r="AU589" s="25" t="s">
        <v>80</v>
      </c>
      <c r="AY589" s="25" t="s">
        <v>210</v>
      </c>
      <c r="BE589" s="214">
        <f>IF(N589="základní",J589,0)</f>
        <v>0</v>
      </c>
      <c r="BF589" s="214">
        <f>IF(N589="snížená",J589,0)</f>
        <v>0</v>
      </c>
      <c r="BG589" s="214">
        <f>IF(N589="zákl. přenesená",J589,0)</f>
        <v>0</v>
      </c>
      <c r="BH589" s="214">
        <f>IF(N589="sníž. přenesená",J589,0)</f>
        <v>0</v>
      </c>
      <c r="BI589" s="214">
        <f>IF(N589="nulová",J589,0)</f>
        <v>0</v>
      </c>
      <c r="BJ589" s="25" t="s">
        <v>78</v>
      </c>
      <c r="BK589" s="214">
        <f>ROUND(I589*H589,2)</f>
        <v>0</v>
      </c>
      <c r="BL589" s="25" t="s">
        <v>217</v>
      </c>
      <c r="BM589" s="25" t="s">
        <v>909</v>
      </c>
    </row>
    <row r="590" spans="2:51" s="12" customFormat="1" ht="27">
      <c r="B590" s="215"/>
      <c r="C590" s="216"/>
      <c r="D590" s="217" t="s">
        <v>219</v>
      </c>
      <c r="E590" s="218" t="s">
        <v>21</v>
      </c>
      <c r="F590" s="219" t="s">
        <v>910</v>
      </c>
      <c r="G590" s="216"/>
      <c r="H590" s="220">
        <v>77.74</v>
      </c>
      <c r="I590" s="221"/>
      <c r="J590" s="216"/>
      <c r="K590" s="216"/>
      <c r="L590" s="222"/>
      <c r="M590" s="223"/>
      <c r="N590" s="224"/>
      <c r="O590" s="224"/>
      <c r="P590" s="224"/>
      <c r="Q590" s="224"/>
      <c r="R590" s="224"/>
      <c r="S590" s="224"/>
      <c r="T590" s="225"/>
      <c r="AT590" s="226" t="s">
        <v>219</v>
      </c>
      <c r="AU590" s="226" t="s">
        <v>80</v>
      </c>
      <c r="AV590" s="12" t="s">
        <v>80</v>
      </c>
      <c r="AW590" s="12" t="s">
        <v>35</v>
      </c>
      <c r="AX590" s="12" t="s">
        <v>78</v>
      </c>
      <c r="AY590" s="226" t="s">
        <v>210</v>
      </c>
    </row>
    <row r="591" spans="2:65" s="1" customFormat="1" ht="16.5" customHeight="1">
      <c r="B591" s="41"/>
      <c r="C591" s="203" t="s">
        <v>911</v>
      </c>
      <c r="D591" s="203" t="s">
        <v>212</v>
      </c>
      <c r="E591" s="204" t="s">
        <v>912</v>
      </c>
      <c r="F591" s="205" t="s">
        <v>913</v>
      </c>
      <c r="G591" s="206" t="s">
        <v>226</v>
      </c>
      <c r="H591" s="207">
        <v>84.249</v>
      </c>
      <c r="I591" s="208"/>
      <c r="J591" s="209">
        <f>ROUND(I591*H591,2)</f>
        <v>0</v>
      </c>
      <c r="K591" s="205" t="s">
        <v>216</v>
      </c>
      <c r="L591" s="61"/>
      <c r="M591" s="210" t="s">
        <v>21</v>
      </c>
      <c r="N591" s="211" t="s">
        <v>42</v>
      </c>
      <c r="O591" s="42"/>
      <c r="P591" s="212">
        <f>O591*H591</f>
        <v>0</v>
      </c>
      <c r="Q591" s="212">
        <v>0</v>
      </c>
      <c r="R591" s="212">
        <f>Q591*H591</f>
        <v>0</v>
      </c>
      <c r="S591" s="212">
        <v>0</v>
      </c>
      <c r="T591" s="213">
        <f>S591*H591</f>
        <v>0</v>
      </c>
      <c r="AR591" s="25" t="s">
        <v>217</v>
      </c>
      <c r="AT591" s="25" t="s">
        <v>212</v>
      </c>
      <c r="AU591" s="25" t="s">
        <v>80</v>
      </c>
      <c r="AY591" s="25" t="s">
        <v>210</v>
      </c>
      <c r="BE591" s="214">
        <f>IF(N591="základní",J591,0)</f>
        <v>0</v>
      </c>
      <c r="BF591" s="214">
        <f>IF(N591="snížená",J591,0)</f>
        <v>0</v>
      </c>
      <c r="BG591" s="214">
        <f>IF(N591="zákl. přenesená",J591,0)</f>
        <v>0</v>
      </c>
      <c r="BH591" s="214">
        <f>IF(N591="sníž. přenesená",J591,0)</f>
        <v>0</v>
      </c>
      <c r="BI591" s="214">
        <f>IF(N591="nulová",J591,0)</f>
        <v>0</v>
      </c>
      <c r="BJ591" s="25" t="s">
        <v>78</v>
      </c>
      <c r="BK591" s="214">
        <f>ROUND(I591*H591,2)</f>
        <v>0</v>
      </c>
      <c r="BL591" s="25" t="s">
        <v>217</v>
      </c>
      <c r="BM591" s="25" t="s">
        <v>914</v>
      </c>
    </row>
    <row r="592" spans="2:51" s="12" customFormat="1" ht="13.5">
      <c r="B592" s="215"/>
      <c r="C592" s="216"/>
      <c r="D592" s="217" t="s">
        <v>219</v>
      </c>
      <c r="E592" s="218" t="s">
        <v>21</v>
      </c>
      <c r="F592" s="219" t="s">
        <v>915</v>
      </c>
      <c r="G592" s="216"/>
      <c r="H592" s="220">
        <v>9.206</v>
      </c>
      <c r="I592" s="221"/>
      <c r="J592" s="216"/>
      <c r="K592" s="216"/>
      <c r="L592" s="222"/>
      <c r="M592" s="223"/>
      <c r="N592" s="224"/>
      <c r="O592" s="224"/>
      <c r="P592" s="224"/>
      <c r="Q592" s="224"/>
      <c r="R592" s="224"/>
      <c r="S592" s="224"/>
      <c r="T592" s="225"/>
      <c r="AT592" s="226" t="s">
        <v>219</v>
      </c>
      <c r="AU592" s="226" t="s">
        <v>80</v>
      </c>
      <c r="AV592" s="12" t="s">
        <v>80</v>
      </c>
      <c r="AW592" s="12" t="s">
        <v>35</v>
      </c>
      <c r="AX592" s="12" t="s">
        <v>71</v>
      </c>
      <c r="AY592" s="226" t="s">
        <v>210</v>
      </c>
    </row>
    <row r="593" spans="2:51" s="12" customFormat="1" ht="27">
      <c r="B593" s="215"/>
      <c r="C593" s="216"/>
      <c r="D593" s="217" t="s">
        <v>219</v>
      </c>
      <c r="E593" s="218" t="s">
        <v>21</v>
      </c>
      <c r="F593" s="219" t="s">
        <v>916</v>
      </c>
      <c r="G593" s="216"/>
      <c r="H593" s="220">
        <v>38.385</v>
      </c>
      <c r="I593" s="221"/>
      <c r="J593" s="216"/>
      <c r="K593" s="216"/>
      <c r="L593" s="222"/>
      <c r="M593" s="223"/>
      <c r="N593" s="224"/>
      <c r="O593" s="224"/>
      <c r="P593" s="224"/>
      <c r="Q593" s="224"/>
      <c r="R593" s="224"/>
      <c r="S593" s="224"/>
      <c r="T593" s="225"/>
      <c r="AT593" s="226" t="s">
        <v>219</v>
      </c>
      <c r="AU593" s="226" t="s">
        <v>80</v>
      </c>
      <c r="AV593" s="12" t="s">
        <v>80</v>
      </c>
      <c r="AW593" s="12" t="s">
        <v>35</v>
      </c>
      <c r="AX593" s="12" t="s">
        <v>71</v>
      </c>
      <c r="AY593" s="226" t="s">
        <v>210</v>
      </c>
    </row>
    <row r="594" spans="2:51" s="12" customFormat="1" ht="27">
      <c r="B594" s="215"/>
      <c r="C594" s="216"/>
      <c r="D594" s="217" t="s">
        <v>219</v>
      </c>
      <c r="E594" s="218" t="s">
        <v>21</v>
      </c>
      <c r="F594" s="219" t="s">
        <v>917</v>
      </c>
      <c r="G594" s="216"/>
      <c r="H594" s="220">
        <v>32.525</v>
      </c>
      <c r="I594" s="221"/>
      <c r="J594" s="216"/>
      <c r="K594" s="216"/>
      <c r="L594" s="222"/>
      <c r="M594" s="223"/>
      <c r="N594" s="224"/>
      <c r="O594" s="224"/>
      <c r="P594" s="224"/>
      <c r="Q594" s="224"/>
      <c r="R594" s="224"/>
      <c r="S594" s="224"/>
      <c r="T594" s="225"/>
      <c r="AT594" s="226" t="s">
        <v>219</v>
      </c>
      <c r="AU594" s="226" t="s">
        <v>80</v>
      </c>
      <c r="AV594" s="12" t="s">
        <v>80</v>
      </c>
      <c r="AW594" s="12" t="s">
        <v>35</v>
      </c>
      <c r="AX594" s="12" t="s">
        <v>71</v>
      </c>
      <c r="AY594" s="226" t="s">
        <v>210</v>
      </c>
    </row>
    <row r="595" spans="2:51" s="12" customFormat="1" ht="13.5">
      <c r="B595" s="215"/>
      <c r="C595" s="216"/>
      <c r="D595" s="217" t="s">
        <v>219</v>
      </c>
      <c r="E595" s="218" t="s">
        <v>21</v>
      </c>
      <c r="F595" s="219" t="s">
        <v>918</v>
      </c>
      <c r="G595" s="216"/>
      <c r="H595" s="220">
        <v>4.133</v>
      </c>
      <c r="I595" s="221"/>
      <c r="J595" s="216"/>
      <c r="K595" s="216"/>
      <c r="L595" s="222"/>
      <c r="M595" s="223"/>
      <c r="N595" s="224"/>
      <c r="O595" s="224"/>
      <c r="P595" s="224"/>
      <c r="Q595" s="224"/>
      <c r="R595" s="224"/>
      <c r="S595" s="224"/>
      <c r="T595" s="225"/>
      <c r="AT595" s="226" t="s">
        <v>219</v>
      </c>
      <c r="AU595" s="226" t="s">
        <v>80</v>
      </c>
      <c r="AV595" s="12" t="s">
        <v>80</v>
      </c>
      <c r="AW595" s="12" t="s">
        <v>35</v>
      </c>
      <c r="AX595" s="12" t="s">
        <v>71</v>
      </c>
      <c r="AY595" s="226" t="s">
        <v>210</v>
      </c>
    </row>
    <row r="596" spans="2:51" s="13" customFormat="1" ht="13.5">
      <c r="B596" s="227"/>
      <c r="C596" s="228"/>
      <c r="D596" s="217" t="s">
        <v>219</v>
      </c>
      <c r="E596" s="229" t="s">
        <v>21</v>
      </c>
      <c r="F596" s="230" t="s">
        <v>240</v>
      </c>
      <c r="G596" s="228"/>
      <c r="H596" s="231">
        <v>84.249</v>
      </c>
      <c r="I596" s="232"/>
      <c r="J596" s="228"/>
      <c r="K596" s="228"/>
      <c r="L596" s="233"/>
      <c r="M596" s="234"/>
      <c r="N596" s="235"/>
      <c r="O596" s="235"/>
      <c r="P596" s="235"/>
      <c r="Q596" s="235"/>
      <c r="R596" s="235"/>
      <c r="S596" s="235"/>
      <c r="T596" s="236"/>
      <c r="AT596" s="237" t="s">
        <v>219</v>
      </c>
      <c r="AU596" s="237" t="s">
        <v>80</v>
      </c>
      <c r="AV596" s="13" t="s">
        <v>217</v>
      </c>
      <c r="AW596" s="13" t="s">
        <v>35</v>
      </c>
      <c r="AX596" s="13" t="s">
        <v>78</v>
      </c>
      <c r="AY596" s="237" t="s">
        <v>210</v>
      </c>
    </row>
    <row r="597" spans="2:63" s="11" customFormat="1" ht="29.85" customHeight="1">
      <c r="B597" s="187"/>
      <c r="C597" s="188"/>
      <c r="D597" s="189" t="s">
        <v>70</v>
      </c>
      <c r="E597" s="201" t="s">
        <v>535</v>
      </c>
      <c r="F597" s="201" t="s">
        <v>919</v>
      </c>
      <c r="G597" s="188"/>
      <c r="H597" s="188"/>
      <c r="I597" s="191"/>
      <c r="J597" s="202">
        <f>BK597</f>
        <v>0</v>
      </c>
      <c r="K597" s="188"/>
      <c r="L597" s="193"/>
      <c r="M597" s="194"/>
      <c r="N597" s="195"/>
      <c r="O597" s="195"/>
      <c r="P597" s="196">
        <f>SUM(P598:P807)</f>
        <v>0</v>
      </c>
      <c r="Q597" s="195"/>
      <c r="R597" s="196">
        <f>SUM(R598:R807)</f>
        <v>11.09309654</v>
      </c>
      <c r="S597" s="195"/>
      <c r="T597" s="197">
        <f>SUM(T598:T807)</f>
        <v>0.49686</v>
      </c>
      <c r="AR597" s="198" t="s">
        <v>78</v>
      </c>
      <c r="AT597" s="199" t="s">
        <v>70</v>
      </c>
      <c r="AU597" s="199" t="s">
        <v>78</v>
      </c>
      <c r="AY597" s="198" t="s">
        <v>210</v>
      </c>
      <c r="BK597" s="200">
        <f>SUM(BK598:BK807)</f>
        <v>0</v>
      </c>
    </row>
    <row r="598" spans="2:65" s="1" customFormat="1" ht="16.5" customHeight="1">
      <c r="B598" s="41"/>
      <c r="C598" s="203" t="s">
        <v>920</v>
      </c>
      <c r="D598" s="203" t="s">
        <v>212</v>
      </c>
      <c r="E598" s="204" t="s">
        <v>921</v>
      </c>
      <c r="F598" s="205" t="s">
        <v>922</v>
      </c>
      <c r="G598" s="206" t="s">
        <v>226</v>
      </c>
      <c r="H598" s="207">
        <v>9.1</v>
      </c>
      <c r="I598" s="208"/>
      <c r="J598" s="209">
        <f>ROUND(I598*H598,2)</f>
        <v>0</v>
      </c>
      <c r="K598" s="205" t="s">
        <v>216</v>
      </c>
      <c r="L598" s="61"/>
      <c r="M598" s="210" t="s">
        <v>21</v>
      </c>
      <c r="N598" s="211" t="s">
        <v>42</v>
      </c>
      <c r="O598" s="42"/>
      <c r="P598" s="212">
        <f>O598*H598</f>
        <v>0</v>
      </c>
      <c r="Q598" s="212">
        <v>0.00026</v>
      </c>
      <c r="R598" s="212">
        <f>Q598*H598</f>
        <v>0.0023659999999999996</v>
      </c>
      <c r="S598" s="212">
        <v>0</v>
      </c>
      <c r="T598" s="213">
        <f>S598*H598</f>
        <v>0</v>
      </c>
      <c r="AR598" s="25" t="s">
        <v>217</v>
      </c>
      <c r="AT598" s="25" t="s">
        <v>212</v>
      </c>
      <c r="AU598" s="25" t="s">
        <v>80</v>
      </c>
      <c r="AY598" s="25" t="s">
        <v>210</v>
      </c>
      <c r="BE598" s="214">
        <f>IF(N598="základní",J598,0)</f>
        <v>0</v>
      </c>
      <c r="BF598" s="214">
        <f>IF(N598="snížená",J598,0)</f>
        <v>0</v>
      </c>
      <c r="BG598" s="214">
        <f>IF(N598="zákl. přenesená",J598,0)</f>
        <v>0</v>
      </c>
      <c r="BH598" s="214">
        <f>IF(N598="sníž. přenesená",J598,0)</f>
        <v>0</v>
      </c>
      <c r="BI598" s="214">
        <f>IF(N598="nulová",J598,0)</f>
        <v>0</v>
      </c>
      <c r="BJ598" s="25" t="s">
        <v>78</v>
      </c>
      <c r="BK598" s="214">
        <f>ROUND(I598*H598,2)</f>
        <v>0</v>
      </c>
      <c r="BL598" s="25" t="s">
        <v>217</v>
      </c>
      <c r="BM598" s="25" t="s">
        <v>923</v>
      </c>
    </row>
    <row r="599" spans="2:51" s="12" customFormat="1" ht="13.5">
      <c r="B599" s="215"/>
      <c r="C599" s="216"/>
      <c r="D599" s="217" t="s">
        <v>219</v>
      </c>
      <c r="E599" s="218" t="s">
        <v>21</v>
      </c>
      <c r="F599" s="219" t="s">
        <v>924</v>
      </c>
      <c r="G599" s="216"/>
      <c r="H599" s="220">
        <v>9.1</v>
      </c>
      <c r="I599" s="221"/>
      <c r="J599" s="216"/>
      <c r="K599" s="216"/>
      <c r="L599" s="222"/>
      <c r="M599" s="223"/>
      <c r="N599" s="224"/>
      <c r="O599" s="224"/>
      <c r="P599" s="224"/>
      <c r="Q599" s="224"/>
      <c r="R599" s="224"/>
      <c r="S599" s="224"/>
      <c r="T599" s="225"/>
      <c r="AT599" s="226" t="s">
        <v>219</v>
      </c>
      <c r="AU599" s="226" t="s">
        <v>80</v>
      </c>
      <c r="AV599" s="12" t="s">
        <v>80</v>
      </c>
      <c r="AW599" s="12" t="s">
        <v>35</v>
      </c>
      <c r="AX599" s="12" t="s">
        <v>78</v>
      </c>
      <c r="AY599" s="226" t="s">
        <v>210</v>
      </c>
    </row>
    <row r="600" spans="2:65" s="1" customFormat="1" ht="25.5" customHeight="1">
      <c r="B600" s="41"/>
      <c r="C600" s="203" t="s">
        <v>925</v>
      </c>
      <c r="D600" s="203" t="s">
        <v>212</v>
      </c>
      <c r="E600" s="204" t="s">
        <v>926</v>
      </c>
      <c r="F600" s="205" t="s">
        <v>927</v>
      </c>
      <c r="G600" s="206" t="s">
        <v>226</v>
      </c>
      <c r="H600" s="207">
        <v>9.1</v>
      </c>
      <c r="I600" s="208"/>
      <c r="J600" s="209">
        <f>ROUND(I600*H600,2)</f>
        <v>0</v>
      </c>
      <c r="K600" s="205" t="s">
        <v>216</v>
      </c>
      <c r="L600" s="61"/>
      <c r="M600" s="210" t="s">
        <v>21</v>
      </c>
      <c r="N600" s="211" t="s">
        <v>42</v>
      </c>
      <c r="O600" s="42"/>
      <c r="P600" s="212">
        <f>O600*H600</f>
        <v>0</v>
      </c>
      <c r="Q600" s="212">
        <v>0.00865</v>
      </c>
      <c r="R600" s="212">
        <f>Q600*H600</f>
        <v>0.078715</v>
      </c>
      <c r="S600" s="212">
        <v>0</v>
      </c>
      <c r="T600" s="213">
        <f>S600*H600</f>
        <v>0</v>
      </c>
      <c r="AR600" s="25" t="s">
        <v>217</v>
      </c>
      <c r="AT600" s="25" t="s">
        <v>212</v>
      </c>
      <c r="AU600" s="25" t="s">
        <v>80</v>
      </c>
      <c r="AY600" s="25" t="s">
        <v>210</v>
      </c>
      <c r="BE600" s="214">
        <f>IF(N600="základní",J600,0)</f>
        <v>0</v>
      </c>
      <c r="BF600" s="214">
        <f>IF(N600="snížená",J600,0)</f>
        <v>0</v>
      </c>
      <c r="BG600" s="214">
        <f>IF(N600="zákl. přenesená",J600,0)</f>
        <v>0</v>
      </c>
      <c r="BH600" s="214">
        <f>IF(N600="sníž. přenesená",J600,0)</f>
        <v>0</v>
      </c>
      <c r="BI600" s="214">
        <f>IF(N600="nulová",J600,0)</f>
        <v>0</v>
      </c>
      <c r="BJ600" s="25" t="s">
        <v>78</v>
      </c>
      <c r="BK600" s="214">
        <f>ROUND(I600*H600,2)</f>
        <v>0</v>
      </c>
      <c r="BL600" s="25" t="s">
        <v>217</v>
      </c>
      <c r="BM600" s="25" t="s">
        <v>928</v>
      </c>
    </row>
    <row r="601" spans="2:51" s="12" customFormat="1" ht="13.5">
      <c r="B601" s="215"/>
      <c r="C601" s="216"/>
      <c r="D601" s="217" t="s">
        <v>219</v>
      </c>
      <c r="E601" s="218" t="s">
        <v>21</v>
      </c>
      <c r="F601" s="219" t="s">
        <v>924</v>
      </c>
      <c r="G601" s="216"/>
      <c r="H601" s="220">
        <v>9.1</v>
      </c>
      <c r="I601" s="221"/>
      <c r="J601" s="216"/>
      <c r="K601" s="216"/>
      <c r="L601" s="222"/>
      <c r="M601" s="223"/>
      <c r="N601" s="224"/>
      <c r="O601" s="224"/>
      <c r="P601" s="224"/>
      <c r="Q601" s="224"/>
      <c r="R601" s="224"/>
      <c r="S601" s="224"/>
      <c r="T601" s="225"/>
      <c r="AT601" s="226" t="s">
        <v>219</v>
      </c>
      <c r="AU601" s="226" t="s">
        <v>80</v>
      </c>
      <c r="AV601" s="12" t="s">
        <v>80</v>
      </c>
      <c r="AW601" s="12" t="s">
        <v>35</v>
      </c>
      <c r="AX601" s="12" t="s">
        <v>78</v>
      </c>
      <c r="AY601" s="226" t="s">
        <v>210</v>
      </c>
    </row>
    <row r="602" spans="2:65" s="1" customFormat="1" ht="16.5" customHeight="1">
      <c r="B602" s="41"/>
      <c r="C602" s="238" t="s">
        <v>929</v>
      </c>
      <c r="D602" s="238" t="s">
        <v>302</v>
      </c>
      <c r="E602" s="239" t="s">
        <v>930</v>
      </c>
      <c r="F602" s="240" t="s">
        <v>931</v>
      </c>
      <c r="G602" s="241" t="s">
        <v>226</v>
      </c>
      <c r="H602" s="242">
        <v>9.282</v>
      </c>
      <c r="I602" s="243"/>
      <c r="J602" s="244">
        <f>ROUND(I602*H602,2)</f>
        <v>0</v>
      </c>
      <c r="K602" s="240" t="s">
        <v>216</v>
      </c>
      <c r="L602" s="245"/>
      <c r="M602" s="246" t="s">
        <v>21</v>
      </c>
      <c r="N602" s="247" t="s">
        <v>42</v>
      </c>
      <c r="O602" s="42"/>
      <c r="P602" s="212">
        <f>O602*H602</f>
        <v>0</v>
      </c>
      <c r="Q602" s="212">
        <v>0.00272</v>
      </c>
      <c r="R602" s="212">
        <f>Q602*H602</f>
        <v>0.025247040000000002</v>
      </c>
      <c r="S602" s="212">
        <v>0</v>
      </c>
      <c r="T602" s="213">
        <f>S602*H602</f>
        <v>0</v>
      </c>
      <c r="AR602" s="25" t="s">
        <v>252</v>
      </c>
      <c r="AT602" s="25" t="s">
        <v>302</v>
      </c>
      <c r="AU602" s="25" t="s">
        <v>80</v>
      </c>
      <c r="AY602" s="25" t="s">
        <v>210</v>
      </c>
      <c r="BE602" s="214">
        <f>IF(N602="základní",J602,0)</f>
        <v>0</v>
      </c>
      <c r="BF602" s="214">
        <f>IF(N602="snížená",J602,0)</f>
        <v>0</v>
      </c>
      <c r="BG602" s="214">
        <f>IF(N602="zákl. přenesená",J602,0)</f>
        <v>0</v>
      </c>
      <c r="BH602" s="214">
        <f>IF(N602="sníž. přenesená",J602,0)</f>
        <v>0</v>
      </c>
      <c r="BI602" s="214">
        <f>IF(N602="nulová",J602,0)</f>
        <v>0</v>
      </c>
      <c r="BJ602" s="25" t="s">
        <v>78</v>
      </c>
      <c r="BK602" s="214">
        <f>ROUND(I602*H602,2)</f>
        <v>0</v>
      </c>
      <c r="BL602" s="25" t="s">
        <v>217</v>
      </c>
      <c r="BM602" s="25" t="s">
        <v>932</v>
      </c>
    </row>
    <row r="603" spans="2:51" s="12" customFormat="1" ht="13.5">
      <c r="B603" s="215"/>
      <c r="C603" s="216"/>
      <c r="D603" s="217" t="s">
        <v>219</v>
      </c>
      <c r="E603" s="216"/>
      <c r="F603" s="219" t="s">
        <v>933</v>
      </c>
      <c r="G603" s="216"/>
      <c r="H603" s="220">
        <v>9.282</v>
      </c>
      <c r="I603" s="221"/>
      <c r="J603" s="216"/>
      <c r="K603" s="216"/>
      <c r="L603" s="222"/>
      <c r="M603" s="223"/>
      <c r="N603" s="224"/>
      <c r="O603" s="224"/>
      <c r="P603" s="224"/>
      <c r="Q603" s="224"/>
      <c r="R603" s="224"/>
      <c r="S603" s="224"/>
      <c r="T603" s="225"/>
      <c r="AT603" s="226" t="s">
        <v>219</v>
      </c>
      <c r="AU603" s="226" t="s">
        <v>80</v>
      </c>
      <c r="AV603" s="12" t="s">
        <v>80</v>
      </c>
      <c r="AW603" s="12" t="s">
        <v>6</v>
      </c>
      <c r="AX603" s="12" t="s">
        <v>78</v>
      </c>
      <c r="AY603" s="226" t="s">
        <v>210</v>
      </c>
    </row>
    <row r="604" spans="2:65" s="1" customFormat="1" ht="25.5" customHeight="1">
      <c r="B604" s="41"/>
      <c r="C604" s="203" t="s">
        <v>934</v>
      </c>
      <c r="D604" s="203" t="s">
        <v>212</v>
      </c>
      <c r="E604" s="204" t="s">
        <v>935</v>
      </c>
      <c r="F604" s="205" t="s">
        <v>936</v>
      </c>
      <c r="G604" s="206" t="s">
        <v>226</v>
      </c>
      <c r="H604" s="207">
        <v>9.1</v>
      </c>
      <c r="I604" s="208"/>
      <c r="J604" s="209">
        <f>ROUND(I604*H604,2)</f>
        <v>0</v>
      </c>
      <c r="K604" s="205" t="s">
        <v>216</v>
      </c>
      <c r="L604" s="61"/>
      <c r="M604" s="210" t="s">
        <v>21</v>
      </c>
      <c r="N604" s="211" t="s">
        <v>42</v>
      </c>
      <c r="O604" s="42"/>
      <c r="P604" s="212">
        <f>O604*H604</f>
        <v>0</v>
      </c>
      <c r="Q604" s="212">
        <v>9E-05</v>
      </c>
      <c r="R604" s="212">
        <f>Q604*H604</f>
        <v>0.0008190000000000001</v>
      </c>
      <c r="S604" s="212">
        <v>0</v>
      </c>
      <c r="T604" s="213">
        <f>S604*H604</f>
        <v>0</v>
      </c>
      <c r="AR604" s="25" t="s">
        <v>217</v>
      </c>
      <c r="AT604" s="25" t="s">
        <v>212</v>
      </c>
      <c r="AU604" s="25" t="s">
        <v>80</v>
      </c>
      <c r="AY604" s="25" t="s">
        <v>210</v>
      </c>
      <c r="BE604" s="214">
        <f>IF(N604="základní",J604,0)</f>
        <v>0</v>
      </c>
      <c r="BF604" s="214">
        <f>IF(N604="snížená",J604,0)</f>
        <v>0</v>
      </c>
      <c r="BG604" s="214">
        <f>IF(N604="zákl. přenesená",J604,0)</f>
        <v>0</v>
      </c>
      <c r="BH604" s="214">
        <f>IF(N604="sníž. přenesená",J604,0)</f>
        <v>0</v>
      </c>
      <c r="BI604" s="214">
        <f>IF(N604="nulová",J604,0)</f>
        <v>0</v>
      </c>
      <c r="BJ604" s="25" t="s">
        <v>78</v>
      </c>
      <c r="BK604" s="214">
        <f>ROUND(I604*H604,2)</f>
        <v>0</v>
      </c>
      <c r="BL604" s="25" t="s">
        <v>217</v>
      </c>
      <c r="BM604" s="25" t="s">
        <v>937</v>
      </c>
    </row>
    <row r="605" spans="2:65" s="1" customFormat="1" ht="25.5" customHeight="1">
      <c r="B605" s="41"/>
      <c r="C605" s="203" t="s">
        <v>938</v>
      </c>
      <c r="D605" s="203" t="s">
        <v>212</v>
      </c>
      <c r="E605" s="204" t="s">
        <v>939</v>
      </c>
      <c r="F605" s="205" t="s">
        <v>940</v>
      </c>
      <c r="G605" s="206" t="s">
        <v>226</v>
      </c>
      <c r="H605" s="207">
        <v>9.1</v>
      </c>
      <c r="I605" s="208"/>
      <c r="J605" s="209">
        <f>ROUND(I605*H605,2)</f>
        <v>0</v>
      </c>
      <c r="K605" s="205" t="s">
        <v>216</v>
      </c>
      <c r="L605" s="61"/>
      <c r="M605" s="210" t="s">
        <v>21</v>
      </c>
      <c r="N605" s="211" t="s">
        <v>42</v>
      </c>
      <c r="O605" s="42"/>
      <c r="P605" s="212">
        <f>O605*H605</f>
        <v>0</v>
      </c>
      <c r="Q605" s="212">
        <v>0.00478</v>
      </c>
      <c r="R605" s="212">
        <f>Q605*H605</f>
        <v>0.043498</v>
      </c>
      <c r="S605" s="212">
        <v>0</v>
      </c>
      <c r="T605" s="213">
        <f>S605*H605</f>
        <v>0</v>
      </c>
      <c r="AR605" s="25" t="s">
        <v>217</v>
      </c>
      <c r="AT605" s="25" t="s">
        <v>212</v>
      </c>
      <c r="AU605" s="25" t="s">
        <v>80</v>
      </c>
      <c r="AY605" s="25" t="s">
        <v>210</v>
      </c>
      <c r="BE605" s="214">
        <f>IF(N605="základní",J605,0)</f>
        <v>0</v>
      </c>
      <c r="BF605" s="214">
        <f>IF(N605="snížená",J605,0)</f>
        <v>0</v>
      </c>
      <c r="BG605" s="214">
        <f>IF(N605="zákl. přenesená",J605,0)</f>
        <v>0</v>
      </c>
      <c r="BH605" s="214">
        <f>IF(N605="sníž. přenesená",J605,0)</f>
        <v>0</v>
      </c>
      <c r="BI605" s="214">
        <f>IF(N605="nulová",J605,0)</f>
        <v>0</v>
      </c>
      <c r="BJ605" s="25" t="s">
        <v>78</v>
      </c>
      <c r="BK605" s="214">
        <f>ROUND(I605*H605,2)</f>
        <v>0</v>
      </c>
      <c r="BL605" s="25" t="s">
        <v>217</v>
      </c>
      <c r="BM605" s="25" t="s">
        <v>941</v>
      </c>
    </row>
    <row r="606" spans="2:65" s="1" customFormat="1" ht="16.5" customHeight="1">
      <c r="B606" s="41"/>
      <c r="C606" s="203" t="s">
        <v>942</v>
      </c>
      <c r="D606" s="203" t="s">
        <v>212</v>
      </c>
      <c r="E606" s="204" t="s">
        <v>943</v>
      </c>
      <c r="F606" s="205" t="s">
        <v>944</v>
      </c>
      <c r="G606" s="206" t="s">
        <v>226</v>
      </c>
      <c r="H606" s="207">
        <v>332.947</v>
      </c>
      <c r="I606" s="208"/>
      <c r="J606" s="209">
        <f>ROUND(I606*H606,2)</f>
        <v>0</v>
      </c>
      <c r="K606" s="205" t="s">
        <v>216</v>
      </c>
      <c r="L606" s="61"/>
      <c r="M606" s="210" t="s">
        <v>21</v>
      </c>
      <c r="N606" s="211" t="s">
        <v>42</v>
      </c>
      <c r="O606" s="42"/>
      <c r="P606" s="212">
        <f>O606*H606</f>
        <v>0</v>
      </c>
      <c r="Q606" s="212">
        <v>0.00026</v>
      </c>
      <c r="R606" s="212">
        <f>Q606*H606</f>
        <v>0.08656622</v>
      </c>
      <c r="S606" s="212">
        <v>0</v>
      </c>
      <c r="T606" s="213">
        <f>S606*H606</f>
        <v>0</v>
      </c>
      <c r="AR606" s="25" t="s">
        <v>217</v>
      </c>
      <c r="AT606" s="25" t="s">
        <v>212</v>
      </c>
      <c r="AU606" s="25" t="s">
        <v>80</v>
      </c>
      <c r="AY606" s="25" t="s">
        <v>210</v>
      </c>
      <c r="BE606" s="214">
        <f>IF(N606="základní",J606,0)</f>
        <v>0</v>
      </c>
      <c r="BF606" s="214">
        <f>IF(N606="snížená",J606,0)</f>
        <v>0</v>
      </c>
      <c r="BG606" s="214">
        <f>IF(N606="zákl. přenesená",J606,0)</f>
        <v>0</v>
      </c>
      <c r="BH606" s="214">
        <f>IF(N606="sníž. přenesená",J606,0)</f>
        <v>0</v>
      </c>
      <c r="BI606" s="214">
        <f>IF(N606="nulová",J606,0)</f>
        <v>0</v>
      </c>
      <c r="BJ606" s="25" t="s">
        <v>78</v>
      </c>
      <c r="BK606" s="214">
        <f>ROUND(I606*H606,2)</f>
        <v>0</v>
      </c>
      <c r="BL606" s="25" t="s">
        <v>217</v>
      </c>
      <c r="BM606" s="25" t="s">
        <v>945</v>
      </c>
    </row>
    <row r="607" spans="2:51" s="12" customFormat="1" ht="13.5">
      <c r="B607" s="215"/>
      <c r="C607" s="216"/>
      <c r="D607" s="217" t="s">
        <v>219</v>
      </c>
      <c r="E607" s="218" t="s">
        <v>21</v>
      </c>
      <c r="F607" s="219" t="s">
        <v>946</v>
      </c>
      <c r="G607" s="216"/>
      <c r="H607" s="220">
        <v>75.497</v>
      </c>
      <c r="I607" s="221"/>
      <c r="J607" s="216"/>
      <c r="K607" s="216"/>
      <c r="L607" s="222"/>
      <c r="M607" s="223"/>
      <c r="N607" s="224"/>
      <c r="O607" s="224"/>
      <c r="P607" s="224"/>
      <c r="Q607" s="224"/>
      <c r="R607" s="224"/>
      <c r="S607" s="224"/>
      <c r="T607" s="225"/>
      <c r="AT607" s="226" t="s">
        <v>219</v>
      </c>
      <c r="AU607" s="226" t="s">
        <v>80</v>
      </c>
      <c r="AV607" s="12" t="s">
        <v>80</v>
      </c>
      <c r="AW607" s="12" t="s">
        <v>35</v>
      </c>
      <c r="AX607" s="12" t="s">
        <v>71</v>
      </c>
      <c r="AY607" s="226" t="s">
        <v>210</v>
      </c>
    </row>
    <row r="608" spans="2:51" s="12" customFormat="1" ht="13.5">
      <c r="B608" s="215"/>
      <c r="C608" s="216"/>
      <c r="D608" s="217" t="s">
        <v>219</v>
      </c>
      <c r="E608" s="218" t="s">
        <v>21</v>
      </c>
      <c r="F608" s="219" t="s">
        <v>947</v>
      </c>
      <c r="G608" s="216"/>
      <c r="H608" s="220">
        <v>48.54</v>
      </c>
      <c r="I608" s="221"/>
      <c r="J608" s="216"/>
      <c r="K608" s="216"/>
      <c r="L608" s="222"/>
      <c r="M608" s="223"/>
      <c r="N608" s="224"/>
      <c r="O608" s="224"/>
      <c r="P608" s="224"/>
      <c r="Q608" s="224"/>
      <c r="R608" s="224"/>
      <c r="S608" s="224"/>
      <c r="T608" s="225"/>
      <c r="AT608" s="226" t="s">
        <v>219</v>
      </c>
      <c r="AU608" s="226" t="s">
        <v>80</v>
      </c>
      <c r="AV608" s="12" t="s">
        <v>80</v>
      </c>
      <c r="AW608" s="12" t="s">
        <v>35</v>
      </c>
      <c r="AX608" s="12" t="s">
        <v>71</v>
      </c>
      <c r="AY608" s="226" t="s">
        <v>210</v>
      </c>
    </row>
    <row r="609" spans="2:51" s="12" customFormat="1" ht="13.5">
      <c r="B609" s="215"/>
      <c r="C609" s="216"/>
      <c r="D609" s="217" t="s">
        <v>219</v>
      </c>
      <c r="E609" s="218" t="s">
        <v>21</v>
      </c>
      <c r="F609" s="219" t="s">
        <v>948</v>
      </c>
      <c r="G609" s="216"/>
      <c r="H609" s="220">
        <v>12.968</v>
      </c>
      <c r="I609" s="221"/>
      <c r="J609" s="216"/>
      <c r="K609" s="216"/>
      <c r="L609" s="222"/>
      <c r="M609" s="223"/>
      <c r="N609" s="224"/>
      <c r="O609" s="224"/>
      <c r="P609" s="224"/>
      <c r="Q609" s="224"/>
      <c r="R609" s="224"/>
      <c r="S609" s="224"/>
      <c r="T609" s="225"/>
      <c r="AT609" s="226" t="s">
        <v>219</v>
      </c>
      <c r="AU609" s="226" t="s">
        <v>80</v>
      </c>
      <c r="AV609" s="12" t="s">
        <v>80</v>
      </c>
      <c r="AW609" s="12" t="s">
        <v>35</v>
      </c>
      <c r="AX609" s="12" t="s">
        <v>71</v>
      </c>
      <c r="AY609" s="226" t="s">
        <v>210</v>
      </c>
    </row>
    <row r="610" spans="2:51" s="12" customFormat="1" ht="13.5">
      <c r="B610" s="215"/>
      <c r="C610" s="216"/>
      <c r="D610" s="217" t="s">
        <v>219</v>
      </c>
      <c r="E610" s="218" t="s">
        <v>21</v>
      </c>
      <c r="F610" s="219" t="s">
        <v>949</v>
      </c>
      <c r="G610" s="216"/>
      <c r="H610" s="220">
        <v>87.722</v>
      </c>
      <c r="I610" s="221"/>
      <c r="J610" s="216"/>
      <c r="K610" s="216"/>
      <c r="L610" s="222"/>
      <c r="M610" s="223"/>
      <c r="N610" s="224"/>
      <c r="O610" s="224"/>
      <c r="P610" s="224"/>
      <c r="Q610" s="224"/>
      <c r="R610" s="224"/>
      <c r="S610" s="224"/>
      <c r="T610" s="225"/>
      <c r="AT610" s="226" t="s">
        <v>219</v>
      </c>
      <c r="AU610" s="226" t="s">
        <v>80</v>
      </c>
      <c r="AV610" s="12" t="s">
        <v>80</v>
      </c>
      <c r="AW610" s="12" t="s">
        <v>35</v>
      </c>
      <c r="AX610" s="12" t="s">
        <v>71</v>
      </c>
      <c r="AY610" s="226" t="s">
        <v>210</v>
      </c>
    </row>
    <row r="611" spans="2:51" s="12" customFormat="1" ht="13.5">
      <c r="B611" s="215"/>
      <c r="C611" s="216"/>
      <c r="D611" s="217" t="s">
        <v>219</v>
      </c>
      <c r="E611" s="218" t="s">
        <v>21</v>
      </c>
      <c r="F611" s="219" t="s">
        <v>950</v>
      </c>
      <c r="G611" s="216"/>
      <c r="H611" s="220">
        <v>108.22</v>
      </c>
      <c r="I611" s="221"/>
      <c r="J611" s="216"/>
      <c r="K611" s="216"/>
      <c r="L611" s="222"/>
      <c r="M611" s="223"/>
      <c r="N611" s="224"/>
      <c r="O611" s="224"/>
      <c r="P611" s="224"/>
      <c r="Q611" s="224"/>
      <c r="R611" s="224"/>
      <c r="S611" s="224"/>
      <c r="T611" s="225"/>
      <c r="AT611" s="226" t="s">
        <v>219</v>
      </c>
      <c r="AU611" s="226" t="s">
        <v>80</v>
      </c>
      <c r="AV611" s="12" t="s">
        <v>80</v>
      </c>
      <c r="AW611" s="12" t="s">
        <v>35</v>
      </c>
      <c r="AX611" s="12" t="s">
        <v>71</v>
      </c>
      <c r="AY611" s="226" t="s">
        <v>210</v>
      </c>
    </row>
    <row r="612" spans="2:51" s="14" customFormat="1" ht="13.5">
      <c r="B612" s="248"/>
      <c r="C612" s="249"/>
      <c r="D612" s="217" t="s">
        <v>219</v>
      </c>
      <c r="E612" s="250" t="s">
        <v>21</v>
      </c>
      <c r="F612" s="251" t="s">
        <v>951</v>
      </c>
      <c r="G612" s="249"/>
      <c r="H612" s="252">
        <v>332.947</v>
      </c>
      <c r="I612" s="253"/>
      <c r="J612" s="249"/>
      <c r="K612" s="249"/>
      <c r="L612" s="254"/>
      <c r="M612" s="255"/>
      <c r="N612" s="256"/>
      <c r="O612" s="256"/>
      <c r="P612" s="256"/>
      <c r="Q612" s="256"/>
      <c r="R612" s="256"/>
      <c r="S612" s="256"/>
      <c r="T612" s="257"/>
      <c r="AT612" s="258" t="s">
        <v>219</v>
      </c>
      <c r="AU612" s="258" t="s">
        <v>80</v>
      </c>
      <c r="AV612" s="14" t="s">
        <v>88</v>
      </c>
      <c r="AW612" s="14" t="s">
        <v>35</v>
      </c>
      <c r="AX612" s="14" t="s">
        <v>78</v>
      </c>
      <c r="AY612" s="258" t="s">
        <v>210</v>
      </c>
    </row>
    <row r="613" spans="2:65" s="1" customFormat="1" ht="25.5" customHeight="1">
      <c r="B613" s="41"/>
      <c r="C613" s="203" t="s">
        <v>952</v>
      </c>
      <c r="D613" s="203" t="s">
        <v>212</v>
      </c>
      <c r="E613" s="204" t="s">
        <v>953</v>
      </c>
      <c r="F613" s="205" t="s">
        <v>954</v>
      </c>
      <c r="G613" s="206" t="s">
        <v>226</v>
      </c>
      <c r="H613" s="207">
        <v>6.384</v>
      </c>
      <c r="I613" s="208"/>
      <c r="J613" s="209">
        <f>ROUND(I613*H613,2)</f>
        <v>0</v>
      </c>
      <c r="K613" s="205" t="s">
        <v>216</v>
      </c>
      <c r="L613" s="61"/>
      <c r="M613" s="210" t="s">
        <v>21</v>
      </c>
      <c r="N613" s="211" t="s">
        <v>42</v>
      </c>
      <c r="O613" s="42"/>
      <c r="P613" s="212">
        <f>O613*H613</f>
        <v>0</v>
      </c>
      <c r="Q613" s="212">
        <v>0.00825</v>
      </c>
      <c r="R613" s="212">
        <f>Q613*H613</f>
        <v>0.052668000000000006</v>
      </c>
      <c r="S613" s="212">
        <v>0</v>
      </c>
      <c r="T613" s="213">
        <f>S613*H613</f>
        <v>0</v>
      </c>
      <c r="AR613" s="25" t="s">
        <v>217</v>
      </c>
      <c r="AT613" s="25" t="s">
        <v>212</v>
      </c>
      <c r="AU613" s="25" t="s">
        <v>80</v>
      </c>
      <c r="AY613" s="25" t="s">
        <v>210</v>
      </c>
      <c r="BE613" s="214">
        <f>IF(N613="základní",J613,0)</f>
        <v>0</v>
      </c>
      <c r="BF613" s="214">
        <f>IF(N613="snížená",J613,0)</f>
        <v>0</v>
      </c>
      <c r="BG613" s="214">
        <f>IF(N613="zákl. přenesená",J613,0)</f>
        <v>0</v>
      </c>
      <c r="BH613" s="214">
        <f>IF(N613="sníž. přenesená",J613,0)</f>
        <v>0</v>
      </c>
      <c r="BI613" s="214">
        <f>IF(N613="nulová",J613,0)</f>
        <v>0</v>
      </c>
      <c r="BJ613" s="25" t="s">
        <v>78</v>
      </c>
      <c r="BK613" s="214">
        <f>ROUND(I613*H613,2)</f>
        <v>0</v>
      </c>
      <c r="BL613" s="25" t="s">
        <v>217</v>
      </c>
      <c r="BM613" s="25" t="s">
        <v>955</v>
      </c>
    </row>
    <row r="614" spans="2:51" s="12" customFormat="1" ht="13.5">
      <c r="B614" s="215"/>
      <c r="C614" s="216"/>
      <c r="D614" s="217" t="s">
        <v>219</v>
      </c>
      <c r="E614" s="218" t="s">
        <v>21</v>
      </c>
      <c r="F614" s="219" t="s">
        <v>956</v>
      </c>
      <c r="G614" s="216"/>
      <c r="H614" s="220">
        <v>6.384</v>
      </c>
      <c r="I614" s="221"/>
      <c r="J614" s="216"/>
      <c r="K614" s="216"/>
      <c r="L614" s="222"/>
      <c r="M614" s="223"/>
      <c r="N614" s="224"/>
      <c r="O614" s="224"/>
      <c r="P614" s="224"/>
      <c r="Q614" s="224"/>
      <c r="R614" s="224"/>
      <c r="S614" s="224"/>
      <c r="T614" s="225"/>
      <c r="AT614" s="226" t="s">
        <v>219</v>
      </c>
      <c r="AU614" s="226" t="s">
        <v>80</v>
      </c>
      <c r="AV614" s="12" t="s">
        <v>80</v>
      </c>
      <c r="AW614" s="12" t="s">
        <v>35</v>
      </c>
      <c r="AX614" s="12" t="s">
        <v>78</v>
      </c>
      <c r="AY614" s="226" t="s">
        <v>210</v>
      </c>
    </row>
    <row r="615" spans="2:65" s="1" customFormat="1" ht="16.5" customHeight="1">
      <c r="B615" s="41"/>
      <c r="C615" s="238" t="s">
        <v>957</v>
      </c>
      <c r="D615" s="238" t="s">
        <v>302</v>
      </c>
      <c r="E615" s="239" t="s">
        <v>958</v>
      </c>
      <c r="F615" s="240" t="s">
        <v>959</v>
      </c>
      <c r="G615" s="241" t="s">
        <v>226</v>
      </c>
      <c r="H615" s="242">
        <v>6.512</v>
      </c>
      <c r="I615" s="243"/>
      <c r="J615" s="244">
        <f>ROUND(I615*H615,2)</f>
        <v>0</v>
      </c>
      <c r="K615" s="240" t="s">
        <v>216</v>
      </c>
      <c r="L615" s="245"/>
      <c r="M615" s="246" t="s">
        <v>21</v>
      </c>
      <c r="N615" s="247" t="s">
        <v>42</v>
      </c>
      <c r="O615" s="42"/>
      <c r="P615" s="212">
        <f>O615*H615</f>
        <v>0</v>
      </c>
      <c r="Q615" s="212">
        <v>0.00068</v>
      </c>
      <c r="R615" s="212">
        <f>Q615*H615</f>
        <v>0.00442816</v>
      </c>
      <c r="S615" s="212">
        <v>0</v>
      </c>
      <c r="T615" s="213">
        <f>S615*H615</f>
        <v>0</v>
      </c>
      <c r="AR615" s="25" t="s">
        <v>252</v>
      </c>
      <c r="AT615" s="25" t="s">
        <v>302</v>
      </c>
      <c r="AU615" s="25" t="s">
        <v>80</v>
      </c>
      <c r="AY615" s="25" t="s">
        <v>210</v>
      </c>
      <c r="BE615" s="214">
        <f>IF(N615="základní",J615,0)</f>
        <v>0</v>
      </c>
      <c r="BF615" s="214">
        <f>IF(N615="snížená",J615,0)</f>
        <v>0</v>
      </c>
      <c r="BG615" s="214">
        <f>IF(N615="zákl. přenesená",J615,0)</f>
        <v>0</v>
      </c>
      <c r="BH615" s="214">
        <f>IF(N615="sníž. přenesená",J615,0)</f>
        <v>0</v>
      </c>
      <c r="BI615" s="214">
        <f>IF(N615="nulová",J615,0)</f>
        <v>0</v>
      </c>
      <c r="BJ615" s="25" t="s">
        <v>78</v>
      </c>
      <c r="BK615" s="214">
        <f>ROUND(I615*H615,2)</f>
        <v>0</v>
      </c>
      <c r="BL615" s="25" t="s">
        <v>217</v>
      </c>
      <c r="BM615" s="25" t="s">
        <v>960</v>
      </c>
    </row>
    <row r="616" spans="2:51" s="12" customFormat="1" ht="13.5">
      <c r="B616" s="215"/>
      <c r="C616" s="216"/>
      <c r="D616" s="217" t="s">
        <v>219</v>
      </c>
      <c r="E616" s="216"/>
      <c r="F616" s="219" t="s">
        <v>961</v>
      </c>
      <c r="G616" s="216"/>
      <c r="H616" s="220">
        <v>6.512</v>
      </c>
      <c r="I616" s="221"/>
      <c r="J616" s="216"/>
      <c r="K616" s="216"/>
      <c r="L616" s="222"/>
      <c r="M616" s="223"/>
      <c r="N616" s="224"/>
      <c r="O616" s="224"/>
      <c r="P616" s="224"/>
      <c r="Q616" s="224"/>
      <c r="R616" s="224"/>
      <c r="S616" s="224"/>
      <c r="T616" s="225"/>
      <c r="AT616" s="226" t="s">
        <v>219</v>
      </c>
      <c r="AU616" s="226" t="s">
        <v>80</v>
      </c>
      <c r="AV616" s="12" t="s">
        <v>80</v>
      </c>
      <c r="AW616" s="12" t="s">
        <v>6</v>
      </c>
      <c r="AX616" s="12" t="s">
        <v>78</v>
      </c>
      <c r="AY616" s="226" t="s">
        <v>210</v>
      </c>
    </row>
    <row r="617" spans="2:65" s="1" customFormat="1" ht="25.5" customHeight="1">
      <c r="B617" s="41"/>
      <c r="C617" s="203" t="s">
        <v>962</v>
      </c>
      <c r="D617" s="203" t="s">
        <v>212</v>
      </c>
      <c r="E617" s="204" t="s">
        <v>963</v>
      </c>
      <c r="F617" s="205" t="s">
        <v>964</v>
      </c>
      <c r="G617" s="206" t="s">
        <v>226</v>
      </c>
      <c r="H617" s="207">
        <v>6.584</v>
      </c>
      <c r="I617" s="208"/>
      <c r="J617" s="209">
        <f>ROUND(I617*H617,2)</f>
        <v>0</v>
      </c>
      <c r="K617" s="205" t="s">
        <v>216</v>
      </c>
      <c r="L617" s="61"/>
      <c r="M617" s="210" t="s">
        <v>21</v>
      </c>
      <c r="N617" s="211" t="s">
        <v>42</v>
      </c>
      <c r="O617" s="42"/>
      <c r="P617" s="212">
        <f>O617*H617</f>
        <v>0</v>
      </c>
      <c r="Q617" s="212">
        <v>0.00825</v>
      </c>
      <c r="R617" s="212">
        <f>Q617*H617</f>
        <v>0.054318</v>
      </c>
      <c r="S617" s="212">
        <v>0</v>
      </c>
      <c r="T617" s="213">
        <f>S617*H617</f>
        <v>0</v>
      </c>
      <c r="AR617" s="25" t="s">
        <v>217</v>
      </c>
      <c r="AT617" s="25" t="s">
        <v>212</v>
      </c>
      <c r="AU617" s="25" t="s">
        <v>80</v>
      </c>
      <c r="AY617" s="25" t="s">
        <v>210</v>
      </c>
      <c r="BE617" s="214">
        <f>IF(N617="základní",J617,0)</f>
        <v>0</v>
      </c>
      <c r="BF617" s="214">
        <f>IF(N617="snížená",J617,0)</f>
        <v>0</v>
      </c>
      <c r="BG617" s="214">
        <f>IF(N617="zákl. přenesená",J617,0)</f>
        <v>0</v>
      </c>
      <c r="BH617" s="214">
        <f>IF(N617="sníž. přenesená",J617,0)</f>
        <v>0</v>
      </c>
      <c r="BI617" s="214">
        <f>IF(N617="nulová",J617,0)</f>
        <v>0</v>
      </c>
      <c r="BJ617" s="25" t="s">
        <v>78</v>
      </c>
      <c r="BK617" s="214">
        <f>ROUND(I617*H617,2)</f>
        <v>0</v>
      </c>
      <c r="BL617" s="25" t="s">
        <v>217</v>
      </c>
      <c r="BM617" s="25" t="s">
        <v>965</v>
      </c>
    </row>
    <row r="618" spans="2:51" s="12" customFormat="1" ht="13.5">
      <c r="B618" s="215"/>
      <c r="C618" s="216"/>
      <c r="D618" s="217" t="s">
        <v>219</v>
      </c>
      <c r="E618" s="218" t="s">
        <v>21</v>
      </c>
      <c r="F618" s="219" t="s">
        <v>966</v>
      </c>
      <c r="G618" s="216"/>
      <c r="H618" s="220">
        <v>6.584</v>
      </c>
      <c r="I618" s="221"/>
      <c r="J618" s="216"/>
      <c r="K618" s="216"/>
      <c r="L618" s="222"/>
      <c r="M618" s="223"/>
      <c r="N618" s="224"/>
      <c r="O618" s="224"/>
      <c r="P618" s="224"/>
      <c r="Q618" s="224"/>
      <c r="R618" s="224"/>
      <c r="S618" s="224"/>
      <c r="T618" s="225"/>
      <c r="AT618" s="226" t="s">
        <v>219</v>
      </c>
      <c r="AU618" s="226" t="s">
        <v>80</v>
      </c>
      <c r="AV618" s="12" t="s">
        <v>80</v>
      </c>
      <c r="AW618" s="12" t="s">
        <v>35</v>
      </c>
      <c r="AX618" s="12" t="s">
        <v>78</v>
      </c>
      <c r="AY618" s="226" t="s">
        <v>210</v>
      </c>
    </row>
    <row r="619" spans="2:65" s="1" customFormat="1" ht="16.5" customHeight="1">
      <c r="B619" s="41"/>
      <c r="C619" s="238" t="s">
        <v>967</v>
      </c>
      <c r="D619" s="238" t="s">
        <v>302</v>
      </c>
      <c r="E619" s="239" t="s">
        <v>968</v>
      </c>
      <c r="F619" s="240" t="s">
        <v>969</v>
      </c>
      <c r="G619" s="241" t="s">
        <v>226</v>
      </c>
      <c r="H619" s="242">
        <v>6.716</v>
      </c>
      <c r="I619" s="243"/>
      <c r="J619" s="244">
        <f>ROUND(I619*H619,2)</f>
        <v>0</v>
      </c>
      <c r="K619" s="240" t="s">
        <v>216</v>
      </c>
      <c r="L619" s="245"/>
      <c r="M619" s="246" t="s">
        <v>21</v>
      </c>
      <c r="N619" s="247" t="s">
        <v>42</v>
      </c>
      <c r="O619" s="42"/>
      <c r="P619" s="212">
        <f>O619*H619</f>
        <v>0</v>
      </c>
      <c r="Q619" s="212">
        <v>0.00136</v>
      </c>
      <c r="R619" s="212">
        <f>Q619*H619</f>
        <v>0.009133760000000001</v>
      </c>
      <c r="S619" s="212">
        <v>0</v>
      </c>
      <c r="T619" s="213">
        <f>S619*H619</f>
        <v>0</v>
      </c>
      <c r="AR619" s="25" t="s">
        <v>252</v>
      </c>
      <c r="AT619" s="25" t="s">
        <v>302</v>
      </c>
      <c r="AU619" s="25" t="s">
        <v>80</v>
      </c>
      <c r="AY619" s="25" t="s">
        <v>210</v>
      </c>
      <c r="BE619" s="214">
        <f>IF(N619="základní",J619,0)</f>
        <v>0</v>
      </c>
      <c r="BF619" s="214">
        <f>IF(N619="snížená",J619,0)</f>
        <v>0</v>
      </c>
      <c r="BG619" s="214">
        <f>IF(N619="zákl. přenesená",J619,0)</f>
        <v>0</v>
      </c>
      <c r="BH619" s="214">
        <f>IF(N619="sníž. přenesená",J619,0)</f>
        <v>0</v>
      </c>
      <c r="BI619" s="214">
        <f>IF(N619="nulová",J619,0)</f>
        <v>0</v>
      </c>
      <c r="BJ619" s="25" t="s">
        <v>78</v>
      </c>
      <c r="BK619" s="214">
        <f>ROUND(I619*H619,2)</f>
        <v>0</v>
      </c>
      <c r="BL619" s="25" t="s">
        <v>217</v>
      </c>
      <c r="BM619" s="25" t="s">
        <v>970</v>
      </c>
    </row>
    <row r="620" spans="2:51" s="12" customFormat="1" ht="13.5">
      <c r="B620" s="215"/>
      <c r="C620" s="216"/>
      <c r="D620" s="217" t="s">
        <v>219</v>
      </c>
      <c r="E620" s="216"/>
      <c r="F620" s="219" t="s">
        <v>971</v>
      </c>
      <c r="G620" s="216"/>
      <c r="H620" s="220">
        <v>6.716</v>
      </c>
      <c r="I620" s="221"/>
      <c r="J620" s="216"/>
      <c r="K620" s="216"/>
      <c r="L620" s="222"/>
      <c r="M620" s="223"/>
      <c r="N620" s="224"/>
      <c r="O620" s="224"/>
      <c r="P620" s="224"/>
      <c r="Q620" s="224"/>
      <c r="R620" s="224"/>
      <c r="S620" s="224"/>
      <c r="T620" s="225"/>
      <c r="AT620" s="226" t="s">
        <v>219</v>
      </c>
      <c r="AU620" s="226" t="s">
        <v>80</v>
      </c>
      <c r="AV620" s="12" t="s">
        <v>80</v>
      </c>
      <c r="AW620" s="12" t="s">
        <v>6</v>
      </c>
      <c r="AX620" s="12" t="s">
        <v>78</v>
      </c>
      <c r="AY620" s="226" t="s">
        <v>210</v>
      </c>
    </row>
    <row r="621" spans="2:65" s="1" customFormat="1" ht="25.5" customHeight="1">
      <c r="B621" s="41"/>
      <c r="C621" s="203" t="s">
        <v>972</v>
      </c>
      <c r="D621" s="203" t="s">
        <v>212</v>
      </c>
      <c r="E621" s="204" t="s">
        <v>973</v>
      </c>
      <c r="F621" s="205" t="s">
        <v>974</v>
      </c>
      <c r="G621" s="206" t="s">
        <v>226</v>
      </c>
      <c r="H621" s="207">
        <v>66.396</v>
      </c>
      <c r="I621" s="208"/>
      <c r="J621" s="209">
        <f>ROUND(I621*H621,2)</f>
        <v>0</v>
      </c>
      <c r="K621" s="205" t="s">
        <v>216</v>
      </c>
      <c r="L621" s="61"/>
      <c r="M621" s="210" t="s">
        <v>21</v>
      </c>
      <c r="N621" s="211" t="s">
        <v>42</v>
      </c>
      <c r="O621" s="42"/>
      <c r="P621" s="212">
        <f>O621*H621</f>
        <v>0</v>
      </c>
      <c r="Q621" s="212">
        <v>0.00832</v>
      </c>
      <c r="R621" s="212">
        <f>Q621*H621</f>
        <v>0.5524147199999999</v>
      </c>
      <c r="S621" s="212">
        <v>0</v>
      </c>
      <c r="T621" s="213">
        <f>S621*H621</f>
        <v>0</v>
      </c>
      <c r="AR621" s="25" t="s">
        <v>217</v>
      </c>
      <c r="AT621" s="25" t="s">
        <v>212</v>
      </c>
      <c r="AU621" s="25" t="s">
        <v>80</v>
      </c>
      <c r="AY621" s="25" t="s">
        <v>210</v>
      </c>
      <c r="BE621" s="214">
        <f>IF(N621="základní",J621,0)</f>
        <v>0</v>
      </c>
      <c r="BF621" s="214">
        <f>IF(N621="snížená",J621,0)</f>
        <v>0</v>
      </c>
      <c r="BG621" s="214">
        <f>IF(N621="zákl. přenesená",J621,0)</f>
        <v>0</v>
      </c>
      <c r="BH621" s="214">
        <f>IF(N621="sníž. přenesená",J621,0)</f>
        <v>0</v>
      </c>
      <c r="BI621" s="214">
        <f>IF(N621="nulová",J621,0)</f>
        <v>0</v>
      </c>
      <c r="BJ621" s="25" t="s">
        <v>78</v>
      </c>
      <c r="BK621" s="214">
        <f>ROUND(I621*H621,2)</f>
        <v>0</v>
      </c>
      <c r="BL621" s="25" t="s">
        <v>217</v>
      </c>
      <c r="BM621" s="25" t="s">
        <v>975</v>
      </c>
    </row>
    <row r="622" spans="2:51" s="12" customFormat="1" ht="13.5">
      <c r="B622" s="215"/>
      <c r="C622" s="216"/>
      <c r="D622" s="217" t="s">
        <v>219</v>
      </c>
      <c r="E622" s="218" t="s">
        <v>21</v>
      </c>
      <c r="F622" s="219" t="s">
        <v>976</v>
      </c>
      <c r="G622" s="216"/>
      <c r="H622" s="220">
        <v>48.098</v>
      </c>
      <c r="I622" s="221"/>
      <c r="J622" s="216"/>
      <c r="K622" s="216"/>
      <c r="L622" s="222"/>
      <c r="M622" s="223"/>
      <c r="N622" s="224"/>
      <c r="O622" s="224"/>
      <c r="P622" s="224"/>
      <c r="Q622" s="224"/>
      <c r="R622" s="224"/>
      <c r="S622" s="224"/>
      <c r="T622" s="225"/>
      <c r="AT622" s="226" t="s">
        <v>219</v>
      </c>
      <c r="AU622" s="226" t="s">
        <v>80</v>
      </c>
      <c r="AV622" s="12" t="s">
        <v>80</v>
      </c>
      <c r="AW622" s="12" t="s">
        <v>35</v>
      </c>
      <c r="AX622" s="12" t="s">
        <v>71</v>
      </c>
      <c r="AY622" s="226" t="s">
        <v>210</v>
      </c>
    </row>
    <row r="623" spans="2:51" s="12" customFormat="1" ht="13.5">
      <c r="B623" s="215"/>
      <c r="C623" s="216"/>
      <c r="D623" s="217" t="s">
        <v>219</v>
      </c>
      <c r="E623" s="218" t="s">
        <v>21</v>
      </c>
      <c r="F623" s="219" t="s">
        <v>977</v>
      </c>
      <c r="G623" s="216"/>
      <c r="H623" s="220">
        <v>18.298</v>
      </c>
      <c r="I623" s="221"/>
      <c r="J623" s="216"/>
      <c r="K623" s="216"/>
      <c r="L623" s="222"/>
      <c r="M623" s="223"/>
      <c r="N623" s="224"/>
      <c r="O623" s="224"/>
      <c r="P623" s="224"/>
      <c r="Q623" s="224"/>
      <c r="R623" s="224"/>
      <c r="S623" s="224"/>
      <c r="T623" s="225"/>
      <c r="AT623" s="226" t="s">
        <v>219</v>
      </c>
      <c r="AU623" s="226" t="s">
        <v>80</v>
      </c>
      <c r="AV623" s="12" t="s">
        <v>80</v>
      </c>
      <c r="AW623" s="12" t="s">
        <v>35</v>
      </c>
      <c r="AX623" s="12" t="s">
        <v>71</v>
      </c>
      <c r="AY623" s="226" t="s">
        <v>210</v>
      </c>
    </row>
    <row r="624" spans="2:51" s="14" customFormat="1" ht="13.5">
      <c r="B624" s="248"/>
      <c r="C624" s="249"/>
      <c r="D624" s="217" t="s">
        <v>219</v>
      </c>
      <c r="E624" s="250" t="s">
        <v>21</v>
      </c>
      <c r="F624" s="251" t="s">
        <v>978</v>
      </c>
      <c r="G624" s="249"/>
      <c r="H624" s="252">
        <v>66.396</v>
      </c>
      <c r="I624" s="253"/>
      <c r="J624" s="249"/>
      <c r="K624" s="249"/>
      <c r="L624" s="254"/>
      <c r="M624" s="255"/>
      <c r="N624" s="256"/>
      <c r="O624" s="256"/>
      <c r="P624" s="256"/>
      <c r="Q624" s="256"/>
      <c r="R624" s="256"/>
      <c r="S624" s="256"/>
      <c r="T624" s="257"/>
      <c r="AT624" s="258" t="s">
        <v>219</v>
      </c>
      <c r="AU624" s="258" t="s">
        <v>80</v>
      </c>
      <c r="AV624" s="14" t="s">
        <v>88</v>
      </c>
      <c r="AW624" s="14" t="s">
        <v>35</v>
      </c>
      <c r="AX624" s="14" t="s">
        <v>78</v>
      </c>
      <c r="AY624" s="258" t="s">
        <v>210</v>
      </c>
    </row>
    <row r="625" spans="2:65" s="1" customFormat="1" ht="16.5" customHeight="1">
      <c r="B625" s="41"/>
      <c r="C625" s="238" t="s">
        <v>979</v>
      </c>
      <c r="D625" s="238" t="s">
        <v>302</v>
      </c>
      <c r="E625" s="239" t="s">
        <v>980</v>
      </c>
      <c r="F625" s="240" t="s">
        <v>981</v>
      </c>
      <c r="G625" s="241" t="s">
        <v>226</v>
      </c>
      <c r="H625" s="242">
        <v>67.724</v>
      </c>
      <c r="I625" s="243"/>
      <c r="J625" s="244">
        <f>ROUND(I625*H625,2)</f>
        <v>0</v>
      </c>
      <c r="K625" s="240" t="s">
        <v>216</v>
      </c>
      <c r="L625" s="245"/>
      <c r="M625" s="246" t="s">
        <v>21</v>
      </c>
      <c r="N625" s="247" t="s">
        <v>42</v>
      </c>
      <c r="O625" s="42"/>
      <c r="P625" s="212">
        <f>O625*H625</f>
        <v>0</v>
      </c>
      <c r="Q625" s="212">
        <v>0.003</v>
      </c>
      <c r="R625" s="212">
        <f>Q625*H625</f>
        <v>0.20317200000000002</v>
      </c>
      <c r="S625" s="212">
        <v>0</v>
      </c>
      <c r="T625" s="213">
        <f>S625*H625</f>
        <v>0</v>
      </c>
      <c r="AR625" s="25" t="s">
        <v>252</v>
      </c>
      <c r="AT625" s="25" t="s">
        <v>302</v>
      </c>
      <c r="AU625" s="25" t="s">
        <v>80</v>
      </c>
      <c r="AY625" s="25" t="s">
        <v>210</v>
      </c>
      <c r="BE625" s="214">
        <f>IF(N625="základní",J625,0)</f>
        <v>0</v>
      </c>
      <c r="BF625" s="214">
        <f>IF(N625="snížená",J625,0)</f>
        <v>0</v>
      </c>
      <c r="BG625" s="214">
        <f>IF(N625="zákl. přenesená",J625,0)</f>
        <v>0</v>
      </c>
      <c r="BH625" s="214">
        <f>IF(N625="sníž. přenesená",J625,0)</f>
        <v>0</v>
      </c>
      <c r="BI625" s="214">
        <f>IF(N625="nulová",J625,0)</f>
        <v>0</v>
      </c>
      <c r="BJ625" s="25" t="s">
        <v>78</v>
      </c>
      <c r="BK625" s="214">
        <f>ROUND(I625*H625,2)</f>
        <v>0</v>
      </c>
      <c r="BL625" s="25" t="s">
        <v>217</v>
      </c>
      <c r="BM625" s="25" t="s">
        <v>982</v>
      </c>
    </row>
    <row r="626" spans="2:51" s="12" customFormat="1" ht="13.5">
      <c r="B626" s="215"/>
      <c r="C626" s="216"/>
      <c r="D626" s="217" t="s">
        <v>219</v>
      </c>
      <c r="E626" s="216"/>
      <c r="F626" s="219" t="s">
        <v>983</v>
      </c>
      <c r="G626" s="216"/>
      <c r="H626" s="220">
        <v>67.724</v>
      </c>
      <c r="I626" s="221"/>
      <c r="J626" s="216"/>
      <c r="K626" s="216"/>
      <c r="L626" s="222"/>
      <c r="M626" s="223"/>
      <c r="N626" s="224"/>
      <c r="O626" s="224"/>
      <c r="P626" s="224"/>
      <c r="Q626" s="224"/>
      <c r="R626" s="224"/>
      <c r="S626" s="224"/>
      <c r="T626" s="225"/>
      <c r="AT626" s="226" t="s">
        <v>219</v>
      </c>
      <c r="AU626" s="226" t="s">
        <v>80</v>
      </c>
      <c r="AV626" s="12" t="s">
        <v>80</v>
      </c>
      <c r="AW626" s="12" t="s">
        <v>6</v>
      </c>
      <c r="AX626" s="12" t="s">
        <v>78</v>
      </c>
      <c r="AY626" s="226" t="s">
        <v>210</v>
      </c>
    </row>
    <row r="627" spans="2:65" s="1" customFormat="1" ht="25.5" customHeight="1">
      <c r="B627" s="41"/>
      <c r="C627" s="203" t="s">
        <v>984</v>
      </c>
      <c r="D627" s="203" t="s">
        <v>212</v>
      </c>
      <c r="E627" s="204" t="s">
        <v>985</v>
      </c>
      <c r="F627" s="205" t="s">
        <v>986</v>
      </c>
      <c r="G627" s="206" t="s">
        <v>226</v>
      </c>
      <c r="H627" s="207">
        <v>394.406</v>
      </c>
      <c r="I627" s="208"/>
      <c r="J627" s="209">
        <f>ROUND(I627*H627,2)</f>
        <v>0</v>
      </c>
      <c r="K627" s="205" t="s">
        <v>216</v>
      </c>
      <c r="L627" s="61"/>
      <c r="M627" s="210" t="s">
        <v>21</v>
      </c>
      <c r="N627" s="211" t="s">
        <v>42</v>
      </c>
      <c r="O627" s="42"/>
      <c r="P627" s="212">
        <f>O627*H627</f>
        <v>0</v>
      </c>
      <c r="Q627" s="212">
        <v>0.0085</v>
      </c>
      <c r="R627" s="212">
        <f>Q627*H627</f>
        <v>3.3524510000000003</v>
      </c>
      <c r="S627" s="212">
        <v>0</v>
      </c>
      <c r="T627" s="213">
        <f>S627*H627</f>
        <v>0</v>
      </c>
      <c r="AR627" s="25" t="s">
        <v>217</v>
      </c>
      <c r="AT627" s="25" t="s">
        <v>212</v>
      </c>
      <c r="AU627" s="25" t="s">
        <v>80</v>
      </c>
      <c r="AY627" s="25" t="s">
        <v>210</v>
      </c>
      <c r="BE627" s="214">
        <f>IF(N627="základní",J627,0)</f>
        <v>0</v>
      </c>
      <c r="BF627" s="214">
        <f>IF(N627="snížená",J627,0)</f>
        <v>0</v>
      </c>
      <c r="BG627" s="214">
        <f>IF(N627="zákl. přenesená",J627,0)</f>
        <v>0</v>
      </c>
      <c r="BH627" s="214">
        <f>IF(N627="sníž. přenesená",J627,0)</f>
        <v>0</v>
      </c>
      <c r="BI627" s="214">
        <f>IF(N627="nulová",J627,0)</f>
        <v>0</v>
      </c>
      <c r="BJ627" s="25" t="s">
        <v>78</v>
      </c>
      <c r="BK627" s="214">
        <f>ROUND(I627*H627,2)</f>
        <v>0</v>
      </c>
      <c r="BL627" s="25" t="s">
        <v>217</v>
      </c>
      <c r="BM627" s="25" t="s">
        <v>987</v>
      </c>
    </row>
    <row r="628" spans="2:51" s="12" customFormat="1" ht="13.5">
      <c r="B628" s="215"/>
      <c r="C628" s="216"/>
      <c r="D628" s="217" t="s">
        <v>219</v>
      </c>
      <c r="E628" s="218" t="s">
        <v>21</v>
      </c>
      <c r="F628" s="219" t="s">
        <v>988</v>
      </c>
      <c r="G628" s="216"/>
      <c r="H628" s="220">
        <v>78.737</v>
      </c>
      <c r="I628" s="221"/>
      <c r="J628" s="216"/>
      <c r="K628" s="216"/>
      <c r="L628" s="222"/>
      <c r="M628" s="223"/>
      <c r="N628" s="224"/>
      <c r="O628" s="224"/>
      <c r="P628" s="224"/>
      <c r="Q628" s="224"/>
      <c r="R628" s="224"/>
      <c r="S628" s="224"/>
      <c r="T628" s="225"/>
      <c r="AT628" s="226" t="s">
        <v>219</v>
      </c>
      <c r="AU628" s="226" t="s">
        <v>80</v>
      </c>
      <c r="AV628" s="12" t="s">
        <v>80</v>
      </c>
      <c r="AW628" s="12" t="s">
        <v>35</v>
      </c>
      <c r="AX628" s="12" t="s">
        <v>71</v>
      </c>
      <c r="AY628" s="226" t="s">
        <v>210</v>
      </c>
    </row>
    <row r="629" spans="2:51" s="12" customFormat="1" ht="13.5">
      <c r="B629" s="215"/>
      <c r="C629" s="216"/>
      <c r="D629" s="217" t="s">
        <v>219</v>
      </c>
      <c r="E629" s="218" t="s">
        <v>21</v>
      </c>
      <c r="F629" s="219" t="s">
        <v>947</v>
      </c>
      <c r="G629" s="216"/>
      <c r="H629" s="220">
        <v>48.54</v>
      </c>
      <c r="I629" s="221"/>
      <c r="J629" s="216"/>
      <c r="K629" s="216"/>
      <c r="L629" s="222"/>
      <c r="M629" s="223"/>
      <c r="N629" s="224"/>
      <c r="O629" s="224"/>
      <c r="P629" s="224"/>
      <c r="Q629" s="224"/>
      <c r="R629" s="224"/>
      <c r="S629" s="224"/>
      <c r="T629" s="225"/>
      <c r="AT629" s="226" t="s">
        <v>219</v>
      </c>
      <c r="AU629" s="226" t="s">
        <v>80</v>
      </c>
      <c r="AV629" s="12" t="s">
        <v>80</v>
      </c>
      <c r="AW629" s="12" t="s">
        <v>35</v>
      </c>
      <c r="AX629" s="12" t="s">
        <v>71</v>
      </c>
      <c r="AY629" s="226" t="s">
        <v>210</v>
      </c>
    </row>
    <row r="630" spans="2:51" s="12" customFormat="1" ht="13.5">
      <c r="B630" s="215"/>
      <c r="C630" s="216"/>
      <c r="D630" s="217" t="s">
        <v>219</v>
      </c>
      <c r="E630" s="218" t="s">
        <v>21</v>
      </c>
      <c r="F630" s="219" t="s">
        <v>949</v>
      </c>
      <c r="G630" s="216"/>
      <c r="H630" s="220">
        <v>87.722</v>
      </c>
      <c r="I630" s="221"/>
      <c r="J630" s="216"/>
      <c r="K630" s="216"/>
      <c r="L630" s="222"/>
      <c r="M630" s="223"/>
      <c r="N630" s="224"/>
      <c r="O630" s="224"/>
      <c r="P630" s="224"/>
      <c r="Q630" s="224"/>
      <c r="R630" s="224"/>
      <c r="S630" s="224"/>
      <c r="T630" s="225"/>
      <c r="AT630" s="226" t="s">
        <v>219</v>
      </c>
      <c r="AU630" s="226" t="s">
        <v>80</v>
      </c>
      <c r="AV630" s="12" t="s">
        <v>80</v>
      </c>
      <c r="AW630" s="12" t="s">
        <v>35</v>
      </c>
      <c r="AX630" s="12" t="s">
        <v>71</v>
      </c>
      <c r="AY630" s="226" t="s">
        <v>210</v>
      </c>
    </row>
    <row r="631" spans="2:51" s="12" customFormat="1" ht="13.5">
      <c r="B631" s="215"/>
      <c r="C631" s="216"/>
      <c r="D631" s="217" t="s">
        <v>219</v>
      </c>
      <c r="E631" s="218" t="s">
        <v>21</v>
      </c>
      <c r="F631" s="219" t="s">
        <v>950</v>
      </c>
      <c r="G631" s="216"/>
      <c r="H631" s="220">
        <v>108.22</v>
      </c>
      <c r="I631" s="221"/>
      <c r="J631" s="216"/>
      <c r="K631" s="216"/>
      <c r="L631" s="222"/>
      <c r="M631" s="223"/>
      <c r="N631" s="224"/>
      <c r="O631" s="224"/>
      <c r="P631" s="224"/>
      <c r="Q631" s="224"/>
      <c r="R631" s="224"/>
      <c r="S631" s="224"/>
      <c r="T631" s="225"/>
      <c r="AT631" s="226" t="s">
        <v>219</v>
      </c>
      <c r="AU631" s="226" t="s">
        <v>80</v>
      </c>
      <c r="AV631" s="12" t="s">
        <v>80</v>
      </c>
      <c r="AW631" s="12" t="s">
        <v>35</v>
      </c>
      <c r="AX631" s="12" t="s">
        <v>71</v>
      </c>
      <c r="AY631" s="226" t="s">
        <v>210</v>
      </c>
    </row>
    <row r="632" spans="2:51" s="14" customFormat="1" ht="13.5">
      <c r="B632" s="248"/>
      <c r="C632" s="249"/>
      <c r="D632" s="217" t="s">
        <v>219</v>
      </c>
      <c r="E632" s="250" t="s">
        <v>21</v>
      </c>
      <c r="F632" s="251" t="s">
        <v>989</v>
      </c>
      <c r="G632" s="249"/>
      <c r="H632" s="252">
        <v>323.219</v>
      </c>
      <c r="I632" s="253"/>
      <c r="J632" s="249"/>
      <c r="K632" s="249"/>
      <c r="L632" s="254"/>
      <c r="M632" s="255"/>
      <c r="N632" s="256"/>
      <c r="O632" s="256"/>
      <c r="P632" s="256"/>
      <c r="Q632" s="256"/>
      <c r="R632" s="256"/>
      <c r="S632" s="256"/>
      <c r="T632" s="257"/>
      <c r="AT632" s="258" t="s">
        <v>219</v>
      </c>
      <c r="AU632" s="258" t="s">
        <v>80</v>
      </c>
      <c r="AV632" s="14" t="s">
        <v>88</v>
      </c>
      <c r="AW632" s="14" t="s">
        <v>35</v>
      </c>
      <c r="AX632" s="14" t="s">
        <v>71</v>
      </c>
      <c r="AY632" s="258" t="s">
        <v>210</v>
      </c>
    </row>
    <row r="633" spans="2:51" s="12" customFormat="1" ht="13.5">
      <c r="B633" s="215"/>
      <c r="C633" s="216"/>
      <c r="D633" s="217" t="s">
        <v>219</v>
      </c>
      <c r="E633" s="218" t="s">
        <v>21</v>
      </c>
      <c r="F633" s="219" t="s">
        <v>990</v>
      </c>
      <c r="G633" s="216"/>
      <c r="H633" s="220">
        <v>89.7</v>
      </c>
      <c r="I633" s="221"/>
      <c r="J633" s="216"/>
      <c r="K633" s="216"/>
      <c r="L633" s="222"/>
      <c r="M633" s="223"/>
      <c r="N633" s="224"/>
      <c r="O633" s="224"/>
      <c r="P633" s="224"/>
      <c r="Q633" s="224"/>
      <c r="R633" s="224"/>
      <c r="S633" s="224"/>
      <c r="T633" s="225"/>
      <c r="AT633" s="226" t="s">
        <v>219</v>
      </c>
      <c r="AU633" s="226" t="s">
        <v>80</v>
      </c>
      <c r="AV633" s="12" t="s">
        <v>80</v>
      </c>
      <c r="AW633" s="12" t="s">
        <v>35</v>
      </c>
      <c r="AX633" s="12" t="s">
        <v>71</v>
      </c>
      <c r="AY633" s="226" t="s">
        <v>210</v>
      </c>
    </row>
    <row r="634" spans="2:51" s="12" customFormat="1" ht="13.5">
      <c r="B634" s="215"/>
      <c r="C634" s="216"/>
      <c r="D634" s="217" t="s">
        <v>219</v>
      </c>
      <c r="E634" s="218" t="s">
        <v>21</v>
      </c>
      <c r="F634" s="219" t="s">
        <v>991</v>
      </c>
      <c r="G634" s="216"/>
      <c r="H634" s="220">
        <v>-18.513</v>
      </c>
      <c r="I634" s="221"/>
      <c r="J634" s="216"/>
      <c r="K634" s="216"/>
      <c r="L634" s="222"/>
      <c r="M634" s="223"/>
      <c r="N634" s="224"/>
      <c r="O634" s="224"/>
      <c r="P634" s="224"/>
      <c r="Q634" s="224"/>
      <c r="R634" s="224"/>
      <c r="S634" s="224"/>
      <c r="T634" s="225"/>
      <c r="AT634" s="226" t="s">
        <v>219</v>
      </c>
      <c r="AU634" s="226" t="s">
        <v>80</v>
      </c>
      <c r="AV634" s="12" t="s">
        <v>80</v>
      </c>
      <c r="AW634" s="12" t="s">
        <v>35</v>
      </c>
      <c r="AX634" s="12" t="s">
        <v>71</v>
      </c>
      <c r="AY634" s="226" t="s">
        <v>210</v>
      </c>
    </row>
    <row r="635" spans="2:51" s="14" customFormat="1" ht="13.5">
      <c r="B635" s="248"/>
      <c r="C635" s="249"/>
      <c r="D635" s="217" t="s">
        <v>219</v>
      </c>
      <c r="E635" s="250" t="s">
        <v>21</v>
      </c>
      <c r="F635" s="251" t="s">
        <v>992</v>
      </c>
      <c r="G635" s="249"/>
      <c r="H635" s="252">
        <v>71.187</v>
      </c>
      <c r="I635" s="253"/>
      <c r="J635" s="249"/>
      <c r="K635" s="249"/>
      <c r="L635" s="254"/>
      <c r="M635" s="255"/>
      <c r="N635" s="256"/>
      <c r="O635" s="256"/>
      <c r="P635" s="256"/>
      <c r="Q635" s="256"/>
      <c r="R635" s="256"/>
      <c r="S635" s="256"/>
      <c r="T635" s="257"/>
      <c r="AT635" s="258" t="s">
        <v>219</v>
      </c>
      <c r="AU635" s="258" t="s">
        <v>80</v>
      </c>
      <c r="AV635" s="14" t="s">
        <v>88</v>
      </c>
      <c r="AW635" s="14" t="s">
        <v>35</v>
      </c>
      <c r="AX635" s="14" t="s">
        <v>71</v>
      </c>
      <c r="AY635" s="258" t="s">
        <v>210</v>
      </c>
    </row>
    <row r="636" spans="2:51" s="13" customFormat="1" ht="13.5">
      <c r="B636" s="227"/>
      <c r="C636" s="228"/>
      <c r="D636" s="217" t="s">
        <v>219</v>
      </c>
      <c r="E636" s="229" t="s">
        <v>21</v>
      </c>
      <c r="F636" s="230" t="s">
        <v>240</v>
      </c>
      <c r="G636" s="228"/>
      <c r="H636" s="231">
        <v>394.406</v>
      </c>
      <c r="I636" s="232"/>
      <c r="J636" s="228"/>
      <c r="K636" s="228"/>
      <c r="L636" s="233"/>
      <c r="M636" s="234"/>
      <c r="N636" s="235"/>
      <c r="O636" s="235"/>
      <c r="P636" s="235"/>
      <c r="Q636" s="235"/>
      <c r="R636" s="235"/>
      <c r="S636" s="235"/>
      <c r="T636" s="236"/>
      <c r="AT636" s="237" t="s">
        <v>219</v>
      </c>
      <c r="AU636" s="237" t="s">
        <v>80</v>
      </c>
      <c r="AV636" s="13" t="s">
        <v>217</v>
      </c>
      <c r="AW636" s="13" t="s">
        <v>35</v>
      </c>
      <c r="AX636" s="13" t="s">
        <v>78</v>
      </c>
      <c r="AY636" s="237" t="s">
        <v>210</v>
      </c>
    </row>
    <row r="637" spans="2:65" s="1" customFormat="1" ht="16.5" customHeight="1">
      <c r="B637" s="41"/>
      <c r="C637" s="238" t="s">
        <v>993</v>
      </c>
      <c r="D637" s="238" t="s">
        <v>302</v>
      </c>
      <c r="E637" s="239" t="s">
        <v>930</v>
      </c>
      <c r="F637" s="240" t="s">
        <v>931</v>
      </c>
      <c r="G637" s="241" t="s">
        <v>226</v>
      </c>
      <c r="H637" s="242">
        <v>402.294</v>
      </c>
      <c r="I637" s="243"/>
      <c r="J637" s="244">
        <f>ROUND(I637*H637,2)</f>
        <v>0</v>
      </c>
      <c r="K637" s="240" t="s">
        <v>216</v>
      </c>
      <c r="L637" s="245"/>
      <c r="M637" s="246" t="s">
        <v>21</v>
      </c>
      <c r="N637" s="247" t="s">
        <v>42</v>
      </c>
      <c r="O637" s="42"/>
      <c r="P637" s="212">
        <f>O637*H637</f>
        <v>0</v>
      </c>
      <c r="Q637" s="212">
        <v>0.00272</v>
      </c>
      <c r="R637" s="212">
        <f>Q637*H637</f>
        <v>1.09423968</v>
      </c>
      <c r="S637" s="212">
        <v>0</v>
      </c>
      <c r="T637" s="213">
        <f>S637*H637</f>
        <v>0</v>
      </c>
      <c r="AR637" s="25" t="s">
        <v>252</v>
      </c>
      <c r="AT637" s="25" t="s">
        <v>302</v>
      </c>
      <c r="AU637" s="25" t="s">
        <v>80</v>
      </c>
      <c r="AY637" s="25" t="s">
        <v>210</v>
      </c>
      <c r="BE637" s="214">
        <f>IF(N637="základní",J637,0)</f>
        <v>0</v>
      </c>
      <c r="BF637" s="214">
        <f>IF(N637="snížená",J637,0)</f>
        <v>0</v>
      </c>
      <c r="BG637" s="214">
        <f>IF(N637="zákl. přenesená",J637,0)</f>
        <v>0</v>
      </c>
      <c r="BH637" s="214">
        <f>IF(N637="sníž. přenesená",J637,0)</f>
        <v>0</v>
      </c>
      <c r="BI637" s="214">
        <f>IF(N637="nulová",J637,0)</f>
        <v>0</v>
      </c>
      <c r="BJ637" s="25" t="s">
        <v>78</v>
      </c>
      <c r="BK637" s="214">
        <f>ROUND(I637*H637,2)</f>
        <v>0</v>
      </c>
      <c r="BL637" s="25" t="s">
        <v>217</v>
      </c>
      <c r="BM637" s="25" t="s">
        <v>994</v>
      </c>
    </row>
    <row r="638" spans="2:51" s="12" customFormat="1" ht="13.5">
      <c r="B638" s="215"/>
      <c r="C638" s="216"/>
      <c r="D638" s="217" t="s">
        <v>219</v>
      </c>
      <c r="E638" s="216"/>
      <c r="F638" s="219" t="s">
        <v>995</v>
      </c>
      <c r="G638" s="216"/>
      <c r="H638" s="220">
        <v>402.294</v>
      </c>
      <c r="I638" s="221"/>
      <c r="J638" s="216"/>
      <c r="K638" s="216"/>
      <c r="L638" s="222"/>
      <c r="M638" s="223"/>
      <c r="N638" s="224"/>
      <c r="O638" s="224"/>
      <c r="P638" s="224"/>
      <c r="Q638" s="224"/>
      <c r="R638" s="224"/>
      <c r="S638" s="224"/>
      <c r="T638" s="225"/>
      <c r="AT638" s="226" t="s">
        <v>219</v>
      </c>
      <c r="AU638" s="226" t="s">
        <v>80</v>
      </c>
      <c r="AV638" s="12" t="s">
        <v>80</v>
      </c>
      <c r="AW638" s="12" t="s">
        <v>6</v>
      </c>
      <c r="AX638" s="12" t="s">
        <v>78</v>
      </c>
      <c r="AY638" s="226" t="s">
        <v>210</v>
      </c>
    </row>
    <row r="639" spans="2:65" s="1" customFormat="1" ht="16.5" customHeight="1">
      <c r="B639" s="41"/>
      <c r="C639" s="238" t="s">
        <v>996</v>
      </c>
      <c r="D639" s="238" t="s">
        <v>302</v>
      </c>
      <c r="E639" s="239" t="s">
        <v>997</v>
      </c>
      <c r="F639" s="240" t="s">
        <v>998</v>
      </c>
      <c r="G639" s="241" t="s">
        <v>231</v>
      </c>
      <c r="H639" s="242">
        <v>0.32</v>
      </c>
      <c r="I639" s="243"/>
      <c r="J639" s="244">
        <f>ROUND(I639*H639,2)</f>
        <v>0</v>
      </c>
      <c r="K639" s="240" t="s">
        <v>216</v>
      </c>
      <c r="L639" s="245"/>
      <c r="M639" s="246" t="s">
        <v>21</v>
      </c>
      <c r="N639" s="247" t="s">
        <v>42</v>
      </c>
      <c r="O639" s="42"/>
      <c r="P639" s="212">
        <f>O639*H639</f>
        <v>0</v>
      </c>
      <c r="Q639" s="212">
        <v>0.032</v>
      </c>
      <c r="R639" s="212">
        <f>Q639*H639</f>
        <v>0.01024</v>
      </c>
      <c r="S639" s="212">
        <v>0</v>
      </c>
      <c r="T639" s="213">
        <f>S639*H639</f>
        <v>0</v>
      </c>
      <c r="AR639" s="25" t="s">
        <v>252</v>
      </c>
      <c r="AT639" s="25" t="s">
        <v>302</v>
      </c>
      <c r="AU639" s="25" t="s">
        <v>80</v>
      </c>
      <c r="AY639" s="25" t="s">
        <v>210</v>
      </c>
      <c r="BE639" s="214">
        <f>IF(N639="základní",J639,0)</f>
        <v>0</v>
      </c>
      <c r="BF639" s="214">
        <f>IF(N639="snížená",J639,0)</f>
        <v>0</v>
      </c>
      <c r="BG639" s="214">
        <f>IF(N639="zákl. přenesená",J639,0)</f>
        <v>0</v>
      </c>
      <c r="BH639" s="214">
        <f>IF(N639="sníž. přenesená",J639,0)</f>
        <v>0</v>
      </c>
      <c r="BI639" s="214">
        <f>IF(N639="nulová",J639,0)</f>
        <v>0</v>
      </c>
      <c r="BJ639" s="25" t="s">
        <v>78</v>
      </c>
      <c r="BK639" s="214">
        <f>ROUND(I639*H639,2)</f>
        <v>0</v>
      </c>
      <c r="BL639" s="25" t="s">
        <v>217</v>
      </c>
      <c r="BM639" s="25" t="s">
        <v>999</v>
      </c>
    </row>
    <row r="640" spans="2:51" s="12" customFormat="1" ht="13.5">
      <c r="B640" s="215"/>
      <c r="C640" s="216"/>
      <c r="D640" s="217" t="s">
        <v>219</v>
      </c>
      <c r="E640" s="218" t="s">
        <v>21</v>
      </c>
      <c r="F640" s="219" t="s">
        <v>1000</v>
      </c>
      <c r="G640" s="216"/>
      <c r="H640" s="220">
        <v>0.314</v>
      </c>
      <c r="I640" s="221"/>
      <c r="J640" s="216"/>
      <c r="K640" s="216"/>
      <c r="L640" s="222"/>
      <c r="M640" s="223"/>
      <c r="N640" s="224"/>
      <c r="O640" s="224"/>
      <c r="P640" s="224"/>
      <c r="Q640" s="224"/>
      <c r="R640" s="224"/>
      <c r="S640" s="224"/>
      <c r="T640" s="225"/>
      <c r="AT640" s="226" t="s">
        <v>219</v>
      </c>
      <c r="AU640" s="226" t="s">
        <v>80</v>
      </c>
      <c r="AV640" s="12" t="s">
        <v>80</v>
      </c>
      <c r="AW640" s="12" t="s">
        <v>35</v>
      </c>
      <c r="AX640" s="12" t="s">
        <v>78</v>
      </c>
      <c r="AY640" s="226" t="s">
        <v>210</v>
      </c>
    </row>
    <row r="641" spans="2:51" s="12" customFormat="1" ht="13.5">
      <c r="B641" s="215"/>
      <c r="C641" s="216"/>
      <c r="D641" s="217" t="s">
        <v>219</v>
      </c>
      <c r="E641" s="216"/>
      <c r="F641" s="219" t="s">
        <v>1001</v>
      </c>
      <c r="G641" s="216"/>
      <c r="H641" s="220">
        <v>0.32</v>
      </c>
      <c r="I641" s="221"/>
      <c r="J641" s="216"/>
      <c r="K641" s="216"/>
      <c r="L641" s="222"/>
      <c r="M641" s="223"/>
      <c r="N641" s="224"/>
      <c r="O641" s="224"/>
      <c r="P641" s="224"/>
      <c r="Q641" s="224"/>
      <c r="R641" s="224"/>
      <c r="S641" s="224"/>
      <c r="T641" s="225"/>
      <c r="AT641" s="226" t="s">
        <v>219</v>
      </c>
      <c r="AU641" s="226" t="s">
        <v>80</v>
      </c>
      <c r="AV641" s="12" t="s">
        <v>80</v>
      </c>
      <c r="AW641" s="12" t="s">
        <v>6</v>
      </c>
      <c r="AX641" s="12" t="s">
        <v>78</v>
      </c>
      <c r="AY641" s="226" t="s">
        <v>210</v>
      </c>
    </row>
    <row r="642" spans="2:65" s="1" customFormat="1" ht="25.5" customHeight="1">
      <c r="B642" s="41"/>
      <c r="C642" s="203" t="s">
        <v>1002</v>
      </c>
      <c r="D642" s="203" t="s">
        <v>212</v>
      </c>
      <c r="E642" s="204" t="s">
        <v>1003</v>
      </c>
      <c r="F642" s="205" t="s">
        <v>1004</v>
      </c>
      <c r="G642" s="206" t="s">
        <v>226</v>
      </c>
      <c r="H642" s="207">
        <v>16.395</v>
      </c>
      <c r="I642" s="208"/>
      <c r="J642" s="209">
        <f>ROUND(I642*H642,2)</f>
        <v>0</v>
      </c>
      <c r="K642" s="205" t="s">
        <v>216</v>
      </c>
      <c r="L642" s="61"/>
      <c r="M642" s="210" t="s">
        <v>21</v>
      </c>
      <c r="N642" s="211" t="s">
        <v>42</v>
      </c>
      <c r="O642" s="42"/>
      <c r="P642" s="212">
        <f>O642*H642</f>
        <v>0</v>
      </c>
      <c r="Q642" s="212">
        <v>0.00658</v>
      </c>
      <c r="R642" s="212">
        <f>Q642*H642</f>
        <v>0.10787909999999999</v>
      </c>
      <c r="S642" s="212">
        <v>0</v>
      </c>
      <c r="T642" s="213">
        <f>S642*H642</f>
        <v>0</v>
      </c>
      <c r="AR642" s="25" t="s">
        <v>217</v>
      </c>
      <c r="AT642" s="25" t="s">
        <v>212</v>
      </c>
      <c r="AU642" s="25" t="s">
        <v>80</v>
      </c>
      <c r="AY642" s="25" t="s">
        <v>210</v>
      </c>
      <c r="BE642" s="214">
        <f>IF(N642="základní",J642,0)</f>
        <v>0</v>
      </c>
      <c r="BF642" s="214">
        <f>IF(N642="snížená",J642,0)</f>
        <v>0</v>
      </c>
      <c r="BG642" s="214">
        <f>IF(N642="zákl. přenesená",J642,0)</f>
        <v>0</v>
      </c>
      <c r="BH642" s="214">
        <f>IF(N642="sníž. přenesená",J642,0)</f>
        <v>0</v>
      </c>
      <c r="BI642" s="214">
        <f>IF(N642="nulová",J642,0)</f>
        <v>0</v>
      </c>
      <c r="BJ642" s="25" t="s">
        <v>78</v>
      </c>
      <c r="BK642" s="214">
        <f>ROUND(I642*H642,2)</f>
        <v>0</v>
      </c>
      <c r="BL642" s="25" t="s">
        <v>217</v>
      </c>
      <c r="BM642" s="25" t="s">
        <v>1005</v>
      </c>
    </row>
    <row r="643" spans="2:51" s="12" customFormat="1" ht="13.5">
      <c r="B643" s="215"/>
      <c r="C643" s="216"/>
      <c r="D643" s="217" t="s">
        <v>219</v>
      </c>
      <c r="E643" s="218" t="s">
        <v>21</v>
      </c>
      <c r="F643" s="219" t="s">
        <v>1006</v>
      </c>
      <c r="G643" s="216"/>
      <c r="H643" s="220">
        <v>5.34</v>
      </c>
      <c r="I643" s="221"/>
      <c r="J643" s="216"/>
      <c r="K643" s="216"/>
      <c r="L643" s="222"/>
      <c r="M643" s="223"/>
      <c r="N643" s="224"/>
      <c r="O643" s="224"/>
      <c r="P643" s="224"/>
      <c r="Q643" s="224"/>
      <c r="R643" s="224"/>
      <c r="S643" s="224"/>
      <c r="T643" s="225"/>
      <c r="AT643" s="226" t="s">
        <v>219</v>
      </c>
      <c r="AU643" s="226" t="s">
        <v>80</v>
      </c>
      <c r="AV643" s="12" t="s">
        <v>80</v>
      </c>
      <c r="AW643" s="12" t="s">
        <v>35</v>
      </c>
      <c r="AX643" s="12" t="s">
        <v>71</v>
      </c>
      <c r="AY643" s="226" t="s">
        <v>210</v>
      </c>
    </row>
    <row r="644" spans="2:51" s="12" customFormat="1" ht="13.5">
      <c r="B644" s="215"/>
      <c r="C644" s="216"/>
      <c r="D644" s="217" t="s">
        <v>219</v>
      </c>
      <c r="E644" s="218" t="s">
        <v>21</v>
      </c>
      <c r="F644" s="219" t="s">
        <v>1007</v>
      </c>
      <c r="G644" s="216"/>
      <c r="H644" s="220">
        <v>1.11</v>
      </c>
      <c r="I644" s="221"/>
      <c r="J644" s="216"/>
      <c r="K644" s="216"/>
      <c r="L644" s="222"/>
      <c r="M644" s="223"/>
      <c r="N644" s="224"/>
      <c r="O644" s="224"/>
      <c r="P644" s="224"/>
      <c r="Q644" s="224"/>
      <c r="R644" s="224"/>
      <c r="S644" s="224"/>
      <c r="T644" s="225"/>
      <c r="AT644" s="226" t="s">
        <v>219</v>
      </c>
      <c r="AU644" s="226" t="s">
        <v>80</v>
      </c>
      <c r="AV644" s="12" t="s">
        <v>80</v>
      </c>
      <c r="AW644" s="12" t="s">
        <v>35</v>
      </c>
      <c r="AX644" s="12" t="s">
        <v>71</v>
      </c>
      <c r="AY644" s="226" t="s">
        <v>210</v>
      </c>
    </row>
    <row r="645" spans="2:51" s="12" customFormat="1" ht="13.5">
      <c r="B645" s="215"/>
      <c r="C645" s="216"/>
      <c r="D645" s="217" t="s">
        <v>219</v>
      </c>
      <c r="E645" s="218" t="s">
        <v>21</v>
      </c>
      <c r="F645" s="219" t="s">
        <v>1008</v>
      </c>
      <c r="G645" s="216"/>
      <c r="H645" s="220">
        <v>2.085</v>
      </c>
      <c r="I645" s="221"/>
      <c r="J645" s="216"/>
      <c r="K645" s="216"/>
      <c r="L645" s="222"/>
      <c r="M645" s="223"/>
      <c r="N645" s="224"/>
      <c r="O645" s="224"/>
      <c r="P645" s="224"/>
      <c r="Q645" s="224"/>
      <c r="R645" s="224"/>
      <c r="S645" s="224"/>
      <c r="T645" s="225"/>
      <c r="AT645" s="226" t="s">
        <v>219</v>
      </c>
      <c r="AU645" s="226" t="s">
        <v>80</v>
      </c>
      <c r="AV645" s="12" t="s">
        <v>80</v>
      </c>
      <c r="AW645" s="12" t="s">
        <v>35</v>
      </c>
      <c r="AX645" s="12" t="s">
        <v>71</v>
      </c>
      <c r="AY645" s="226" t="s">
        <v>210</v>
      </c>
    </row>
    <row r="646" spans="2:51" s="12" customFormat="1" ht="13.5">
      <c r="B646" s="215"/>
      <c r="C646" s="216"/>
      <c r="D646" s="217" t="s">
        <v>219</v>
      </c>
      <c r="E646" s="218" t="s">
        <v>21</v>
      </c>
      <c r="F646" s="219" t="s">
        <v>1009</v>
      </c>
      <c r="G646" s="216"/>
      <c r="H646" s="220">
        <v>7.86</v>
      </c>
      <c r="I646" s="221"/>
      <c r="J646" s="216"/>
      <c r="K646" s="216"/>
      <c r="L646" s="222"/>
      <c r="M646" s="223"/>
      <c r="N646" s="224"/>
      <c r="O646" s="224"/>
      <c r="P646" s="224"/>
      <c r="Q646" s="224"/>
      <c r="R646" s="224"/>
      <c r="S646" s="224"/>
      <c r="T646" s="225"/>
      <c r="AT646" s="226" t="s">
        <v>219</v>
      </c>
      <c r="AU646" s="226" t="s">
        <v>80</v>
      </c>
      <c r="AV646" s="12" t="s">
        <v>80</v>
      </c>
      <c r="AW646" s="12" t="s">
        <v>35</v>
      </c>
      <c r="AX646" s="12" t="s">
        <v>71</v>
      </c>
      <c r="AY646" s="226" t="s">
        <v>210</v>
      </c>
    </row>
    <row r="647" spans="2:51" s="13" customFormat="1" ht="13.5">
      <c r="B647" s="227"/>
      <c r="C647" s="228"/>
      <c r="D647" s="217" t="s">
        <v>219</v>
      </c>
      <c r="E647" s="229" t="s">
        <v>21</v>
      </c>
      <c r="F647" s="230" t="s">
        <v>1010</v>
      </c>
      <c r="G647" s="228"/>
      <c r="H647" s="231">
        <v>16.395</v>
      </c>
      <c r="I647" s="232"/>
      <c r="J647" s="228"/>
      <c r="K647" s="228"/>
      <c r="L647" s="233"/>
      <c r="M647" s="234"/>
      <c r="N647" s="235"/>
      <c r="O647" s="235"/>
      <c r="P647" s="235"/>
      <c r="Q647" s="235"/>
      <c r="R647" s="235"/>
      <c r="S647" s="235"/>
      <c r="T647" s="236"/>
      <c r="AT647" s="237" t="s">
        <v>219</v>
      </c>
      <c r="AU647" s="237" t="s">
        <v>80</v>
      </c>
      <c r="AV647" s="13" t="s">
        <v>217</v>
      </c>
      <c r="AW647" s="13" t="s">
        <v>35</v>
      </c>
      <c r="AX647" s="13" t="s">
        <v>78</v>
      </c>
      <c r="AY647" s="237" t="s">
        <v>210</v>
      </c>
    </row>
    <row r="648" spans="2:65" s="1" customFormat="1" ht="16.5" customHeight="1">
      <c r="B648" s="41"/>
      <c r="C648" s="238" t="s">
        <v>1011</v>
      </c>
      <c r="D648" s="238" t="s">
        <v>302</v>
      </c>
      <c r="E648" s="239" t="s">
        <v>997</v>
      </c>
      <c r="F648" s="240" t="s">
        <v>998</v>
      </c>
      <c r="G648" s="241" t="s">
        <v>231</v>
      </c>
      <c r="H648" s="242">
        <v>0.335</v>
      </c>
      <c r="I648" s="243"/>
      <c r="J648" s="244">
        <f>ROUND(I648*H648,2)</f>
        <v>0</v>
      </c>
      <c r="K648" s="240" t="s">
        <v>216</v>
      </c>
      <c r="L648" s="245"/>
      <c r="M648" s="246" t="s">
        <v>21</v>
      </c>
      <c r="N648" s="247" t="s">
        <v>42</v>
      </c>
      <c r="O648" s="42"/>
      <c r="P648" s="212">
        <f>O648*H648</f>
        <v>0</v>
      </c>
      <c r="Q648" s="212">
        <v>0.032</v>
      </c>
      <c r="R648" s="212">
        <f>Q648*H648</f>
        <v>0.01072</v>
      </c>
      <c r="S648" s="212">
        <v>0</v>
      </c>
      <c r="T648" s="213">
        <f>S648*H648</f>
        <v>0</v>
      </c>
      <c r="AR648" s="25" t="s">
        <v>252</v>
      </c>
      <c r="AT648" s="25" t="s">
        <v>302</v>
      </c>
      <c r="AU648" s="25" t="s">
        <v>80</v>
      </c>
      <c r="AY648" s="25" t="s">
        <v>210</v>
      </c>
      <c r="BE648" s="214">
        <f>IF(N648="základní",J648,0)</f>
        <v>0</v>
      </c>
      <c r="BF648" s="214">
        <f>IF(N648="snížená",J648,0)</f>
        <v>0</v>
      </c>
      <c r="BG648" s="214">
        <f>IF(N648="zákl. přenesená",J648,0)</f>
        <v>0</v>
      </c>
      <c r="BH648" s="214">
        <f>IF(N648="sníž. přenesená",J648,0)</f>
        <v>0</v>
      </c>
      <c r="BI648" s="214">
        <f>IF(N648="nulová",J648,0)</f>
        <v>0</v>
      </c>
      <c r="BJ648" s="25" t="s">
        <v>78</v>
      </c>
      <c r="BK648" s="214">
        <f>ROUND(I648*H648,2)</f>
        <v>0</v>
      </c>
      <c r="BL648" s="25" t="s">
        <v>217</v>
      </c>
      <c r="BM648" s="25" t="s">
        <v>1012</v>
      </c>
    </row>
    <row r="649" spans="2:51" s="12" customFormat="1" ht="13.5">
      <c r="B649" s="215"/>
      <c r="C649" s="216"/>
      <c r="D649" s="217" t="s">
        <v>219</v>
      </c>
      <c r="E649" s="218" t="s">
        <v>21</v>
      </c>
      <c r="F649" s="219" t="s">
        <v>1013</v>
      </c>
      <c r="G649" s="216"/>
      <c r="H649" s="220">
        <v>0.328</v>
      </c>
      <c r="I649" s="221"/>
      <c r="J649" s="216"/>
      <c r="K649" s="216"/>
      <c r="L649" s="222"/>
      <c r="M649" s="223"/>
      <c r="N649" s="224"/>
      <c r="O649" s="224"/>
      <c r="P649" s="224"/>
      <c r="Q649" s="224"/>
      <c r="R649" s="224"/>
      <c r="S649" s="224"/>
      <c r="T649" s="225"/>
      <c r="AT649" s="226" t="s">
        <v>219</v>
      </c>
      <c r="AU649" s="226" t="s">
        <v>80</v>
      </c>
      <c r="AV649" s="12" t="s">
        <v>80</v>
      </c>
      <c r="AW649" s="12" t="s">
        <v>35</v>
      </c>
      <c r="AX649" s="12" t="s">
        <v>78</v>
      </c>
      <c r="AY649" s="226" t="s">
        <v>210</v>
      </c>
    </row>
    <row r="650" spans="2:51" s="12" customFormat="1" ht="13.5">
      <c r="B650" s="215"/>
      <c r="C650" s="216"/>
      <c r="D650" s="217" t="s">
        <v>219</v>
      </c>
      <c r="E650" s="216"/>
      <c r="F650" s="219" t="s">
        <v>1014</v>
      </c>
      <c r="G650" s="216"/>
      <c r="H650" s="220">
        <v>0.335</v>
      </c>
      <c r="I650" s="221"/>
      <c r="J650" s="216"/>
      <c r="K650" s="216"/>
      <c r="L650" s="222"/>
      <c r="M650" s="223"/>
      <c r="N650" s="224"/>
      <c r="O650" s="224"/>
      <c r="P650" s="224"/>
      <c r="Q650" s="224"/>
      <c r="R650" s="224"/>
      <c r="S650" s="224"/>
      <c r="T650" s="225"/>
      <c r="AT650" s="226" t="s">
        <v>219</v>
      </c>
      <c r="AU650" s="226" t="s">
        <v>80</v>
      </c>
      <c r="AV650" s="12" t="s">
        <v>80</v>
      </c>
      <c r="AW650" s="12" t="s">
        <v>6</v>
      </c>
      <c r="AX650" s="12" t="s">
        <v>78</v>
      </c>
      <c r="AY650" s="226" t="s">
        <v>210</v>
      </c>
    </row>
    <row r="651" spans="2:65" s="1" customFormat="1" ht="38.25" customHeight="1">
      <c r="B651" s="41"/>
      <c r="C651" s="203" t="s">
        <v>1015</v>
      </c>
      <c r="D651" s="203" t="s">
        <v>212</v>
      </c>
      <c r="E651" s="204" t="s">
        <v>1016</v>
      </c>
      <c r="F651" s="205" t="s">
        <v>1017</v>
      </c>
      <c r="G651" s="206" t="s">
        <v>345</v>
      </c>
      <c r="H651" s="207">
        <v>222.535</v>
      </c>
      <c r="I651" s="208"/>
      <c r="J651" s="209">
        <f>ROUND(I651*H651,2)</f>
        <v>0</v>
      </c>
      <c r="K651" s="205" t="s">
        <v>216</v>
      </c>
      <c r="L651" s="61"/>
      <c r="M651" s="210" t="s">
        <v>21</v>
      </c>
      <c r="N651" s="211" t="s">
        <v>42</v>
      </c>
      <c r="O651" s="42"/>
      <c r="P651" s="212">
        <f>O651*H651</f>
        <v>0</v>
      </c>
      <c r="Q651" s="212">
        <v>0.00176</v>
      </c>
      <c r="R651" s="212">
        <f>Q651*H651</f>
        <v>0.3916616</v>
      </c>
      <c r="S651" s="212">
        <v>0</v>
      </c>
      <c r="T651" s="213">
        <f>S651*H651</f>
        <v>0</v>
      </c>
      <c r="AR651" s="25" t="s">
        <v>217</v>
      </c>
      <c r="AT651" s="25" t="s">
        <v>212</v>
      </c>
      <c r="AU651" s="25" t="s">
        <v>80</v>
      </c>
      <c r="AY651" s="25" t="s">
        <v>210</v>
      </c>
      <c r="BE651" s="214">
        <f>IF(N651="základní",J651,0)</f>
        <v>0</v>
      </c>
      <c r="BF651" s="214">
        <f>IF(N651="snížená",J651,0)</f>
        <v>0</v>
      </c>
      <c r="BG651" s="214">
        <f>IF(N651="zákl. přenesená",J651,0)</f>
        <v>0</v>
      </c>
      <c r="BH651" s="214">
        <f>IF(N651="sníž. přenesená",J651,0)</f>
        <v>0</v>
      </c>
      <c r="BI651" s="214">
        <f>IF(N651="nulová",J651,0)</f>
        <v>0</v>
      </c>
      <c r="BJ651" s="25" t="s">
        <v>78</v>
      </c>
      <c r="BK651" s="214">
        <f>ROUND(I651*H651,2)</f>
        <v>0</v>
      </c>
      <c r="BL651" s="25" t="s">
        <v>217</v>
      </c>
      <c r="BM651" s="25" t="s">
        <v>1018</v>
      </c>
    </row>
    <row r="652" spans="2:51" s="12" customFormat="1" ht="13.5">
      <c r="B652" s="215"/>
      <c r="C652" s="216"/>
      <c r="D652" s="217" t="s">
        <v>219</v>
      </c>
      <c r="E652" s="218" t="s">
        <v>21</v>
      </c>
      <c r="F652" s="219" t="s">
        <v>1019</v>
      </c>
      <c r="G652" s="216"/>
      <c r="H652" s="220">
        <v>20.16</v>
      </c>
      <c r="I652" s="221"/>
      <c r="J652" s="216"/>
      <c r="K652" s="216"/>
      <c r="L652" s="222"/>
      <c r="M652" s="223"/>
      <c r="N652" s="224"/>
      <c r="O652" s="224"/>
      <c r="P652" s="224"/>
      <c r="Q652" s="224"/>
      <c r="R652" s="224"/>
      <c r="S652" s="224"/>
      <c r="T652" s="225"/>
      <c r="AT652" s="226" t="s">
        <v>219</v>
      </c>
      <c r="AU652" s="226" t="s">
        <v>80</v>
      </c>
      <c r="AV652" s="12" t="s">
        <v>80</v>
      </c>
      <c r="AW652" s="12" t="s">
        <v>35</v>
      </c>
      <c r="AX652" s="12" t="s">
        <v>71</v>
      </c>
      <c r="AY652" s="226" t="s">
        <v>210</v>
      </c>
    </row>
    <row r="653" spans="2:51" s="12" customFormat="1" ht="13.5">
      <c r="B653" s="215"/>
      <c r="C653" s="216"/>
      <c r="D653" s="217" t="s">
        <v>219</v>
      </c>
      <c r="E653" s="218" t="s">
        <v>21</v>
      </c>
      <c r="F653" s="219" t="s">
        <v>1020</v>
      </c>
      <c r="G653" s="216"/>
      <c r="H653" s="220">
        <v>28.065</v>
      </c>
      <c r="I653" s="221"/>
      <c r="J653" s="216"/>
      <c r="K653" s="216"/>
      <c r="L653" s="222"/>
      <c r="M653" s="223"/>
      <c r="N653" s="224"/>
      <c r="O653" s="224"/>
      <c r="P653" s="224"/>
      <c r="Q653" s="224"/>
      <c r="R653" s="224"/>
      <c r="S653" s="224"/>
      <c r="T653" s="225"/>
      <c r="AT653" s="226" t="s">
        <v>219</v>
      </c>
      <c r="AU653" s="226" t="s">
        <v>80</v>
      </c>
      <c r="AV653" s="12" t="s">
        <v>80</v>
      </c>
      <c r="AW653" s="12" t="s">
        <v>35</v>
      </c>
      <c r="AX653" s="12" t="s">
        <v>71</v>
      </c>
      <c r="AY653" s="226" t="s">
        <v>210</v>
      </c>
    </row>
    <row r="654" spans="2:51" s="12" customFormat="1" ht="13.5">
      <c r="B654" s="215"/>
      <c r="C654" s="216"/>
      <c r="D654" s="217" t="s">
        <v>219</v>
      </c>
      <c r="E654" s="218" t="s">
        <v>21</v>
      </c>
      <c r="F654" s="219" t="s">
        <v>1021</v>
      </c>
      <c r="G654" s="216"/>
      <c r="H654" s="220">
        <v>14.2</v>
      </c>
      <c r="I654" s="221"/>
      <c r="J654" s="216"/>
      <c r="K654" s="216"/>
      <c r="L654" s="222"/>
      <c r="M654" s="223"/>
      <c r="N654" s="224"/>
      <c r="O654" s="224"/>
      <c r="P654" s="224"/>
      <c r="Q654" s="224"/>
      <c r="R654" s="224"/>
      <c r="S654" s="224"/>
      <c r="T654" s="225"/>
      <c r="AT654" s="226" t="s">
        <v>219</v>
      </c>
      <c r="AU654" s="226" t="s">
        <v>80</v>
      </c>
      <c r="AV654" s="12" t="s">
        <v>80</v>
      </c>
      <c r="AW654" s="12" t="s">
        <v>35</v>
      </c>
      <c r="AX654" s="12" t="s">
        <v>71</v>
      </c>
      <c r="AY654" s="226" t="s">
        <v>210</v>
      </c>
    </row>
    <row r="655" spans="2:51" s="12" customFormat="1" ht="13.5">
      <c r="B655" s="215"/>
      <c r="C655" s="216"/>
      <c r="D655" s="217" t="s">
        <v>219</v>
      </c>
      <c r="E655" s="218" t="s">
        <v>21</v>
      </c>
      <c r="F655" s="219" t="s">
        <v>1022</v>
      </c>
      <c r="G655" s="216"/>
      <c r="H655" s="220">
        <v>56.16</v>
      </c>
      <c r="I655" s="221"/>
      <c r="J655" s="216"/>
      <c r="K655" s="216"/>
      <c r="L655" s="222"/>
      <c r="M655" s="223"/>
      <c r="N655" s="224"/>
      <c r="O655" s="224"/>
      <c r="P655" s="224"/>
      <c r="Q655" s="224"/>
      <c r="R655" s="224"/>
      <c r="S655" s="224"/>
      <c r="T655" s="225"/>
      <c r="AT655" s="226" t="s">
        <v>219</v>
      </c>
      <c r="AU655" s="226" t="s">
        <v>80</v>
      </c>
      <c r="AV655" s="12" t="s">
        <v>80</v>
      </c>
      <c r="AW655" s="12" t="s">
        <v>35</v>
      </c>
      <c r="AX655" s="12" t="s">
        <v>71</v>
      </c>
      <c r="AY655" s="226" t="s">
        <v>210</v>
      </c>
    </row>
    <row r="656" spans="2:51" s="12" customFormat="1" ht="13.5">
      <c r="B656" s="215"/>
      <c r="C656" s="216"/>
      <c r="D656" s="217" t="s">
        <v>219</v>
      </c>
      <c r="E656" s="218" t="s">
        <v>21</v>
      </c>
      <c r="F656" s="219" t="s">
        <v>1023</v>
      </c>
      <c r="G656" s="216"/>
      <c r="H656" s="220">
        <v>63.4</v>
      </c>
      <c r="I656" s="221"/>
      <c r="J656" s="216"/>
      <c r="K656" s="216"/>
      <c r="L656" s="222"/>
      <c r="M656" s="223"/>
      <c r="N656" s="224"/>
      <c r="O656" s="224"/>
      <c r="P656" s="224"/>
      <c r="Q656" s="224"/>
      <c r="R656" s="224"/>
      <c r="S656" s="224"/>
      <c r="T656" s="225"/>
      <c r="AT656" s="226" t="s">
        <v>219</v>
      </c>
      <c r="AU656" s="226" t="s">
        <v>80</v>
      </c>
      <c r="AV656" s="12" t="s">
        <v>80</v>
      </c>
      <c r="AW656" s="12" t="s">
        <v>35</v>
      </c>
      <c r="AX656" s="12" t="s">
        <v>71</v>
      </c>
      <c r="AY656" s="226" t="s">
        <v>210</v>
      </c>
    </row>
    <row r="657" spans="2:51" s="12" customFormat="1" ht="27">
      <c r="B657" s="215"/>
      <c r="C657" s="216"/>
      <c r="D657" s="217" t="s">
        <v>219</v>
      </c>
      <c r="E657" s="218" t="s">
        <v>21</v>
      </c>
      <c r="F657" s="219" t="s">
        <v>1024</v>
      </c>
      <c r="G657" s="216"/>
      <c r="H657" s="220">
        <v>40.55</v>
      </c>
      <c r="I657" s="221"/>
      <c r="J657" s="216"/>
      <c r="K657" s="216"/>
      <c r="L657" s="222"/>
      <c r="M657" s="223"/>
      <c r="N657" s="224"/>
      <c r="O657" s="224"/>
      <c r="P657" s="224"/>
      <c r="Q657" s="224"/>
      <c r="R657" s="224"/>
      <c r="S657" s="224"/>
      <c r="T657" s="225"/>
      <c r="AT657" s="226" t="s">
        <v>219</v>
      </c>
      <c r="AU657" s="226" t="s">
        <v>80</v>
      </c>
      <c r="AV657" s="12" t="s">
        <v>80</v>
      </c>
      <c r="AW657" s="12" t="s">
        <v>35</v>
      </c>
      <c r="AX657" s="12" t="s">
        <v>71</v>
      </c>
      <c r="AY657" s="226" t="s">
        <v>210</v>
      </c>
    </row>
    <row r="658" spans="2:51" s="14" customFormat="1" ht="13.5">
      <c r="B658" s="248"/>
      <c r="C658" s="249"/>
      <c r="D658" s="217" t="s">
        <v>219</v>
      </c>
      <c r="E658" s="250" t="s">
        <v>21</v>
      </c>
      <c r="F658" s="251" t="s">
        <v>1025</v>
      </c>
      <c r="G658" s="249"/>
      <c r="H658" s="252">
        <v>222.535</v>
      </c>
      <c r="I658" s="253"/>
      <c r="J658" s="249"/>
      <c r="K658" s="249"/>
      <c r="L658" s="254"/>
      <c r="M658" s="255"/>
      <c r="N658" s="256"/>
      <c r="O658" s="256"/>
      <c r="P658" s="256"/>
      <c r="Q658" s="256"/>
      <c r="R658" s="256"/>
      <c r="S658" s="256"/>
      <c r="T658" s="257"/>
      <c r="AT658" s="258" t="s">
        <v>219</v>
      </c>
      <c r="AU658" s="258" t="s">
        <v>80</v>
      </c>
      <c r="AV658" s="14" t="s">
        <v>88</v>
      </c>
      <c r="AW658" s="14" t="s">
        <v>35</v>
      </c>
      <c r="AX658" s="14" t="s">
        <v>78</v>
      </c>
      <c r="AY658" s="258" t="s">
        <v>210</v>
      </c>
    </row>
    <row r="659" spans="2:65" s="1" customFormat="1" ht="25.5" customHeight="1">
      <c r="B659" s="41"/>
      <c r="C659" s="203" t="s">
        <v>1026</v>
      </c>
      <c r="D659" s="203" t="s">
        <v>212</v>
      </c>
      <c r="E659" s="204" t="s">
        <v>1027</v>
      </c>
      <c r="F659" s="205" t="s">
        <v>1028</v>
      </c>
      <c r="G659" s="206" t="s">
        <v>345</v>
      </c>
      <c r="H659" s="207">
        <v>10.6</v>
      </c>
      <c r="I659" s="208"/>
      <c r="J659" s="209">
        <f>ROUND(I659*H659,2)</f>
        <v>0</v>
      </c>
      <c r="K659" s="205" t="s">
        <v>216</v>
      </c>
      <c r="L659" s="61"/>
      <c r="M659" s="210" t="s">
        <v>21</v>
      </c>
      <c r="N659" s="211" t="s">
        <v>42</v>
      </c>
      <c r="O659" s="42"/>
      <c r="P659" s="212">
        <f>O659*H659</f>
        <v>0</v>
      </c>
      <c r="Q659" s="212">
        <v>0.00339</v>
      </c>
      <c r="R659" s="212">
        <f>Q659*H659</f>
        <v>0.035933999999999994</v>
      </c>
      <c r="S659" s="212">
        <v>0</v>
      </c>
      <c r="T659" s="213">
        <f>S659*H659</f>
        <v>0</v>
      </c>
      <c r="AR659" s="25" t="s">
        <v>217</v>
      </c>
      <c r="AT659" s="25" t="s">
        <v>212</v>
      </c>
      <c r="AU659" s="25" t="s">
        <v>80</v>
      </c>
      <c r="AY659" s="25" t="s">
        <v>210</v>
      </c>
      <c r="BE659" s="214">
        <f>IF(N659="základní",J659,0)</f>
        <v>0</v>
      </c>
      <c r="BF659" s="214">
        <f>IF(N659="snížená",J659,0)</f>
        <v>0</v>
      </c>
      <c r="BG659" s="214">
        <f>IF(N659="zákl. přenesená",J659,0)</f>
        <v>0</v>
      </c>
      <c r="BH659" s="214">
        <f>IF(N659="sníž. přenesená",J659,0)</f>
        <v>0</v>
      </c>
      <c r="BI659" s="214">
        <f>IF(N659="nulová",J659,0)</f>
        <v>0</v>
      </c>
      <c r="BJ659" s="25" t="s">
        <v>78</v>
      </c>
      <c r="BK659" s="214">
        <f>ROUND(I659*H659,2)</f>
        <v>0</v>
      </c>
      <c r="BL659" s="25" t="s">
        <v>217</v>
      </c>
      <c r="BM659" s="25" t="s">
        <v>1029</v>
      </c>
    </row>
    <row r="660" spans="2:51" s="12" customFormat="1" ht="13.5">
      <c r="B660" s="215"/>
      <c r="C660" s="216"/>
      <c r="D660" s="217" t="s">
        <v>219</v>
      </c>
      <c r="E660" s="218" t="s">
        <v>21</v>
      </c>
      <c r="F660" s="219" t="s">
        <v>1030</v>
      </c>
      <c r="G660" s="216"/>
      <c r="H660" s="220">
        <v>5.3</v>
      </c>
      <c r="I660" s="221"/>
      <c r="J660" s="216"/>
      <c r="K660" s="216"/>
      <c r="L660" s="222"/>
      <c r="M660" s="223"/>
      <c r="N660" s="224"/>
      <c r="O660" s="224"/>
      <c r="P660" s="224"/>
      <c r="Q660" s="224"/>
      <c r="R660" s="224"/>
      <c r="S660" s="224"/>
      <c r="T660" s="225"/>
      <c r="AT660" s="226" t="s">
        <v>219</v>
      </c>
      <c r="AU660" s="226" t="s">
        <v>80</v>
      </c>
      <c r="AV660" s="12" t="s">
        <v>80</v>
      </c>
      <c r="AW660" s="12" t="s">
        <v>35</v>
      </c>
      <c r="AX660" s="12" t="s">
        <v>71</v>
      </c>
      <c r="AY660" s="226" t="s">
        <v>210</v>
      </c>
    </row>
    <row r="661" spans="2:51" s="12" customFormat="1" ht="13.5">
      <c r="B661" s="215"/>
      <c r="C661" s="216"/>
      <c r="D661" s="217" t="s">
        <v>219</v>
      </c>
      <c r="E661" s="218" t="s">
        <v>21</v>
      </c>
      <c r="F661" s="219" t="s">
        <v>1031</v>
      </c>
      <c r="G661" s="216"/>
      <c r="H661" s="220">
        <v>5.3</v>
      </c>
      <c r="I661" s="221"/>
      <c r="J661" s="216"/>
      <c r="K661" s="216"/>
      <c r="L661" s="222"/>
      <c r="M661" s="223"/>
      <c r="N661" s="224"/>
      <c r="O661" s="224"/>
      <c r="P661" s="224"/>
      <c r="Q661" s="224"/>
      <c r="R661" s="224"/>
      <c r="S661" s="224"/>
      <c r="T661" s="225"/>
      <c r="AT661" s="226" t="s">
        <v>219</v>
      </c>
      <c r="AU661" s="226" t="s">
        <v>80</v>
      </c>
      <c r="AV661" s="12" t="s">
        <v>80</v>
      </c>
      <c r="AW661" s="12" t="s">
        <v>35</v>
      </c>
      <c r="AX661" s="12" t="s">
        <v>71</v>
      </c>
      <c r="AY661" s="226" t="s">
        <v>210</v>
      </c>
    </row>
    <row r="662" spans="2:51" s="13" customFormat="1" ht="13.5">
      <c r="B662" s="227"/>
      <c r="C662" s="228"/>
      <c r="D662" s="217" t="s">
        <v>219</v>
      </c>
      <c r="E662" s="229" t="s">
        <v>21</v>
      </c>
      <c r="F662" s="230" t="s">
        <v>240</v>
      </c>
      <c r="G662" s="228"/>
      <c r="H662" s="231">
        <v>10.6</v>
      </c>
      <c r="I662" s="232"/>
      <c r="J662" s="228"/>
      <c r="K662" s="228"/>
      <c r="L662" s="233"/>
      <c r="M662" s="234"/>
      <c r="N662" s="235"/>
      <c r="O662" s="235"/>
      <c r="P662" s="235"/>
      <c r="Q662" s="235"/>
      <c r="R662" s="235"/>
      <c r="S662" s="235"/>
      <c r="T662" s="236"/>
      <c r="AT662" s="237" t="s">
        <v>219</v>
      </c>
      <c r="AU662" s="237" t="s">
        <v>80</v>
      </c>
      <c r="AV662" s="13" t="s">
        <v>217</v>
      </c>
      <c r="AW662" s="13" t="s">
        <v>35</v>
      </c>
      <c r="AX662" s="13" t="s">
        <v>78</v>
      </c>
      <c r="AY662" s="237" t="s">
        <v>210</v>
      </c>
    </row>
    <row r="663" spans="2:65" s="1" customFormat="1" ht="16.5" customHeight="1">
      <c r="B663" s="41"/>
      <c r="C663" s="238" t="s">
        <v>1032</v>
      </c>
      <c r="D663" s="238" t="s">
        <v>302</v>
      </c>
      <c r="E663" s="239" t="s">
        <v>1033</v>
      </c>
      <c r="F663" s="240" t="s">
        <v>1034</v>
      </c>
      <c r="G663" s="241" t="s">
        <v>226</v>
      </c>
      <c r="H663" s="242">
        <v>4.77</v>
      </c>
      <c r="I663" s="243"/>
      <c r="J663" s="244">
        <f>ROUND(I663*H663,2)</f>
        <v>0</v>
      </c>
      <c r="K663" s="240" t="s">
        <v>216</v>
      </c>
      <c r="L663" s="245"/>
      <c r="M663" s="246" t="s">
        <v>21</v>
      </c>
      <c r="N663" s="247" t="s">
        <v>42</v>
      </c>
      <c r="O663" s="42"/>
      <c r="P663" s="212">
        <f>O663*H663</f>
        <v>0</v>
      </c>
      <c r="Q663" s="212">
        <v>0.0012</v>
      </c>
      <c r="R663" s="212">
        <f>Q663*H663</f>
        <v>0.005723999999999999</v>
      </c>
      <c r="S663" s="212">
        <v>0</v>
      </c>
      <c r="T663" s="213">
        <f>S663*H663</f>
        <v>0</v>
      </c>
      <c r="AR663" s="25" t="s">
        <v>252</v>
      </c>
      <c r="AT663" s="25" t="s">
        <v>302</v>
      </c>
      <c r="AU663" s="25" t="s">
        <v>80</v>
      </c>
      <c r="AY663" s="25" t="s">
        <v>210</v>
      </c>
      <c r="BE663" s="214">
        <f>IF(N663="základní",J663,0)</f>
        <v>0</v>
      </c>
      <c r="BF663" s="214">
        <f>IF(N663="snížená",J663,0)</f>
        <v>0</v>
      </c>
      <c r="BG663" s="214">
        <f>IF(N663="zákl. přenesená",J663,0)</f>
        <v>0</v>
      </c>
      <c r="BH663" s="214">
        <f>IF(N663="sníž. přenesená",J663,0)</f>
        <v>0</v>
      </c>
      <c r="BI663" s="214">
        <f>IF(N663="nulová",J663,0)</f>
        <v>0</v>
      </c>
      <c r="BJ663" s="25" t="s">
        <v>78</v>
      </c>
      <c r="BK663" s="214">
        <f>ROUND(I663*H663,2)</f>
        <v>0</v>
      </c>
      <c r="BL663" s="25" t="s">
        <v>217</v>
      </c>
      <c r="BM663" s="25" t="s">
        <v>1035</v>
      </c>
    </row>
    <row r="664" spans="2:51" s="12" customFormat="1" ht="13.5">
      <c r="B664" s="215"/>
      <c r="C664" s="216"/>
      <c r="D664" s="217" t="s">
        <v>219</v>
      </c>
      <c r="E664" s="216"/>
      <c r="F664" s="219" t="s">
        <v>1036</v>
      </c>
      <c r="G664" s="216"/>
      <c r="H664" s="220">
        <v>4.77</v>
      </c>
      <c r="I664" s="221"/>
      <c r="J664" s="216"/>
      <c r="K664" s="216"/>
      <c r="L664" s="222"/>
      <c r="M664" s="223"/>
      <c r="N664" s="224"/>
      <c r="O664" s="224"/>
      <c r="P664" s="224"/>
      <c r="Q664" s="224"/>
      <c r="R664" s="224"/>
      <c r="S664" s="224"/>
      <c r="T664" s="225"/>
      <c r="AT664" s="226" t="s">
        <v>219</v>
      </c>
      <c r="AU664" s="226" t="s">
        <v>80</v>
      </c>
      <c r="AV664" s="12" t="s">
        <v>80</v>
      </c>
      <c r="AW664" s="12" t="s">
        <v>6</v>
      </c>
      <c r="AX664" s="12" t="s">
        <v>78</v>
      </c>
      <c r="AY664" s="226" t="s">
        <v>210</v>
      </c>
    </row>
    <row r="665" spans="2:65" s="1" customFormat="1" ht="25.5" customHeight="1">
      <c r="B665" s="41"/>
      <c r="C665" s="203" t="s">
        <v>1037</v>
      </c>
      <c r="D665" s="203" t="s">
        <v>212</v>
      </c>
      <c r="E665" s="204" t="s">
        <v>1038</v>
      </c>
      <c r="F665" s="205" t="s">
        <v>1039</v>
      </c>
      <c r="G665" s="206" t="s">
        <v>226</v>
      </c>
      <c r="H665" s="207">
        <v>473.77</v>
      </c>
      <c r="I665" s="208"/>
      <c r="J665" s="209">
        <f>ROUND(I665*H665,2)</f>
        <v>0</v>
      </c>
      <c r="K665" s="205" t="s">
        <v>216</v>
      </c>
      <c r="L665" s="61"/>
      <c r="M665" s="210" t="s">
        <v>21</v>
      </c>
      <c r="N665" s="211" t="s">
        <v>42</v>
      </c>
      <c r="O665" s="42"/>
      <c r="P665" s="212">
        <f>O665*H665</f>
        <v>0</v>
      </c>
      <c r="Q665" s="212">
        <v>6E-05</v>
      </c>
      <c r="R665" s="212">
        <f>Q665*H665</f>
        <v>0.0284262</v>
      </c>
      <c r="S665" s="212">
        <v>0</v>
      </c>
      <c r="T665" s="213">
        <f>S665*H665</f>
        <v>0</v>
      </c>
      <c r="AR665" s="25" t="s">
        <v>217</v>
      </c>
      <c r="AT665" s="25" t="s">
        <v>212</v>
      </c>
      <c r="AU665" s="25" t="s">
        <v>80</v>
      </c>
      <c r="AY665" s="25" t="s">
        <v>210</v>
      </c>
      <c r="BE665" s="214">
        <f>IF(N665="základní",J665,0)</f>
        <v>0</v>
      </c>
      <c r="BF665" s="214">
        <f>IF(N665="snížená",J665,0)</f>
        <v>0</v>
      </c>
      <c r="BG665" s="214">
        <f>IF(N665="zákl. přenesená",J665,0)</f>
        <v>0</v>
      </c>
      <c r="BH665" s="214">
        <f>IF(N665="sníž. přenesená",J665,0)</f>
        <v>0</v>
      </c>
      <c r="BI665" s="214">
        <f>IF(N665="nulová",J665,0)</f>
        <v>0</v>
      </c>
      <c r="BJ665" s="25" t="s">
        <v>78</v>
      </c>
      <c r="BK665" s="214">
        <f>ROUND(I665*H665,2)</f>
        <v>0</v>
      </c>
      <c r="BL665" s="25" t="s">
        <v>217</v>
      </c>
      <c r="BM665" s="25" t="s">
        <v>1040</v>
      </c>
    </row>
    <row r="666" spans="2:51" s="12" customFormat="1" ht="13.5">
      <c r="B666" s="215"/>
      <c r="C666" s="216"/>
      <c r="D666" s="217" t="s">
        <v>219</v>
      </c>
      <c r="E666" s="218" t="s">
        <v>21</v>
      </c>
      <c r="F666" s="219" t="s">
        <v>1041</v>
      </c>
      <c r="G666" s="216"/>
      <c r="H666" s="220">
        <v>473.77</v>
      </c>
      <c r="I666" s="221"/>
      <c r="J666" s="216"/>
      <c r="K666" s="216"/>
      <c r="L666" s="222"/>
      <c r="M666" s="223"/>
      <c r="N666" s="224"/>
      <c r="O666" s="224"/>
      <c r="P666" s="224"/>
      <c r="Q666" s="224"/>
      <c r="R666" s="224"/>
      <c r="S666" s="224"/>
      <c r="T666" s="225"/>
      <c r="AT666" s="226" t="s">
        <v>219</v>
      </c>
      <c r="AU666" s="226" t="s">
        <v>80</v>
      </c>
      <c r="AV666" s="12" t="s">
        <v>80</v>
      </c>
      <c r="AW666" s="12" t="s">
        <v>35</v>
      </c>
      <c r="AX666" s="12" t="s">
        <v>78</v>
      </c>
      <c r="AY666" s="226" t="s">
        <v>210</v>
      </c>
    </row>
    <row r="667" spans="2:65" s="1" customFormat="1" ht="16.5" customHeight="1">
      <c r="B667" s="41"/>
      <c r="C667" s="203" t="s">
        <v>1042</v>
      </c>
      <c r="D667" s="203" t="s">
        <v>212</v>
      </c>
      <c r="E667" s="204" t="s">
        <v>1043</v>
      </c>
      <c r="F667" s="205" t="s">
        <v>1044</v>
      </c>
      <c r="G667" s="206" t="s">
        <v>345</v>
      </c>
      <c r="H667" s="207">
        <v>81.435</v>
      </c>
      <c r="I667" s="208"/>
      <c r="J667" s="209">
        <f>ROUND(I667*H667,2)</f>
        <v>0</v>
      </c>
      <c r="K667" s="205" t="s">
        <v>216</v>
      </c>
      <c r="L667" s="61"/>
      <c r="M667" s="210" t="s">
        <v>21</v>
      </c>
      <c r="N667" s="211" t="s">
        <v>42</v>
      </c>
      <c r="O667" s="42"/>
      <c r="P667" s="212">
        <f>O667*H667</f>
        <v>0</v>
      </c>
      <c r="Q667" s="212">
        <v>6E-05</v>
      </c>
      <c r="R667" s="212">
        <f>Q667*H667</f>
        <v>0.0048861</v>
      </c>
      <c r="S667" s="212">
        <v>0</v>
      </c>
      <c r="T667" s="213">
        <f>S667*H667</f>
        <v>0</v>
      </c>
      <c r="AR667" s="25" t="s">
        <v>217</v>
      </c>
      <c r="AT667" s="25" t="s">
        <v>212</v>
      </c>
      <c r="AU667" s="25" t="s">
        <v>80</v>
      </c>
      <c r="AY667" s="25" t="s">
        <v>210</v>
      </c>
      <c r="BE667" s="214">
        <f>IF(N667="základní",J667,0)</f>
        <v>0</v>
      </c>
      <c r="BF667" s="214">
        <f>IF(N667="snížená",J667,0)</f>
        <v>0</v>
      </c>
      <c r="BG667" s="214">
        <f>IF(N667="zákl. přenesená",J667,0)</f>
        <v>0</v>
      </c>
      <c r="BH667" s="214">
        <f>IF(N667="sníž. přenesená",J667,0)</f>
        <v>0</v>
      </c>
      <c r="BI667" s="214">
        <f>IF(N667="nulová",J667,0)</f>
        <v>0</v>
      </c>
      <c r="BJ667" s="25" t="s">
        <v>78</v>
      </c>
      <c r="BK667" s="214">
        <f>ROUND(I667*H667,2)</f>
        <v>0</v>
      </c>
      <c r="BL667" s="25" t="s">
        <v>217</v>
      </c>
      <c r="BM667" s="25" t="s">
        <v>1045</v>
      </c>
    </row>
    <row r="668" spans="2:51" s="12" customFormat="1" ht="13.5">
      <c r="B668" s="215"/>
      <c r="C668" s="216"/>
      <c r="D668" s="217" t="s">
        <v>219</v>
      </c>
      <c r="E668" s="218" t="s">
        <v>21</v>
      </c>
      <c r="F668" s="219" t="s">
        <v>1046</v>
      </c>
      <c r="G668" s="216"/>
      <c r="H668" s="220">
        <v>13.8</v>
      </c>
      <c r="I668" s="221"/>
      <c r="J668" s="216"/>
      <c r="K668" s="216"/>
      <c r="L668" s="222"/>
      <c r="M668" s="223"/>
      <c r="N668" s="224"/>
      <c r="O668" s="224"/>
      <c r="P668" s="224"/>
      <c r="Q668" s="224"/>
      <c r="R668" s="224"/>
      <c r="S668" s="224"/>
      <c r="T668" s="225"/>
      <c r="AT668" s="226" t="s">
        <v>219</v>
      </c>
      <c r="AU668" s="226" t="s">
        <v>80</v>
      </c>
      <c r="AV668" s="12" t="s">
        <v>80</v>
      </c>
      <c r="AW668" s="12" t="s">
        <v>35</v>
      </c>
      <c r="AX668" s="12" t="s">
        <v>71</v>
      </c>
      <c r="AY668" s="226" t="s">
        <v>210</v>
      </c>
    </row>
    <row r="669" spans="2:51" s="12" customFormat="1" ht="13.5">
      <c r="B669" s="215"/>
      <c r="C669" s="216"/>
      <c r="D669" s="217" t="s">
        <v>219</v>
      </c>
      <c r="E669" s="218" t="s">
        <v>21</v>
      </c>
      <c r="F669" s="219" t="s">
        <v>1047</v>
      </c>
      <c r="G669" s="216"/>
      <c r="H669" s="220">
        <v>16.6</v>
      </c>
      <c r="I669" s="221"/>
      <c r="J669" s="216"/>
      <c r="K669" s="216"/>
      <c r="L669" s="222"/>
      <c r="M669" s="223"/>
      <c r="N669" s="224"/>
      <c r="O669" s="224"/>
      <c r="P669" s="224"/>
      <c r="Q669" s="224"/>
      <c r="R669" s="224"/>
      <c r="S669" s="224"/>
      <c r="T669" s="225"/>
      <c r="AT669" s="226" t="s">
        <v>219</v>
      </c>
      <c r="AU669" s="226" t="s">
        <v>80</v>
      </c>
      <c r="AV669" s="12" t="s">
        <v>80</v>
      </c>
      <c r="AW669" s="12" t="s">
        <v>35</v>
      </c>
      <c r="AX669" s="12" t="s">
        <v>71</v>
      </c>
      <c r="AY669" s="226" t="s">
        <v>210</v>
      </c>
    </row>
    <row r="670" spans="2:51" s="12" customFormat="1" ht="13.5">
      <c r="B670" s="215"/>
      <c r="C670" s="216"/>
      <c r="D670" s="217" t="s">
        <v>219</v>
      </c>
      <c r="E670" s="218" t="s">
        <v>21</v>
      </c>
      <c r="F670" s="219" t="s">
        <v>1048</v>
      </c>
      <c r="G670" s="216"/>
      <c r="H670" s="220">
        <v>15.235</v>
      </c>
      <c r="I670" s="221"/>
      <c r="J670" s="216"/>
      <c r="K670" s="216"/>
      <c r="L670" s="222"/>
      <c r="M670" s="223"/>
      <c r="N670" s="224"/>
      <c r="O670" s="224"/>
      <c r="P670" s="224"/>
      <c r="Q670" s="224"/>
      <c r="R670" s="224"/>
      <c r="S670" s="224"/>
      <c r="T670" s="225"/>
      <c r="AT670" s="226" t="s">
        <v>219</v>
      </c>
      <c r="AU670" s="226" t="s">
        <v>80</v>
      </c>
      <c r="AV670" s="12" t="s">
        <v>80</v>
      </c>
      <c r="AW670" s="12" t="s">
        <v>35</v>
      </c>
      <c r="AX670" s="12" t="s">
        <v>71</v>
      </c>
      <c r="AY670" s="226" t="s">
        <v>210</v>
      </c>
    </row>
    <row r="671" spans="2:51" s="12" customFormat="1" ht="13.5">
      <c r="B671" s="215"/>
      <c r="C671" s="216"/>
      <c r="D671" s="217" t="s">
        <v>219</v>
      </c>
      <c r="E671" s="218" t="s">
        <v>21</v>
      </c>
      <c r="F671" s="219" t="s">
        <v>1049</v>
      </c>
      <c r="G671" s="216"/>
      <c r="H671" s="220">
        <v>29</v>
      </c>
      <c r="I671" s="221"/>
      <c r="J671" s="216"/>
      <c r="K671" s="216"/>
      <c r="L671" s="222"/>
      <c r="M671" s="223"/>
      <c r="N671" s="224"/>
      <c r="O671" s="224"/>
      <c r="P671" s="224"/>
      <c r="Q671" s="224"/>
      <c r="R671" s="224"/>
      <c r="S671" s="224"/>
      <c r="T671" s="225"/>
      <c r="AT671" s="226" t="s">
        <v>219</v>
      </c>
      <c r="AU671" s="226" t="s">
        <v>80</v>
      </c>
      <c r="AV671" s="12" t="s">
        <v>80</v>
      </c>
      <c r="AW671" s="12" t="s">
        <v>35</v>
      </c>
      <c r="AX671" s="12" t="s">
        <v>71</v>
      </c>
      <c r="AY671" s="226" t="s">
        <v>210</v>
      </c>
    </row>
    <row r="672" spans="2:51" s="12" customFormat="1" ht="13.5">
      <c r="B672" s="215"/>
      <c r="C672" s="216"/>
      <c r="D672" s="217" t="s">
        <v>219</v>
      </c>
      <c r="E672" s="218" t="s">
        <v>21</v>
      </c>
      <c r="F672" s="219" t="s">
        <v>1050</v>
      </c>
      <c r="G672" s="216"/>
      <c r="H672" s="220">
        <v>6.8</v>
      </c>
      <c r="I672" s="221"/>
      <c r="J672" s="216"/>
      <c r="K672" s="216"/>
      <c r="L672" s="222"/>
      <c r="M672" s="223"/>
      <c r="N672" s="224"/>
      <c r="O672" s="224"/>
      <c r="P672" s="224"/>
      <c r="Q672" s="224"/>
      <c r="R672" s="224"/>
      <c r="S672" s="224"/>
      <c r="T672" s="225"/>
      <c r="AT672" s="226" t="s">
        <v>219</v>
      </c>
      <c r="AU672" s="226" t="s">
        <v>80</v>
      </c>
      <c r="AV672" s="12" t="s">
        <v>80</v>
      </c>
      <c r="AW672" s="12" t="s">
        <v>35</v>
      </c>
      <c r="AX672" s="12" t="s">
        <v>71</v>
      </c>
      <c r="AY672" s="226" t="s">
        <v>210</v>
      </c>
    </row>
    <row r="673" spans="2:51" s="14" customFormat="1" ht="13.5">
      <c r="B673" s="248"/>
      <c r="C673" s="249"/>
      <c r="D673" s="217" t="s">
        <v>219</v>
      </c>
      <c r="E673" s="250" t="s">
        <v>21</v>
      </c>
      <c r="F673" s="251" t="s">
        <v>1051</v>
      </c>
      <c r="G673" s="249"/>
      <c r="H673" s="252">
        <v>81.435</v>
      </c>
      <c r="I673" s="253"/>
      <c r="J673" s="249"/>
      <c r="K673" s="249"/>
      <c r="L673" s="254"/>
      <c r="M673" s="255"/>
      <c r="N673" s="256"/>
      <c r="O673" s="256"/>
      <c r="P673" s="256"/>
      <c r="Q673" s="256"/>
      <c r="R673" s="256"/>
      <c r="S673" s="256"/>
      <c r="T673" s="257"/>
      <c r="AT673" s="258" t="s">
        <v>219</v>
      </c>
      <c r="AU673" s="258" t="s">
        <v>80</v>
      </c>
      <c r="AV673" s="14" t="s">
        <v>88</v>
      </c>
      <c r="AW673" s="14" t="s">
        <v>35</v>
      </c>
      <c r="AX673" s="14" t="s">
        <v>78</v>
      </c>
      <c r="AY673" s="258" t="s">
        <v>210</v>
      </c>
    </row>
    <row r="674" spans="2:65" s="1" customFormat="1" ht="16.5" customHeight="1">
      <c r="B674" s="41"/>
      <c r="C674" s="238" t="s">
        <v>1052</v>
      </c>
      <c r="D674" s="238" t="s">
        <v>302</v>
      </c>
      <c r="E674" s="239" t="s">
        <v>1053</v>
      </c>
      <c r="F674" s="240" t="s">
        <v>1054</v>
      </c>
      <c r="G674" s="241" t="s">
        <v>345</v>
      </c>
      <c r="H674" s="242">
        <v>85.507</v>
      </c>
      <c r="I674" s="243"/>
      <c r="J674" s="244">
        <f>ROUND(I674*H674,2)</f>
        <v>0</v>
      </c>
      <c r="K674" s="240" t="s">
        <v>216</v>
      </c>
      <c r="L674" s="245"/>
      <c r="M674" s="246" t="s">
        <v>21</v>
      </c>
      <c r="N674" s="247" t="s">
        <v>42</v>
      </c>
      <c r="O674" s="42"/>
      <c r="P674" s="212">
        <f>O674*H674</f>
        <v>0</v>
      </c>
      <c r="Q674" s="212">
        <v>0.0006</v>
      </c>
      <c r="R674" s="212">
        <f>Q674*H674</f>
        <v>0.0513042</v>
      </c>
      <c r="S674" s="212">
        <v>0</v>
      </c>
      <c r="T674" s="213">
        <f>S674*H674</f>
        <v>0</v>
      </c>
      <c r="AR674" s="25" t="s">
        <v>252</v>
      </c>
      <c r="AT674" s="25" t="s">
        <v>302</v>
      </c>
      <c r="AU674" s="25" t="s">
        <v>80</v>
      </c>
      <c r="AY674" s="25" t="s">
        <v>210</v>
      </c>
      <c r="BE674" s="214">
        <f>IF(N674="základní",J674,0)</f>
        <v>0</v>
      </c>
      <c r="BF674" s="214">
        <f>IF(N674="snížená",J674,0)</f>
        <v>0</v>
      </c>
      <c r="BG674" s="214">
        <f>IF(N674="zákl. přenesená",J674,0)</f>
        <v>0</v>
      </c>
      <c r="BH674" s="214">
        <f>IF(N674="sníž. přenesená",J674,0)</f>
        <v>0</v>
      </c>
      <c r="BI674" s="214">
        <f>IF(N674="nulová",J674,0)</f>
        <v>0</v>
      </c>
      <c r="BJ674" s="25" t="s">
        <v>78</v>
      </c>
      <c r="BK674" s="214">
        <f>ROUND(I674*H674,2)</f>
        <v>0</v>
      </c>
      <c r="BL674" s="25" t="s">
        <v>217</v>
      </c>
      <c r="BM674" s="25" t="s">
        <v>1055</v>
      </c>
    </row>
    <row r="675" spans="2:51" s="12" customFormat="1" ht="13.5">
      <c r="B675" s="215"/>
      <c r="C675" s="216"/>
      <c r="D675" s="217" t="s">
        <v>219</v>
      </c>
      <c r="E675" s="216"/>
      <c r="F675" s="219" t="s">
        <v>1056</v>
      </c>
      <c r="G675" s="216"/>
      <c r="H675" s="220">
        <v>85.507</v>
      </c>
      <c r="I675" s="221"/>
      <c r="J675" s="216"/>
      <c r="K675" s="216"/>
      <c r="L675" s="222"/>
      <c r="M675" s="223"/>
      <c r="N675" s="224"/>
      <c r="O675" s="224"/>
      <c r="P675" s="224"/>
      <c r="Q675" s="224"/>
      <c r="R675" s="224"/>
      <c r="S675" s="224"/>
      <c r="T675" s="225"/>
      <c r="AT675" s="226" t="s">
        <v>219</v>
      </c>
      <c r="AU675" s="226" t="s">
        <v>80</v>
      </c>
      <c r="AV675" s="12" t="s">
        <v>80</v>
      </c>
      <c r="AW675" s="12" t="s">
        <v>6</v>
      </c>
      <c r="AX675" s="12" t="s">
        <v>78</v>
      </c>
      <c r="AY675" s="226" t="s">
        <v>210</v>
      </c>
    </row>
    <row r="676" spans="2:65" s="1" customFormat="1" ht="16.5" customHeight="1">
      <c r="B676" s="41"/>
      <c r="C676" s="238" t="s">
        <v>1057</v>
      </c>
      <c r="D676" s="238" t="s">
        <v>302</v>
      </c>
      <c r="E676" s="239" t="s">
        <v>1058</v>
      </c>
      <c r="F676" s="240" t="s">
        <v>1059</v>
      </c>
      <c r="G676" s="241" t="s">
        <v>1060</v>
      </c>
      <c r="H676" s="242">
        <v>2.687</v>
      </c>
      <c r="I676" s="243"/>
      <c r="J676" s="244">
        <f>ROUND(I676*H676,2)</f>
        <v>0</v>
      </c>
      <c r="K676" s="240" t="s">
        <v>216</v>
      </c>
      <c r="L676" s="245"/>
      <c r="M676" s="246" t="s">
        <v>21</v>
      </c>
      <c r="N676" s="247" t="s">
        <v>42</v>
      </c>
      <c r="O676" s="42"/>
      <c r="P676" s="212">
        <f>O676*H676</f>
        <v>0</v>
      </c>
      <c r="Q676" s="212">
        <v>0.001</v>
      </c>
      <c r="R676" s="212">
        <f>Q676*H676</f>
        <v>0.0026869999999999997</v>
      </c>
      <c r="S676" s="212">
        <v>0</v>
      </c>
      <c r="T676" s="213">
        <f>S676*H676</f>
        <v>0</v>
      </c>
      <c r="AR676" s="25" t="s">
        <v>252</v>
      </c>
      <c r="AT676" s="25" t="s">
        <v>302</v>
      </c>
      <c r="AU676" s="25" t="s">
        <v>80</v>
      </c>
      <c r="AY676" s="25" t="s">
        <v>210</v>
      </c>
      <c r="BE676" s="214">
        <f>IF(N676="základní",J676,0)</f>
        <v>0</v>
      </c>
      <c r="BF676" s="214">
        <f>IF(N676="snížená",J676,0)</f>
        <v>0</v>
      </c>
      <c r="BG676" s="214">
        <f>IF(N676="zákl. přenesená",J676,0)</f>
        <v>0</v>
      </c>
      <c r="BH676" s="214">
        <f>IF(N676="sníž. přenesená",J676,0)</f>
        <v>0</v>
      </c>
      <c r="BI676" s="214">
        <f>IF(N676="nulová",J676,0)</f>
        <v>0</v>
      </c>
      <c r="BJ676" s="25" t="s">
        <v>78</v>
      </c>
      <c r="BK676" s="214">
        <f>ROUND(I676*H676,2)</f>
        <v>0</v>
      </c>
      <c r="BL676" s="25" t="s">
        <v>217</v>
      </c>
      <c r="BM676" s="25" t="s">
        <v>1061</v>
      </c>
    </row>
    <row r="677" spans="2:51" s="12" customFormat="1" ht="13.5">
      <c r="B677" s="215"/>
      <c r="C677" s="216"/>
      <c r="D677" s="217" t="s">
        <v>219</v>
      </c>
      <c r="E677" s="216"/>
      <c r="F677" s="219" t="s">
        <v>1062</v>
      </c>
      <c r="G677" s="216"/>
      <c r="H677" s="220">
        <v>2.687</v>
      </c>
      <c r="I677" s="221"/>
      <c r="J677" s="216"/>
      <c r="K677" s="216"/>
      <c r="L677" s="222"/>
      <c r="M677" s="223"/>
      <c r="N677" s="224"/>
      <c r="O677" s="224"/>
      <c r="P677" s="224"/>
      <c r="Q677" s="224"/>
      <c r="R677" s="224"/>
      <c r="S677" s="224"/>
      <c r="T677" s="225"/>
      <c r="AT677" s="226" t="s">
        <v>219</v>
      </c>
      <c r="AU677" s="226" t="s">
        <v>80</v>
      </c>
      <c r="AV677" s="12" t="s">
        <v>80</v>
      </c>
      <c r="AW677" s="12" t="s">
        <v>6</v>
      </c>
      <c r="AX677" s="12" t="s">
        <v>78</v>
      </c>
      <c r="AY677" s="226" t="s">
        <v>210</v>
      </c>
    </row>
    <row r="678" spans="2:65" s="1" customFormat="1" ht="16.5" customHeight="1">
      <c r="B678" s="41"/>
      <c r="C678" s="238" t="s">
        <v>1063</v>
      </c>
      <c r="D678" s="238" t="s">
        <v>302</v>
      </c>
      <c r="E678" s="239" t="s">
        <v>1064</v>
      </c>
      <c r="F678" s="240" t="s">
        <v>1065</v>
      </c>
      <c r="G678" s="241" t="s">
        <v>215</v>
      </c>
      <c r="H678" s="242">
        <v>48.861</v>
      </c>
      <c r="I678" s="243"/>
      <c r="J678" s="244">
        <f>ROUND(I678*H678,2)</f>
        <v>0</v>
      </c>
      <c r="K678" s="240" t="s">
        <v>216</v>
      </c>
      <c r="L678" s="245"/>
      <c r="M678" s="246" t="s">
        <v>21</v>
      </c>
      <c r="N678" s="247" t="s">
        <v>42</v>
      </c>
      <c r="O678" s="42"/>
      <c r="P678" s="212">
        <f>O678*H678</f>
        <v>0</v>
      </c>
      <c r="Q678" s="212">
        <v>0</v>
      </c>
      <c r="R678" s="212">
        <f>Q678*H678</f>
        <v>0</v>
      </c>
      <c r="S678" s="212">
        <v>0</v>
      </c>
      <c r="T678" s="213">
        <f>S678*H678</f>
        <v>0</v>
      </c>
      <c r="AR678" s="25" t="s">
        <v>252</v>
      </c>
      <c r="AT678" s="25" t="s">
        <v>302</v>
      </c>
      <c r="AU678" s="25" t="s">
        <v>80</v>
      </c>
      <c r="AY678" s="25" t="s">
        <v>210</v>
      </c>
      <c r="BE678" s="214">
        <f>IF(N678="základní",J678,0)</f>
        <v>0</v>
      </c>
      <c r="BF678" s="214">
        <f>IF(N678="snížená",J678,0)</f>
        <v>0</v>
      </c>
      <c r="BG678" s="214">
        <f>IF(N678="zákl. přenesená",J678,0)</f>
        <v>0</v>
      </c>
      <c r="BH678" s="214">
        <f>IF(N678="sníž. přenesená",J678,0)</f>
        <v>0</v>
      </c>
      <c r="BI678" s="214">
        <f>IF(N678="nulová",J678,0)</f>
        <v>0</v>
      </c>
      <c r="BJ678" s="25" t="s">
        <v>78</v>
      </c>
      <c r="BK678" s="214">
        <f>ROUND(I678*H678,2)</f>
        <v>0</v>
      </c>
      <c r="BL678" s="25" t="s">
        <v>217</v>
      </c>
      <c r="BM678" s="25" t="s">
        <v>1066</v>
      </c>
    </row>
    <row r="679" spans="2:51" s="12" customFormat="1" ht="13.5">
      <c r="B679" s="215"/>
      <c r="C679" s="216"/>
      <c r="D679" s="217" t="s">
        <v>219</v>
      </c>
      <c r="E679" s="216"/>
      <c r="F679" s="219" t="s">
        <v>1067</v>
      </c>
      <c r="G679" s="216"/>
      <c r="H679" s="220">
        <v>48.861</v>
      </c>
      <c r="I679" s="221"/>
      <c r="J679" s="216"/>
      <c r="K679" s="216"/>
      <c r="L679" s="222"/>
      <c r="M679" s="223"/>
      <c r="N679" s="224"/>
      <c r="O679" s="224"/>
      <c r="P679" s="224"/>
      <c r="Q679" s="224"/>
      <c r="R679" s="224"/>
      <c r="S679" s="224"/>
      <c r="T679" s="225"/>
      <c r="AT679" s="226" t="s">
        <v>219</v>
      </c>
      <c r="AU679" s="226" t="s">
        <v>80</v>
      </c>
      <c r="AV679" s="12" t="s">
        <v>80</v>
      </c>
      <c r="AW679" s="12" t="s">
        <v>6</v>
      </c>
      <c r="AX679" s="12" t="s">
        <v>78</v>
      </c>
      <c r="AY679" s="226" t="s">
        <v>210</v>
      </c>
    </row>
    <row r="680" spans="2:65" s="1" customFormat="1" ht="16.5" customHeight="1">
      <c r="B680" s="41"/>
      <c r="C680" s="238" t="s">
        <v>1068</v>
      </c>
      <c r="D680" s="238" t="s">
        <v>302</v>
      </c>
      <c r="E680" s="239" t="s">
        <v>1069</v>
      </c>
      <c r="F680" s="240" t="s">
        <v>1070</v>
      </c>
      <c r="G680" s="241" t="s">
        <v>215</v>
      </c>
      <c r="H680" s="242">
        <v>271.179</v>
      </c>
      <c r="I680" s="243"/>
      <c r="J680" s="244">
        <f>ROUND(I680*H680,2)</f>
        <v>0</v>
      </c>
      <c r="K680" s="240" t="s">
        <v>216</v>
      </c>
      <c r="L680" s="245"/>
      <c r="M680" s="246" t="s">
        <v>21</v>
      </c>
      <c r="N680" s="247" t="s">
        <v>42</v>
      </c>
      <c r="O680" s="42"/>
      <c r="P680" s="212">
        <f>O680*H680</f>
        <v>0</v>
      </c>
      <c r="Q680" s="212">
        <v>1E-05</v>
      </c>
      <c r="R680" s="212">
        <f>Q680*H680</f>
        <v>0.00271179</v>
      </c>
      <c r="S680" s="212">
        <v>0</v>
      </c>
      <c r="T680" s="213">
        <f>S680*H680</f>
        <v>0</v>
      </c>
      <c r="AR680" s="25" t="s">
        <v>252</v>
      </c>
      <c r="AT680" s="25" t="s">
        <v>302</v>
      </c>
      <c r="AU680" s="25" t="s">
        <v>80</v>
      </c>
      <c r="AY680" s="25" t="s">
        <v>210</v>
      </c>
      <c r="BE680" s="214">
        <f>IF(N680="základní",J680,0)</f>
        <v>0</v>
      </c>
      <c r="BF680" s="214">
        <f>IF(N680="snížená",J680,0)</f>
        <v>0</v>
      </c>
      <c r="BG680" s="214">
        <f>IF(N680="zákl. přenesená",J680,0)</f>
        <v>0</v>
      </c>
      <c r="BH680" s="214">
        <f>IF(N680="sníž. přenesená",J680,0)</f>
        <v>0</v>
      </c>
      <c r="BI680" s="214">
        <f>IF(N680="nulová",J680,0)</f>
        <v>0</v>
      </c>
      <c r="BJ680" s="25" t="s">
        <v>78</v>
      </c>
      <c r="BK680" s="214">
        <f>ROUND(I680*H680,2)</f>
        <v>0</v>
      </c>
      <c r="BL680" s="25" t="s">
        <v>217</v>
      </c>
      <c r="BM680" s="25" t="s">
        <v>1071</v>
      </c>
    </row>
    <row r="681" spans="2:51" s="12" customFormat="1" ht="13.5">
      <c r="B681" s="215"/>
      <c r="C681" s="216"/>
      <c r="D681" s="217" t="s">
        <v>219</v>
      </c>
      <c r="E681" s="216"/>
      <c r="F681" s="219" t="s">
        <v>1072</v>
      </c>
      <c r="G681" s="216"/>
      <c r="H681" s="220">
        <v>271.179</v>
      </c>
      <c r="I681" s="221"/>
      <c r="J681" s="216"/>
      <c r="K681" s="216"/>
      <c r="L681" s="222"/>
      <c r="M681" s="223"/>
      <c r="N681" s="224"/>
      <c r="O681" s="224"/>
      <c r="P681" s="224"/>
      <c r="Q681" s="224"/>
      <c r="R681" s="224"/>
      <c r="S681" s="224"/>
      <c r="T681" s="225"/>
      <c r="AT681" s="226" t="s">
        <v>219</v>
      </c>
      <c r="AU681" s="226" t="s">
        <v>80</v>
      </c>
      <c r="AV681" s="12" t="s">
        <v>80</v>
      </c>
      <c r="AW681" s="12" t="s">
        <v>6</v>
      </c>
      <c r="AX681" s="12" t="s">
        <v>78</v>
      </c>
      <c r="AY681" s="226" t="s">
        <v>210</v>
      </c>
    </row>
    <row r="682" spans="2:65" s="1" customFormat="1" ht="16.5" customHeight="1">
      <c r="B682" s="41"/>
      <c r="C682" s="203" t="s">
        <v>1073</v>
      </c>
      <c r="D682" s="203" t="s">
        <v>212</v>
      </c>
      <c r="E682" s="204" t="s">
        <v>1074</v>
      </c>
      <c r="F682" s="205" t="s">
        <v>1075</v>
      </c>
      <c r="G682" s="206" t="s">
        <v>345</v>
      </c>
      <c r="H682" s="207">
        <v>466.195</v>
      </c>
      <c r="I682" s="208"/>
      <c r="J682" s="209">
        <f>ROUND(I682*H682,2)</f>
        <v>0</v>
      </c>
      <c r="K682" s="205" t="s">
        <v>216</v>
      </c>
      <c r="L682" s="61"/>
      <c r="M682" s="210" t="s">
        <v>21</v>
      </c>
      <c r="N682" s="211" t="s">
        <v>42</v>
      </c>
      <c r="O682" s="42"/>
      <c r="P682" s="212">
        <f>O682*H682</f>
        <v>0</v>
      </c>
      <c r="Q682" s="212">
        <v>0.00025</v>
      </c>
      <c r="R682" s="212">
        <f>Q682*H682</f>
        <v>0.11654875</v>
      </c>
      <c r="S682" s="212">
        <v>0</v>
      </c>
      <c r="T682" s="213">
        <f>S682*H682</f>
        <v>0</v>
      </c>
      <c r="AR682" s="25" t="s">
        <v>217</v>
      </c>
      <c r="AT682" s="25" t="s">
        <v>212</v>
      </c>
      <c r="AU682" s="25" t="s">
        <v>80</v>
      </c>
      <c r="AY682" s="25" t="s">
        <v>210</v>
      </c>
      <c r="BE682" s="214">
        <f>IF(N682="základní",J682,0)</f>
        <v>0</v>
      </c>
      <c r="BF682" s="214">
        <f>IF(N682="snížená",J682,0)</f>
        <v>0</v>
      </c>
      <c r="BG682" s="214">
        <f>IF(N682="zákl. přenesená",J682,0)</f>
        <v>0</v>
      </c>
      <c r="BH682" s="214">
        <f>IF(N682="sníž. přenesená",J682,0)</f>
        <v>0</v>
      </c>
      <c r="BI682" s="214">
        <f>IF(N682="nulová",J682,0)</f>
        <v>0</v>
      </c>
      <c r="BJ682" s="25" t="s">
        <v>78</v>
      </c>
      <c r="BK682" s="214">
        <f>ROUND(I682*H682,2)</f>
        <v>0</v>
      </c>
      <c r="BL682" s="25" t="s">
        <v>217</v>
      </c>
      <c r="BM682" s="25" t="s">
        <v>1076</v>
      </c>
    </row>
    <row r="683" spans="2:51" s="12" customFormat="1" ht="13.5">
      <c r="B683" s="215"/>
      <c r="C683" s="216"/>
      <c r="D683" s="217" t="s">
        <v>219</v>
      </c>
      <c r="E683" s="218" t="s">
        <v>21</v>
      </c>
      <c r="F683" s="219" t="s">
        <v>1077</v>
      </c>
      <c r="G683" s="216"/>
      <c r="H683" s="220">
        <v>15.12</v>
      </c>
      <c r="I683" s="221"/>
      <c r="J683" s="216"/>
      <c r="K683" s="216"/>
      <c r="L683" s="222"/>
      <c r="M683" s="223"/>
      <c r="N683" s="224"/>
      <c r="O683" s="224"/>
      <c r="P683" s="224"/>
      <c r="Q683" s="224"/>
      <c r="R683" s="224"/>
      <c r="S683" s="224"/>
      <c r="T683" s="225"/>
      <c r="AT683" s="226" t="s">
        <v>219</v>
      </c>
      <c r="AU683" s="226" t="s">
        <v>80</v>
      </c>
      <c r="AV683" s="12" t="s">
        <v>80</v>
      </c>
      <c r="AW683" s="12" t="s">
        <v>35</v>
      </c>
      <c r="AX683" s="12" t="s">
        <v>71</v>
      </c>
      <c r="AY683" s="226" t="s">
        <v>210</v>
      </c>
    </row>
    <row r="684" spans="2:51" s="12" customFormat="1" ht="13.5">
      <c r="B684" s="215"/>
      <c r="C684" s="216"/>
      <c r="D684" s="217" t="s">
        <v>219</v>
      </c>
      <c r="E684" s="218" t="s">
        <v>21</v>
      </c>
      <c r="F684" s="219" t="s">
        <v>1078</v>
      </c>
      <c r="G684" s="216"/>
      <c r="H684" s="220">
        <v>23.515</v>
      </c>
      <c r="I684" s="221"/>
      <c r="J684" s="216"/>
      <c r="K684" s="216"/>
      <c r="L684" s="222"/>
      <c r="M684" s="223"/>
      <c r="N684" s="224"/>
      <c r="O684" s="224"/>
      <c r="P684" s="224"/>
      <c r="Q684" s="224"/>
      <c r="R684" s="224"/>
      <c r="S684" s="224"/>
      <c r="T684" s="225"/>
      <c r="AT684" s="226" t="s">
        <v>219</v>
      </c>
      <c r="AU684" s="226" t="s">
        <v>80</v>
      </c>
      <c r="AV684" s="12" t="s">
        <v>80</v>
      </c>
      <c r="AW684" s="12" t="s">
        <v>35</v>
      </c>
      <c r="AX684" s="12" t="s">
        <v>71</v>
      </c>
      <c r="AY684" s="226" t="s">
        <v>210</v>
      </c>
    </row>
    <row r="685" spans="2:51" s="12" customFormat="1" ht="13.5">
      <c r="B685" s="215"/>
      <c r="C685" s="216"/>
      <c r="D685" s="217" t="s">
        <v>219</v>
      </c>
      <c r="E685" s="218" t="s">
        <v>21</v>
      </c>
      <c r="F685" s="219" t="s">
        <v>1079</v>
      </c>
      <c r="G685" s="216"/>
      <c r="H685" s="220">
        <v>11.1</v>
      </c>
      <c r="I685" s="221"/>
      <c r="J685" s="216"/>
      <c r="K685" s="216"/>
      <c r="L685" s="222"/>
      <c r="M685" s="223"/>
      <c r="N685" s="224"/>
      <c r="O685" s="224"/>
      <c r="P685" s="224"/>
      <c r="Q685" s="224"/>
      <c r="R685" s="224"/>
      <c r="S685" s="224"/>
      <c r="T685" s="225"/>
      <c r="AT685" s="226" t="s">
        <v>219</v>
      </c>
      <c r="AU685" s="226" t="s">
        <v>80</v>
      </c>
      <c r="AV685" s="12" t="s">
        <v>80</v>
      </c>
      <c r="AW685" s="12" t="s">
        <v>35</v>
      </c>
      <c r="AX685" s="12" t="s">
        <v>71</v>
      </c>
      <c r="AY685" s="226" t="s">
        <v>210</v>
      </c>
    </row>
    <row r="686" spans="2:51" s="12" customFormat="1" ht="13.5">
      <c r="B686" s="215"/>
      <c r="C686" s="216"/>
      <c r="D686" s="217" t="s">
        <v>219</v>
      </c>
      <c r="E686" s="218" t="s">
        <v>21</v>
      </c>
      <c r="F686" s="219" t="s">
        <v>1080</v>
      </c>
      <c r="G686" s="216"/>
      <c r="H686" s="220">
        <v>44.28</v>
      </c>
      <c r="I686" s="221"/>
      <c r="J686" s="216"/>
      <c r="K686" s="216"/>
      <c r="L686" s="222"/>
      <c r="M686" s="223"/>
      <c r="N686" s="224"/>
      <c r="O686" s="224"/>
      <c r="P686" s="224"/>
      <c r="Q686" s="224"/>
      <c r="R686" s="224"/>
      <c r="S686" s="224"/>
      <c r="T686" s="225"/>
      <c r="AT686" s="226" t="s">
        <v>219</v>
      </c>
      <c r="AU686" s="226" t="s">
        <v>80</v>
      </c>
      <c r="AV686" s="12" t="s">
        <v>80</v>
      </c>
      <c r="AW686" s="12" t="s">
        <v>35</v>
      </c>
      <c r="AX686" s="12" t="s">
        <v>71</v>
      </c>
      <c r="AY686" s="226" t="s">
        <v>210</v>
      </c>
    </row>
    <row r="687" spans="2:51" s="12" customFormat="1" ht="13.5">
      <c r="B687" s="215"/>
      <c r="C687" s="216"/>
      <c r="D687" s="217" t="s">
        <v>219</v>
      </c>
      <c r="E687" s="218" t="s">
        <v>21</v>
      </c>
      <c r="F687" s="219" t="s">
        <v>1081</v>
      </c>
      <c r="G687" s="216"/>
      <c r="H687" s="220">
        <v>49.5</v>
      </c>
      <c r="I687" s="221"/>
      <c r="J687" s="216"/>
      <c r="K687" s="216"/>
      <c r="L687" s="222"/>
      <c r="M687" s="223"/>
      <c r="N687" s="224"/>
      <c r="O687" s="224"/>
      <c r="P687" s="224"/>
      <c r="Q687" s="224"/>
      <c r="R687" s="224"/>
      <c r="S687" s="224"/>
      <c r="T687" s="225"/>
      <c r="AT687" s="226" t="s">
        <v>219</v>
      </c>
      <c r="AU687" s="226" t="s">
        <v>80</v>
      </c>
      <c r="AV687" s="12" t="s">
        <v>80</v>
      </c>
      <c r="AW687" s="12" t="s">
        <v>35</v>
      </c>
      <c r="AX687" s="12" t="s">
        <v>71</v>
      </c>
      <c r="AY687" s="226" t="s">
        <v>210</v>
      </c>
    </row>
    <row r="688" spans="2:51" s="12" customFormat="1" ht="27">
      <c r="B688" s="215"/>
      <c r="C688" s="216"/>
      <c r="D688" s="217" t="s">
        <v>219</v>
      </c>
      <c r="E688" s="218" t="s">
        <v>21</v>
      </c>
      <c r="F688" s="219" t="s">
        <v>1082</v>
      </c>
      <c r="G688" s="216"/>
      <c r="H688" s="220">
        <v>36.55</v>
      </c>
      <c r="I688" s="221"/>
      <c r="J688" s="216"/>
      <c r="K688" s="216"/>
      <c r="L688" s="222"/>
      <c r="M688" s="223"/>
      <c r="N688" s="224"/>
      <c r="O688" s="224"/>
      <c r="P688" s="224"/>
      <c r="Q688" s="224"/>
      <c r="R688" s="224"/>
      <c r="S688" s="224"/>
      <c r="T688" s="225"/>
      <c r="AT688" s="226" t="s">
        <v>219</v>
      </c>
      <c r="AU688" s="226" t="s">
        <v>80</v>
      </c>
      <c r="AV688" s="12" t="s">
        <v>80</v>
      </c>
      <c r="AW688" s="12" t="s">
        <v>35</v>
      </c>
      <c r="AX688" s="12" t="s">
        <v>71</v>
      </c>
      <c r="AY688" s="226" t="s">
        <v>210</v>
      </c>
    </row>
    <row r="689" spans="2:51" s="12" customFormat="1" ht="13.5">
      <c r="B689" s="215"/>
      <c r="C689" s="216"/>
      <c r="D689" s="217" t="s">
        <v>219</v>
      </c>
      <c r="E689" s="218" t="s">
        <v>21</v>
      </c>
      <c r="F689" s="219" t="s">
        <v>1031</v>
      </c>
      <c r="G689" s="216"/>
      <c r="H689" s="220">
        <v>5.3</v>
      </c>
      <c r="I689" s="221"/>
      <c r="J689" s="216"/>
      <c r="K689" s="216"/>
      <c r="L689" s="222"/>
      <c r="M689" s="223"/>
      <c r="N689" s="224"/>
      <c r="O689" s="224"/>
      <c r="P689" s="224"/>
      <c r="Q689" s="224"/>
      <c r="R689" s="224"/>
      <c r="S689" s="224"/>
      <c r="T689" s="225"/>
      <c r="AT689" s="226" t="s">
        <v>219</v>
      </c>
      <c r="AU689" s="226" t="s">
        <v>80</v>
      </c>
      <c r="AV689" s="12" t="s">
        <v>80</v>
      </c>
      <c r="AW689" s="12" t="s">
        <v>35</v>
      </c>
      <c r="AX689" s="12" t="s">
        <v>71</v>
      </c>
      <c r="AY689" s="226" t="s">
        <v>210</v>
      </c>
    </row>
    <row r="690" spans="2:51" s="14" customFormat="1" ht="13.5">
      <c r="B690" s="248"/>
      <c r="C690" s="249"/>
      <c r="D690" s="217" t="s">
        <v>219</v>
      </c>
      <c r="E690" s="250" t="s">
        <v>21</v>
      </c>
      <c r="F690" s="251" t="s">
        <v>1083</v>
      </c>
      <c r="G690" s="249"/>
      <c r="H690" s="252">
        <v>185.365</v>
      </c>
      <c r="I690" s="253"/>
      <c r="J690" s="249"/>
      <c r="K690" s="249"/>
      <c r="L690" s="254"/>
      <c r="M690" s="255"/>
      <c r="N690" s="256"/>
      <c r="O690" s="256"/>
      <c r="P690" s="256"/>
      <c r="Q690" s="256"/>
      <c r="R690" s="256"/>
      <c r="S690" s="256"/>
      <c r="T690" s="257"/>
      <c r="AT690" s="258" t="s">
        <v>219</v>
      </c>
      <c r="AU690" s="258" t="s">
        <v>80</v>
      </c>
      <c r="AV690" s="14" t="s">
        <v>88</v>
      </c>
      <c r="AW690" s="14" t="s">
        <v>35</v>
      </c>
      <c r="AX690" s="14" t="s">
        <v>71</v>
      </c>
      <c r="AY690" s="258" t="s">
        <v>210</v>
      </c>
    </row>
    <row r="691" spans="2:51" s="12" customFormat="1" ht="13.5">
      <c r="B691" s="215"/>
      <c r="C691" s="216"/>
      <c r="D691" s="217" t="s">
        <v>219</v>
      </c>
      <c r="E691" s="218" t="s">
        <v>21</v>
      </c>
      <c r="F691" s="219" t="s">
        <v>1084</v>
      </c>
      <c r="G691" s="216"/>
      <c r="H691" s="220">
        <v>45.96</v>
      </c>
      <c r="I691" s="221"/>
      <c r="J691" s="216"/>
      <c r="K691" s="216"/>
      <c r="L691" s="222"/>
      <c r="M691" s="223"/>
      <c r="N691" s="224"/>
      <c r="O691" s="224"/>
      <c r="P691" s="224"/>
      <c r="Q691" s="224"/>
      <c r="R691" s="224"/>
      <c r="S691" s="224"/>
      <c r="T691" s="225"/>
      <c r="AT691" s="226" t="s">
        <v>219</v>
      </c>
      <c r="AU691" s="226" t="s">
        <v>80</v>
      </c>
      <c r="AV691" s="12" t="s">
        <v>80</v>
      </c>
      <c r="AW691" s="12" t="s">
        <v>35</v>
      </c>
      <c r="AX691" s="12" t="s">
        <v>71</v>
      </c>
      <c r="AY691" s="226" t="s">
        <v>210</v>
      </c>
    </row>
    <row r="692" spans="2:51" s="14" customFormat="1" ht="13.5">
      <c r="B692" s="248"/>
      <c r="C692" s="249"/>
      <c r="D692" s="217" t="s">
        <v>219</v>
      </c>
      <c r="E692" s="250" t="s">
        <v>21</v>
      </c>
      <c r="F692" s="251" t="s">
        <v>1085</v>
      </c>
      <c r="G692" s="249"/>
      <c r="H692" s="252">
        <v>45.96</v>
      </c>
      <c r="I692" s="253"/>
      <c r="J692" s="249"/>
      <c r="K692" s="249"/>
      <c r="L692" s="254"/>
      <c r="M692" s="255"/>
      <c r="N692" s="256"/>
      <c r="O692" s="256"/>
      <c r="P692" s="256"/>
      <c r="Q692" s="256"/>
      <c r="R692" s="256"/>
      <c r="S692" s="256"/>
      <c r="T692" s="257"/>
      <c r="AT692" s="258" t="s">
        <v>219</v>
      </c>
      <c r="AU692" s="258" t="s">
        <v>80</v>
      </c>
      <c r="AV692" s="14" t="s">
        <v>88</v>
      </c>
      <c r="AW692" s="14" t="s">
        <v>35</v>
      </c>
      <c r="AX692" s="14" t="s">
        <v>71</v>
      </c>
      <c r="AY692" s="258" t="s">
        <v>210</v>
      </c>
    </row>
    <row r="693" spans="2:51" s="12" customFormat="1" ht="13.5">
      <c r="B693" s="215"/>
      <c r="C693" s="216"/>
      <c r="D693" s="217" t="s">
        <v>219</v>
      </c>
      <c r="E693" s="218" t="s">
        <v>21</v>
      </c>
      <c r="F693" s="219" t="s">
        <v>1086</v>
      </c>
      <c r="G693" s="216"/>
      <c r="H693" s="220">
        <v>2.15</v>
      </c>
      <c r="I693" s="221"/>
      <c r="J693" s="216"/>
      <c r="K693" s="216"/>
      <c r="L693" s="222"/>
      <c r="M693" s="223"/>
      <c r="N693" s="224"/>
      <c r="O693" s="224"/>
      <c r="P693" s="224"/>
      <c r="Q693" s="224"/>
      <c r="R693" s="224"/>
      <c r="S693" s="224"/>
      <c r="T693" s="225"/>
      <c r="AT693" s="226" t="s">
        <v>219</v>
      </c>
      <c r="AU693" s="226" t="s">
        <v>80</v>
      </c>
      <c r="AV693" s="12" t="s">
        <v>80</v>
      </c>
      <c r="AW693" s="12" t="s">
        <v>35</v>
      </c>
      <c r="AX693" s="12" t="s">
        <v>71</v>
      </c>
      <c r="AY693" s="226" t="s">
        <v>210</v>
      </c>
    </row>
    <row r="694" spans="2:51" s="14" customFormat="1" ht="13.5">
      <c r="B694" s="248"/>
      <c r="C694" s="249"/>
      <c r="D694" s="217" t="s">
        <v>219</v>
      </c>
      <c r="E694" s="250" t="s">
        <v>21</v>
      </c>
      <c r="F694" s="251" t="s">
        <v>1085</v>
      </c>
      <c r="G694" s="249"/>
      <c r="H694" s="252">
        <v>2.15</v>
      </c>
      <c r="I694" s="253"/>
      <c r="J694" s="249"/>
      <c r="K694" s="249"/>
      <c r="L694" s="254"/>
      <c r="M694" s="255"/>
      <c r="N694" s="256"/>
      <c r="O694" s="256"/>
      <c r="P694" s="256"/>
      <c r="Q694" s="256"/>
      <c r="R694" s="256"/>
      <c r="S694" s="256"/>
      <c r="T694" s="257"/>
      <c r="AT694" s="258" t="s">
        <v>219</v>
      </c>
      <c r="AU694" s="258" t="s">
        <v>80</v>
      </c>
      <c r="AV694" s="14" t="s">
        <v>88</v>
      </c>
      <c r="AW694" s="14" t="s">
        <v>35</v>
      </c>
      <c r="AX694" s="14" t="s">
        <v>71</v>
      </c>
      <c r="AY694" s="258" t="s">
        <v>210</v>
      </c>
    </row>
    <row r="695" spans="2:51" s="12" customFormat="1" ht="13.5">
      <c r="B695" s="215"/>
      <c r="C695" s="216"/>
      <c r="D695" s="217" t="s">
        <v>219</v>
      </c>
      <c r="E695" s="218" t="s">
        <v>21</v>
      </c>
      <c r="F695" s="219" t="s">
        <v>1087</v>
      </c>
      <c r="G695" s="216"/>
      <c r="H695" s="220">
        <v>51.22</v>
      </c>
      <c r="I695" s="221"/>
      <c r="J695" s="216"/>
      <c r="K695" s="216"/>
      <c r="L695" s="222"/>
      <c r="M695" s="223"/>
      <c r="N695" s="224"/>
      <c r="O695" s="224"/>
      <c r="P695" s="224"/>
      <c r="Q695" s="224"/>
      <c r="R695" s="224"/>
      <c r="S695" s="224"/>
      <c r="T695" s="225"/>
      <c r="AT695" s="226" t="s">
        <v>219</v>
      </c>
      <c r="AU695" s="226" t="s">
        <v>80</v>
      </c>
      <c r="AV695" s="12" t="s">
        <v>80</v>
      </c>
      <c r="AW695" s="12" t="s">
        <v>35</v>
      </c>
      <c r="AX695" s="12" t="s">
        <v>71</v>
      </c>
      <c r="AY695" s="226" t="s">
        <v>210</v>
      </c>
    </row>
    <row r="696" spans="2:51" s="12" customFormat="1" ht="13.5">
      <c r="B696" s="215"/>
      <c r="C696" s="216"/>
      <c r="D696" s="217" t="s">
        <v>219</v>
      </c>
      <c r="E696" s="218" t="s">
        <v>21</v>
      </c>
      <c r="F696" s="219" t="s">
        <v>1088</v>
      </c>
      <c r="G696" s="216"/>
      <c r="H696" s="220">
        <v>7.4</v>
      </c>
      <c r="I696" s="221"/>
      <c r="J696" s="216"/>
      <c r="K696" s="216"/>
      <c r="L696" s="222"/>
      <c r="M696" s="223"/>
      <c r="N696" s="224"/>
      <c r="O696" s="224"/>
      <c r="P696" s="224"/>
      <c r="Q696" s="224"/>
      <c r="R696" s="224"/>
      <c r="S696" s="224"/>
      <c r="T696" s="225"/>
      <c r="AT696" s="226" t="s">
        <v>219</v>
      </c>
      <c r="AU696" s="226" t="s">
        <v>80</v>
      </c>
      <c r="AV696" s="12" t="s">
        <v>80</v>
      </c>
      <c r="AW696" s="12" t="s">
        <v>35</v>
      </c>
      <c r="AX696" s="12" t="s">
        <v>71</v>
      </c>
      <c r="AY696" s="226" t="s">
        <v>210</v>
      </c>
    </row>
    <row r="697" spans="2:51" s="12" customFormat="1" ht="13.5">
      <c r="B697" s="215"/>
      <c r="C697" s="216"/>
      <c r="D697" s="217" t="s">
        <v>219</v>
      </c>
      <c r="E697" s="218" t="s">
        <v>21</v>
      </c>
      <c r="F697" s="219" t="s">
        <v>1089</v>
      </c>
      <c r="G697" s="216"/>
      <c r="H697" s="220">
        <v>13.9</v>
      </c>
      <c r="I697" s="221"/>
      <c r="J697" s="216"/>
      <c r="K697" s="216"/>
      <c r="L697" s="222"/>
      <c r="M697" s="223"/>
      <c r="N697" s="224"/>
      <c r="O697" s="224"/>
      <c r="P697" s="224"/>
      <c r="Q697" s="224"/>
      <c r="R697" s="224"/>
      <c r="S697" s="224"/>
      <c r="T697" s="225"/>
      <c r="AT697" s="226" t="s">
        <v>219</v>
      </c>
      <c r="AU697" s="226" t="s">
        <v>80</v>
      </c>
      <c r="AV697" s="12" t="s">
        <v>80</v>
      </c>
      <c r="AW697" s="12" t="s">
        <v>35</v>
      </c>
      <c r="AX697" s="12" t="s">
        <v>71</v>
      </c>
      <c r="AY697" s="226" t="s">
        <v>210</v>
      </c>
    </row>
    <row r="698" spans="2:51" s="12" customFormat="1" ht="13.5">
      <c r="B698" s="215"/>
      <c r="C698" s="216"/>
      <c r="D698" s="217" t="s">
        <v>219</v>
      </c>
      <c r="E698" s="218" t="s">
        <v>21</v>
      </c>
      <c r="F698" s="219" t="s">
        <v>1090</v>
      </c>
      <c r="G698" s="216"/>
      <c r="H698" s="220">
        <v>104.8</v>
      </c>
      <c r="I698" s="221"/>
      <c r="J698" s="216"/>
      <c r="K698" s="216"/>
      <c r="L698" s="222"/>
      <c r="M698" s="223"/>
      <c r="N698" s="224"/>
      <c r="O698" s="224"/>
      <c r="P698" s="224"/>
      <c r="Q698" s="224"/>
      <c r="R698" s="224"/>
      <c r="S698" s="224"/>
      <c r="T698" s="225"/>
      <c r="AT698" s="226" t="s">
        <v>219</v>
      </c>
      <c r="AU698" s="226" t="s">
        <v>80</v>
      </c>
      <c r="AV698" s="12" t="s">
        <v>80</v>
      </c>
      <c r="AW698" s="12" t="s">
        <v>35</v>
      </c>
      <c r="AX698" s="12" t="s">
        <v>71</v>
      </c>
      <c r="AY698" s="226" t="s">
        <v>210</v>
      </c>
    </row>
    <row r="699" spans="2:51" s="14" customFormat="1" ht="13.5">
      <c r="B699" s="248"/>
      <c r="C699" s="249"/>
      <c r="D699" s="217" t="s">
        <v>219</v>
      </c>
      <c r="E699" s="250" t="s">
        <v>21</v>
      </c>
      <c r="F699" s="251" t="s">
        <v>1091</v>
      </c>
      <c r="G699" s="249"/>
      <c r="H699" s="252">
        <v>177.32</v>
      </c>
      <c r="I699" s="253"/>
      <c r="J699" s="249"/>
      <c r="K699" s="249"/>
      <c r="L699" s="254"/>
      <c r="M699" s="255"/>
      <c r="N699" s="256"/>
      <c r="O699" s="256"/>
      <c r="P699" s="256"/>
      <c r="Q699" s="256"/>
      <c r="R699" s="256"/>
      <c r="S699" s="256"/>
      <c r="T699" s="257"/>
      <c r="AT699" s="258" t="s">
        <v>219</v>
      </c>
      <c r="AU699" s="258" t="s">
        <v>80</v>
      </c>
      <c r="AV699" s="14" t="s">
        <v>88</v>
      </c>
      <c r="AW699" s="14" t="s">
        <v>35</v>
      </c>
      <c r="AX699" s="14" t="s">
        <v>71</v>
      </c>
      <c r="AY699" s="258" t="s">
        <v>210</v>
      </c>
    </row>
    <row r="700" spans="2:51" s="12" customFormat="1" ht="13.5">
      <c r="B700" s="215"/>
      <c r="C700" s="216"/>
      <c r="D700" s="217" t="s">
        <v>219</v>
      </c>
      <c r="E700" s="218" t="s">
        <v>21</v>
      </c>
      <c r="F700" s="219" t="s">
        <v>1092</v>
      </c>
      <c r="G700" s="216"/>
      <c r="H700" s="220">
        <v>55.4</v>
      </c>
      <c r="I700" s="221"/>
      <c r="J700" s="216"/>
      <c r="K700" s="216"/>
      <c r="L700" s="222"/>
      <c r="M700" s="223"/>
      <c r="N700" s="224"/>
      <c r="O700" s="224"/>
      <c r="P700" s="224"/>
      <c r="Q700" s="224"/>
      <c r="R700" s="224"/>
      <c r="S700" s="224"/>
      <c r="T700" s="225"/>
      <c r="AT700" s="226" t="s">
        <v>219</v>
      </c>
      <c r="AU700" s="226" t="s">
        <v>80</v>
      </c>
      <c r="AV700" s="12" t="s">
        <v>80</v>
      </c>
      <c r="AW700" s="12" t="s">
        <v>35</v>
      </c>
      <c r="AX700" s="12" t="s">
        <v>71</v>
      </c>
      <c r="AY700" s="226" t="s">
        <v>210</v>
      </c>
    </row>
    <row r="701" spans="2:51" s="13" customFormat="1" ht="13.5">
      <c r="B701" s="227"/>
      <c r="C701" s="228"/>
      <c r="D701" s="217" t="s">
        <v>219</v>
      </c>
      <c r="E701" s="229" t="s">
        <v>21</v>
      </c>
      <c r="F701" s="230" t="s">
        <v>1010</v>
      </c>
      <c r="G701" s="228"/>
      <c r="H701" s="231">
        <v>466.195</v>
      </c>
      <c r="I701" s="232"/>
      <c r="J701" s="228"/>
      <c r="K701" s="228"/>
      <c r="L701" s="233"/>
      <c r="M701" s="234"/>
      <c r="N701" s="235"/>
      <c r="O701" s="235"/>
      <c r="P701" s="235"/>
      <c r="Q701" s="235"/>
      <c r="R701" s="235"/>
      <c r="S701" s="235"/>
      <c r="T701" s="236"/>
      <c r="AT701" s="237" t="s">
        <v>219</v>
      </c>
      <c r="AU701" s="237" t="s">
        <v>80</v>
      </c>
      <c r="AV701" s="13" t="s">
        <v>217</v>
      </c>
      <c r="AW701" s="13" t="s">
        <v>35</v>
      </c>
      <c r="AX701" s="13" t="s">
        <v>78</v>
      </c>
      <c r="AY701" s="237" t="s">
        <v>210</v>
      </c>
    </row>
    <row r="702" spans="2:65" s="1" customFormat="1" ht="16.5" customHeight="1">
      <c r="B702" s="41"/>
      <c r="C702" s="238" t="s">
        <v>1093</v>
      </c>
      <c r="D702" s="238" t="s">
        <v>302</v>
      </c>
      <c r="E702" s="239" t="s">
        <v>1094</v>
      </c>
      <c r="F702" s="240" t="s">
        <v>1095</v>
      </c>
      <c r="G702" s="241" t="s">
        <v>345</v>
      </c>
      <c r="H702" s="242">
        <v>213.17</v>
      </c>
      <c r="I702" s="243"/>
      <c r="J702" s="244">
        <f>ROUND(I702*H702,2)</f>
        <v>0</v>
      </c>
      <c r="K702" s="240" t="s">
        <v>216</v>
      </c>
      <c r="L702" s="245"/>
      <c r="M702" s="246" t="s">
        <v>21</v>
      </c>
      <c r="N702" s="247" t="s">
        <v>42</v>
      </c>
      <c r="O702" s="42"/>
      <c r="P702" s="212">
        <f>O702*H702</f>
        <v>0</v>
      </c>
      <c r="Q702" s="212">
        <v>4E-05</v>
      </c>
      <c r="R702" s="212">
        <f>Q702*H702</f>
        <v>0.008526800000000001</v>
      </c>
      <c r="S702" s="212">
        <v>0</v>
      </c>
      <c r="T702" s="213">
        <f>S702*H702</f>
        <v>0</v>
      </c>
      <c r="AR702" s="25" t="s">
        <v>252</v>
      </c>
      <c r="AT702" s="25" t="s">
        <v>302</v>
      </c>
      <c r="AU702" s="25" t="s">
        <v>80</v>
      </c>
      <c r="AY702" s="25" t="s">
        <v>210</v>
      </c>
      <c r="BE702" s="214">
        <f>IF(N702="základní",J702,0)</f>
        <v>0</v>
      </c>
      <c r="BF702" s="214">
        <f>IF(N702="snížená",J702,0)</f>
        <v>0</v>
      </c>
      <c r="BG702" s="214">
        <f>IF(N702="zákl. přenesená",J702,0)</f>
        <v>0</v>
      </c>
      <c r="BH702" s="214">
        <f>IF(N702="sníž. přenesená",J702,0)</f>
        <v>0</v>
      </c>
      <c r="BI702" s="214">
        <f>IF(N702="nulová",J702,0)</f>
        <v>0</v>
      </c>
      <c r="BJ702" s="25" t="s">
        <v>78</v>
      </c>
      <c r="BK702" s="214">
        <f>ROUND(I702*H702,2)</f>
        <v>0</v>
      </c>
      <c r="BL702" s="25" t="s">
        <v>217</v>
      </c>
      <c r="BM702" s="25" t="s">
        <v>1096</v>
      </c>
    </row>
    <row r="703" spans="2:51" s="12" customFormat="1" ht="13.5">
      <c r="B703" s="215"/>
      <c r="C703" s="216"/>
      <c r="D703" s="217" t="s">
        <v>219</v>
      </c>
      <c r="E703" s="218" t="s">
        <v>21</v>
      </c>
      <c r="F703" s="219" t="s">
        <v>1077</v>
      </c>
      <c r="G703" s="216"/>
      <c r="H703" s="220">
        <v>15.12</v>
      </c>
      <c r="I703" s="221"/>
      <c r="J703" s="216"/>
      <c r="K703" s="216"/>
      <c r="L703" s="222"/>
      <c r="M703" s="223"/>
      <c r="N703" s="224"/>
      <c r="O703" s="224"/>
      <c r="P703" s="224"/>
      <c r="Q703" s="224"/>
      <c r="R703" s="224"/>
      <c r="S703" s="224"/>
      <c r="T703" s="225"/>
      <c r="AT703" s="226" t="s">
        <v>219</v>
      </c>
      <c r="AU703" s="226" t="s">
        <v>80</v>
      </c>
      <c r="AV703" s="12" t="s">
        <v>80</v>
      </c>
      <c r="AW703" s="12" t="s">
        <v>35</v>
      </c>
      <c r="AX703" s="12" t="s">
        <v>71</v>
      </c>
      <c r="AY703" s="226" t="s">
        <v>210</v>
      </c>
    </row>
    <row r="704" spans="2:51" s="12" customFormat="1" ht="13.5">
      <c r="B704" s="215"/>
      <c r="C704" s="216"/>
      <c r="D704" s="217" t="s">
        <v>219</v>
      </c>
      <c r="E704" s="218" t="s">
        <v>21</v>
      </c>
      <c r="F704" s="219" t="s">
        <v>1078</v>
      </c>
      <c r="G704" s="216"/>
      <c r="H704" s="220">
        <v>23.515</v>
      </c>
      <c r="I704" s="221"/>
      <c r="J704" s="216"/>
      <c r="K704" s="216"/>
      <c r="L704" s="222"/>
      <c r="M704" s="223"/>
      <c r="N704" s="224"/>
      <c r="O704" s="224"/>
      <c r="P704" s="224"/>
      <c r="Q704" s="224"/>
      <c r="R704" s="224"/>
      <c r="S704" s="224"/>
      <c r="T704" s="225"/>
      <c r="AT704" s="226" t="s">
        <v>219</v>
      </c>
      <c r="AU704" s="226" t="s">
        <v>80</v>
      </c>
      <c r="AV704" s="12" t="s">
        <v>80</v>
      </c>
      <c r="AW704" s="12" t="s">
        <v>35</v>
      </c>
      <c r="AX704" s="12" t="s">
        <v>71</v>
      </c>
      <c r="AY704" s="226" t="s">
        <v>210</v>
      </c>
    </row>
    <row r="705" spans="2:51" s="12" customFormat="1" ht="13.5">
      <c r="B705" s="215"/>
      <c r="C705" s="216"/>
      <c r="D705" s="217" t="s">
        <v>219</v>
      </c>
      <c r="E705" s="218" t="s">
        <v>21</v>
      </c>
      <c r="F705" s="219" t="s">
        <v>1079</v>
      </c>
      <c r="G705" s="216"/>
      <c r="H705" s="220">
        <v>11.1</v>
      </c>
      <c r="I705" s="221"/>
      <c r="J705" s="216"/>
      <c r="K705" s="216"/>
      <c r="L705" s="222"/>
      <c r="M705" s="223"/>
      <c r="N705" s="224"/>
      <c r="O705" s="224"/>
      <c r="P705" s="224"/>
      <c r="Q705" s="224"/>
      <c r="R705" s="224"/>
      <c r="S705" s="224"/>
      <c r="T705" s="225"/>
      <c r="AT705" s="226" t="s">
        <v>219</v>
      </c>
      <c r="AU705" s="226" t="s">
        <v>80</v>
      </c>
      <c r="AV705" s="12" t="s">
        <v>80</v>
      </c>
      <c r="AW705" s="12" t="s">
        <v>35</v>
      </c>
      <c r="AX705" s="12" t="s">
        <v>71</v>
      </c>
      <c r="AY705" s="226" t="s">
        <v>210</v>
      </c>
    </row>
    <row r="706" spans="2:51" s="12" customFormat="1" ht="13.5">
      <c r="B706" s="215"/>
      <c r="C706" s="216"/>
      <c r="D706" s="217" t="s">
        <v>219</v>
      </c>
      <c r="E706" s="218" t="s">
        <v>21</v>
      </c>
      <c r="F706" s="219" t="s">
        <v>1080</v>
      </c>
      <c r="G706" s="216"/>
      <c r="H706" s="220">
        <v>44.28</v>
      </c>
      <c r="I706" s="221"/>
      <c r="J706" s="216"/>
      <c r="K706" s="216"/>
      <c r="L706" s="222"/>
      <c r="M706" s="223"/>
      <c r="N706" s="224"/>
      <c r="O706" s="224"/>
      <c r="P706" s="224"/>
      <c r="Q706" s="224"/>
      <c r="R706" s="224"/>
      <c r="S706" s="224"/>
      <c r="T706" s="225"/>
      <c r="AT706" s="226" t="s">
        <v>219</v>
      </c>
      <c r="AU706" s="226" t="s">
        <v>80</v>
      </c>
      <c r="AV706" s="12" t="s">
        <v>80</v>
      </c>
      <c r="AW706" s="12" t="s">
        <v>35</v>
      </c>
      <c r="AX706" s="12" t="s">
        <v>71</v>
      </c>
      <c r="AY706" s="226" t="s">
        <v>210</v>
      </c>
    </row>
    <row r="707" spans="2:51" s="12" customFormat="1" ht="13.5">
      <c r="B707" s="215"/>
      <c r="C707" s="216"/>
      <c r="D707" s="217" t="s">
        <v>219</v>
      </c>
      <c r="E707" s="218" t="s">
        <v>21</v>
      </c>
      <c r="F707" s="219" t="s">
        <v>1081</v>
      </c>
      <c r="G707" s="216"/>
      <c r="H707" s="220">
        <v>49.5</v>
      </c>
      <c r="I707" s="221"/>
      <c r="J707" s="216"/>
      <c r="K707" s="216"/>
      <c r="L707" s="222"/>
      <c r="M707" s="223"/>
      <c r="N707" s="224"/>
      <c r="O707" s="224"/>
      <c r="P707" s="224"/>
      <c r="Q707" s="224"/>
      <c r="R707" s="224"/>
      <c r="S707" s="224"/>
      <c r="T707" s="225"/>
      <c r="AT707" s="226" t="s">
        <v>219</v>
      </c>
      <c r="AU707" s="226" t="s">
        <v>80</v>
      </c>
      <c r="AV707" s="12" t="s">
        <v>80</v>
      </c>
      <c r="AW707" s="12" t="s">
        <v>35</v>
      </c>
      <c r="AX707" s="12" t="s">
        <v>71</v>
      </c>
      <c r="AY707" s="226" t="s">
        <v>210</v>
      </c>
    </row>
    <row r="708" spans="2:51" s="12" customFormat="1" ht="27">
      <c r="B708" s="215"/>
      <c r="C708" s="216"/>
      <c r="D708" s="217" t="s">
        <v>219</v>
      </c>
      <c r="E708" s="218" t="s">
        <v>21</v>
      </c>
      <c r="F708" s="219" t="s">
        <v>1082</v>
      </c>
      <c r="G708" s="216"/>
      <c r="H708" s="220">
        <v>36.55</v>
      </c>
      <c r="I708" s="221"/>
      <c r="J708" s="216"/>
      <c r="K708" s="216"/>
      <c r="L708" s="222"/>
      <c r="M708" s="223"/>
      <c r="N708" s="224"/>
      <c r="O708" s="224"/>
      <c r="P708" s="224"/>
      <c r="Q708" s="224"/>
      <c r="R708" s="224"/>
      <c r="S708" s="224"/>
      <c r="T708" s="225"/>
      <c r="AT708" s="226" t="s">
        <v>219</v>
      </c>
      <c r="AU708" s="226" t="s">
        <v>80</v>
      </c>
      <c r="AV708" s="12" t="s">
        <v>80</v>
      </c>
      <c r="AW708" s="12" t="s">
        <v>35</v>
      </c>
      <c r="AX708" s="12" t="s">
        <v>71</v>
      </c>
      <c r="AY708" s="226" t="s">
        <v>210</v>
      </c>
    </row>
    <row r="709" spans="2:51" s="12" customFormat="1" ht="13.5">
      <c r="B709" s="215"/>
      <c r="C709" s="216"/>
      <c r="D709" s="217" t="s">
        <v>219</v>
      </c>
      <c r="E709" s="218" t="s">
        <v>21</v>
      </c>
      <c r="F709" s="219" t="s">
        <v>1031</v>
      </c>
      <c r="G709" s="216"/>
      <c r="H709" s="220">
        <v>5.3</v>
      </c>
      <c r="I709" s="221"/>
      <c r="J709" s="216"/>
      <c r="K709" s="216"/>
      <c r="L709" s="222"/>
      <c r="M709" s="223"/>
      <c r="N709" s="224"/>
      <c r="O709" s="224"/>
      <c r="P709" s="224"/>
      <c r="Q709" s="224"/>
      <c r="R709" s="224"/>
      <c r="S709" s="224"/>
      <c r="T709" s="225"/>
      <c r="AT709" s="226" t="s">
        <v>219</v>
      </c>
      <c r="AU709" s="226" t="s">
        <v>80</v>
      </c>
      <c r="AV709" s="12" t="s">
        <v>80</v>
      </c>
      <c r="AW709" s="12" t="s">
        <v>35</v>
      </c>
      <c r="AX709" s="12" t="s">
        <v>71</v>
      </c>
      <c r="AY709" s="226" t="s">
        <v>210</v>
      </c>
    </row>
    <row r="710" spans="2:51" s="14" customFormat="1" ht="13.5">
      <c r="B710" s="248"/>
      <c r="C710" s="249"/>
      <c r="D710" s="217" t="s">
        <v>219</v>
      </c>
      <c r="E710" s="250" t="s">
        <v>21</v>
      </c>
      <c r="F710" s="251" t="s">
        <v>1083</v>
      </c>
      <c r="G710" s="249"/>
      <c r="H710" s="252">
        <v>185.365</v>
      </c>
      <c r="I710" s="253"/>
      <c r="J710" s="249"/>
      <c r="K710" s="249"/>
      <c r="L710" s="254"/>
      <c r="M710" s="255"/>
      <c r="N710" s="256"/>
      <c r="O710" s="256"/>
      <c r="P710" s="256"/>
      <c r="Q710" s="256"/>
      <c r="R710" s="256"/>
      <c r="S710" s="256"/>
      <c r="T710" s="257"/>
      <c r="AT710" s="258" t="s">
        <v>219</v>
      </c>
      <c r="AU710" s="258" t="s">
        <v>80</v>
      </c>
      <c r="AV710" s="14" t="s">
        <v>88</v>
      </c>
      <c r="AW710" s="14" t="s">
        <v>35</v>
      </c>
      <c r="AX710" s="14" t="s">
        <v>71</v>
      </c>
      <c r="AY710" s="258" t="s">
        <v>210</v>
      </c>
    </row>
    <row r="711" spans="2:51" s="12" customFormat="1" ht="13.5">
      <c r="B711" s="215"/>
      <c r="C711" s="216"/>
      <c r="D711" s="217" t="s">
        <v>219</v>
      </c>
      <c r="E711" s="218" t="s">
        <v>21</v>
      </c>
      <c r="F711" s="219" t="s">
        <v>1097</v>
      </c>
      <c r="G711" s="216"/>
      <c r="H711" s="220">
        <v>213.17</v>
      </c>
      <c r="I711" s="221"/>
      <c r="J711" s="216"/>
      <c r="K711" s="216"/>
      <c r="L711" s="222"/>
      <c r="M711" s="223"/>
      <c r="N711" s="224"/>
      <c r="O711" s="224"/>
      <c r="P711" s="224"/>
      <c r="Q711" s="224"/>
      <c r="R711" s="224"/>
      <c r="S711" s="224"/>
      <c r="T711" s="225"/>
      <c r="AT711" s="226" t="s">
        <v>219</v>
      </c>
      <c r="AU711" s="226" t="s">
        <v>80</v>
      </c>
      <c r="AV711" s="12" t="s">
        <v>80</v>
      </c>
      <c r="AW711" s="12" t="s">
        <v>35</v>
      </c>
      <c r="AX711" s="12" t="s">
        <v>78</v>
      </c>
      <c r="AY711" s="226" t="s">
        <v>210</v>
      </c>
    </row>
    <row r="712" spans="2:65" s="1" customFormat="1" ht="16.5" customHeight="1">
      <c r="B712" s="41"/>
      <c r="C712" s="238" t="s">
        <v>1098</v>
      </c>
      <c r="D712" s="238" t="s">
        <v>302</v>
      </c>
      <c r="E712" s="239" t="s">
        <v>1099</v>
      </c>
      <c r="F712" s="240" t="s">
        <v>1100</v>
      </c>
      <c r="G712" s="241" t="s">
        <v>345</v>
      </c>
      <c r="H712" s="242">
        <v>255.992</v>
      </c>
      <c r="I712" s="243"/>
      <c r="J712" s="244">
        <f>ROUND(I712*H712,2)</f>
        <v>0</v>
      </c>
      <c r="K712" s="240" t="s">
        <v>216</v>
      </c>
      <c r="L712" s="245"/>
      <c r="M712" s="246" t="s">
        <v>21</v>
      </c>
      <c r="N712" s="247" t="s">
        <v>42</v>
      </c>
      <c r="O712" s="42"/>
      <c r="P712" s="212">
        <f>O712*H712</f>
        <v>0</v>
      </c>
      <c r="Q712" s="212">
        <v>3E-05</v>
      </c>
      <c r="R712" s="212">
        <f>Q712*H712</f>
        <v>0.00767976</v>
      </c>
      <c r="S712" s="212">
        <v>0</v>
      </c>
      <c r="T712" s="213">
        <f>S712*H712</f>
        <v>0</v>
      </c>
      <c r="AR712" s="25" t="s">
        <v>252</v>
      </c>
      <c r="AT712" s="25" t="s">
        <v>302</v>
      </c>
      <c r="AU712" s="25" t="s">
        <v>80</v>
      </c>
      <c r="AY712" s="25" t="s">
        <v>210</v>
      </c>
      <c r="BE712" s="214">
        <f>IF(N712="základní",J712,0)</f>
        <v>0</v>
      </c>
      <c r="BF712" s="214">
        <f>IF(N712="snížená",J712,0)</f>
        <v>0</v>
      </c>
      <c r="BG712" s="214">
        <f>IF(N712="zákl. přenesená",J712,0)</f>
        <v>0</v>
      </c>
      <c r="BH712" s="214">
        <f>IF(N712="sníž. přenesená",J712,0)</f>
        <v>0</v>
      </c>
      <c r="BI712" s="214">
        <f>IF(N712="nulová",J712,0)</f>
        <v>0</v>
      </c>
      <c r="BJ712" s="25" t="s">
        <v>78</v>
      </c>
      <c r="BK712" s="214">
        <f>ROUND(I712*H712,2)</f>
        <v>0</v>
      </c>
      <c r="BL712" s="25" t="s">
        <v>217</v>
      </c>
      <c r="BM712" s="25" t="s">
        <v>1101</v>
      </c>
    </row>
    <row r="713" spans="2:51" s="12" customFormat="1" ht="13.5">
      <c r="B713" s="215"/>
      <c r="C713" s="216"/>
      <c r="D713" s="217" t="s">
        <v>219</v>
      </c>
      <c r="E713" s="218" t="s">
        <v>21</v>
      </c>
      <c r="F713" s="219" t="s">
        <v>1087</v>
      </c>
      <c r="G713" s="216"/>
      <c r="H713" s="220">
        <v>51.22</v>
      </c>
      <c r="I713" s="221"/>
      <c r="J713" s="216"/>
      <c r="K713" s="216"/>
      <c r="L713" s="222"/>
      <c r="M713" s="223"/>
      <c r="N713" s="224"/>
      <c r="O713" s="224"/>
      <c r="P713" s="224"/>
      <c r="Q713" s="224"/>
      <c r="R713" s="224"/>
      <c r="S713" s="224"/>
      <c r="T713" s="225"/>
      <c r="AT713" s="226" t="s">
        <v>219</v>
      </c>
      <c r="AU713" s="226" t="s">
        <v>80</v>
      </c>
      <c r="AV713" s="12" t="s">
        <v>80</v>
      </c>
      <c r="AW713" s="12" t="s">
        <v>35</v>
      </c>
      <c r="AX713" s="12" t="s">
        <v>71</v>
      </c>
      <c r="AY713" s="226" t="s">
        <v>210</v>
      </c>
    </row>
    <row r="714" spans="2:51" s="12" customFormat="1" ht="13.5">
      <c r="B714" s="215"/>
      <c r="C714" s="216"/>
      <c r="D714" s="217" t="s">
        <v>219</v>
      </c>
      <c r="E714" s="218" t="s">
        <v>21</v>
      </c>
      <c r="F714" s="219" t="s">
        <v>1088</v>
      </c>
      <c r="G714" s="216"/>
      <c r="H714" s="220">
        <v>7.4</v>
      </c>
      <c r="I714" s="221"/>
      <c r="J714" s="216"/>
      <c r="K714" s="216"/>
      <c r="L714" s="222"/>
      <c r="M714" s="223"/>
      <c r="N714" s="224"/>
      <c r="O714" s="224"/>
      <c r="P714" s="224"/>
      <c r="Q714" s="224"/>
      <c r="R714" s="224"/>
      <c r="S714" s="224"/>
      <c r="T714" s="225"/>
      <c r="AT714" s="226" t="s">
        <v>219</v>
      </c>
      <c r="AU714" s="226" t="s">
        <v>80</v>
      </c>
      <c r="AV714" s="12" t="s">
        <v>80</v>
      </c>
      <c r="AW714" s="12" t="s">
        <v>35</v>
      </c>
      <c r="AX714" s="12" t="s">
        <v>71</v>
      </c>
      <c r="AY714" s="226" t="s">
        <v>210</v>
      </c>
    </row>
    <row r="715" spans="2:51" s="12" customFormat="1" ht="13.5">
      <c r="B715" s="215"/>
      <c r="C715" s="216"/>
      <c r="D715" s="217" t="s">
        <v>219</v>
      </c>
      <c r="E715" s="218" t="s">
        <v>21</v>
      </c>
      <c r="F715" s="219" t="s">
        <v>1089</v>
      </c>
      <c r="G715" s="216"/>
      <c r="H715" s="220">
        <v>13.9</v>
      </c>
      <c r="I715" s="221"/>
      <c r="J715" s="216"/>
      <c r="K715" s="216"/>
      <c r="L715" s="222"/>
      <c r="M715" s="223"/>
      <c r="N715" s="224"/>
      <c r="O715" s="224"/>
      <c r="P715" s="224"/>
      <c r="Q715" s="224"/>
      <c r="R715" s="224"/>
      <c r="S715" s="224"/>
      <c r="T715" s="225"/>
      <c r="AT715" s="226" t="s">
        <v>219</v>
      </c>
      <c r="AU715" s="226" t="s">
        <v>80</v>
      </c>
      <c r="AV715" s="12" t="s">
        <v>80</v>
      </c>
      <c r="AW715" s="12" t="s">
        <v>35</v>
      </c>
      <c r="AX715" s="12" t="s">
        <v>71</v>
      </c>
      <c r="AY715" s="226" t="s">
        <v>210</v>
      </c>
    </row>
    <row r="716" spans="2:51" s="12" customFormat="1" ht="13.5">
      <c r="B716" s="215"/>
      <c r="C716" s="216"/>
      <c r="D716" s="217" t="s">
        <v>219</v>
      </c>
      <c r="E716" s="218" t="s">
        <v>21</v>
      </c>
      <c r="F716" s="219" t="s">
        <v>1090</v>
      </c>
      <c r="G716" s="216"/>
      <c r="H716" s="220">
        <v>104.8</v>
      </c>
      <c r="I716" s="221"/>
      <c r="J716" s="216"/>
      <c r="K716" s="216"/>
      <c r="L716" s="222"/>
      <c r="M716" s="223"/>
      <c r="N716" s="224"/>
      <c r="O716" s="224"/>
      <c r="P716" s="224"/>
      <c r="Q716" s="224"/>
      <c r="R716" s="224"/>
      <c r="S716" s="224"/>
      <c r="T716" s="225"/>
      <c r="AT716" s="226" t="s">
        <v>219</v>
      </c>
      <c r="AU716" s="226" t="s">
        <v>80</v>
      </c>
      <c r="AV716" s="12" t="s">
        <v>80</v>
      </c>
      <c r="AW716" s="12" t="s">
        <v>35</v>
      </c>
      <c r="AX716" s="12" t="s">
        <v>71</v>
      </c>
      <c r="AY716" s="226" t="s">
        <v>210</v>
      </c>
    </row>
    <row r="717" spans="2:51" s="14" customFormat="1" ht="13.5">
      <c r="B717" s="248"/>
      <c r="C717" s="249"/>
      <c r="D717" s="217" t="s">
        <v>219</v>
      </c>
      <c r="E717" s="250" t="s">
        <v>21</v>
      </c>
      <c r="F717" s="251" t="s">
        <v>1091</v>
      </c>
      <c r="G717" s="249"/>
      <c r="H717" s="252">
        <v>177.32</v>
      </c>
      <c r="I717" s="253"/>
      <c r="J717" s="249"/>
      <c r="K717" s="249"/>
      <c r="L717" s="254"/>
      <c r="M717" s="255"/>
      <c r="N717" s="256"/>
      <c r="O717" s="256"/>
      <c r="P717" s="256"/>
      <c r="Q717" s="256"/>
      <c r="R717" s="256"/>
      <c r="S717" s="256"/>
      <c r="T717" s="257"/>
      <c r="AT717" s="258" t="s">
        <v>219</v>
      </c>
      <c r="AU717" s="258" t="s">
        <v>80</v>
      </c>
      <c r="AV717" s="14" t="s">
        <v>88</v>
      </c>
      <c r="AW717" s="14" t="s">
        <v>35</v>
      </c>
      <c r="AX717" s="14" t="s">
        <v>71</v>
      </c>
      <c r="AY717" s="258" t="s">
        <v>210</v>
      </c>
    </row>
    <row r="718" spans="2:51" s="12" customFormat="1" ht="13.5">
      <c r="B718" s="215"/>
      <c r="C718" s="216"/>
      <c r="D718" s="217" t="s">
        <v>219</v>
      </c>
      <c r="E718" s="218" t="s">
        <v>21</v>
      </c>
      <c r="F718" s="219" t="s">
        <v>1092</v>
      </c>
      <c r="G718" s="216"/>
      <c r="H718" s="220">
        <v>55.4</v>
      </c>
      <c r="I718" s="221"/>
      <c r="J718" s="216"/>
      <c r="K718" s="216"/>
      <c r="L718" s="222"/>
      <c r="M718" s="223"/>
      <c r="N718" s="224"/>
      <c r="O718" s="224"/>
      <c r="P718" s="224"/>
      <c r="Q718" s="224"/>
      <c r="R718" s="224"/>
      <c r="S718" s="224"/>
      <c r="T718" s="225"/>
      <c r="AT718" s="226" t="s">
        <v>219</v>
      </c>
      <c r="AU718" s="226" t="s">
        <v>80</v>
      </c>
      <c r="AV718" s="12" t="s">
        <v>80</v>
      </c>
      <c r="AW718" s="12" t="s">
        <v>35</v>
      </c>
      <c r="AX718" s="12" t="s">
        <v>71</v>
      </c>
      <c r="AY718" s="226" t="s">
        <v>210</v>
      </c>
    </row>
    <row r="719" spans="2:51" s="13" customFormat="1" ht="13.5">
      <c r="B719" s="227"/>
      <c r="C719" s="228"/>
      <c r="D719" s="217" t="s">
        <v>219</v>
      </c>
      <c r="E719" s="229" t="s">
        <v>21</v>
      </c>
      <c r="F719" s="230" t="s">
        <v>240</v>
      </c>
      <c r="G719" s="228"/>
      <c r="H719" s="231">
        <v>232.72</v>
      </c>
      <c r="I719" s="232"/>
      <c r="J719" s="228"/>
      <c r="K719" s="228"/>
      <c r="L719" s="233"/>
      <c r="M719" s="234"/>
      <c r="N719" s="235"/>
      <c r="O719" s="235"/>
      <c r="P719" s="235"/>
      <c r="Q719" s="235"/>
      <c r="R719" s="235"/>
      <c r="S719" s="235"/>
      <c r="T719" s="236"/>
      <c r="AT719" s="237" t="s">
        <v>219</v>
      </c>
      <c r="AU719" s="237" t="s">
        <v>80</v>
      </c>
      <c r="AV719" s="13" t="s">
        <v>217</v>
      </c>
      <c r="AW719" s="13" t="s">
        <v>35</v>
      </c>
      <c r="AX719" s="13" t="s">
        <v>71</v>
      </c>
      <c r="AY719" s="237" t="s">
        <v>210</v>
      </c>
    </row>
    <row r="720" spans="2:51" s="12" customFormat="1" ht="13.5">
      <c r="B720" s="215"/>
      <c r="C720" s="216"/>
      <c r="D720" s="217" t="s">
        <v>219</v>
      </c>
      <c r="E720" s="218" t="s">
        <v>21</v>
      </c>
      <c r="F720" s="219" t="s">
        <v>1102</v>
      </c>
      <c r="G720" s="216"/>
      <c r="H720" s="220">
        <v>255.992</v>
      </c>
      <c r="I720" s="221"/>
      <c r="J720" s="216"/>
      <c r="K720" s="216"/>
      <c r="L720" s="222"/>
      <c r="M720" s="223"/>
      <c r="N720" s="224"/>
      <c r="O720" s="224"/>
      <c r="P720" s="224"/>
      <c r="Q720" s="224"/>
      <c r="R720" s="224"/>
      <c r="S720" s="224"/>
      <c r="T720" s="225"/>
      <c r="AT720" s="226" t="s">
        <v>219</v>
      </c>
      <c r="AU720" s="226" t="s">
        <v>80</v>
      </c>
      <c r="AV720" s="12" t="s">
        <v>80</v>
      </c>
      <c r="AW720" s="12" t="s">
        <v>35</v>
      </c>
      <c r="AX720" s="12" t="s">
        <v>78</v>
      </c>
      <c r="AY720" s="226" t="s">
        <v>210</v>
      </c>
    </row>
    <row r="721" spans="2:65" s="1" customFormat="1" ht="16.5" customHeight="1">
      <c r="B721" s="41"/>
      <c r="C721" s="238" t="s">
        <v>1103</v>
      </c>
      <c r="D721" s="238" t="s">
        <v>302</v>
      </c>
      <c r="E721" s="239" t="s">
        <v>1104</v>
      </c>
      <c r="F721" s="240" t="s">
        <v>1105</v>
      </c>
      <c r="G721" s="241" t="s">
        <v>345</v>
      </c>
      <c r="H721" s="242">
        <v>50.556</v>
      </c>
      <c r="I721" s="243"/>
      <c r="J721" s="244">
        <f>ROUND(I721*H721,2)</f>
        <v>0</v>
      </c>
      <c r="K721" s="240" t="s">
        <v>216</v>
      </c>
      <c r="L721" s="245"/>
      <c r="M721" s="246" t="s">
        <v>21</v>
      </c>
      <c r="N721" s="247" t="s">
        <v>42</v>
      </c>
      <c r="O721" s="42"/>
      <c r="P721" s="212">
        <f>O721*H721</f>
        <v>0</v>
      </c>
      <c r="Q721" s="212">
        <v>0.0002</v>
      </c>
      <c r="R721" s="212">
        <f>Q721*H721</f>
        <v>0.0101112</v>
      </c>
      <c r="S721" s="212">
        <v>0</v>
      </c>
      <c r="T721" s="213">
        <f>S721*H721</f>
        <v>0</v>
      </c>
      <c r="AR721" s="25" t="s">
        <v>252</v>
      </c>
      <c r="AT721" s="25" t="s">
        <v>302</v>
      </c>
      <c r="AU721" s="25" t="s">
        <v>80</v>
      </c>
      <c r="AY721" s="25" t="s">
        <v>210</v>
      </c>
      <c r="BE721" s="214">
        <f>IF(N721="základní",J721,0)</f>
        <v>0</v>
      </c>
      <c r="BF721" s="214">
        <f>IF(N721="snížená",J721,0)</f>
        <v>0</v>
      </c>
      <c r="BG721" s="214">
        <f>IF(N721="zákl. přenesená",J721,0)</f>
        <v>0</v>
      </c>
      <c r="BH721" s="214">
        <f>IF(N721="sníž. přenesená",J721,0)</f>
        <v>0</v>
      </c>
      <c r="BI721" s="214">
        <f>IF(N721="nulová",J721,0)</f>
        <v>0</v>
      </c>
      <c r="BJ721" s="25" t="s">
        <v>78</v>
      </c>
      <c r="BK721" s="214">
        <f>ROUND(I721*H721,2)</f>
        <v>0</v>
      </c>
      <c r="BL721" s="25" t="s">
        <v>217</v>
      </c>
      <c r="BM721" s="25" t="s">
        <v>1106</v>
      </c>
    </row>
    <row r="722" spans="2:51" s="12" customFormat="1" ht="13.5">
      <c r="B722" s="215"/>
      <c r="C722" s="216"/>
      <c r="D722" s="217" t="s">
        <v>219</v>
      </c>
      <c r="E722" s="218" t="s">
        <v>21</v>
      </c>
      <c r="F722" s="219" t="s">
        <v>1084</v>
      </c>
      <c r="G722" s="216"/>
      <c r="H722" s="220">
        <v>45.96</v>
      </c>
      <c r="I722" s="221"/>
      <c r="J722" s="216"/>
      <c r="K722" s="216"/>
      <c r="L722" s="222"/>
      <c r="M722" s="223"/>
      <c r="N722" s="224"/>
      <c r="O722" s="224"/>
      <c r="P722" s="224"/>
      <c r="Q722" s="224"/>
      <c r="R722" s="224"/>
      <c r="S722" s="224"/>
      <c r="T722" s="225"/>
      <c r="AT722" s="226" t="s">
        <v>219</v>
      </c>
      <c r="AU722" s="226" t="s">
        <v>80</v>
      </c>
      <c r="AV722" s="12" t="s">
        <v>80</v>
      </c>
      <c r="AW722" s="12" t="s">
        <v>35</v>
      </c>
      <c r="AX722" s="12" t="s">
        <v>71</v>
      </c>
      <c r="AY722" s="226" t="s">
        <v>210</v>
      </c>
    </row>
    <row r="723" spans="2:51" s="14" customFormat="1" ht="13.5">
      <c r="B723" s="248"/>
      <c r="C723" s="249"/>
      <c r="D723" s="217" t="s">
        <v>219</v>
      </c>
      <c r="E723" s="250" t="s">
        <v>21</v>
      </c>
      <c r="F723" s="251" t="s">
        <v>1085</v>
      </c>
      <c r="G723" s="249"/>
      <c r="H723" s="252">
        <v>45.96</v>
      </c>
      <c r="I723" s="253"/>
      <c r="J723" s="249"/>
      <c r="K723" s="249"/>
      <c r="L723" s="254"/>
      <c r="M723" s="255"/>
      <c r="N723" s="256"/>
      <c r="O723" s="256"/>
      <c r="P723" s="256"/>
      <c r="Q723" s="256"/>
      <c r="R723" s="256"/>
      <c r="S723" s="256"/>
      <c r="T723" s="257"/>
      <c r="AT723" s="258" t="s">
        <v>219</v>
      </c>
      <c r="AU723" s="258" t="s">
        <v>80</v>
      </c>
      <c r="AV723" s="14" t="s">
        <v>88</v>
      </c>
      <c r="AW723" s="14" t="s">
        <v>35</v>
      </c>
      <c r="AX723" s="14" t="s">
        <v>71</v>
      </c>
      <c r="AY723" s="258" t="s">
        <v>210</v>
      </c>
    </row>
    <row r="724" spans="2:51" s="12" customFormat="1" ht="13.5">
      <c r="B724" s="215"/>
      <c r="C724" s="216"/>
      <c r="D724" s="217" t="s">
        <v>219</v>
      </c>
      <c r="E724" s="218" t="s">
        <v>21</v>
      </c>
      <c r="F724" s="219" t="s">
        <v>1107</v>
      </c>
      <c r="G724" s="216"/>
      <c r="H724" s="220">
        <v>50.556</v>
      </c>
      <c r="I724" s="221"/>
      <c r="J724" s="216"/>
      <c r="K724" s="216"/>
      <c r="L724" s="222"/>
      <c r="M724" s="223"/>
      <c r="N724" s="224"/>
      <c r="O724" s="224"/>
      <c r="P724" s="224"/>
      <c r="Q724" s="224"/>
      <c r="R724" s="224"/>
      <c r="S724" s="224"/>
      <c r="T724" s="225"/>
      <c r="AT724" s="226" t="s">
        <v>219</v>
      </c>
      <c r="AU724" s="226" t="s">
        <v>80</v>
      </c>
      <c r="AV724" s="12" t="s">
        <v>80</v>
      </c>
      <c r="AW724" s="12" t="s">
        <v>35</v>
      </c>
      <c r="AX724" s="12" t="s">
        <v>78</v>
      </c>
      <c r="AY724" s="226" t="s">
        <v>210</v>
      </c>
    </row>
    <row r="725" spans="2:65" s="1" customFormat="1" ht="16.5" customHeight="1">
      <c r="B725" s="41"/>
      <c r="C725" s="238" t="s">
        <v>1108</v>
      </c>
      <c r="D725" s="238" t="s">
        <v>302</v>
      </c>
      <c r="E725" s="239" t="s">
        <v>1109</v>
      </c>
      <c r="F725" s="240" t="s">
        <v>1110</v>
      </c>
      <c r="G725" s="241" t="s">
        <v>345</v>
      </c>
      <c r="H725" s="242">
        <v>2.365</v>
      </c>
      <c r="I725" s="243"/>
      <c r="J725" s="244">
        <f>ROUND(I725*H725,2)</f>
        <v>0</v>
      </c>
      <c r="K725" s="240" t="s">
        <v>216</v>
      </c>
      <c r="L725" s="245"/>
      <c r="M725" s="246" t="s">
        <v>21</v>
      </c>
      <c r="N725" s="247" t="s">
        <v>42</v>
      </c>
      <c r="O725" s="42"/>
      <c r="P725" s="212">
        <f>O725*H725</f>
        <v>0</v>
      </c>
      <c r="Q725" s="212">
        <v>0.0003</v>
      </c>
      <c r="R725" s="212">
        <f>Q725*H725</f>
        <v>0.0007095</v>
      </c>
      <c r="S725" s="212">
        <v>0</v>
      </c>
      <c r="T725" s="213">
        <f>S725*H725</f>
        <v>0</v>
      </c>
      <c r="AR725" s="25" t="s">
        <v>252</v>
      </c>
      <c r="AT725" s="25" t="s">
        <v>302</v>
      </c>
      <c r="AU725" s="25" t="s">
        <v>80</v>
      </c>
      <c r="AY725" s="25" t="s">
        <v>210</v>
      </c>
      <c r="BE725" s="214">
        <f>IF(N725="základní",J725,0)</f>
        <v>0</v>
      </c>
      <c r="BF725" s="214">
        <f>IF(N725="snížená",J725,0)</f>
        <v>0</v>
      </c>
      <c r="BG725" s="214">
        <f>IF(N725="zákl. přenesená",J725,0)</f>
        <v>0</v>
      </c>
      <c r="BH725" s="214">
        <f>IF(N725="sníž. přenesená",J725,0)</f>
        <v>0</v>
      </c>
      <c r="BI725" s="214">
        <f>IF(N725="nulová",J725,0)</f>
        <v>0</v>
      </c>
      <c r="BJ725" s="25" t="s">
        <v>78</v>
      </c>
      <c r="BK725" s="214">
        <f>ROUND(I725*H725,2)</f>
        <v>0</v>
      </c>
      <c r="BL725" s="25" t="s">
        <v>217</v>
      </c>
      <c r="BM725" s="25" t="s">
        <v>1111</v>
      </c>
    </row>
    <row r="726" spans="2:51" s="12" customFormat="1" ht="13.5">
      <c r="B726" s="215"/>
      <c r="C726" s="216"/>
      <c r="D726" s="217" t="s">
        <v>219</v>
      </c>
      <c r="E726" s="218" t="s">
        <v>21</v>
      </c>
      <c r="F726" s="219" t="s">
        <v>1112</v>
      </c>
      <c r="G726" s="216"/>
      <c r="H726" s="220">
        <v>2.365</v>
      </c>
      <c r="I726" s="221"/>
      <c r="J726" s="216"/>
      <c r="K726" s="216"/>
      <c r="L726" s="222"/>
      <c r="M726" s="223"/>
      <c r="N726" s="224"/>
      <c r="O726" s="224"/>
      <c r="P726" s="224"/>
      <c r="Q726" s="224"/>
      <c r="R726" s="224"/>
      <c r="S726" s="224"/>
      <c r="T726" s="225"/>
      <c r="AT726" s="226" t="s">
        <v>219</v>
      </c>
      <c r="AU726" s="226" t="s">
        <v>80</v>
      </c>
      <c r="AV726" s="12" t="s">
        <v>80</v>
      </c>
      <c r="AW726" s="12" t="s">
        <v>35</v>
      </c>
      <c r="AX726" s="12" t="s">
        <v>78</v>
      </c>
      <c r="AY726" s="226" t="s">
        <v>210</v>
      </c>
    </row>
    <row r="727" spans="2:65" s="1" customFormat="1" ht="16.5" customHeight="1">
      <c r="B727" s="41"/>
      <c r="C727" s="203" t="s">
        <v>1113</v>
      </c>
      <c r="D727" s="203" t="s">
        <v>212</v>
      </c>
      <c r="E727" s="204" t="s">
        <v>1114</v>
      </c>
      <c r="F727" s="205" t="s">
        <v>1115</v>
      </c>
      <c r="G727" s="206" t="s">
        <v>226</v>
      </c>
      <c r="H727" s="207">
        <v>12.23</v>
      </c>
      <c r="I727" s="208"/>
      <c r="J727" s="209">
        <f>ROUND(I727*H727,2)</f>
        <v>0</v>
      </c>
      <c r="K727" s="205" t="s">
        <v>216</v>
      </c>
      <c r="L727" s="61"/>
      <c r="M727" s="210" t="s">
        <v>21</v>
      </c>
      <c r="N727" s="211" t="s">
        <v>42</v>
      </c>
      <c r="O727" s="42"/>
      <c r="P727" s="212">
        <f>O727*H727</f>
        <v>0</v>
      </c>
      <c r="Q727" s="212">
        <v>0.0231</v>
      </c>
      <c r="R727" s="212">
        <f>Q727*H727</f>
        <v>0.282513</v>
      </c>
      <c r="S727" s="212">
        <v>0</v>
      </c>
      <c r="T727" s="213">
        <f>S727*H727</f>
        <v>0</v>
      </c>
      <c r="AR727" s="25" t="s">
        <v>217</v>
      </c>
      <c r="AT727" s="25" t="s">
        <v>212</v>
      </c>
      <c r="AU727" s="25" t="s">
        <v>80</v>
      </c>
      <c r="AY727" s="25" t="s">
        <v>210</v>
      </c>
      <c r="BE727" s="214">
        <f>IF(N727="základní",J727,0)</f>
        <v>0</v>
      </c>
      <c r="BF727" s="214">
        <f>IF(N727="snížená",J727,0)</f>
        <v>0</v>
      </c>
      <c r="BG727" s="214">
        <f>IF(N727="zákl. přenesená",J727,0)</f>
        <v>0</v>
      </c>
      <c r="BH727" s="214">
        <f>IF(N727="sníž. přenesená",J727,0)</f>
        <v>0</v>
      </c>
      <c r="BI727" s="214">
        <f>IF(N727="nulová",J727,0)</f>
        <v>0</v>
      </c>
      <c r="BJ727" s="25" t="s">
        <v>78</v>
      </c>
      <c r="BK727" s="214">
        <f>ROUND(I727*H727,2)</f>
        <v>0</v>
      </c>
      <c r="BL727" s="25" t="s">
        <v>217</v>
      </c>
      <c r="BM727" s="25" t="s">
        <v>1116</v>
      </c>
    </row>
    <row r="728" spans="2:51" s="12" customFormat="1" ht="13.5">
      <c r="B728" s="215"/>
      <c r="C728" s="216"/>
      <c r="D728" s="217" t="s">
        <v>219</v>
      </c>
      <c r="E728" s="218" t="s">
        <v>21</v>
      </c>
      <c r="F728" s="219" t="s">
        <v>586</v>
      </c>
      <c r="G728" s="216"/>
      <c r="H728" s="220">
        <v>6</v>
      </c>
      <c r="I728" s="221"/>
      <c r="J728" s="216"/>
      <c r="K728" s="216"/>
      <c r="L728" s="222"/>
      <c r="M728" s="223"/>
      <c r="N728" s="224"/>
      <c r="O728" s="224"/>
      <c r="P728" s="224"/>
      <c r="Q728" s="224"/>
      <c r="R728" s="224"/>
      <c r="S728" s="224"/>
      <c r="T728" s="225"/>
      <c r="AT728" s="226" t="s">
        <v>219</v>
      </c>
      <c r="AU728" s="226" t="s">
        <v>80</v>
      </c>
      <c r="AV728" s="12" t="s">
        <v>80</v>
      </c>
      <c r="AW728" s="12" t="s">
        <v>35</v>
      </c>
      <c r="AX728" s="12" t="s">
        <v>71</v>
      </c>
      <c r="AY728" s="226" t="s">
        <v>210</v>
      </c>
    </row>
    <row r="729" spans="2:51" s="12" customFormat="1" ht="13.5">
      <c r="B729" s="215"/>
      <c r="C729" s="216"/>
      <c r="D729" s="217" t="s">
        <v>219</v>
      </c>
      <c r="E729" s="218" t="s">
        <v>21</v>
      </c>
      <c r="F729" s="219" t="s">
        <v>1117</v>
      </c>
      <c r="G729" s="216"/>
      <c r="H729" s="220">
        <v>6.23</v>
      </c>
      <c r="I729" s="221"/>
      <c r="J729" s="216"/>
      <c r="K729" s="216"/>
      <c r="L729" s="222"/>
      <c r="M729" s="223"/>
      <c r="N729" s="224"/>
      <c r="O729" s="224"/>
      <c r="P729" s="224"/>
      <c r="Q729" s="224"/>
      <c r="R729" s="224"/>
      <c r="S729" s="224"/>
      <c r="T729" s="225"/>
      <c r="AT729" s="226" t="s">
        <v>219</v>
      </c>
      <c r="AU729" s="226" t="s">
        <v>80</v>
      </c>
      <c r="AV729" s="12" t="s">
        <v>80</v>
      </c>
      <c r="AW729" s="12" t="s">
        <v>35</v>
      </c>
      <c r="AX729" s="12" t="s">
        <v>71</v>
      </c>
      <c r="AY729" s="226" t="s">
        <v>210</v>
      </c>
    </row>
    <row r="730" spans="2:51" s="13" customFormat="1" ht="13.5">
      <c r="B730" s="227"/>
      <c r="C730" s="228"/>
      <c r="D730" s="217" t="s">
        <v>219</v>
      </c>
      <c r="E730" s="229" t="s">
        <v>21</v>
      </c>
      <c r="F730" s="230" t="s">
        <v>240</v>
      </c>
      <c r="G730" s="228"/>
      <c r="H730" s="231">
        <v>12.23</v>
      </c>
      <c r="I730" s="232"/>
      <c r="J730" s="228"/>
      <c r="K730" s="228"/>
      <c r="L730" s="233"/>
      <c r="M730" s="234"/>
      <c r="N730" s="235"/>
      <c r="O730" s="235"/>
      <c r="P730" s="235"/>
      <c r="Q730" s="235"/>
      <c r="R730" s="235"/>
      <c r="S730" s="235"/>
      <c r="T730" s="236"/>
      <c r="AT730" s="237" t="s">
        <v>219</v>
      </c>
      <c r="AU730" s="237" t="s">
        <v>80</v>
      </c>
      <c r="AV730" s="13" t="s">
        <v>217</v>
      </c>
      <c r="AW730" s="13" t="s">
        <v>35</v>
      </c>
      <c r="AX730" s="13" t="s">
        <v>78</v>
      </c>
      <c r="AY730" s="237" t="s">
        <v>210</v>
      </c>
    </row>
    <row r="731" spans="2:65" s="1" customFormat="1" ht="25.5" customHeight="1">
      <c r="B731" s="41"/>
      <c r="C731" s="203" t="s">
        <v>1118</v>
      </c>
      <c r="D731" s="203" t="s">
        <v>212</v>
      </c>
      <c r="E731" s="204" t="s">
        <v>1119</v>
      </c>
      <c r="F731" s="205" t="s">
        <v>1120</v>
      </c>
      <c r="G731" s="206" t="s">
        <v>226</v>
      </c>
      <c r="H731" s="207">
        <v>332.947</v>
      </c>
      <c r="I731" s="208"/>
      <c r="J731" s="209">
        <f>ROUND(I731*H731,2)</f>
        <v>0</v>
      </c>
      <c r="K731" s="205" t="s">
        <v>216</v>
      </c>
      <c r="L731" s="61"/>
      <c r="M731" s="210" t="s">
        <v>21</v>
      </c>
      <c r="N731" s="211" t="s">
        <v>42</v>
      </c>
      <c r="O731" s="42"/>
      <c r="P731" s="212">
        <f>O731*H731</f>
        <v>0</v>
      </c>
      <c r="Q731" s="212">
        <v>0.00382</v>
      </c>
      <c r="R731" s="212">
        <f>Q731*H731</f>
        <v>1.27185754</v>
      </c>
      <c r="S731" s="212">
        <v>0</v>
      </c>
      <c r="T731" s="213">
        <f>S731*H731</f>
        <v>0</v>
      </c>
      <c r="AR731" s="25" t="s">
        <v>217</v>
      </c>
      <c r="AT731" s="25" t="s">
        <v>212</v>
      </c>
      <c r="AU731" s="25" t="s">
        <v>80</v>
      </c>
      <c r="AY731" s="25" t="s">
        <v>210</v>
      </c>
      <c r="BE731" s="214">
        <f>IF(N731="základní",J731,0)</f>
        <v>0</v>
      </c>
      <c r="BF731" s="214">
        <f>IF(N731="snížená",J731,0)</f>
        <v>0</v>
      </c>
      <c r="BG731" s="214">
        <f>IF(N731="zákl. přenesená",J731,0)</f>
        <v>0</v>
      </c>
      <c r="BH731" s="214">
        <f>IF(N731="sníž. přenesená",J731,0)</f>
        <v>0</v>
      </c>
      <c r="BI731" s="214">
        <f>IF(N731="nulová",J731,0)</f>
        <v>0</v>
      </c>
      <c r="BJ731" s="25" t="s">
        <v>78</v>
      </c>
      <c r="BK731" s="214">
        <f>ROUND(I731*H731,2)</f>
        <v>0</v>
      </c>
      <c r="BL731" s="25" t="s">
        <v>217</v>
      </c>
      <c r="BM731" s="25" t="s">
        <v>1121</v>
      </c>
    </row>
    <row r="732" spans="2:51" s="12" customFormat="1" ht="13.5">
      <c r="B732" s="215"/>
      <c r="C732" s="216"/>
      <c r="D732" s="217" t="s">
        <v>219</v>
      </c>
      <c r="E732" s="218" t="s">
        <v>21</v>
      </c>
      <c r="F732" s="219" t="s">
        <v>946</v>
      </c>
      <c r="G732" s="216"/>
      <c r="H732" s="220">
        <v>75.497</v>
      </c>
      <c r="I732" s="221"/>
      <c r="J732" s="216"/>
      <c r="K732" s="216"/>
      <c r="L732" s="222"/>
      <c r="M732" s="223"/>
      <c r="N732" s="224"/>
      <c r="O732" s="224"/>
      <c r="P732" s="224"/>
      <c r="Q732" s="224"/>
      <c r="R732" s="224"/>
      <c r="S732" s="224"/>
      <c r="T732" s="225"/>
      <c r="AT732" s="226" t="s">
        <v>219</v>
      </c>
      <c r="AU732" s="226" t="s">
        <v>80</v>
      </c>
      <c r="AV732" s="12" t="s">
        <v>80</v>
      </c>
      <c r="AW732" s="12" t="s">
        <v>35</v>
      </c>
      <c r="AX732" s="12" t="s">
        <v>71</v>
      </c>
      <c r="AY732" s="226" t="s">
        <v>210</v>
      </c>
    </row>
    <row r="733" spans="2:51" s="12" customFormat="1" ht="13.5">
      <c r="B733" s="215"/>
      <c r="C733" s="216"/>
      <c r="D733" s="217" t="s">
        <v>219</v>
      </c>
      <c r="E733" s="218" t="s">
        <v>21</v>
      </c>
      <c r="F733" s="219" t="s">
        <v>947</v>
      </c>
      <c r="G733" s="216"/>
      <c r="H733" s="220">
        <v>48.54</v>
      </c>
      <c r="I733" s="221"/>
      <c r="J733" s="216"/>
      <c r="K733" s="216"/>
      <c r="L733" s="222"/>
      <c r="M733" s="223"/>
      <c r="N733" s="224"/>
      <c r="O733" s="224"/>
      <c r="P733" s="224"/>
      <c r="Q733" s="224"/>
      <c r="R733" s="224"/>
      <c r="S733" s="224"/>
      <c r="T733" s="225"/>
      <c r="AT733" s="226" t="s">
        <v>219</v>
      </c>
      <c r="AU733" s="226" t="s">
        <v>80</v>
      </c>
      <c r="AV733" s="12" t="s">
        <v>80</v>
      </c>
      <c r="AW733" s="12" t="s">
        <v>35</v>
      </c>
      <c r="AX733" s="12" t="s">
        <v>71</v>
      </c>
      <c r="AY733" s="226" t="s">
        <v>210</v>
      </c>
    </row>
    <row r="734" spans="2:51" s="12" customFormat="1" ht="13.5">
      <c r="B734" s="215"/>
      <c r="C734" s="216"/>
      <c r="D734" s="217" t="s">
        <v>219</v>
      </c>
      <c r="E734" s="218" t="s">
        <v>21</v>
      </c>
      <c r="F734" s="219" t="s">
        <v>948</v>
      </c>
      <c r="G734" s="216"/>
      <c r="H734" s="220">
        <v>12.968</v>
      </c>
      <c r="I734" s="221"/>
      <c r="J734" s="216"/>
      <c r="K734" s="216"/>
      <c r="L734" s="222"/>
      <c r="M734" s="223"/>
      <c r="N734" s="224"/>
      <c r="O734" s="224"/>
      <c r="P734" s="224"/>
      <c r="Q734" s="224"/>
      <c r="R734" s="224"/>
      <c r="S734" s="224"/>
      <c r="T734" s="225"/>
      <c r="AT734" s="226" t="s">
        <v>219</v>
      </c>
      <c r="AU734" s="226" t="s">
        <v>80</v>
      </c>
      <c r="AV734" s="12" t="s">
        <v>80</v>
      </c>
      <c r="AW734" s="12" t="s">
        <v>35</v>
      </c>
      <c r="AX734" s="12" t="s">
        <v>71</v>
      </c>
      <c r="AY734" s="226" t="s">
        <v>210</v>
      </c>
    </row>
    <row r="735" spans="2:51" s="12" customFormat="1" ht="13.5">
      <c r="B735" s="215"/>
      <c r="C735" s="216"/>
      <c r="D735" s="217" t="s">
        <v>219</v>
      </c>
      <c r="E735" s="218" t="s">
        <v>21</v>
      </c>
      <c r="F735" s="219" t="s">
        <v>949</v>
      </c>
      <c r="G735" s="216"/>
      <c r="H735" s="220">
        <v>87.722</v>
      </c>
      <c r="I735" s="221"/>
      <c r="J735" s="216"/>
      <c r="K735" s="216"/>
      <c r="L735" s="222"/>
      <c r="M735" s="223"/>
      <c r="N735" s="224"/>
      <c r="O735" s="224"/>
      <c r="P735" s="224"/>
      <c r="Q735" s="224"/>
      <c r="R735" s="224"/>
      <c r="S735" s="224"/>
      <c r="T735" s="225"/>
      <c r="AT735" s="226" t="s">
        <v>219</v>
      </c>
      <c r="AU735" s="226" t="s">
        <v>80</v>
      </c>
      <c r="AV735" s="12" t="s">
        <v>80</v>
      </c>
      <c r="AW735" s="12" t="s">
        <v>35</v>
      </c>
      <c r="AX735" s="12" t="s">
        <v>71</v>
      </c>
      <c r="AY735" s="226" t="s">
        <v>210</v>
      </c>
    </row>
    <row r="736" spans="2:51" s="12" customFormat="1" ht="13.5">
      <c r="B736" s="215"/>
      <c r="C736" s="216"/>
      <c r="D736" s="217" t="s">
        <v>219</v>
      </c>
      <c r="E736" s="218" t="s">
        <v>21</v>
      </c>
      <c r="F736" s="219" t="s">
        <v>950</v>
      </c>
      <c r="G736" s="216"/>
      <c r="H736" s="220">
        <v>108.22</v>
      </c>
      <c r="I736" s="221"/>
      <c r="J736" s="216"/>
      <c r="K736" s="216"/>
      <c r="L736" s="222"/>
      <c r="M736" s="223"/>
      <c r="N736" s="224"/>
      <c r="O736" s="224"/>
      <c r="P736" s="224"/>
      <c r="Q736" s="224"/>
      <c r="R736" s="224"/>
      <c r="S736" s="224"/>
      <c r="T736" s="225"/>
      <c r="AT736" s="226" t="s">
        <v>219</v>
      </c>
      <c r="AU736" s="226" t="s">
        <v>80</v>
      </c>
      <c r="AV736" s="12" t="s">
        <v>80</v>
      </c>
      <c r="AW736" s="12" t="s">
        <v>35</v>
      </c>
      <c r="AX736" s="12" t="s">
        <v>71</v>
      </c>
      <c r="AY736" s="226" t="s">
        <v>210</v>
      </c>
    </row>
    <row r="737" spans="2:51" s="14" customFormat="1" ht="13.5">
      <c r="B737" s="248"/>
      <c r="C737" s="249"/>
      <c r="D737" s="217" t="s">
        <v>219</v>
      </c>
      <c r="E737" s="250" t="s">
        <v>21</v>
      </c>
      <c r="F737" s="251" t="s">
        <v>951</v>
      </c>
      <c r="G737" s="249"/>
      <c r="H737" s="252">
        <v>332.947</v>
      </c>
      <c r="I737" s="253"/>
      <c r="J737" s="249"/>
      <c r="K737" s="249"/>
      <c r="L737" s="254"/>
      <c r="M737" s="255"/>
      <c r="N737" s="256"/>
      <c r="O737" s="256"/>
      <c r="P737" s="256"/>
      <c r="Q737" s="256"/>
      <c r="R737" s="256"/>
      <c r="S737" s="256"/>
      <c r="T737" s="257"/>
      <c r="AT737" s="258" t="s">
        <v>219</v>
      </c>
      <c r="AU737" s="258" t="s">
        <v>80</v>
      </c>
      <c r="AV737" s="14" t="s">
        <v>88</v>
      </c>
      <c r="AW737" s="14" t="s">
        <v>35</v>
      </c>
      <c r="AX737" s="14" t="s">
        <v>78</v>
      </c>
      <c r="AY737" s="258" t="s">
        <v>210</v>
      </c>
    </row>
    <row r="738" spans="2:65" s="1" customFormat="1" ht="25.5" customHeight="1">
      <c r="B738" s="41"/>
      <c r="C738" s="203" t="s">
        <v>1122</v>
      </c>
      <c r="D738" s="203" t="s">
        <v>212</v>
      </c>
      <c r="E738" s="204" t="s">
        <v>1123</v>
      </c>
      <c r="F738" s="205" t="s">
        <v>1124</v>
      </c>
      <c r="G738" s="206" t="s">
        <v>226</v>
      </c>
      <c r="H738" s="207">
        <v>18.298</v>
      </c>
      <c r="I738" s="208"/>
      <c r="J738" s="209">
        <f>ROUND(I738*H738,2)</f>
        <v>0</v>
      </c>
      <c r="K738" s="205" t="s">
        <v>216</v>
      </c>
      <c r="L738" s="61"/>
      <c r="M738" s="210" t="s">
        <v>21</v>
      </c>
      <c r="N738" s="211" t="s">
        <v>42</v>
      </c>
      <c r="O738" s="42"/>
      <c r="P738" s="212">
        <f>O738*H738</f>
        <v>0</v>
      </c>
      <c r="Q738" s="212">
        <v>0.01146</v>
      </c>
      <c r="R738" s="212">
        <f>Q738*H738</f>
        <v>0.20969507999999998</v>
      </c>
      <c r="S738" s="212">
        <v>0</v>
      </c>
      <c r="T738" s="213">
        <f>S738*H738</f>
        <v>0</v>
      </c>
      <c r="AR738" s="25" t="s">
        <v>217</v>
      </c>
      <c r="AT738" s="25" t="s">
        <v>212</v>
      </c>
      <c r="AU738" s="25" t="s">
        <v>80</v>
      </c>
      <c r="AY738" s="25" t="s">
        <v>210</v>
      </c>
      <c r="BE738" s="214">
        <f>IF(N738="základní",J738,0)</f>
        <v>0</v>
      </c>
      <c r="BF738" s="214">
        <f>IF(N738="snížená",J738,0)</f>
        <v>0</v>
      </c>
      <c r="BG738" s="214">
        <f>IF(N738="zákl. přenesená",J738,0)</f>
        <v>0</v>
      </c>
      <c r="BH738" s="214">
        <f>IF(N738="sníž. přenesená",J738,0)</f>
        <v>0</v>
      </c>
      <c r="BI738" s="214">
        <f>IF(N738="nulová",J738,0)</f>
        <v>0</v>
      </c>
      <c r="BJ738" s="25" t="s">
        <v>78</v>
      </c>
      <c r="BK738" s="214">
        <f>ROUND(I738*H738,2)</f>
        <v>0</v>
      </c>
      <c r="BL738" s="25" t="s">
        <v>217</v>
      </c>
      <c r="BM738" s="25" t="s">
        <v>1125</v>
      </c>
    </row>
    <row r="739" spans="2:51" s="12" customFormat="1" ht="27">
      <c r="B739" s="215"/>
      <c r="C739" s="216"/>
      <c r="D739" s="217" t="s">
        <v>219</v>
      </c>
      <c r="E739" s="218" t="s">
        <v>21</v>
      </c>
      <c r="F739" s="219" t="s">
        <v>1126</v>
      </c>
      <c r="G739" s="216"/>
      <c r="H739" s="220">
        <v>18.298</v>
      </c>
      <c r="I739" s="221"/>
      <c r="J739" s="216"/>
      <c r="K739" s="216"/>
      <c r="L739" s="222"/>
      <c r="M739" s="223"/>
      <c r="N739" s="224"/>
      <c r="O739" s="224"/>
      <c r="P739" s="224"/>
      <c r="Q739" s="224"/>
      <c r="R739" s="224"/>
      <c r="S739" s="224"/>
      <c r="T739" s="225"/>
      <c r="AT739" s="226" t="s">
        <v>219</v>
      </c>
      <c r="AU739" s="226" t="s">
        <v>80</v>
      </c>
      <c r="AV739" s="12" t="s">
        <v>80</v>
      </c>
      <c r="AW739" s="12" t="s">
        <v>35</v>
      </c>
      <c r="AX739" s="12" t="s">
        <v>78</v>
      </c>
      <c r="AY739" s="226" t="s">
        <v>210</v>
      </c>
    </row>
    <row r="740" spans="2:65" s="1" customFormat="1" ht="25.5" customHeight="1">
      <c r="B740" s="41"/>
      <c r="C740" s="203" t="s">
        <v>1127</v>
      </c>
      <c r="D740" s="203" t="s">
        <v>212</v>
      </c>
      <c r="E740" s="204" t="s">
        <v>1128</v>
      </c>
      <c r="F740" s="205" t="s">
        <v>1129</v>
      </c>
      <c r="G740" s="206" t="s">
        <v>226</v>
      </c>
      <c r="H740" s="207">
        <v>67.908</v>
      </c>
      <c r="I740" s="208"/>
      <c r="J740" s="209">
        <f>ROUND(I740*H740,2)</f>
        <v>0</v>
      </c>
      <c r="K740" s="205" t="s">
        <v>216</v>
      </c>
      <c r="L740" s="61"/>
      <c r="M740" s="210" t="s">
        <v>21</v>
      </c>
      <c r="N740" s="211" t="s">
        <v>42</v>
      </c>
      <c r="O740" s="42"/>
      <c r="P740" s="212">
        <f>O740*H740</f>
        <v>0</v>
      </c>
      <c r="Q740" s="212">
        <v>0.00628</v>
      </c>
      <c r="R740" s="212">
        <f>Q740*H740</f>
        <v>0.42646224</v>
      </c>
      <c r="S740" s="212">
        <v>0</v>
      </c>
      <c r="T740" s="213">
        <f>S740*H740</f>
        <v>0</v>
      </c>
      <c r="AR740" s="25" t="s">
        <v>217</v>
      </c>
      <c r="AT740" s="25" t="s">
        <v>212</v>
      </c>
      <c r="AU740" s="25" t="s">
        <v>80</v>
      </c>
      <c r="AY740" s="25" t="s">
        <v>210</v>
      </c>
      <c r="BE740" s="214">
        <f>IF(N740="základní",J740,0)</f>
        <v>0</v>
      </c>
      <c r="BF740" s="214">
        <f>IF(N740="snížená",J740,0)</f>
        <v>0</v>
      </c>
      <c r="BG740" s="214">
        <f>IF(N740="zákl. přenesená",J740,0)</f>
        <v>0</v>
      </c>
      <c r="BH740" s="214">
        <f>IF(N740="sníž. přenesená",J740,0)</f>
        <v>0</v>
      </c>
      <c r="BI740" s="214">
        <f>IF(N740="nulová",J740,0)</f>
        <v>0</v>
      </c>
      <c r="BJ740" s="25" t="s">
        <v>78</v>
      </c>
      <c r="BK740" s="214">
        <f>ROUND(I740*H740,2)</f>
        <v>0</v>
      </c>
      <c r="BL740" s="25" t="s">
        <v>217</v>
      </c>
      <c r="BM740" s="25" t="s">
        <v>1130</v>
      </c>
    </row>
    <row r="741" spans="2:51" s="12" customFormat="1" ht="13.5">
      <c r="B741" s="215"/>
      <c r="C741" s="216"/>
      <c r="D741" s="217" t="s">
        <v>219</v>
      </c>
      <c r="E741" s="218" t="s">
        <v>21</v>
      </c>
      <c r="F741" s="219" t="s">
        <v>1131</v>
      </c>
      <c r="G741" s="216"/>
      <c r="H741" s="220">
        <v>66.396</v>
      </c>
      <c r="I741" s="221"/>
      <c r="J741" s="216"/>
      <c r="K741" s="216"/>
      <c r="L741" s="222"/>
      <c r="M741" s="223"/>
      <c r="N741" s="224"/>
      <c r="O741" s="224"/>
      <c r="P741" s="224"/>
      <c r="Q741" s="224"/>
      <c r="R741" s="224"/>
      <c r="S741" s="224"/>
      <c r="T741" s="225"/>
      <c r="AT741" s="226" t="s">
        <v>219</v>
      </c>
      <c r="AU741" s="226" t="s">
        <v>80</v>
      </c>
      <c r="AV741" s="12" t="s">
        <v>80</v>
      </c>
      <c r="AW741" s="12" t="s">
        <v>35</v>
      </c>
      <c r="AX741" s="12" t="s">
        <v>71</v>
      </c>
      <c r="AY741" s="226" t="s">
        <v>210</v>
      </c>
    </row>
    <row r="742" spans="2:51" s="12" customFormat="1" ht="13.5">
      <c r="B742" s="215"/>
      <c r="C742" s="216"/>
      <c r="D742" s="217" t="s">
        <v>219</v>
      </c>
      <c r="E742" s="218" t="s">
        <v>21</v>
      </c>
      <c r="F742" s="219" t="s">
        <v>1132</v>
      </c>
      <c r="G742" s="216"/>
      <c r="H742" s="220">
        <v>1.512</v>
      </c>
      <c r="I742" s="221"/>
      <c r="J742" s="216"/>
      <c r="K742" s="216"/>
      <c r="L742" s="222"/>
      <c r="M742" s="223"/>
      <c r="N742" s="224"/>
      <c r="O742" s="224"/>
      <c r="P742" s="224"/>
      <c r="Q742" s="224"/>
      <c r="R742" s="224"/>
      <c r="S742" s="224"/>
      <c r="T742" s="225"/>
      <c r="AT742" s="226" t="s">
        <v>219</v>
      </c>
      <c r="AU742" s="226" t="s">
        <v>80</v>
      </c>
      <c r="AV742" s="12" t="s">
        <v>80</v>
      </c>
      <c r="AW742" s="12" t="s">
        <v>35</v>
      </c>
      <c r="AX742" s="12" t="s">
        <v>71</v>
      </c>
      <c r="AY742" s="226" t="s">
        <v>210</v>
      </c>
    </row>
    <row r="743" spans="2:51" s="13" customFormat="1" ht="13.5">
      <c r="B743" s="227"/>
      <c r="C743" s="228"/>
      <c r="D743" s="217" t="s">
        <v>219</v>
      </c>
      <c r="E743" s="229" t="s">
        <v>21</v>
      </c>
      <c r="F743" s="230" t="s">
        <v>1133</v>
      </c>
      <c r="G743" s="228"/>
      <c r="H743" s="231">
        <v>67.908</v>
      </c>
      <c r="I743" s="232"/>
      <c r="J743" s="228"/>
      <c r="K743" s="228"/>
      <c r="L743" s="233"/>
      <c r="M743" s="234"/>
      <c r="N743" s="235"/>
      <c r="O743" s="235"/>
      <c r="P743" s="235"/>
      <c r="Q743" s="235"/>
      <c r="R743" s="235"/>
      <c r="S743" s="235"/>
      <c r="T743" s="236"/>
      <c r="AT743" s="237" t="s">
        <v>219</v>
      </c>
      <c r="AU743" s="237" t="s">
        <v>80</v>
      </c>
      <c r="AV743" s="13" t="s">
        <v>217</v>
      </c>
      <c r="AW743" s="13" t="s">
        <v>35</v>
      </c>
      <c r="AX743" s="13" t="s">
        <v>78</v>
      </c>
      <c r="AY743" s="237" t="s">
        <v>210</v>
      </c>
    </row>
    <row r="744" spans="2:65" s="1" customFormat="1" ht="25.5" customHeight="1">
      <c r="B744" s="41"/>
      <c r="C744" s="203" t="s">
        <v>1134</v>
      </c>
      <c r="D744" s="203" t="s">
        <v>212</v>
      </c>
      <c r="E744" s="204" t="s">
        <v>1135</v>
      </c>
      <c r="F744" s="205" t="s">
        <v>1136</v>
      </c>
      <c r="G744" s="206" t="s">
        <v>226</v>
      </c>
      <c r="H744" s="207">
        <v>77.035</v>
      </c>
      <c r="I744" s="208"/>
      <c r="J744" s="209">
        <f>ROUND(I744*H744,2)</f>
        <v>0</v>
      </c>
      <c r="K744" s="205" t="s">
        <v>216</v>
      </c>
      <c r="L744" s="61"/>
      <c r="M744" s="210" t="s">
        <v>21</v>
      </c>
      <c r="N744" s="211" t="s">
        <v>42</v>
      </c>
      <c r="O744" s="42"/>
      <c r="P744" s="212">
        <f>O744*H744</f>
        <v>0</v>
      </c>
      <c r="Q744" s="212">
        <v>0.00268</v>
      </c>
      <c r="R744" s="212">
        <f>Q744*H744</f>
        <v>0.2064538</v>
      </c>
      <c r="S744" s="212">
        <v>0</v>
      </c>
      <c r="T744" s="213">
        <f>S744*H744</f>
        <v>0</v>
      </c>
      <c r="AR744" s="25" t="s">
        <v>217</v>
      </c>
      <c r="AT744" s="25" t="s">
        <v>212</v>
      </c>
      <c r="AU744" s="25" t="s">
        <v>80</v>
      </c>
      <c r="AY744" s="25" t="s">
        <v>210</v>
      </c>
      <c r="BE744" s="214">
        <f>IF(N744="základní",J744,0)</f>
        <v>0</v>
      </c>
      <c r="BF744" s="214">
        <f>IF(N744="snížená",J744,0)</f>
        <v>0</v>
      </c>
      <c r="BG744" s="214">
        <f>IF(N744="zákl. přenesená",J744,0)</f>
        <v>0</v>
      </c>
      <c r="BH744" s="214">
        <f>IF(N744="sníž. přenesená",J744,0)</f>
        <v>0</v>
      </c>
      <c r="BI744" s="214">
        <f>IF(N744="nulová",J744,0)</f>
        <v>0</v>
      </c>
      <c r="BJ744" s="25" t="s">
        <v>78</v>
      </c>
      <c r="BK744" s="214">
        <f>ROUND(I744*H744,2)</f>
        <v>0</v>
      </c>
      <c r="BL744" s="25" t="s">
        <v>217</v>
      </c>
      <c r="BM744" s="25" t="s">
        <v>1137</v>
      </c>
    </row>
    <row r="745" spans="2:51" s="12" customFormat="1" ht="13.5">
      <c r="B745" s="215"/>
      <c r="C745" s="216"/>
      <c r="D745" s="217" t="s">
        <v>219</v>
      </c>
      <c r="E745" s="218" t="s">
        <v>21</v>
      </c>
      <c r="F745" s="219" t="s">
        <v>990</v>
      </c>
      <c r="G745" s="216"/>
      <c r="H745" s="220">
        <v>89.7</v>
      </c>
      <c r="I745" s="221"/>
      <c r="J745" s="216"/>
      <c r="K745" s="216"/>
      <c r="L745" s="222"/>
      <c r="M745" s="223"/>
      <c r="N745" s="224"/>
      <c r="O745" s="224"/>
      <c r="P745" s="224"/>
      <c r="Q745" s="224"/>
      <c r="R745" s="224"/>
      <c r="S745" s="224"/>
      <c r="T745" s="225"/>
      <c r="AT745" s="226" t="s">
        <v>219</v>
      </c>
      <c r="AU745" s="226" t="s">
        <v>80</v>
      </c>
      <c r="AV745" s="12" t="s">
        <v>80</v>
      </c>
      <c r="AW745" s="12" t="s">
        <v>35</v>
      </c>
      <c r="AX745" s="12" t="s">
        <v>71</v>
      </c>
      <c r="AY745" s="226" t="s">
        <v>210</v>
      </c>
    </row>
    <row r="746" spans="2:51" s="12" customFormat="1" ht="27">
      <c r="B746" s="215"/>
      <c r="C746" s="216"/>
      <c r="D746" s="217" t="s">
        <v>219</v>
      </c>
      <c r="E746" s="218" t="s">
        <v>21</v>
      </c>
      <c r="F746" s="219" t="s">
        <v>1138</v>
      </c>
      <c r="G746" s="216"/>
      <c r="H746" s="220">
        <v>5.848</v>
      </c>
      <c r="I746" s="221"/>
      <c r="J746" s="216"/>
      <c r="K746" s="216"/>
      <c r="L746" s="222"/>
      <c r="M746" s="223"/>
      <c r="N746" s="224"/>
      <c r="O746" s="224"/>
      <c r="P746" s="224"/>
      <c r="Q746" s="224"/>
      <c r="R746" s="224"/>
      <c r="S746" s="224"/>
      <c r="T746" s="225"/>
      <c r="AT746" s="226" t="s">
        <v>219</v>
      </c>
      <c r="AU746" s="226" t="s">
        <v>80</v>
      </c>
      <c r="AV746" s="12" t="s">
        <v>80</v>
      </c>
      <c r="AW746" s="12" t="s">
        <v>35</v>
      </c>
      <c r="AX746" s="12" t="s">
        <v>71</v>
      </c>
      <c r="AY746" s="226" t="s">
        <v>210</v>
      </c>
    </row>
    <row r="747" spans="2:51" s="12" customFormat="1" ht="13.5">
      <c r="B747" s="215"/>
      <c r="C747" s="216"/>
      <c r="D747" s="217" t="s">
        <v>219</v>
      </c>
      <c r="E747" s="218" t="s">
        <v>21</v>
      </c>
      <c r="F747" s="219" t="s">
        <v>991</v>
      </c>
      <c r="G747" s="216"/>
      <c r="H747" s="220">
        <v>-18.513</v>
      </c>
      <c r="I747" s="221"/>
      <c r="J747" s="216"/>
      <c r="K747" s="216"/>
      <c r="L747" s="222"/>
      <c r="M747" s="223"/>
      <c r="N747" s="224"/>
      <c r="O747" s="224"/>
      <c r="P747" s="224"/>
      <c r="Q747" s="224"/>
      <c r="R747" s="224"/>
      <c r="S747" s="224"/>
      <c r="T747" s="225"/>
      <c r="AT747" s="226" t="s">
        <v>219</v>
      </c>
      <c r="AU747" s="226" t="s">
        <v>80</v>
      </c>
      <c r="AV747" s="12" t="s">
        <v>80</v>
      </c>
      <c r="AW747" s="12" t="s">
        <v>35</v>
      </c>
      <c r="AX747" s="12" t="s">
        <v>71</v>
      </c>
      <c r="AY747" s="226" t="s">
        <v>210</v>
      </c>
    </row>
    <row r="748" spans="2:51" s="14" customFormat="1" ht="13.5">
      <c r="B748" s="248"/>
      <c r="C748" s="249"/>
      <c r="D748" s="217" t="s">
        <v>219</v>
      </c>
      <c r="E748" s="250" t="s">
        <v>21</v>
      </c>
      <c r="F748" s="251" t="s">
        <v>992</v>
      </c>
      <c r="G748" s="249"/>
      <c r="H748" s="252">
        <v>77.035</v>
      </c>
      <c r="I748" s="253"/>
      <c r="J748" s="249"/>
      <c r="K748" s="249"/>
      <c r="L748" s="254"/>
      <c r="M748" s="255"/>
      <c r="N748" s="256"/>
      <c r="O748" s="256"/>
      <c r="P748" s="256"/>
      <c r="Q748" s="256"/>
      <c r="R748" s="256"/>
      <c r="S748" s="256"/>
      <c r="T748" s="257"/>
      <c r="AT748" s="258" t="s">
        <v>219</v>
      </c>
      <c r="AU748" s="258" t="s">
        <v>80</v>
      </c>
      <c r="AV748" s="14" t="s">
        <v>88</v>
      </c>
      <c r="AW748" s="14" t="s">
        <v>35</v>
      </c>
      <c r="AX748" s="14" t="s">
        <v>78</v>
      </c>
      <c r="AY748" s="258" t="s">
        <v>210</v>
      </c>
    </row>
    <row r="749" spans="2:65" s="1" customFormat="1" ht="25.5" customHeight="1">
      <c r="B749" s="41"/>
      <c r="C749" s="203" t="s">
        <v>1139</v>
      </c>
      <c r="D749" s="203" t="s">
        <v>212</v>
      </c>
      <c r="E749" s="204" t="s">
        <v>1140</v>
      </c>
      <c r="F749" s="205" t="s">
        <v>1141</v>
      </c>
      <c r="G749" s="206" t="s">
        <v>226</v>
      </c>
      <c r="H749" s="207">
        <v>366.584</v>
      </c>
      <c r="I749" s="208"/>
      <c r="J749" s="209">
        <f>ROUND(I749*H749,2)</f>
        <v>0</v>
      </c>
      <c r="K749" s="205" t="s">
        <v>216</v>
      </c>
      <c r="L749" s="61"/>
      <c r="M749" s="210" t="s">
        <v>21</v>
      </c>
      <c r="N749" s="211" t="s">
        <v>42</v>
      </c>
      <c r="O749" s="42"/>
      <c r="P749" s="212">
        <f>O749*H749</f>
        <v>0</v>
      </c>
      <c r="Q749" s="212">
        <v>0.00478</v>
      </c>
      <c r="R749" s="212">
        <f>Q749*H749</f>
        <v>1.75227152</v>
      </c>
      <c r="S749" s="212">
        <v>0</v>
      </c>
      <c r="T749" s="213">
        <f>S749*H749</f>
        <v>0</v>
      </c>
      <c r="AR749" s="25" t="s">
        <v>217</v>
      </c>
      <c r="AT749" s="25" t="s">
        <v>212</v>
      </c>
      <c r="AU749" s="25" t="s">
        <v>80</v>
      </c>
      <c r="AY749" s="25" t="s">
        <v>210</v>
      </c>
      <c r="BE749" s="214">
        <f>IF(N749="základní",J749,0)</f>
        <v>0</v>
      </c>
      <c r="BF749" s="214">
        <f>IF(N749="snížená",J749,0)</f>
        <v>0</v>
      </c>
      <c r="BG749" s="214">
        <f>IF(N749="zákl. přenesená",J749,0)</f>
        <v>0</v>
      </c>
      <c r="BH749" s="214">
        <f>IF(N749="sníž. přenesená",J749,0)</f>
        <v>0</v>
      </c>
      <c r="BI749" s="214">
        <f>IF(N749="nulová",J749,0)</f>
        <v>0</v>
      </c>
      <c r="BJ749" s="25" t="s">
        <v>78</v>
      </c>
      <c r="BK749" s="214">
        <f>ROUND(I749*H749,2)</f>
        <v>0</v>
      </c>
      <c r="BL749" s="25" t="s">
        <v>217</v>
      </c>
      <c r="BM749" s="25" t="s">
        <v>1142</v>
      </c>
    </row>
    <row r="750" spans="2:51" s="12" customFormat="1" ht="13.5">
      <c r="B750" s="215"/>
      <c r="C750" s="216"/>
      <c r="D750" s="217" t="s">
        <v>219</v>
      </c>
      <c r="E750" s="218" t="s">
        <v>21</v>
      </c>
      <c r="F750" s="219" t="s">
        <v>988</v>
      </c>
      <c r="G750" s="216"/>
      <c r="H750" s="220">
        <v>78.737</v>
      </c>
      <c r="I750" s="221"/>
      <c r="J750" s="216"/>
      <c r="K750" s="216"/>
      <c r="L750" s="222"/>
      <c r="M750" s="223"/>
      <c r="N750" s="224"/>
      <c r="O750" s="224"/>
      <c r="P750" s="224"/>
      <c r="Q750" s="224"/>
      <c r="R750" s="224"/>
      <c r="S750" s="224"/>
      <c r="T750" s="225"/>
      <c r="AT750" s="226" t="s">
        <v>219</v>
      </c>
      <c r="AU750" s="226" t="s">
        <v>80</v>
      </c>
      <c r="AV750" s="12" t="s">
        <v>80</v>
      </c>
      <c r="AW750" s="12" t="s">
        <v>35</v>
      </c>
      <c r="AX750" s="12" t="s">
        <v>71</v>
      </c>
      <c r="AY750" s="226" t="s">
        <v>210</v>
      </c>
    </row>
    <row r="751" spans="2:51" s="12" customFormat="1" ht="13.5">
      <c r="B751" s="215"/>
      <c r="C751" s="216"/>
      <c r="D751" s="217" t="s">
        <v>219</v>
      </c>
      <c r="E751" s="218" t="s">
        <v>21</v>
      </c>
      <c r="F751" s="219" t="s">
        <v>947</v>
      </c>
      <c r="G751" s="216"/>
      <c r="H751" s="220">
        <v>48.54</v>
      </c>
      <c r="I751" s="221"/>
      <c r="J751" s="216"/>
      <c r="K751" s="216"/>
      <c r="L751" s="222"/>
      <c r="M751" s="223"/>
      <c r="N751" s="224"/>
      <c r="O751" s="224"/>
      <c r="P751" s="224"/>
      <c r="Q751" s="224"/>
      <c r="R751" s="224"/>
      <c r="S751" s="224"/>
      <c r="T751" s="225"/>
      <c r="AT751" s="226" t="s">
        <v>219</v>
      </c>
      <c r="AU751" s="226" t="s">
        <v>80</v>
      </c>
      <c r="AV751" s="12" t="s">
        <v>80</v>
      </c>
      <c r="AW751" s="12" t="s">
        <v>35</v>
      </c>
      <c r="AX751" s="12" t="s">
        <v>71</v>
      </c>
      <c r="AY751" s="226" t="s">
        <v>210</v>
      </c>
    </row>
    <row r="752" spans="2:51" s="12" customFormat="1" ht="13.5">
      <c r="B752" s="215"/>
      <c r="C752" s="216"/>
      <c r="D752" s="217" t="s">
        <v>219</v>
      </c>
      <c r="E752" s="218" t="s">
        <v>21</v>
      </c>
      <c r="F752" s="219" t="s">
        <v>949</v>
      </c>
      <c r="G752" s="216"/>
      <c r="H752" s="220">
        <v>87.722</v>
      </c>
      <c r="I752" s="221"/>
      <c r="J752" s="216"/>
      <c r="K752" s="216"/>
      <c r="L752" s="222"/>
      <c r="M752" s="223"/>
      <c r="N752" s="224"/>
      <c r="O752" s="224"/>
      <c r="P752" s="224"/>
      <c r="Q752" s="224"/>
      <c r="R752" s="224"/>
      <c r="S752" s="224"/>
      <c r="T752" s="225"/>
      <c r="AT752" s="226" t="s">
        <v>219</v>
      </c>
      <c r="AU752" s="226" t="s">
        <v>80</v>
      </c>
      <c r="AV752" s="12" t="s">
        <v>80</v>
      </c>
      <c r="AW752" s="12" t="s">
        <v>35</v>
      </c>
      <c r="AX752" s="12" t="s">
        <v>71</v>
      </c>
      <c r="AY752" s="226" t="s">
        <v>210</v>
      </c>
    </row>
    <row r="753" spans="2:51" s="12" customFormat="1" ht="13.5">
      <c r="B753" s="215"/>
      <c r="C753" s="216"/>
      <c r="D753" s="217" t="s">
        <v>219</v>
      </c>
      <c r="E753" s="218" t="s">
        <v>21</v>
      </c>
      <c r="F753" s="219" t="s">
        <v>950</v>
      </c>
      <c r="G753" s="216"/>
      <c r="H753" s="220">
        <v>108.22</v>
      </c>
      <c r="I753" s="221"/>
      <c r="J753" s="216"/>
      <c r="K753" s="216"/>
      <c r="L753" s="222"/>
      <c r="M753" s="223"/>
      <c r="N753" s="224"/>
      <c r="O753" s="224"/>
      <c r="P753" s="224"/>
      <c r="Q753" s="224"/>
      <c r="R753" s="224"/>
      <c r="S753" s="224"/>
      <c r="T753" s="225"/>
      <c r="AT753" s="226" t="s">
        <v>219</v>
      </c>
      <c r="AU753" s="226" t="s">
        <v>80</v>
      </c>
      <c r="AV753" s="12" t="s">
        <v>80</v>
      </c>
      <c r="AW753" s="12" t="s">
        <v>35</v>
      </c>
      <c r="AX753" s="12" t="s">
        <v>71</v>
      </c>
      <c r="AY753" s="226" t="s">
        <v>210</v>
      </c>
    </row>
    <row r="754" spans="2:51" s="12" customFormat="1" ht="13.5">
      <c r="B754" s="215"/>
      <c r="C754" s="216"/>
      <c r="D754" s="217" t="s">
        <v>219</v>
      </c>
      <c r="E754" s="218" t="s">
        <v>21</v>
      </c>
      <c r="F754" s="219" t="s">
        <v>948</v>
      </c>
      <c r="G754" s="216"/>
      <c r="H754" s="220">
        <v>12.968</v>
      </c>
      <c r="I754" s="221"/>
      <c r="J754" s="216"/>
      <c r="K754" s="216"/>
      <c r="L754" s="222"/>
      <c r="M754" s="223"/>
      <c r="N754" s="224"/>
      <c r="O754" s="224"/>
      <c r="P754" s="224"/>
      <c r="Q754" s="224"/>
      <c r="R754" s="224"/>
      <c r="S754" s="224"/>
      <c r="T754" s="225"/>
      <c r="AT754" s="226" t="s">
        <v>219</v>
      </c>
      <c r="AU754" s="226" t="s">
        <v>80</v>
      </c>
      <c r="AV754" s="12" t="s">
        <v>80</v>
      </c>
      <c r="AW754" s="12" t="s">
        <v>35</v>
      </c>
      <c r="AX754" s="12" t="s">
        <v>71</v>
      </c>
      <c r="AY754" s="226" t="s">
        <v>210</v>
      </c>
    </row>
    <row r="755" spans="2:51" s="14" customFormat="1" ht="13.5">
      <c r="B755" s="248"/>
      <c r="C755" s="249"/>
      <c r="D755" s="217" t="s">
        <v>219</v>
      </c>
      <c r="E755" s="250" t="s">
        <v>21</v>
      </c>
      <c r="F755" s="251" t="s">
        <v>989</v>
      </c>
      <c r="G755" s="249"/>
      <c r="H755" s="252">
        <v>336.187</v>
      </c>
      <c r="I755" s="253"/>
      <c r="J755" s="249"/>
      <c r="K755" s="249"/>
      <c r="L755" s="254"/>
      <c r="M755" s="255"/>
      <c r="N755" s="256"/>
      <c r="O755" s="256"/>
      <c r="P755" s="256"/>
      <c r="Q755" s="256"/>
      <c r="R755" s="256"/>
      <c r="S755" s="256"/>
      <c r="T755" s="257"/>
      <c r="AT755" s="258" t="s">
        <v>219</v>
      </c>
      <c r="AU755" s="258" t="s">
        <v>80</v>
      </c>
      <c r="AV755" s="14" t="s">
        <v>88</v>
      </c>
      <c r="AW755" s="14" t="s">
        <v>35</v>
      </c>
      <c r="AX755" s="14" t="s">
        <v>71</v>
      </c>
      <c r="AY755" s="258" t="s">
        <v>210</v>
      </c>
    </row>
    <row r="756" spans="2:51" s="12" customFormat="1" ht="13.5">
      <c r="B756" s="215"/>
      <c r="C756" s="216"/>
      <c r="D756" s="217" t="s">
        <v>219</v>
      </c>
      <c r="E756" s="218" t="s">
        <v>21</v>
      </c>
      <c r="F756" s="219" t="s">
        <v>1143</v>
      </c>
      <c r="G756" s="216"/>
      <c r="H756" s="220">
        <v>2.385</v>
      </c>
      <c r="I756" s="221"/>
      <c r="J756" s="216"/>
      <c r="K756" s="216"/>
      <c r="L756" s="222"/>
      <c r="M756" s="223"/>
      <c r="N756" s="224"/>
      <c r="O756" s="224"/>
      <c r="P756" s="224"/>
      <c r="Q756" s="224"/>
      <c r="R756" s="224"/>
      <c r="S756" s="224"/>
      <c r="T756" s="225"/>
      <c r="AT756" s="226" t="s">
        <v>219</v>
      </c>
      <c r="AU756" s="226" t="s">
        <v>80</v>
      </c>
      <c r="AV756" s="12" t="s">
        <v>80</v>
      </c>
      <c r="AW756" s="12" t="s">
        <v>35</v>
      </c>
      <c r="AX756" s="12" t="s">
        <v>71</v>
      </c>
      <c r="AY756" s="226" t="s">
        <v>210</v>
      </c>
    </row>
    <row r="757" spans="2:51" s="12" customFormat="1" ht="13.5">
      <c r="B757" s="215"/>
      <c r="C757" s="216"/>
      <c r="D757" s="217" t="s">
        <v>219</v>
      </c>
      <c r="E757" s="218" t="s">
        <v>21</v>
      </c>
      <c r="F757" s="219" t="s">
        <v>1144</v>
      </c>
      <c r="G757" s="216"/>
      <c r="H757" s="220">
        <v>2.12</v>
      </c>
      <c r="I757" s="221"/>
      <c r="J757" s="216"/>
      <c r="K757" s="216"/>
      <c r="L757" s="222"/>
      <c r="M757" s="223"/>
      <c r="N757" s="224"/>
      <c r="O757" s="224"/>
      <c r="P757" s="224"/>
      <c r="Q757" s="224"/>
      <c r="R757" s="224"/>
      <c r="S757" s="224"/>
      <c r="T757" s="225"/>
      <c r="AT757" s="226" t="s">
        <v>219</v>
      </c>
      <c r="AU757" s="226" t="s">
        <v>80</v>
      </c>
      <c r="AV757" s="12" t="s">
        <v>80</v>
      </c>
      <c r="AW757" s="12" t="s">
        <v>35</v>
      </c>
      <c r="AX757" s="12" t="s">
        <v>71</v>
      </c>
      <c r="AY757" s="226" t="s">
        <v>210</v>
      </c>
    </row>
    <row r="758" spans="2:51" s="12" customFormat="1" ht="13.5">
      <c r="B758" s="215"/>
      <c r="C758" s="216"/>
      <c r="D758" s="217" t="s">
        <v>219</v>
      </c>
      <c r="E758" s="218" t="s">
        <v>21</v>
      </c>
      <c r="F758" s="219" t="s">
        <v>1145</v>
      </c>
      <c r="G758" s="216"/>
      <c r="H758" s="220">
        <v>4.49</v>
      </c>
      <c r="I758" s="221"/>
      <c r="J758" s="216"/>
      <c r="K758" s="216"/>
      <c r="L758" s="222"/>
      <c r="M758" s="223"/>
      <c r="N758" s="224"/>
      <c r="O758" s="224"/>
      <c r="P758" s="224"/>
      <c r="Q758" s="224"/>
      <c r="R758" s="224"/>
      <c r="S758" s="224"/>
      <c r="T758" s="225"/>
      <c r="AT758" s="226" t="s">
        <v>219</v>
      </c>
      <c r="AU758" s="226" t="s">
        <v>80</v>
      </c>
      <c r="AV758" s="12" t="s">
        <v>80</v>
      </c>
      <c r="AW758" s="12" t="s">
        <v>35</v>
      </c>
      <c r="AX758" s="12" t="s">
        <v>71</v>
      </c>
      <c r="AY758" s="226" t="s">
        <v>210</v>
      </c>
    </row>
    <row r="759" spans="2:51" s="12" customFormat="1" ht="13.5">
      <c r="B759" s="215"/>
      <c r="C759" s="216"/>
      <c r="D759" s="217" t="s">
        <v>219</v>
      </c>
      <c r="E759" s="218" t="s">
        <v>21</v>
      </c>
      <c r="F759" s="219" t="s">
        <v>1146</v>
      </c>
      <c r="G759" s="216"/>
      <c r="H759" s="220">
        <v>2.272</v>
      </c>
      <c r="I759" s="221"/>
      <c r="J759" s="216"/>
      <c r="K759" s="216"/>
      <c r="L759" s="222"/>
      <c r="M759" s="223"/>
      <c r="N759" s="224"/>
      <c r="O759" s="224"/>
      <c r="P759" s="224"/>
      <c r="Q759" s="224"/>
      <c r="R759" s="224"/>
      <c r="S759" s="224"/>
      <c r="T759" s="225"/>
      <c r="AT759" s="226" t="s">
        <v>219</v>
      </c>
      <c r="AU759" s="226" t="s">
        <v>80</v>
      </c>
      <c r="AV759" s="12" t="s">
        <v>80</v>
      </c>
      <c r="AW759" s="12" t="s">
        <v>35</v>
      </c>
      <c r="AX759" s="12" t="s">
        <v>71</v>
      </c>
      <c r="AY759" s="226" t="s">
        <v>210</v>
      </c>
    </row>
    <row r="760" spans="2:51" s="12" customFormat="1" ht="13.5">
      <c r="B760" s="215"/>
      <c r="C760" s="216"/>
      <c r="D760" s="217" t="s">
        <v>219</v>
      </c>
      <c r="E760" s="218" t="s">
        <v>21</v>
      </c>
      <c r="F760" s="219" t="s">
        <v>1147</v>
      </c>
      <c r="G760" s="216"/>
      <c r="H760" s="220">
        <v>8.986</v>
      </c>
      <c r="I760" s="221"/>
      <c r="J760" s="216"/>
      <c r="K760" s="216"/>
      <c r="L760" s="222"/>
      <c r="M760" s="223"/>
      <c r="N760" s="224"/>
      <c r="O760" s="224"/>
      <c r="P760" s="224"/>
      <c r="Q760" s="224"/>
      <c r="R760" s="224"/>
      <c r="S760" s="224"/>
      <c r="T760" s="225"/>
      <c r="AT760" s="226" t="s">
        <v>219</v>
      </c>
      <c r="AU760" s="226" t="s">
        <v>80</v>
      </c>
      <c r="AV760" s="12" t="s">
        <v>80</v>
      </c>
      <c r="AW760" s="12" t="s">
        <v>35</v>
      </c>
      <c r="AX760" s="12" t="s">
        <v>71</v>
      </c>
      <c r="AY760" s="226" t="s">
        <v>210</v>
      </c>
    </row>
    <row r="761" spans="2:51" s="12" customFormat="1" ht="13.5">
      <c r="B761" s="215"/>
      <c r="C761" s="216"/>
      <c r="D761" s="217" t="s">
        <v>219</v>
      </c>
      <c r="E761" s="218" t="s">
        <v>21</v>
      </c>
      <c r="F761" s="219" t="s">
        <v>1148</v>
      </c>
      <c r="G761" s="216"/>
      <c r="H761" s="220">
        <v>10.144</v>
      </c>
      <c r="I761" s="221"/>
      <c r="J761" s="216"/>
      <c r="K761" s="216"/>
      <c r="L761" s="222"/>
      <c r="M761" s="223"/>
      <c r="N761" s="224"/>
      <c r="O761" s="224"/>
      <c r="P761" s="224"/>
      <c r="Q761" s="224"/>
      <c r="R761" s="224"/>
      <c r="S761" s="224"/>
      <c r="T761" s="225"/>
      <c r="AT761" s="226" t="s">
        <v>219</v>
      </c>
      <c r="AU761" s="226" t="s">
        <v>80</v>
      </c>
      <c r="AV761" s="12" t="s">
        <v>80</v>
      </c>
      <c r="AW761" s="12" t="s">
        <v>35</v>
      </c>
      <c r="AX761" s="12" t="s">
        <v>71</v>
      </c>
      <c r="AY761" s="226" t="s">
        <v>210</v>
      </c>
    </row>
    <row r="762" spans="2:51" s="14" customFormat="1" ht="13.5">
      <c r="B762" s="248"/>
      <c r="C762" s="249"/>
      <c r="D762" s="217" t="s">
        <v>219</v>
      </c>
      <c r="E762" s="250" t="s">
        <v>21</v>
      </c>
      <c r="F762" s="251" t="s">
        <v>1149</v>
      </c>
      <c r="G762" s="249"/>
      <c r="H762" s="252">
        <v>30.397</v>
      </c>
      <c r="I762" s="253"/>
      <c r="J762" s="249"/>
      <c r="K762" s="249"/>
      <c r="L762" s="254"/>
      <c r="M762" s="255"/>
      <c r="N762" s="256"/>
      <c r="O762" s="256"/>
      <c r="P762" s="256"/>
      <c r="Q762" s="256"/>
      <c r="R762" s="256"/>
      <c r="S762" s="256"/>
      <c r="T762" s="257"/>
      <c r="AT762" s="258" t="s">
        <v>219</v>
      </c>
      <c r="AU762" s="258" t="s">
        <v>80</v>
      </c>
      <c r="AV762" s="14" t="s">
        <v>88</v>
      </c>
      <c r="AW762" s="14" t="s">
        <v>35</v>
      </c>
      <c r="AX762" s="14" t="s">
        <v>71</v>
      </c>
      <c r="AY762" s="258" t="s">
        <v>210</v>
      </c>
    </row>
    <row r="763" spans="2:51" s="13" customFormat="1" ht="13.5">
      <c r="B763" s="227"/>
      <c r="C763" s="228"/>
      <c r="D763" s="217" t="s">
        <v>219</v>
      </c>
      <c r="E763" s="229" t="s">
        <v>21</v>
      </c>
      <c r="F763" s="230" t="s">
        <v>240</v>
      </c>
      <c r="G763" s="228"/>
      <c r="H763" s="231">
        <v>366.584</v>
      </c>
      <c r="I763" s="232"/>
      <c r="J763" s="228"/>
      <c r="K763" s="228"/>
      <c r="L763" s="233"/>
      <c r="M763" s="234"/>
      <c r="N763" s="235"/>
      <c r="O763" s="235"/>
      <c r="P763" s="235"/>
      <c r="Q763" s="235"/>
      <c r="R763" s="235"/>
      <c r="S763" s="235"/>
      <c r="T763" s="236"/>
      <c r="AT763" s="237" t="s">
        <v>219</v>
      </c>
      <c r="AU763" s="237" t="s">
        <v>80</v>
      </c>
      <c r="AV763" s="13" t="s">
        <v>217</v>
      </c>
      <c r="AW763" s="13" t="s">
        <v>35</v>
      </c>
      <c r="AX763" s="13" t="s">
        <v>78</v>
      </c>
      <c r="AY763" s="237" t="s">
        <v>210</v>
      </c>
    </row>
    <row r="764" spans="2:65" s="1" customFormat="1" ht="16.5" customHeight="1">
      <c r="B764" s="41"/>
      <c r="C764" s="203" t="s">
        <v>1150</v>
      </c>
      <c r="D764" s="203" t="s">
        <v>212</v>
      </c>
      <c r="E764" s="204" t="s">
        <v>1151</v>
      </c>
      <c r="F764" s="205" t="s">
        <v>1152</v>
      </c>
      <c r="G764" s="206" t="s">
        <v>226</v>
      </c>
      <c r="H764" s="207">
        <v>19.148</v>
      </c>
      <c r="I764" s="208"/>
      <c r="J764" s="209">
        <f>ROUND(I764*H764,2)</f>
        <v>0</v>
      </c>
      <c r="K764" s="205" t="s">
        <v>216</v>
      </c>
      <c r="L764" s="61"/>
      <c r="M764" s="210" t="s">
        <v>21</v>
      </c>
      <c r="N764" s="211" t="s">
        <v>42</v>
      </c>
      <c r="O764" s="42"/>
      <c r="P764" s="212">
        <f>O764*H764</f>
        <v>0</v>
      </c>
      <c r="Q764" s="212">
        <v>0.00446</v>
      </c>
      <c r="R764" s="212">
        <f>Q764*H764</f>
        <v>0.08540008</v>
      </c>
      <c r="S764" s="212">
        <v>0</v>
      </c>
      <c r="T764" s="213">
        <f>S764*H764</f>
        <v>0</v>
      </c>
      <c r="AR764" s="25" t="s">
        <v>217</v>
      </c>
      <c r="AT764" s="25" t="s">
        <v>212</v>
      </c>
      <c r="AU764" s="25" t="s">
        <v>80</v>
      </c>
      <c r="AY764" s="25" t="s">
        <v>210</v>
      </c>
      <c r="BE764" s="214">
        <f>IF(N764="základní",J764,0)</f>
        <v>0</v>
      </c>
      <c r="BF764" s="214">
        <f>IF(N764="snížená",J764,0)</f>
        <v>0</v>
      </c>
      <c r="BG764" s="214">
        <f>IF(N764="zákl. přenesená",J764,0)</f>
        <v>0</v>
      </c>
      <c r="BH764" s="214">
        <f>IF(N764="sníž. přenesená",J764,0)</f>
        <v>0</v>
      </c>
      <c r="BI764" s="214">
        <f>IF(N764="nulová",J764,0)</f>
        <v>0</v>
      </c>
      <c r="BJ764" s="25" t="s">
        <v>78</v>
      </c>
      <c r="BK764" s="214">
        <f>ROUND(I764*H764,2)</f>
        <v>0</v>
      </c>
      <c r="BL764" s="25" t="s">
        <v>217</v>
      </c>
      <c r="BM764" s="25" t="s">
        <v>1153</v>
      </c>
    </row>
    <row r="765" spans="2:51" s="12" customFormat="1" ht="13.5">
      <c r="B765" s="215"/>
      <c r="C765" s="216"/>
      <c r="D765" s="217" t="s">
        <v>219</v>
      </c>
      <c r="E765" s="218" t="s">
        <v>21</v>
      </c>
      <c r="F765" s="219" t="s">
        <v>1154</v>
      </c>
      <c r="G765" s="216"/>
      <c r="H765" s="220">
        <v>19.148</v>
      </c>
      <c r="I765" s="221"/>
      <c r="J765" s="216"/>
      <c r="K765" s="216"/>
      <c r="L765" s="222"/>
      <c r="M765" s="223"/>
      <c r="N765" s="224"/>
      <c r="O765" s="224"/>
      <c r="P765" s="224"/>
      <c r="Q765" s="224"/>
      <c r="R765" s="224"/>
      <c r="S765" s="224"/>
      <c r="T765" s="225"/>
      <c r="AT765" s="226" t="s">
        <v>219</v>
      </c>
      <c r="AU765" s="226" t="s">
        <v>80</v>
      </c>
      <c r="AV765" s="12" t="s">
        <v>80</v>
      </c>
      <c r="AW765" s="12" t="s">
        <v>35</v>
      </c>
      <c r="AX765" s="12" t="s">
        <v>78</v>
      </c>
      <c r="AY765" s="226" t="s">
        <v>210</v>
      </c>
    </row>
    <row r="766" spans="2:65" s="1" customFormat="1" ht="16.5" customHeight="1">
      <c r="B766" s="41"/>
      <c r="C766" s="203" t="s">
        <v>1155</v>
      </c>
      <c r="D766" s="203" t="s">
        <v>212</v>
      </c>
      <c r="E766" s="204" t="s">
        <v>1156</v>
      </c>
      <c r="F766" s="205" t="s">
        <v>1157</v>
      </c>
      <c r="G766" s="206" t="s">
        <v>226</v>
      </c>
      <c r="H766" s="207">
        <v>88.59</v>
      </c>
      <c r="I766" s="208"/>
      <c r="J766" s="209">
        <f>ROUND(I766*H766,2)</f>
        <v>0</v>
      </c>
      <c r="K766" s="205" t="s">
        <v>216</v>
      </c>
      <c r="L766" s="61"/>
      <c r="M766" s="210" t="s">
        <v>21</v>
      </c>
      <c r="N766" s="211" t="s">
        <v>42</v>
      </c>
      <c r="O766" s="42"/>
      <c r="P766" s="212">
        <f>O766*H766</f>
        <v>0</v>
      </c>
      <c r="Q766" s="212">
        <v>0</v>
      </c>
      <c r="R766" s="212">
        <f>Q766*H766</f>
        <v>0</v>
      </c>
      <c r="S766" s="212">
        <v>0</v>
      </c>
      <c r="T766" s="213">
        <f>S766*H766</f>
        <v>0</v>
      </c>
      <c r="AR766" s="25" t="s">
        <v>217</v>
      </c>
      <c r="AT766" s="25" t="s">
        <v>212</v>
      </c>
      <c r="AU766" s="25" t="s">
        <v>80</v>
      </c>
      <c r="AY766" s="25" t="s">
        <v>210</v>
      </c>
      <c r="BE766" s="214">
        <f>IF(N766="základní",J766,0)</f>
        <v>0</v>
      </c>
      <c r="BF766" s="214">
        <f>IF(N766="snížená",J766,0)</f>
        <v>0</v>
      </c>
      <c r="BG766" s="214">
        <f>IF(N766="zákl. přenesená",J766,0)</f>
        <v>0</v>
      </c>
      <c r="BH766" s="214">
        <f>IF(N766="sníž. přenesená",J766,0)</f>
        <v>0</v>
      </c>
      <c r="BI766" s="214">
        <f>IF(N766="nulová",J766,0)</f>
        <v>0</v>
      </c>
      <c r="BJ766" s="25" t="s">
        <v>78</v>
      </c>
      <c r="BK766" s="214">
        <f>ROUND(I766*H766,2)</f>
        <v>0</v>
      </c>
      <c r="BL766" s="25" t="s">
        <v>217</v>
      </c>
      <c r="BM766" s="25" t="s">
        <v>1158</v>
      </c>
    </row>
    <row r="767" spans="2:51" s="12" customFormat="1" ht="13.5">
      <c r="B767" s="215"/>
      <c r="C767" s="216"/>
      <c r="D767" s="217" t="s">
        <v>219</v>
      </c>
      <c r="E767" s="218" t="s">
        <v>21</v>
      </c>
      <c r="F767" s="219" t="s">
        <v>1159</v>
      </c>
      <c r="G767" s="216"/>
      <c r="H767" s="220">
        <v>3.9</v>
      </c>
      <c r="I767" s="221"/>
      <c r="J767" s="216"/>
      <c r="K767" s="216"/>
      <c r="L767" s="222"/>
      <c r="M767" s="223"/>
      <c r="N767" s="224"/>
      <c r="O767" s="224"/>
      <c r="P767" s="224"/>
      <c r="Q767" s="224"/>
      <c r="R767" s="224"/>
      <c r="S767" s="224"/>
      <c r="T767" s="225"/>
      <c r="AT767" s="226" t="s">
        <v>219</v>
      </c>
      <c r="AU767" s="226" t="s">
        <v>80</v>
      </c>
      <c r="AV767" s="12" t="s">
        <v>80</v>
      </c>
      <c r="AW767" s="12" t="s">
        <v>35</v>
      </c>
      <c r="AX767" s="12" t="s">
        <v>71</v>
      </c>
      <c r="AY767" s="226" t="s">
        <v>210</v>
      </c>
    </row>
    <row r="768" spans="2:51" s="14" customFormat="1" ht="13.5">
      <c r="B768" s="248"/>
      <c r="C768" s="249"/>
      <c r="D768" s="217" t="s">
        <v>219</v>
      </c>
      <c r="E768" s="250" t="s">
        <v>21</v>
      </c>
      <c r="F768" s="251" t="s">
        <v>1085</v>
      </c>
      <c r="G768" s="249"/>
      <c r="H768" s="252">
        <v>3.9</v>
      </c>
      <c r="I768" s="253"/>
      <c r="J768" s="249"/>
      <c r="K768" s="249"/>
      <c r="L768" s="254"/>
      <c r="M768" s="255"/>
      <c r="N768" s="256"/>
      <c r="O768" s="256"/>
      <c r="P768" s="256"/>
      <c r="Q768" s="256"/>
      <c r="R768" s="256"/>
      <c r="S768" s="256"/>
      <c r="T768" s="257"/>
      <c r="AT768" s="258" t="s">
        <v>219</v>
      </c>
      <c r="AU768" s="258" t="s">
        <v>80</v>
      </c>
      <c r="AV768" s="14" t="s">
        <v>88</v>
      </c>
      <c r="AW768" s="14" t="s">
        <v>35</v>
      </c>
      <c r="AX768" s="14" t="s">
        <v>71</v>
      </c>
      <c r="AY768" s="258" t="s">
        <v>210</v>
      </c>
    </row>
    <row r="769" spans="2:51" s="12" customFormat="1" ht="13.5">
      <c r="B769" s="215"/>
      <c r="C769" s="216"/>
      <c r="D769" s="217" t="s">
        <v>219</v>
      </c>
      <c r="E769" s="218" t="s">
        <v>21</v>
      </c>
      <c r="F769" s="219" t="s">
        <v>1160</v>
      </c>
      <c r="G769" s="216"/>
      <c r="H769" s="220">
        <v>21.5</v>
      </c>
      <c r="I769" s="221"/>
      <c r="J769" s="216"/>
      <c r="K769" s="216"/>
      <c r="L769" s="222"/>
      <c r="M769" s="223"/>
      <c r="N769" s="224"/>
      <c r="O769" s="224"/>
      <c r="P769" s="224"/>
      <c r="Q769" s="224"/>
      <c r="R769" s="224"/>
      <c r="S769" s="224"/>
      <c r="T769" s="225"/>
      <c r="AT769" s="226" t="s">
        <v>219</v>
      </c>
      <c r="AU769" s="226" t="s">
        <v>80</v>
      </c>
      <c r="AV769" s="12" t="s">
        <v>80</v>
      </c>
      <c r="AW769" s="12" t="s">
        <v>35</v>
      </c>
      <c r="AX769" s="12" t="s">
        <v>71</v>
      </c>
      <c r="AY769" s="226" t="s">
        <v>210</v>
      </c>
    </row>
    <row r="770" spans="2:51" s="14" customFormat="1" ht="13.5">
      <c r="B770" s="248"/>
      <c r="C770" s="249"/>
      <c r="D770" s="217" t="s">
        <v>219</v>
      </c>
      <c r="E770" s="250" t="s">
        <v>21</v>
      </c>
      <c r="F770" s="251" t="s">
        <v>1085</v>
      </c>
      <c r="G770" s="249"/>
      <c r="H770" s="252">
        <v>21.5</v>
      </c>
      <c r="I770" s="253"/>
      <c r="J770" s="249"/>
      <c r="K770" s="249"/>
      <c r="L770" s="254"/>
      <c r="M770" s="255"/>
      <c r="N770" s="256"/>
      <c r="O770" s="256"/>
      <c r="P770" s="256"/>
      <c r="Q770" s="256"/>
      <c r="R770" s="256"/>
      <c r="S770" s="256"/>
      <c r="T770" s="257"/>
      <c r="AT770" s="258" t="s">
        <v>219</v>
      </c>
      <c r="AU770" s="258" t="s">
        <v>80</v>
      </c>
      <c r="AV770" s="14" t="s">
        <v>88</v>
      </c>
      <c r="AW770" s="14" t="s">
        <v>35</v>
      </c>
      <c r="AX770" s="14" t="s">
        <v>71</v>
      </c>
      <c r="AY770" s="258" t="s">
        <v>210</v>
      </c>
    </row>
    <row r="771" spans="2:51" s="12" customFormat="1" ht="13.5">
      <c r="B771" s="215"/>
      <c r="C771" s="216"/>
      <c r="D771" s="217" t="s">
        <v>219</v>
      </c>
      <c r="E771" s="218" t="s">
        <v>21</v>
      </c>
      <c r="F771" s="219" t="s">
        <v>1161</v>
      </c>
      <c r="G771" s="216"/>
      <c r="H771" s="220">
        <v>23.31</v>
      </c>
      <c r="I771" s="221"/>
      <c r="J771" s="216"/>
      <c r="K771" s="216"/>
      <c r="L771" s="222"/>
      <c r="M771" s="223"/>
      <c r="N771" s="224"/>
      <c r="O771" s="224"/>
      <c r="P771" s="224"/>
      <c r="Q771" s="224"/>
      <c r="R771" s="224"/>
      <c r="S771" s="224"/>
      <c r="T771" s="225"/>
      <c r="AT771" s="226" t="s">
        <v>219</v>
      </c>
      <c r="AU771" s="226" t="s">
        <v>80</v>
      </c>
      <c r="AV771" s="12" t="s">
        <v>80</v>
      </c>
      <c r="AW771" s="12" t="s">
        <v>35</v>
      </c>
      <c r="AX771" s="12" t="s">
        <v>71</v>
      </c>
      <c r="AY771" s="226" t="s">
        <v>210</v>
      </c>
    </row>
    <row r="772" spans="2:51" s="12" customFormat="1" ht="13.5">
      <c r="B772" s="215"/>
      <c r="C772" s="216"/>
      <c r="D772" s="217" t="s">
        <v>219</v>
      </c>
      <c r="E772" s="218" t="s">
        <v>21</v>
      </c>
      <c r="F772" s="219" t="s">
        <v>1162</v>
      </c>
      <c r="G772" s="216"/>
      <c r="H772" s="220">
        <v>16.335</v>
      </c>
      <c r="I772" s="221"/>
      <c r="J772" s="216"/>
      <c r="K772" s="216"/>
      <c r="L772" s="222"/>
      <c r="M772" s="223"/>
      <c r="N772" s="224"/>
      <c r="O772" s="224"/>
      <c r="P772" s="224"/>
      <c r="Q772" s="224"/>
      <c r="R772" s="224"/>
      <c r="S772" s="224"/>
      <c r="T772" s="225"/>
      <c r="AT772" s="226" t="s">
        <v>219</v>
      </c>
      <c r="AU772" s="226" t="s">
        <v>80</v>
      </c>
      <c r="AV772" s="12" t="s">
        <v>80</v>
      </c>
      <c r="AW772" s="12" t="s">
        <v>35</v>
      </c>
      <c r="AX772" s="12" t="s">
        <v>71</v>
      </c>
      <c r="AY772" s="226" t="s">
        <v>210</v>
      </c>
    </row>
    <row r="773" spans="2:51" s="12" customFormat="1" ht="13.5">
      <c r="B773" s="215"/>
      <c r="C773" s="216"/>
      <c r="D773" s="217" t="s">
        <v>219</v>
      </c>
      <c r="E773" s="218" t="s">
        <v>21</v>
      </c>
      <c r="F773" s="219" t="s">
        <v>1163</v>
      </c>
      <c r="G773" s="216"/>
      <c r="H773" s="220">
        <v>10.545</v>
      </c>
      <c r="I773" s="221"/>
      <c r="J773" s="216"/>
      <c r="K773" s="216"/>
      <c r="L773" s="222"/>
      <c r="M773" s="223"/>
      <c r="N773" s="224"/>
      <c r="O773" s="224"/>
      <c r="P773" s="224"/>
      <c r="Q773" s="224"/>
      <c r="R773" s="224"/>
      <c r="S773" s="224"/>
      <c r="T773" s="225"/>
      <c r="AT773" s="226" t="s">
        <v>219</v>
      </c>
      <c r="AU773" s="226" t="s">
        <v>80</v>
      </c>
      <c r="AV773" s="12" t="s">
        <v>80</v>
      </c>
      <c r="AW773" s="12" t="s">
        <v>35</v>
      </c>
      <c r="AX773" s="12" t="s">
        <v>71</v>
      </c>
      <c r="AY773" s="226" t="s">
        <v>210</v>
      </c>
    </row>
    <row r="774" spans="2:51" s="14" customFormat="1" ht="13.5">
      <c r="B774" s="248"/>
      <c r="C774" s="249"/>
      <c r="D774" s="217" t="s">
        <v>219</v>
      </c>
      <c r="E774" s="250" t="s">
        <v>21</v>
      </c>
      <c r="F774" s="251" t="s">
        <v>1164</v>
      </c>
      <c r="G774" s="249"/>
      <c r="H774" s="252">
        <v>50.19</v>
      </c>
      <c r="I774" s="253"/>
      <c r="J774" s="249"/>
      <c r="K774" s="249"/>
      <c r="L774" s="254"/>
      <c r="M774" s="255"/>
      <c r="N774" s="256"/>
      <c r="O774" s="256"/>
      <c r="P774" s="256"/>
      <c r="Q774" s="256"/>
      <c r="R774" s="256"/>
      <c r="S774" s="256"/>
      <c r="T774" s="257"/>
      <c r="AT774" s="258" t="s">
        <v>219</v>
      </c>
      <c r="AU774" s="258" t="s">
        <v>80</v>
      </c>
      <c r="AV774" s="14" t="s">
        <v>88</v>
      </c>
      <c r="AW774" s="14" t="s">
        <v>35</v>
      </c>
      <c r="AX774" s="14" t="s">
        <v>71</v>
      </c>
      <c r="AY774" s="258" t="s">
        <v>210</v>
      </c>
    </row>
    <row r="775" spans="2:51" s="12" customFormat="1" ht="13.5">
      <c r="B775" s="215"/>
      <c r="C775" s="216"/>
      <c r="D775" s="217" t="s">
        <v>219</v>
      </c>
      <c r="E775" s="218" t="s">
        <v>21</v>
      </c>
      <c r="F775" s="219" t="s">
        <v>1165</v>
      </c>
      <c r="G775" s="216"/>
      <c r="H775" s="220">
        <v>13</v>
      </c>
      <c r="I775" s="221"/>
      <c r="J775" s="216"/>
      <c r="K775" s="216"/>
      <c r="L775" s="222"/>
      <c r="M775" s="223"/>
      <c r="N775" s="224"/>
      <c r="O775" s="224"/>
      <c r="P775" s="224"/>
      <c r="Q775" s="224"/>
      <c r="R775" s="224"/>
      <c r="S775" s="224"/>
      <c r="T775" s="225"/>
      <c r="AT775" s="226" t="s">
        <v>219</v>
      </c>
      <c r="AU775" s="226" t="s">
        <v>80</v>
      </c>
      <c r="AV775" s="12" t="s">
        <v>80</v>
      </c>
      <c r="AW775" s="12" t="s">
        <v>35</v>
      </c>
      <c r="AX775" s="12" t="s">
        <v>71</v>
      </c>
      <c r="AY775" s="226" t="s">
        <v>210</v>
      </c>
    </row>
    <row r="776" spans="2:51" s="13" customFormat="1" ht="13.5">
      <c r="B776" s="227"/>
      <c r="C776" s="228"/>
      <c r="D776" s="217" t="s">
        <v>219</v>
      </c>
      <c r="E776" s="229" t="s">
        <v>21</v>
      </c>
      <c r="F776" s="230" t="s">
        <v>240</v>
      </c>
      <c r="G776" s="228"/>
      <c r="H776" s="231">
        <v>88.59</v>
      </c>
      <c r="I776" s="232"/>
      <c r="J776" s="228"/>
      <c r="K776" s="228"/>
      <c r="L776" s="233"/>
      <c r="M776" s="234"/>
      <c r="N776" s="235"/>
      <c r="O776" s="235"/>
      <c r="P776" s="235"/>
      <c r="Q776" s="235"/>
      <c r="R776" s="235"/>
      <c r="S776" s="235"/>
      <c r="T776" s="236"/>
      <c r="AT776" s="237" t="s">
        <v>219</v>
      </c>
      <c r="AU776" s="237" t="s">
        <v>80</v>
      </c>
      <c r="AV776" s="13" t="s">
        <v>217</v>
      </c>
      <c r="AW776" s="13" t="s">
        <v>35</v>
      </c>
      <c r="AX776" s="13" t="s">
        <v>78</v>
      </c>
      <c r="AY776" s="237" t="s">
        <v>210</v>
      </c>
    </row>
    <row r="777" spans="2:65" s="1" customFormat="1" ht="16.5" customHeight="1">
      <c r="B777" s="41"/>
      <c r="C777" s="203" t="s">
        <v>1166</v>
      </c>
      <c r="D777" s="203" t="s">
        <v>212</v>
      </c>
      <c r="E777" s="204" t="s">
        <v>1167</v>
      </c>
      <c r="F777" s="205" t="s">
        <v>1168</v>
      </c>
      <c r="G777" s="206" t="s">
        <v>226</v>
      </c>
      <c r="H777" s="207">
        <v>71.872</v>
      </c>
      <c r="I777" s="208"/>
      <c r="J777" s="209">
        <f>ROUND(I777*H777,2)</f>
        <v>0</v>
      </c>
      <c r="K777" s="205" t="s">
        <v>216</v>
      </c>
      <c r="L777" s="61"/>
      <c r="M777" s="210" t="s">
        <v>21</v>
      </c>
      <c r="N777" s="211" t="s">
        <v>42</v>
      </c>
      <c r="O777" s="42"/>
      <c r="P777" s="212">
        <f>O777*H777</f>
        <v>0</v>
      </c>
      <c r="Q777" s="212">
        <v>0</v>
      </c>
      <c r="R777" s="212">
        <f>Q777*H777</f>
        <v>0</v>
      </c>
      <c r="S777" s="212">
        <v>0</v>
      </c>
      <c r="T777" s="213">
        <f>S777*H777</f>
        <v>0</v>
      </c>
      <c r="AR777" s="25" t="s">
        <v>217</v>
      </c>
      <c r="AT777" s="25" t="s">
        <v>212</v>
      </c>
      <c r="AU777" s="25" t="s">
        <v>80</v>
      </c>
      <c r="AY777" s="25" t="s">
        <v>210</v>
      </c>
      <c r="BE777" s="214">
        <f>IF(N777="základní",J777,0)</f>
        <v>0</v>
      </c>
      <c r="BF777" s="214">
        <f>IF(N777="snížená",J777,0)</f>
        <v>0</v>
      </c>
      <c r="BG777" s="214">
        <f>IF(N777="zákl. přenesená",J777,0)</f>
        <v>0</v>
      </c>
      <c r="BH777" s="214">
        <f>IF(N777="sníž. přenesená",J777,0)</f>
        <v>0</v>
      </c>
      <c r="BI777" s="214">
        <f>IF(N777="nulová",J777,0)</f>
        <v>0</v>
      </c>
      <c r="BJ777" s="25" t="s">
        <v>78</v>
      </c>
      <c r="BK777" s="214">
        <f>ROUND(I777*H777,2)</f>
        <v>0</v>
      </c>
      <c r="BL777" s="25" t="s">
        <v>217</v>
      </c>
      <c r="BM777" s="25" t="s">
        <v>1169</v>
      </c>
    </row>
    <row r="778" spans="2:51" s="12" customFormat="1" ht="13.5">
      <c r="B778" s="215"/>
      <c r="C778" s="216"/>
      <c r="D778" s="217" t="s">
        <v>219</v>
      </c>
      <c r="E778" s="218" t="s">
        <v>21</v>
      </c>
      <c r="F778" s="219" t="s">
        <v>1170</v>
      </c>
      <c r="G778" s="216"/>
      <c r="H778" s="220">
        <v>12.523</v>
      </c>
      <c r="I778" s="221"/>
      <c r="J778" s="216"/>
      <c r="K778" s="216"/>
      <c r="L778" s="222"/>
      <c r="M778" s="223"/>
      <c r="N778" s="224"/>
      <c r="O778" s="224"/>
      <c r="P778" s="224"/>
      <c r="Q778" s="224"/>
      <c r="R778" s="224"/>
      <c r="S778" s="224"/>
      <c r="T778" s="225"/>
      <c r="AT778" s="226" t="s">
        <v>219</v>
      </c>
      <c r="AU778" s="226" t="s">
        <v>80</v>
      </c>
      <c r="AV778" s="12" t="s">
        <v>80</v>
      </c>
      <c r="AW778" s="12" t="s">
        <v>35</v>
      </c>
      <c r="AX778" s="12" t="s">
        <v>71</v>
      </c>
      <c r="AY778" s="226" t="s">
        <v>210</v>
      </c>
    </row>
    <row r="779" spans="2:51" s="12" customFormat="1" ht="13.5">
      <c r="B779" s="215"/>
      <c r="C779" s="216"/>
      <c r="D779" s="217" t="s">
        <v>219</v>
      </c>
      <c r="E779" s="218" t="s">
        <v>21</v>
      </c>
      <c r="F779" s="219" t="s">
        <v>1171</v>
      </c>
      <c r="G779" s="216"/>
      <c r="H779" s="220">
        <v>4.3</v>
      </c>
      <c r="I779" s="221"/>
      <c r="J779" s="216"/>
      <c r="K779" s="216"/>
      <c r="L779" s="222"/>
      <c r="M779" s="223"/>
      <c r="N779" s="224"/>
      <c r="O779" s="224"/>
      <c r="P779" s="224"/>
      <c r="Q779" s="224"/>
      <c r="R779" s="224"/>
      <c r="S779" s="224"/>
      <c r="T779" s="225"/>
      <c r="AT779" s="226" t="s">
        <v>219</v>
      </c>
      <c r="AU779" s="226" t="s">
        <v>80</v>
      </c>
      <c r="AV779" s="12" t="s">
        <v>80</v>
      </c>
      <c r="AW779" s="12" t="s">
        <v>35</v>
      </c>
      <c r="AX779" s="12" t="s">
        <v>71</v>
      </c>
      <c r="AY779" s="226" t="s">
        <v>210</v>
      </c>
    </row>
    <row r="780" spans="2:51" s="12" customFormat="1" ht="13.5">
      <c r="B780" s="215"/>
      <c r="C780" s="216"/>
      <c r="D780" s="217" t="s">
        <v>219</v>
      </c>
      <c r="E780" s="218" t="s">
        <v>21</v>
      </c>
      <c r="F780" s="219" t="s">
        <v>1172</v>
      </c>
      <c r="G780" s="216"/>
      <c r="H780" s="220">
        <v>15.876</v>
      </c>
      <c r="I780" s="221"/>
      <c r="J780" s="216"/>
      <c r="K780" s="216"/>
      <c r="L780" s="222"/>
      <c r="M780" s="223"/>
      <c r="N780" s="224"/>
      <c r="O780" s="224"/>
      <c r="P780" s="224"/>
      <c r="Q780" s="224"/>
      <c r="R780" s="224"/>
      <c r="S780" s="224"/>
      <c r="T780" s="225"/>
      <c r="AT780" s="226" t="s">
        <v>219</v>
      </c>
      <c r="AU780" s="226" t="s">
        <v>80</v>
      </c>
      <c r="AV780" s="12" t="s">
        <v>80</v>
      </c>
      <c r="AW780" s="12" t="s">
        <v>35</v>
      </c>
      <c r="AX780" s="12" t="s">
        <v>71</v>
      </c>
      <c r="AY780" s="226" t="s">
        <v>210</v>
      </c>
    </row>
    <row r="781" spans="2:51" s="12" customFormat="1" ht="13.5">
      <c r="B781" s="215"/>
      <c r="C781" s="216"/>
      <c r="D781" s="217" t="s">
        <v>219</v>
      </c>
      <c r="E781" s="218" t="s">
        <v>21</v>
      </c>
      <c r="F781" s="219" t="s">
        <v>1173</v>
      </c>
      <c r="G781" s="216"/>
      <c r="H781" s="220">
        <v>20.66</v>
      </c>
      <c r="I781" s="221"/>
      <c r="J781" s="216"/>
      <c r="K781" s="216"/>
      <c r="L781" s="222"/>
      <c r="M781" s="223"/>
      <c r="N781" s="224"/>
      <c r="O781" s="224"/>
      <c r="P781" s="224"/>
      <c r="Q781" s="224"/>
      <c r="R781" s="224"/>
      <c r="S781" s="224"/>
      <c r="T781" s="225"/>
      <c r="AT781" s="226" t="s">
        <v>219</v>
      </c>
      <c r="AU781" s="226" t="s">
        <v>80</v>
      </c>
      <c r="AV781" s="12" t="s">
        <v>80</v>
      </c>
      <c r="AW781" s="12" t="s">
        <v>35</v>
      </c>
      <c r="AX781" s="12" t="s">
        <v>71</v>
      </c>
      <c r="AY781" s="226" t="s">
        <v>210</v>
      </c>
    </row>
    <row r="782" spans="2:51" s="12" customFormat="1" ht="13.5">
      <c r="B782" s="215"/>
      <c r="C782" s="216"/>
      <c r="D782" s="217" t="s">
        <v>219</v>
      </c>
      <c r="E782" s="218" t="s">
        <v>21</v>
      </c>
      <c r="F782" s="219" t="s">
        <v>1174</v>
      </c>
      <c r="G782" s="216"/>
      <c r="H782" s="220">
        <v>18.513</v>
      </c>
      <c r="I782" s="221"/>
      <c r="J782" s="216"/>
      <c r="K782" s="216"/>
      <c r="L782" s="222"/>
      <c r="M782" s="223"/>
      <c r="N782" s="224"/>
      <c r="O782" s="224"/>
      <c r="P782" s="224"/>
      <c r="Q782" s="224"/>
      <c r="R782" s="224"/>
      <c r="S782" s="224"/>
      <c r="T782" s="225"/>
      <c r="AT782" s="226" t="s">
        <v>219</v>
      </c>
      <c r="AU782" s="226" t="s">
        <v>80</v>
      </c>
      <c r="AV782" s="12" t="s">
        <v>80</v>
      </c>
      <c r="AW782" s="12" t="s">
        <v>35</v>
      </c>
      <c r="AX782" s="12" t="s">
        <v>71</v>
      </c>
      <c r="AY782" s="226" t="s">
        <v>210</v>
      </c>
    </row>
    <row r="783" spans="2:51" s="13" customFormat="1" ht="13.5">
      <c r="B783" s="227"/>
      <c r="C783" s="228"/>
      <c r="D783" s="217" t="s">
        <v>219</v>
      </c>
      <c r="E783" s="229" t="s">
        <v>21</v>
      </c>
      <c r="F783" s="230" t="s">
        <v>240</v>
      </c>
      <c r="G783" s="228"/>
      <c r="H783" s="231">
        <v>71.872</v>
      </c>
      <c r="I783" s="232"/>
      <c r="J783" s="228"/>
      <c r="K783" s="228"/>
      <c r="L783" s="233"/>
      <c r="M783" s="234"/>
      <c r="N783" s="235"/>
      <c r="O783" s="235"/>
      <c r="P783" s="235"/>
      <c r="Q783" s="235"/>
      <c r="R783" s="235"/>
      <c r="S783" s="235"/>
      <c r="T783" s="236"/>
      <c r="AT783" s="237" t="s">
        <v>219</v>
      </c>
      <c r="AU783" s="237" t="s">
        <v>80</v>
      </c>
      <c r="AV783" s="13" t="s">
        <v>217</v>
      </c>
      <c r="AW783" s="13" t="s">
        <v>35</v>
      </c>
      <c r="AX783" s="13" t="s">
        <v>78</v>
      </c>
      <c r="AY783" s="237" t="s">
        <v>210</v>
      </c>
    </row>
    <row r="784" spans="2:65" s="1" customFormat="1" ht="16.5" customHeight="1">
      <c r="B784" s="41"/>
      <c r="C784" s="203" t="s">
        <v>1175</v>
      </c>
      <c r="D784" s="203" t="s">
        <v>212</v>
      </c>
      <c r="E784" s="204" t="s">
        <v>1176</v>
      </c>
      <c r="F784" s="205" t="s">
        <v>1177</v>
      </c>
      <c r="G784" s="206" t="s">
        <v>226</v>
      </c>
      <c r="H784" s="207">
        <v>351.245</v>
      </c>
      <c r="I784" s="208"/>
      <c r="J784" s="209">
        <f>ROUND(I784*H784,2)</f>
        <v>0</v>
      </c>
      <c r="K784" s="205" t="s">
        <v>216</v>
      </c>
      <c r="L784" s="61"/>
      <c r="M784" s="210" t="s">
        <v>21</v>
      </c>
      <c r="N784" s="211" t="s">
        <v>42</v>
      </c>
      <c r="O784" s="42"/>
      <c r="P784" s="212">
        <f>O784*H784</f>
        <v>0</v>
      </c>
      <c r="Q784" s="212">
        <v>0</v>
      </c>
      <c r="R784" s="212">
        <f>Q784*H784</f>
        <v>0</v>
      </c>
      <c r="S784" s="212">
        <v>0</v>
      </c>
      <c r="T784" s="213">
        <f>S784*H784</f>
        <v>0</v>
      </c>
      <c r="AR784" s="25" t="s">
        <v>217</v>
      </c>
      <c r="AT784" s="25" t="s">
        <v>212</v>
      </c>
      <c r="AU784" s="25" t="s">
        <v>80</v>
      </c>
      <c r="AY784" s="25" t="s">
        <v>210</v>
      </c>
      <c r="BE784" s="214">
        <f>IF(N784="základní",J784,0)</f>
        <v>0</v>
      </c>
      <c r="BF784" s="214">
        <f>IF(N784="snížená",J784,0)</f>
        <v>0</v>
      </c>
      <c r="BG784" s="214">
        <f>IF(N784="zákl. přenesená",J784,0)</f>
        <v>0</v>
      </c>
      <c r="BH784" s="214">
        <f>IF(N784="sníž. přenesená",J784,0)</f>
        <v>0</v>
      </c>
      <c r="BI784" s="214">
        <f>IF(N784="nulová",J784,0)</f>
        <v>0</v>
      </c>
      <c r="BJ784" s="25" t="s">
        <v>78</v>
      </c>
      <c r="BK784" s="214">
        <f>ROUND(I784*H784,2)</f>
        <v>0</v>
      </c>
      <c r="BL784" s="25" t="s">
        <v>217</v>
      </c>
      <c r="BM784" s="25" t="s">
        <v>1178</v>
      </c>
    </row>
    <row r="785" spans="2:51" s="12" customFormat="1" ht="27">
      <c r="B785" s="215"/>
      <c r="C785" s="216"/>
      <c r="D785" s="217" t="s">
        <v>219</v>
      </c>
      <c r="E785" s="218" t="s">
        <v>21</v>
      </c>
      <c r="F785" s="219" t="s">
        <v>1126</v>
      </c>
      <c r="G785" s="216"/>
      <c r="H785" s="220">
        <v>18.298</v>
      </c>
      <c r="I785" s="221"/>
      <c r="J785" s="216"/>
      <c r="K785" s="216"/>
      <c r="L785" s="222"/>
      <c r="M785" s="223"/>
      <c r="N785" s="224"/>
      <c r="O785" s="224"/>
      <c r="P785" s="224"/>
      <c r="Q785" s="224"/>
      <c r="R785" s="224"/>
      <c r="S785" s="224"/>
      <c r="T785" s="225"/>
      <c r="AT785" s="226" t="s">
        <v>219</v>
      </c>
      <c r="AU785" s="226" t="s">
        <v>80</v>
      </c>
      <c r="AV785" s="12" t="s">
        <v>80</v>
      </c>
      <c r="AW785" s="12" t="s">
        <v>35</v>
      </c>
      <c r="AX785" s="12" t="s">
        <v>71</v>
      </c>
      <c r="AY785" s="226" t="s">
        <v>210</v>
      </c>
    </row>
    <row r="786" spans="2:51" s="14" customFormat="1" ht="13.5">
      <c r="B786" s="248"/>
      <c r="C786" s="249"/>
      <c r="D786" s="217" t="s">
        <v>219</v>
      </c>
      <c r="E786" s="250" t="s">
        <v>21</v>
      </c>
      <c r="F786" s="251" t="s">
        <v>1179</v>
      </c>
      <c r="G786" s="249"/>
      <c r="H786" s="252">
        <v>18.298</v>
      </c>
      <c r="I786" s="253"/>
      <c r="J786" s="249"/>
      <c r="K786" s="249"/>
      <c r="L786" s="254"/>
      <c r="M786" s="255"/>
      <c r="N786" s="256"/>
      <c r="O786" s="256"/>
      <c r="P786" s="256"/>
      <c r="Q786" s="256"/>
      <c r="R786" s="256"/>
      <c r="S786" s="256"/>
      <c r="T786" s="257"/>
      <c r="AT786" s="258" t="s">
        <v>219</v>
      </c>
      <c r="AU786" s="258" t="s">
        <v>80</v>
      </c>
      <c r="AV786" s="14" t="s">
        <v>88</v>
      </c>
      <c r="AW786" s="14" t="s">
        <v>35</v>
      </c>
      <c r="AX786" s="14" t="s">
        <v>71</v>
      </c>
      <c r="AY786" s="258" t="s">
        <v>210</v>
      </c>
    </row>
    <row r="787" spans="2:51" s="12" customFormat="1" ht="13.5">
      <c r="B787" s="215"/>
      <c r="C787" s="216"/>
      <c r="D787" s="217" t="s">
        <v>219</v>
      </c>
      <c r="E787" s="218" t="s">
        <v>21</v>
      </c>
      <c r="F787" s="219" t="s">
        <v>946</v>
      </c>
      <c r="G787" s="216"/>
      <c r="H787" s="220">
        <v>75.497</v>
      </c>
      <c r="I787" s="221"/>
      <c r="J787" s="216"/>
      <c r="K787" s="216"/>
      <c r="L787" s="222"/>
      <c r="M787" s="223"/>
      <c r="N787" s="224"/>
      <c r="O787" s="224"/>
      <c r="P787" s="224"/>
      <c r="Q787" s="224"/>
      <c r="R787" s="224"/>
      <c r="S787" s="224"/>
      <c r="T787" s="225"/>
      <c r="AT787" s="226" t="s">
        <v>219</v>
      </c>
      <c r="AU787" s="226" t="s">
        <v>80</v>
      </c>
      <c r="AV787" s="12" t="s">
        <v>80</v>
      </c>
      <c r="AW787" s="12" t="s">
        <v>35</v>
      </c>
      <c r="AX787" s="12" t="s">
        <v>71</v>
      </c>
      <c r="AY787" s="226" t="s">
        <v>210</v>
      </c>
    </row>
    <row r="788" spans="2:51" s="12" customFormat="1" ht="13.5">
      <c r="B788" s="215"/>
      <c r="C788" s="216"/>
      <c r="D788" s="217" t="s">
        <v>219</v>
      </c>
      <c r="E788" s="218" t="s">
        <v>21</v>
      </c>
      <c r="F788" s="219" t="s">
        <v>947</v>
      </c>
      <c r="G788" s="216"/>
      <c r="H788" s="220">
        <v>48.54</v>
      </c>
      <c r="I788" s="221"/>
      <c r="J788" s="216"/>
      <c r="K788" s="216"/>
      <c r="L788" s="222"/>
      <c r="M788" s="223"/>
      <c r="N788" s="224"/>
      <c r="O788" s="224"/>
      <c r="P788" s="224"/>
      <c r="Q788" s="224"/>
      <c r="R788" s="224"/>
      <c r="S788" s="224"/>
      <c r="T788" s="225"/>
      <c r="AT788" s="226" t="s">
        <v>219</v>
      </c>
      <c r="AU788" s="226" t="s">
        <v>80</v>
      </c>
      <c r="AV788" s="12" t="s">
        <v>80</v>
      </c>
      <c r="AW788" s="12" t="s">
        <v>35</v>
      </c>
      <c r="AX788" s="12" t="s">
        <v>71</v>
      </c>
      <c r="AY788" s="226" t="s">
        <v>210</v>
      </c>
    </row>
    <row r="789" spans="2:51" s="12" customFormat="1" ht="13.5">
      <c r="B789" s="215"/>
      <c r="C789" s="216"/>
      <c r="D789" s="217" t="s">
        <v>219</v>
      </c>
      <c r="E789" s="218" t="s">
        <v>21</v>
      </c>
      <c r="F789" s="219" t="s">
        <v>948</v>
      </c>
      <c r="G789" s="216"/>
      <c r="H789" s="220">
        <v>12.968</v>
      </c>
      <c r="I789" s="221"/>
      <c r="J789" s="216"/>
      <c r="K789" s="216"/>
      <c r="L789" s="222"/>
      <c r="M789" s="223"/>
      <c r="N789" s="224"/>
      <c r="O789" s="224"/>
      <c r="P789" s="224"/>
      <c r="Q789" s="224"/>
      <c r="R789" s="224"/>
      <c r="S789" s="224"/>
      <c r="T789" s="225"/>
      <c r="AT789" s="226" t="s">
        <v>219</v>
      </c>
      <c r="AU789" s="226" t="s">
        <v>80</v>
      </c>
      <c r="AV789" s="12" t="s">
        <v>80</v>
      </c>
      <c r="AW789" s="12" t="s">
        <v>35</v>
      </c>
      <c r="AX789" s="12" t="s">
        <v>71</v>
      </c>
      <c r="AY789" s="226" t="s">
        <v>210</v>
      </c>
    </row>
    <row r="790" spans="2:51" s="12" customFormat="1" ht="13.5">
      <c r="B790" s="215"/>
      <c r="C790" s="216"/>
      <c r="D790" s="217" t="s">
        <v>219</v>
      </c>
      <c r="E790" s="218" t="s">
        <v>21</v>
      </c>
      <c r="F790" s="219" t="s">
        <v>949</v>
      </c>
      <c r="G790" s="216"/>
      <c r="H790" s="220">
        <v>87.722</v>
      </c>
      <c r="I790" s="221"/>
      <c r="J790" s="216"/>
      <c r="K790" s="216"/>
      <c r="L790" s="222"/>
      <c r="M790" s="223"/>
      <c r="N790" s="224"/>
      <c r="O790" s="224"/>
      <c r="P790" s="224"/>
      <c r="Q790" s="224"/>
      <c r="R790" s="224"/>
      <c r="S790" s="224"/>
      <c r="T790" s="225"/>
      <c r="AT790" s="226" t="s">
        <v>219</v>
      </c>
      <c r="AU790" s="226" t="s">
        <v>80</v>
      </c>
      <c r="AV790" s="12" t="s">
        <v>80</v>
      </c>
      <c r="AW790" s="12" t="s">
        <v>35</v>
      </c>
      <c r="AX790" s="12" t="s">
        <v>71</v>
      </c>
      <c r="AY790" s="226" t="s">
        <v>210</v>
      </c>
    </row>
    <row r="791" spans="2:51" s="12" customFormat="1" ht="13.5">
      <c r="B791" s="215"/>
      <c r="C791" s="216"/>
      <c r="D791" s="217" t="s">
        <v>219</v>
      </c>
      <c r="E791" s="218" t="s">
        <v>21</v>
      </c>
      <c r="F791" s="219" t="s">
        <v>950</v>
      </c>
      <c r="G791" s="216"/>
      <c r="H791" s="220">
        <v>108.22</v>
      </c>
      <c r="I791" s="221"/>
      <c r="J791" s="216"/>
      <c r="K791" s="216"/>
      <c r="L791" s="222"/>
      <c r="M791" s="223"/>
      <c r="N791" s="224"/>
      <c r="O791" s="224"/>
      <c r="P791" s="224"/>
      <c r="Q791" s="224"/>
      <c r="R791" s="224"/>
      <c r="S791" s="224"/>
      <c r="T791" s="225"/>
      <c r="AT791" s="226" t="s">
        <v>219</v>
      </c>
      <c r="AU791" s="226" t="s">
        <v>80</v>
      </c>
      <c r="AV791" s="12" t="s">
        <v>80</v>
      </c>
      <c r="AW791" s="12" t="s">
        <v>35</v>
      </c>
      <c r="AX791" s="12" t="s">
        <v>71</v>
      </c>
      <c r="AY791" s="226" t="s">
        <v>210</v>
      </c>
    </row>
    <row r="792" spans="2:51" s="14" customFormat="1" ht="13.5">
      <c r="B792" s="248"/>
      <c r="C792" s="249"/>
      <c r="D792" s="217" t="s">
        <v>219</v>
      </c>
      <c r="E792" s="250" t="s">
        <v>21</v>
      </c>
      <c r="F792" s="251" t="s">
        <v>951</v>
      </c>
      <c r="G792" s="249"/>
      <c r="H792" s="252">
        <v>332.947</v>
      </c>
      <c r="I792" s="253"/>
      <c r="J792" s="249"/>
      <c r="K792" s="249"/>
      <c r="L792" s="254"/>
      <c r="M792" s="255"/>
      <c r="N792" s="256"/>
      <c r="O792" s="256"/>
      <c r="P792" s="256"/>
      <c r="Q792" s="256"/>
      <c r="R792" s="256"/>
      <c r="S792" s="256"/>
      <c r="T792" s="257"/>
      <c r="AT792" s="258" t="s">
        <v>219</v>
      </c>
      <c r="AU792" s="258" t="s">
        <v>80</v>
      </c>
      <c r="AV792" s="14" t="s">
        <v>88</v>
      </c>
      <c r="AW792" s="14" t="s">
        <v>35</v>
      </c>
      <c r="AX792" s="14" t="s">
        <v>71</v>
      </c>
      <c r="AY792" s="258" t="s">
        <v>210</v>
      </c>
    </row>
    <row r="793" spans="2:51" s="13" customFormat="1" ht="13.5">
      <c r="B793" s="227"/>
      <c r="C793" s="228"/>
      <c r="D793" s="217" t="s">
        <v>219</v>
      </c>
      <c r="E793" s="229" t="s">
        <v>21</v>
      </c>
      <c r="F793" s="230" t="s">
        <v>240</v>
      </c>
      <c r="G793" s="228"/>
      <c r="H793" s="231">
        <v>351.245</v>
      </c>
      <c r="I793" s="232"/>
      <c r="J793" s="228"/>
      <c r="K793" s="228"/>
      <c r="L793" s="233"/>
      <c r="M793" s="234"/>
      <c r="N793" s="235"/>
      <c r="O793" s="235"/>
      <c r="P793" s="235"/>
      <c r="Q793" s="235"/>
      <c r="R793" s="235"/>
      <c r="S793" s="235"/>
      <c r="T793" s="236"/>
      <c r="AT793" s="237" t="s">
        <v>219</v>
      </c>
      <c r="AU793" s="237" t="s">
        <v>80</v>
      </c>
      <c r="AV793" s="13" t="s">
        <v>217</v>
      </c>
      <c r="AW793" s="13" t="s">
        <v>35</v>
      </c>
      <c r="AX793" s="13" t="s">
        <v>78</v>
      </c>
      <c r="AY793" s="237" t="s">
        <v>210</v>
      </c>
    </row>
    <row r="794" spans="2:65" s="1" customFormat="1" ht="25.5" customHeight="1">
      <c r="B794" s="41"/>
      <c r="C794" s="203" t="s">
        <v>1180</v>
      </c>
      <c r="D794" s="203" t="s">
        <v>212</v>
      </c>
      <c r="E794" s="204" t="s">
        <v>1181</v>
      </c>
      <c r="F794" s="205" t="s">
        <v>1182</v>
      </c>
      <c r="G794" s="206" t="s">
        <v>226</v>
      </c>
      <c r="H794" s="207">
        <v>82.81</v>
      </c>
      <c r="I794" s="208"/>
      <c r="J794" s="209">
        <f>ROUND(I794*H794,2)</f>
        <v>0</v>
      </c>
      <c r="K794" s="205" t="s">
        <v>216</v>
      </c>
      <c r="L794" s="61"/>
      <c r="M794" s="210" t="s">
        <v>21</v>
      </c>
      <c r="N794" s="211" t="s">
        <v>42</v>
      </c>
      <c r="O794" s="42"/>
      <c r="P794" s="212">
        <f>O794*H794</f>
        <v>0</v>
      </c>
      <c r="Q794" s="212">
        <v>0.00607</v>
      </c>
      <c r="R794" s="212">
        <f>Q794*H794</f>
        <v>0.5026567</v>
      </c>
      <c r="S794" s="212">
        <v>0.006</v>
      </c>
      <c r="T794" s="213">
        <f>S794*H794</f>
        <v>0.49686</v>
      </c>
      <c r="AR794" s="25" t="s">
        <v>217</v>
      </c>
      <c r="AT794" s="25" t="s">
        <v>212</v>
      </c>
      <c r="AU794" s="25" t="s">
        <v>80</v>
      </c>
      <c r="AY794" s="25" t="s">
        <v>210</v>
      </c>
      <c r="BE794" s="214">
        <f>IF(N794="základní",J794,0)</f>
        <v>0</v>
      </c>
      <c r="BF794" s="214">
        <f>IF(N794="snížená",J794,0)</f>
        <v>0</v>
      </c>
      <c r="BG794" s="214">
        <f>IF(N794="zákl. přenesená",J794,0)</f>
        <v>0</v>
      </c>
      <c r="BH794" s="214">
        <f>IF(N794="sníž. přenesená",J794,0)</f>
        <v>0</v>
      </c>
      <c r="BI794" s="214">
        <f>IF(N794="nulová",J794,0)</f>
        <v>0</v>
      </c>
      <c r="BJ794" s="25" t="s">
        <v>78</v>
      </c>
      <c r="BK794" s="214">
        <f>ROUND(I794*H794,2)</f>
        <v>0</v>
      </c>
      <c r="BL794" s="25" t="s">
        <v>217</v>
      </c>
      <c r="BM794" s="25" t="s">
        <v>1183</v>
      </c>
    </row>
    <row r="795" spans="2:51" s="12" customFormat="1" ht="13.5">
      <c r="B795" s="215"/>
      <c r="C795" s="216"/>
      <c r="D795" s="217" t="s">
        <v>219</v>
      </c>
      <c r="E795" s="218" t="s">
        <v>21</v>
      </c>
      <c r="F795" s="219" t="s">
        <v>1184</v>
      </c>
      <c r="G795" s="216"/>
      <c r="H795" s="220">
        <v>7.86</v>
      </c>
      <c r="I795" s="221"/>
      <c r="J795" s="216"/>
      <c r="K795" s="216"/>
      <c r="L795" s="222"/>
      <c r="M795" s="223"/>
      <c r="N795" s="224"/>
      <c r="O795" s="224"/>
      <c r="P795" s="224"/>
      <c r="Q795" s="224"/>
      <c r="R795" s="224"/>
      <c r="S795" s="224"/>
      <c r="T795" s="225"/>
      <c r="AT795" s="226" t="s">
        <v>219</v>
      </c>
      <c r="AU795" s="226" t="s">
        <v>80</v>
      </c>
      <c r="AV795" s="12" t="s">
        <v>80</v>
      </c>
      <c r="AW795" s="12" t="s">
        <v>35</v>
      </c>
      <c r="AX795" s="12" t="s">
        <v>71</v>
      </c>
      <c r="AY795" s="226" t="s">
        <v>210</v>
      </c>
    </row>
    <row r="796" spans="2:51" s="12" customFormat="1" ht="13.5">
      <c r="B796" s="215"/>
      <c r="C796" s="216"/>
      <c r="D796" s="217" t="s">
        <v>219</v>
      </c>
      <c r="E796" s="218" t="s">
        <v>21</v>
      </c>
      <c r="F796" s="219" t="s">
        <v>1185</v>
      </c>
      <c r="G796" s="216"/>
      <c r="H796" s="220">
        <v>4.48</v>
      </c>
      <c r="I796" s="221"/>
      <c r="J796" s="216"/>
      <c r="K796" s="216"/>
      <c r="L796" s="222"/>
      <c r="M796" s="223"/>
      <c r="N796" s="224"/>
      <c r="O796" s="224"/>
      <c r="P796" s="224"/>
      <c r="Q796" s="224"/>
      <c r="R796" s="224"/>
      <c r="S796" s="224"/>
      <c r="T796" s="225"/>
      <c r="AT796" s="226" t="s">
        <v>219</v>
      </c>
      <c r="AU796" s="226" t="s">
        <v>80</v>
      </c>
      <c r="AV796" s="12" t="s">
        <v>80</v>
      </c>
      <c r="AW796" s="12" t="s">
        <v>35</v>
      </c>
      <c r="AX796" s="12" t="s">
        <v>71</v>
      </c>
      <c r="AY796" s="226" t="s">
        <v>210</v>
      </c>
    </row>
    <row r="797" spans="2:51" s="12" customFormat="1" ht="13.5">
      <c r="B797" s="215"/>
      <c r="C797" s="216"/>
      <c r="D797" s="217" t="s">
        <v>219</v>
      </c>
      <c r="E797" s="218" t="s">
        <v>21</v>
      </c>
      <c r="F797" s="219" t="s">
        <v>1186</v>
      </c>
      <c r="G797" s="216"/>
      <c r="H797" s="220">
        <v>10.14</v>
      </c>
      <c r="I797" s="221"/>
      <c r="J797" s="216"/>
      <c r="K797" s="216"/>
      <c r="L797" s="222"/>
      <c r="M797" s="223"/>
      <c r="N797" s="224"/>
      <c r="O797" s="224"/>
      <c r="P797" s="224"/>
      <c r="Q797" s="224"/>
      <c r="R797" s="224"/>
      <c r="S797" s="224"/>
      <c r="T797" s="225"/>
      <c r="AT797" s="226" t="s">
        <v>219</v>
      </c>
      <c r="AU797" s="226" t="s">
        <v>80</v>
      </c>
      <c r="AV797" s="12" t="s">
        <v>80</v>
      </c>
      <c r="AW797" s="12" t="s">
        <v>35</v>
      </c>
      <c r="AX797" s="12" t="s">
        <v>71</v>
      </c>
      <c r="AY797" s="226" t="s">
        <v>210</v>
      </c>
    </row>
    <row r="798" spans="2:51" s="12" customFormat="1" ht="13.5">
      <c r="B798" s="215"/>
      <c r="C798" s="216"/>
      <c r="D798" s="217" t="s">
        <v>219</v>
      </c>
      <c r="E798" s="218" t="s">
        <v>21</v>
      </c>
      <c r="F798" s="219" t="s">
        <v>1187</v>
      </c>
      <c r="G798" s="216"/>
      <c r="H798" s="220">
        <v>10.14</v>
      </c>
      <c r="I798" s="221"/>
      <c r="J798" s="216"/>
      <c r="K798" s="216"/>
      <c r="L798" s="222"/>
      <c r="M798" s="223"/>
      <c r="N798" s="224"/>
      <c r="O798" s="224"/>
      <c r="P798" s="224"/>
      <c r="Q798" s="224"/>
      <c r="R798" s="224"/>
      <c r="S798" s="224"/>
      <c r="T798" s="225"/>
      <c r="AT798" s="226" t="s">
        <v>219</v>
      </c>
      <c r="AU798" s="226" t="s">
        <v>80</v>
      </c>
      <c r="AV798" s="12" t="s">
        <v>80</v>
      </c>
      <c r="AW798" s="12" t="s">
        <v>35</v>
      </c>
      <c r="AX798" s="12" t="s">
        <v>71</v>
      </c>
      <c r="AY798" s="226" t="s">
        <v>210</v>
      </c>
    </row>
    <row r="799" spans="2:51" s="14" customFormat="1" ht="13.5">
      <c r="B799" s="248"/>
      <c r="C799" s="249"/>
      <c r="D799" s="217" t="s">
        <v>219</v>
      </c>
      <c r="E799" s="250" t="s">
        <v>21</v>
      </c>
      <c r="F799" s="251" t="s">
        <v>1188</v>
      </c>
      <c r="G799" s="249"/>
      <c r="H799" s="252">
        <v>32.62</v>
      </c>
      <c r="I799" s="253"/>
      <c r="J799" s="249"/>
      <c r="K799" s="249"/>
      <c r="L799" s="254"/>
      <c r="M799" s="255"/>
      <c r="N799" s="256"/>
      <c r="O799" s="256"/>
      <c r="P799" s="256"/>
      <c r="Q799" s="256"/>
      <c r="R799" s="256"/>
      <c r="S799" s="256"/>
      <c r="T799" s="257"/>
      <c r="AT799" s="258" t="s">
        <v>219</v>
      </c>
      <c r="AU799" s="258" t="s">
        <v>80</v>
      </c>
      <c r="AV799" s="14" t="s">
        <v>88</v>
      </c>
      <c r="AW799" s="14" t="s">
        <v>35</v>
      </c>
      <c r="AX799" s="14" t="s">
        <v>71</v>
      </c>
      <c r="AY799" s="258" t="s">
        <v>210</v>
      </c>
    </row>
    <row r="800" spans="2:51" s="12" customFormat="1" ht="13.5">
      <c r="B800" s="215"/>
      <c r="C800" s="216"/>
      <c r="D800" s="217" t="s">
        <v>219</v>
      </c>
      <c r="E800" s="218" t="s">
        <v>21</v>
      </c>
      <c r="F800" s="219" t="s">
        <v>1161</v>
      </c>
      <c r="G800" s="216"/>
      <c r="H800" s="220">
        <v>23.31</v>
      </c>
      <c r="I800" s="221"/>
      <c r="J800" s="216"/>
      <c r="K800" s="216"/>
      <c r="L800" s="222"/>
      <c r="M800" s="223"/>
      <c r="N800" s="224"/>
      <c r="O800" s="224"/>
      <c r="P800" s="224"/>
      <c r="Q800" s="224"/>
      <c r="R800" s="224"/>
      <c r="S800" s="224"/>
      <c r="T800" s="225"/>
      <c r="AT800" s="226" t="s">
        <v>219</v>
      </c>
      <c r="AU800" s="226" t="s">
        <v>80</v>
      </c>
      <c r="AV800" s="12" t="s">
        <v>80</v>
      </c>
      <c r="AW800" s="12" t="s">
        <v>35</v>
      </c>
      <c r="AX800" s="12" t="s">
        <v>71</v>
      </c>
      <c r="AY800" s="226" t="s">
        <v>210</v>
      </c>
    </row>
    <row r="801" spans="2:51" s="12" customFormat="1" ht="13.5">
      <c r="B801" s="215"/>
      <c r="C801" s="216"/>
      <c r="D801" s="217" t="s">
        <v>219</v>
      </c>
      <c r="E801" s="218" t="s">
        <v>21</v>
      </c>
      <c r="F801" s="219" t="s">
        <v>1162</v>
      </c>
      <c r="G801" s="216"/>
      <c r="H801" s="220">
        <v>16.335</v>
      </c>
      <c r="I801" s="221"/>
      <c r="J801" s="216"/>
      <c r="K801" s="216"/>
      <c r="L801" s="222"/>
      <c r="M801" s="223"/>
      <c r="N801" s="224"/>
      <c r="O801" s="224"/>
      <c r="P801" s="224"/>
      <c r="Q801" s="224"/>
      <c r="R801" s="224"/>
      <c r="S801" s="224"/>
      <c r="T801" s="225"/>
      <c r="AT801" s="226" t="s">
        <v>219</v>
      </c>
      <c r="AU801" s="226" t="s">
        <v>80</v>
      </c>
      <c r="AV801" s="12" t="s">
        <v>80</v>
      </c>
      <c r="AW801" s="12" t="s">
        <v>35</v>
      </c>
      <c r="AX801" s="12" t="s">
        <v>71</v>
      </c>
      <c r="AY801" s="226" t="s">
        <v>210</v>
      </c>
    </row>
    <row r="802" spans="2:51" s="12" customFormat="1" ht="13.5">
      <c r="B802" s="215"/>
      <c r="C802" s="216"/>
      <c r="D802" s="217" t="s">
        <v>219</v>
      </c>
      <c r="E802" s="218" t="s">
        <v>21</v>
      </c>
      <c r="F802" s="219" t="s">
        <v>1163</v>
      </c>
      <c r="G802" s="216"/>
      <c r="H802" s="220">
        <v>10.545</v>
      </c>
      <c r="I802" s="221"/>
      <c r="J802" s="216"/>
      <c r="K802" s="216"/>
      <c r="L802" s="222"/>
      <c r="M802" s="223"/>
      <c r="N802" s="224"/>
      <c r="O802" s="224"/>
      <c r="P802" s="224"/>
      <c r="Q802" s="224"/>
      <c r="R802" s="224"/>
      <c r="S802" s="224"/>
      <c r="T802" s="225"/>
      <c r="AT802" s="226" t="s">
        <v>219</v>
      </c>
      <c r="AU802" s="226" t="s">
        <v>80</v>
      </c>
      <c r="AV802" s="12" t="s">
        <v>80</v>
      </c>
      <c r="AW802" s="12" t="s">
        <v>35</v>
      </c>
      <c r="AX802" s="12" t="s">
        <v>71</v>
      </c>
      <c r="AY802" s="226" t="s">
        <v>210</v>
      </c>
    </row>
    <row r="803" spans="2:51" s="14" customFormat="1" ht="13.5">
      <c r="B803" s="248"/>
      <c r="C803" s="249"/>
      <c r="D803" s="217" t="s">
        <v>219</v>
      </c>
      <c r="E803" s="250" t="s">
        <v>21</v>
      </c>
      <c r="F803" s="251" t="s">
        <v>1164</v>
      </c>
      <c r="G803" s="249"/>
      <c r="H803" s="252">
        <v>50.19</v>
      </c>
      <c r="I803" s="253"/>
      <c r="J803" s="249"/>
      <c r="K803" s="249"/>
      <c r="L803" s="254"/>
      <c r="M803" s="255"/>
      <c r="N803" s="256"/>
      <c r="O803" s="256"/>
      <c r="P803" s="256"/>
      <c r="Q803" s="256"/>
      <c r="R803" s="256"/>
      <c r="S803" s="256"/>
      <c r="T803" s="257"/>
      <c r="AT803" s="258" t="s">
        <v>219</v>
      </c>
      <c r="AU803" s="258" t="s">
        <v>80</v>
      </c>
      <c r="AV803" s="14" t="s">
        <v>88</v>
      </c>
      <c r="AW803" s="14" t="s">
        <v>35</v>
      </c>
      <c r="AX803" s="14" t="s">
        <v>71</v>
      </c>
      <c r="AY803" s="258" t="s">
        <v>210</v>
      </c>
    </row>
    <row r="804" spans="2:51" s="13" customFormat="1" ht="13.5">
      <c r="B804" s="227"/>
      <c r="C804" s="228"/>
      <c r="D804" s="217" t="s">
        <v>219</v>
      </c>
      <c r="E804" s="229" t="s">
        <v>21</v>
      </c>
      <c r="F804" s="230" t="s">
        <v>240</v>
      </c>
      <c r="G804" s="228"/>
      <c r="H804" s="231">
        <v>82.81</v>
      </c>
      <c r="I804" s="232"/>
      <c r="J804" s="228"/>
      <c r="K804" s="228"/>
      <c r="L804" s="233"/>
      <c r="M804" s="234"/>
      <c r="N804" s="235"/>
      <c r="O804" s="235"/>
      <c r="P804" s="235"/>
      <c r="Q804" s="235"/>
      <c r="R804" s="235"/>
      <c r="S804" s="235"/>
      <c r="T804" s="236"/>
      <c r="AT804" s="237" t="s">
        <v>219</v>
      </c>
      <c r="AU804" s="237" t="s">
        <v>80</v>
      </c>
      <c r="AV804" s="13" t="s">
        <v>217</v>
      </c>
      <c r="AW804" s="13" t="s">
        <v>35</v>
      </c>
      <c r="AX804" s="13" t="s">
        <v>78</v>
      </c>
      <c r="AY804" s="237" t="s">
        <v>210</v>
      </c>
    </row>
    <row r="805" spans="2:65" s="1" customFormat="1" ht="25.5" customHeight="1">
      <c r="B805" s="41"/>
      <c r="C805" s="203" t="s">
        <v>1189</v>
      </c>
      <c r="D805" s="203" t="s">
        <v>212</v>
      </c>
      <c r="E805" s="204" t="s">
        <v>1190</v>
      </c>
      <c r="F805" s="205" t="s">
        <v>1191</v>
      </c>
      <c r="G805" s="206" t="s">
        <v>226</v>
      </c>
      <c r="H805" s="207">
        <v>32.62</v>
      </c>
      <c r="I805" s="208"/>
      <c r="J805" s="209">
        <f>ROUND(I805*H805,2)</f>
        <v>0</v>
      </c>
      <c r="K805" s="205" t="s">
        <v>216</v>
      </c>
      <c r="L805" s="61"/>
      <c r="M805" s="210" t="s">
        <v>21</v>
      </c>
      <c r="N805" s="211" t="s">
        <v>42</v>
      </c>
      <c r="O805" s="42"/>
      <c r="P805" s="212">
        <f>O805*H805</f>
        <v>0</v>
      </c>
      <c r="Q805" s="212">
        <v>0</v>
      </c>
      <c r="R805" s="212">
        <f>Q805*H805</f>
        <v>0</v>
      </c>
      <c r="S805" s="212">
        <v>0</v>
      </c>
      <c r="T805" s="213">
        <f>S805*H805</f>
        <v>0</v>
      </c>
      <c r="AR805" s="25" t="s">
        <v>217</v>
      </c>
      <c r="AT805" s="25" t="s">
        <v>212</v>
      </c>
      <c r="AU805" s="25" t="s">
        <v>80</v>
      </c>
      <c r="AY805" s="25" t="s">
        <v>210</v>
      </c>
      <c r="BE805" s="214">
        <f>IF(N805="základní",J805,0)</f>
        <v>0</v>
      </c>
      <c r="BF805" s="214">
        <f>IF(N805="snížená",J805,0)</f>
        <v>0</v>
      </c>
      <c r="BG805" s="214">
        <f>IF(N805="zákl. přenesená",J805,0)</f>
        <v>0</v>
      </c>
      <c r="BH805" s="214">
        <f>IF(N805="sníž. přenesená",J805,0)</f>
        <v>0</v>
      </c>
      <c r="BI805" s="214">
        <f>IF(N805="nulová",J805,0)</f>
        <v>0</v>
      </c>
      <c r="BJ805" s="25" t="s">
        <v>78</v>
      </c>
      <c r="BK805" s="214">
        <f>ROUND(I805*H805,2)</f>
        <v>0</v>
      </c>
      <c r="BL805" s="25" t="s">
        <v>217</v>
      </c>
      <c r="BM805" s="25" t="s">
        <v>1192</v>
      </c>
    </row>
    <row r="806" spans="2:65" s="1" customFormat="1" ht="16.5" customHeight="1">
      <c r="B806" s="41"/>
      <c r="C806" s="203" t="s">
        <v>1193</v>
      </c>
      <c r="D806" s="203" t="s">
        <v>212</v>
      </c>
      <c r="E806" s="204" t="s">
        <v>1194</v>
      </c>
      <c r="F806" s="205" t="s">
        <v>1195</v>
      </c>
      <c r="G806" s="206" t="s">
        <v>226</v>
      </c>
      <c r="H806" s="207">
        <v>7.536</v>
      </c>
      <c r="I806" s="208"/>
      <c r="J806" s="209">
        <f>ROUND(I806*H806,2)</f>
        <v>0</v>
      </c>
      <c r="K806" s="205" t="s">
        <v>216</v>
      </c>
      <c r="L806" s="61"/>
      <c r="M806" s="210" t="s">
        <v>21</v>
      </c>
      <c r="N806" s="211" t="s">
        <v>42</v>
      </c>
      <c r="O806" s="42"/>
      <c r="P806" s="212">
        <f>O806*H806</f>
        <v>0</v>
      </c>
      <c r="Q806" s="212">
        <v>0</v>
      </c>
      <c r="R806" s="212">
        <f>Q806*H806</f>
        <v>0</v>
      </c>
      <c r="S806" s="212">
        <v>0</v>
      </c>
      <c r="T806" s="213">
        <f>S806*H806</f>
        <v>0</v>
      </c>
      <c r="AR806" s="25" t="s">
        <v>217</v>
      </c>
      <c r="AT806" s="25" t="s">
        <v>212</v>
      </c>
      <c r="AU806" s="25" t="s">
        <v>80</v>
      </c>
      <c r="AY806" s="25" t="s">
        <v>210</v>
      </c>
      <c r="BE806" s="214">
        <f>IF(N806="základní",J806,0)</f>
        <v>0</v>
      </c>
      <c r="BF806" s="214">
        <f>IF(N806="snížená",J806,0)</f>
        <v>0</v>
      </c>
      <c r="BG806" s="214">
        <f>IF(N806="zákl. přenesená",J806,0)</f>
        <v>0</v>
      </c>
      <c r="BH806" s="214">
        <f>IF(N806="sníž. přenesená",J806,0)</f>
        <v>0</v>
      </c>
      <c r="BI806" s="214">
        <f>IF(N806="nulová",J806,0)</f>
        <v>0</v>
      </c>
      <c r="BJ806" s="25" t="s">
        <v>78</v>
      </c>
      <c r="BK806" s="214">
        <f>ROUND(I806*H806,2)</f>
        <v>0</v>
      </c>
      <c r="BL806" s="25" t="s">
        <v>217</v>
      </c>
      <c r="BM806" s="25" t="s">
        <v>1196</v>
      </c>
    </row>
    <row r="807" spans="2:51" s="12" customFormat="1" ht="13.5">
      <c r="B807" s="215"/>
      <c r="C807" s="216"/>
      <c r="D807" s="217" t="s">
        <v>219</v>
      </c>
      <c r="E807" s="218" t="s">
        <v>21</v>
      </c>
      <c r="F807" s="219" t="s">
        <v>1197</v>
      </c>
      <c r="G807" s="216"/>
      <c r="H807" s="220">
        <v>7.536</v>
      </c>
      <c r="I807" s="221"/>
      <c r="J807" s="216"/>
      <c r="K807" s="216"/>
      <c r="L807" s="222"/>
      <c r="M807" s="223"/>
      <c r="N807" s="224"/>
      <c r="O807" s="224"/>
      <c r="P807" s="224"/>
      <c r="Q807" s="224"/>
      <c r="R807" s="224"/>
      <c r="S807" s="224"/>
      <c r="T807" s="225"/>
      <c r="AT807" s="226" t="s">
        <v>219</v>
      </c>
      <c r="AU807" s="226" t="s">
        <v>80</v>
      </c>
      <c r="AV807" s="12" t="s">
        <v>80</v>
      </c>
      <c r="AW807" s="12" t="s">
        <v>35</v>
      </c>
      <c r="AX807" s="12" t="s">
        <v>78</v>
      </c>
      <c r="AY807" s="226" t="s">
        <v>210</v>
      </c>
    </row>
    <row r="808" spans="2:63" s="11" customFormat="1" ht="29.85" customHeight="1">
      <c r="B808" s="187"/>
      <c r="C808" s="188"/>
      <c r="D808" s="189" t="s">
        <v>70</v>
      </c>
      <c r="E808" s="201" t="s">
        <v>541</v>
      </c>
      <c r="F808" s="201" t="s">
        <v>1198</v>
      </c>
      <c r="G808" s="188"/>
      <c r="H808" s="188"/>
      <c r="I808" s="191"/>
      <c r="J808" s="202">
        <f>BK808</f>
        <v>0</v>
      </c>
      <c r="K808" s="188"/>
      <c r="L808" s="193"/>
      <c r="M808" s="194"/>
      <c r="N808" s="195"/>
      <c r="O808" s="195"/>
      <c r="P808" s="196">
        <f>SUM(P809:P902)</f>
        <v>0</v>
      </c>
      <c r="Q808" s="195"/>
      <c r="R808" s="196">
        <f>SUM(R809:R902)</f>
        <v>105.19657905000001</v>
      </c>
      <c r="S808" s="195"/>
      <c r="T808" s="197">
        <f>SUM(T809:T902)</f>
        <v>0</v>
      </c>
      <c r="AR808" s="198" t="s">
        <v>78</v>
      </c>
      <c r="AT808" s="199" t="s">
        <v>70</v>
      </c>
      <c r="AU808" s="199" t="s">
        <v>78</v>
      </c>
      <c r="AY808" s="198" t="s">
        <v>210</v>
      </c>
      <c r="BK808" s="200">
        <f>SUM(BK809:BK902)</f>
        <v>0</v>
      </c>
    </row>
    <row r="809" spans="2:65" s="1" customFormat="1" ht="25.5" customHeight="1">
      <c r="B809" s="41"/>
      <c r="C809" s="203" t="s">
        <v>1199</v>
      </c>
      <c r="D809" s="203" t="s">
        <v>212</v>
      </c>
      <c r="E809" s="204" t="s">
        <v>1200</v>
      </c>
      <c r="F809" s="205" t="s">
        <v>1201</v>
      </c>
      <c r="G809" s="206" t="s">
        <v>231</v>
      </c>
      <c r="H809" s="207">
        <v>13.506</v>
      </c>
      <c r="I809" s="208"/>
      <c r="J809" s="209">
        <f>ROUND(I809*H809,2)</f>
        <v>0</v>
      </c>
      <c r="K809" s="205" t="s">
        <v>216</v>
      </c>
      <c r="L809" s="61"/>
      <c r="M809" s="210" t="s">
        <v>21</v>
      </c>
      <c r="N809" s="211" t="s">
        <v>42</v>
      </c>
      <c r="O809" s="42"/>
      <c r="P809" s="212">
        <f>O809*H809</f>
        <v>0</v>
      </c>
      <c r="Q809" s="212">
        <v>2.45329</v>
      </c>
      <c r="R809" s="212">
        <f>Q809*H809</f>
        <v>33.13413474</v>
      </c>
      <c r="S809" s="212">
        <v>0</v>
      </c>
      <c r="T809" s="213">
        <f>S809*H809</f>
        <v>0</v>
      </c>
      <c r="AR809" s="25" t="s">
        <v>217</v>
      </c>
      <c r="AT809" s="25" t="s">
        <v>212</v>
      </c>
      <c r="AU809" s="25" t="s">
        <v>80</v>
      </c>
      <c r="AY809" s="25" t="s">
        <v>210</v>
      </c>
      <c r="BE809" s="214">
        <f>IF(N809="základní",J809,0)</f>
        <v>0</v>
      </c>
      <c r="BF809" s="214">
        <f>IF(N809="snížená",J809,0)</f>
        <v>0</v>
      </c>
      <c r="BG809" s="214">
        <f>IF(N809="zákl. přenesená",J809,0)</f>
        <v>0</v>
      </c>
      <c r="BH809" s="214">
        <f>IF(N809="sníž. přenesená",J809,0)</f>
        <v>0</v>
      </c>
      <c r="BI809" s="214">
        <f>IF(N809="nulová",J809,0)</f>
        <v>0</v>
      </c>
      <c r="BJ809" s="25" t="s">
        <v>78</v>
      </c>
      <c r="BK809" s="214">
        <f>ROUND(I809*H809,2)</f>
        <v>0</v>
      </c>
      <c r="BL809" s="25" t="s">
        <v>217</v>
      </c>
      <c r="BM809" s="25" t="s">
        <v>1202</v>
      </c>
    </row>
    <row r="810" spans="2:51" s="12" customFormat="1" ht="13.5">
      <c r="B810" s="215"/>
      <c r="C810" s="216"/>
      <c r="D810" s="217" t="s">
        <v>219</v>
      </c>
      <c r="E810" s="218" t="s">
        <v>21</v>
      </c>
      <c r="F810" s="219" t="s">
        <v>1203</v>
      </c>
      <c r="G810" s="216"/>
      <c r="H810" s="220">
        <v>3.995</v>
      </c>
      <c r="I810" s="221"/>
      <c r="J810" s="216"/>
      <c r="K810" s="216"/>
      <c r="L810" s="222"/>
      <c r="M810" s="223"/>
      <c r="N810" s="224"/>
      <c r="O810" s="224"/>
      <c r="P810" s="224"/>
      <c r="Q810" s="224"/>
      <c r="R810" s="224"/>
      <c r="S810" s="224"/>
      <c r="T810" s="225"/>
      <c r="AT810" s="226" t="s">
        <v>219</v>
      </c>
      <c r="AU810" s="226" t="s">
        <v>80</v>
      </c>
      <c r="AV810" s="12" t="s">
        <v>80</v>
      </c>
      <c r="AW810" s="12" t="s">
        <v>35</v>
      </c>
      <c r="AX810" s="12" t="s">
        <v>71</v>
      </c>
      <c r="AY810" s="226" t="s">
        <v>210</v>
      </c>
    </row>
    <row r="811" spans="2:51" s="14" customFormat="1" ht="13.5">
      <c r="B811" s="248"/>
      <c r="C811" s="249"/>
      <c r="D811" s="217" t="s">
        <v>219</v>
      </c>
      <c r="E811" s="250" t="s">
        <v>21</v>
      </c>
      <c r="F811" s="251" t="s">
        <v>835</v>
      </c>
      <c r="G811" s="249"/>
      <c r="H811" s="252">
        <v>3.995</v>
      </c>
      <c r="I811" s="253"/>
      <c r="J811" s="249"/>
      <c r="K811" s="249"/>
      <c r="L811" s="254"/>
      <c r="M811" s="255"/>
      <c r="N811" s="256"/>
      <c r="O811" s="256"/>
      <c r="P811" s="256"/>
      <c r="Q811" s="256"/>
      <c r="R811" s="256"/>
      <c r="S811" s="256"/>
      <c r="T811" s="257"/>
      <c r="AT811" s="258" t="s">
        <v>219</v>
      </c>
      <c r="AU811" s="258" t="s">
        <v>80</v>
      </c>
      <c r="AV811" s="14" t="s">
        <v>88</v>
      </c>
      <c r="AW811" s="14" t="s">
        <v>35</v>
      </c>
      <c r="AX811" s="14" t="s">
        <v>71</v>
      </c>
      <c r="AY811" s="258" t="s">
        <v>210</v>
      </c>
    </row>
    <row r="812" spans="2:51" s="12" customFormat="1" ht="13.5">
      <c r="B812" s="215"/>
      <c r="C812" s="216"/>
      <c r="D812" s="217" t="s">
        <v>219</v>
      </c>
      <c r="E812" s="218" t="s">
        <v>21</v>
      </c>
      <c r="F812" s="219" t="s">
        <v>1204</v>
      </c>
      <c r="G812" s="216"/>
      <c r="H812" s="220">
        <v>1.206</v>
      </c>
      <c r="I812" s="221"/>
      <c r="J812" s="216"/>
      <c r="K812" s="216"/>
      <c r="L812" s="222"/>
      <c r="M812" s="223"/>
      <c r="N812" s="224"/>
      <c r="O812" s="224"/>
      <c r="P812" s="224"/>
      <c r="Q812" s="224"/>
      <c r="R812" s="224"/>
      <c r="S812" s="224"/>
      <c r="T812" s="225"/>
      <c r="AT812" s="226" t="s">
        <v>219</v>
      </c>
      <c r="AU812" s="226" t="s">
        <v>80</v>
      </c>
      <c r="AV812" s="12" t="s">
        <v>80</v>
      </c>
      <c r="AW812" s="12" t="s">
        <v>35</v>
      </c>
      <c r="AX812" s="12" t="s">
        <v>71</v>
      </c>
      <c r="AY812" s="226" t="s">
        <v>210</v>
      </c>
    </row>
    <row r="813" spans="2:51" s="12" customFormat="1" ht="13.5">
      <c r="B813" s="215"/>
      <c r="C813" s="216"/>
      <c r="D813" s="217" t="s">
        <v>219</v>
      </c>
      <c r="E813" s="218" t="s">
        <v>21</v>
      </c>
      <c r="F813" s="219" t="s">
        <v>1205</v>
      </c>
      <c r="G813" s="216"/>
      <c r="H813" s="220">
        <v>7.073</v>
      </c>
      <c r="I813" s="221"/>
      <c r="J813" s="216"/>
      <c r="K813" s="216"/>
      <c r="L813" s="222"/>
      <c r="M813" s="223"/>
      <c r="N813" s="224"/>
      <c r="O813" s="224"/>
      <c r="P813" s="224"/>
      <c r="Q813" s="224"/>
      <c r="R813" s="224"/>
      <c r="S813" s="224"/>
      <c r="T813" s="225"/>
      <c r="AT813" s="226" t="s">
        <v>219</v>
      </c>
      <c r="AU813" s="226" t="s">
        <v>80</v>
      </c>
      <c r="AV813" s="12" t="s">
        <v>80</v>
      </c>
      <c r="AW813" s="12" t="s">
        <v>35</v>
      </c>
      <c r="AX813" s="12" t="s">
        <v>71</v>
      </c>
      <c r="AY813" s="226" t="s">
        <v>210</v>
      </c>
    </row>
    <row r="814" spans="2:51" s="14" customFormat="1" ht="13.5">
      <c r="B814" s="248"/>
      <c r="C814" s="249"/>
      <c r="D814" s="217" t="s">
        <v>219</v>
      </c>
      <c r="E814" s="250" t="s">
        <v>21</v>
      </c>
      <c r="F814" s="251" t="s">
        <v>735</v>
      </c>
      <c r="G814" s="249"/>
      <c r="H814" s="252">
        <v>8.279</v>
      </c>
      <c r="I814" s="253"/>
      <c r="J814" s="249"/>
      <c r="K814" s="249"/>
      <c r="L814" s="254"/>
      <c r="M814" s="255"/>
      <c r="N814" s="256"/>
      <c r="O814" s="256"/>
      <c r="P814" s="256"/>
      <c r="Q814" s="256"/>
      <c r="R814" s="256"/>
      <c r="S814" s="256"/>
      <c r="T814" s="257"/>
      <c r="AT814" s="258" t="s">
        <v>219</v>
      </c>
      <c r="AU814" s="258" t="s">
        <v>80</v>
      </c>
      <c r="AV814" s="14" t="s">
        <v>88</v>
      </c>
      <c r="AW814" s="14" t="s">
        <v>35</v>
      </c>
      <c r="AX814" s="14" t="s">
        <v>71</v>
      </c>
      <c r="AY814" s="258" t="s">
        <v>210</v>
      </c>
    </row>
    <row r="815" spans="2:51" s="12" customFormat="1" ht="13.5">
      <c r="B815" s="215"/>
      <c r="C815" s="216"/>
      <c r="D815" s="217" t="s">
        <v>219</v>
      </c>
      <c r="E815" s="218" t="s">
        <v>21</v>
      </c>
      <c r="F815" s="219" t="s">
        <v>1206</v>
      </c>
      <c r="G815" s="216"/>
      <c r="H815" s="220">
        <v>1.232</v>
      </c>
      <c r="I815" s="221"/>
      <c r="J815" s="216"/>
      <c r="K815" s="216"/>
      <c r="L815" s="222"/>
      <c r="M815" s="223"/>
      <c r="N815" s="224"/>
      <c r="O815" s="224"/>
      <c r="P815" s="224"/>
      <c r="Q815" s="224"/>
      <c r="R815" s="224"/>
      <c r="S815" s="224"/>
      <c r="T815" s="225"/>
      <c r="AT815" s="226" t="s">
        <v>219</v>
      </c>
      <c r="AU815" s="226" t="s">
        <v>80</v>
      </c>
      <c r="AV815" s="12" t="s">
        <v>80</v>
      </c>
      <c r="AW815" s="12" t="s">
        <v>35</v>
      </c>
      <c r="AX815" s="12" t="s">
        <v>71</v>
      </c>
      <c r="AY815" s="226" t="s">
        <v>210</v>
      </c>
    </row>
    <row r="816" spans="2:51" s="13" customFormat="1" ht="13.5">
      <c r="B816" s="227"/>
      <c r="C816" s="228"/>
      <c r="D816" s="217" t="s">
        <v>219</v>
      </c>
      <c r="E816" s="229" t="s">
        <v>21</v>
      </c>
      <c r="F816" s="230" t="s">
        <v>240</v>
      </c>
      <c r="G816" s="228"/>
      <c r="H816" s="231">
        <v>13.506</v>
      </c>
      <c r="I816" s="232"/>
      <c r="J816" s="228"/>
      <c r="K816" s="228"/>
      <c r="L816" s="233"/>
      <c r="M816" s="234"/>
      <c r="N816" s="235"/>
      <c r="O816" s="235"/>
      <c r="P816" s="235"/>
      <c r="Q816" s="235"/>
      <c r="R816" s="235"/>
      <c r="S816" s="235"/>
      <c r="T816" s="236"/>
      <c r="AT816" s="237" t="s">
        <v>219</v>
      </c>
      <c r="AU816" s="237" t="s">
        <v>80</v>
      </c>
      <c r="AV816" s="13" t="s">
        <v>217</v>
      </c>
      <c r="AW816" s="13" t="s">
        <v>35</v>
      </c>
      <c r="AX816" s="13" t="s">
        <v>78</v>
      </c>
      <c r="AY816" s="237" t="s">
        <v>210</v>
      </c>
    </row>
    <row r="817" spans="2:65" s="1" customFormat="1" ht="25.5" customHeight="1">
      <c r="B817" s="41"/>
      <c r="C817" s="203" t="s">
        <v>1207</v>
      </c>
      <c r="D817" s="203" t="s">
        <v>212</v>
      </c>
      <c r="E817" s="204" t="s">
        <v>1208</v>
      </c>
      <c r="F817" s="205" t="s">
        <v>1209</v>
      </c>
      <c r="G817" s="206" t="s">
        <v>231</v>
      </c>
      <c r="H817" s="207">
        <v>3.692</v>
      </c>
      <c r="I817" s="208"/>
      <c r="J817" s="209">
        <f>ROUND(I817*H817,2)</f>
        <v>0</v>
      </c>
      <c r="K817" s="205" t="s">
        <v>216</v>
      </c>
      <c r="L817" s="61"/>
      <c r="M817" s="210" t="s">
        <v>21</v>
      </c>
      <c r="N817" s="211" t="s">
        <v>42</v>
      </c>
      <c r="O817" s="42"/>
      <c r="P817" s="212">
        <f>O817*H817</f>
        <v>0</v>
      </c>
      <c r="Q817" s="212">
        <v>2.45329</v>
      </c>
      <c r="R817" s="212">
        <f>Q817*H817</f>
        <v>9.05754668</v>
      </c>
      <c r="S817" s="212">
        <v>0</v>
      </c>
      <c r="T817" s="213">
        <f>S817*H817</f>
        <v>0</v>
      </c>
      <c r="AR817" s="25" t="s">
        <v>217</v>
      </c>
      <c r="AT817" s="25" t="s">
        <v>212</v>
      </c>
      <c r="AU817" s="25" t="s">
        <v>80</v>
      </c>
      <c r="AY817" s="25" t="s">
        <v>210</v>
      </c>
      <c r="BE817" s="214">
        <f>IF(N817="základní",J817,0)</f>
        <v>0</v>
      </c>
      <c r="BF817" s="214">
        <f>IF(N817="snížená",J817,0)</f>
        <v>0</v>
      </c>
      <c r="BG817" s="214">
        <f>IF(N817="zákl. přenesená",J817,0)</f>
        <v>0</v>
      </c>
      <c r="BH817" s="214">
        <f>IF(N817="sníž. přenesená",J817,0)</f>
        <v>0</v>
      </c>
      <c r="BI817" s="214">
        <f>IF(N817="nulová",J817,0)</f>
        <v>0</v>
      </c>
      <c r="BJ817" s="25" t="s">
        <v>78</v>
      </c>
      <c r="BK817" s="214">
        <f>ROUND(I817*H817,2)</f>
        <v>0</v>
      </c>
      <c r="BL817" s="25" t="s">
        <v>217</v>
      </c>
      <c r="BM817" s="25" t="s">
        <v>1210</v>
      </c>
    </row>
    <row r="818" spans="2:51" s="12" customFormat="1" ht="27">
      <c r="B818" s="215"/>
      <c r="C818" s="216"/>
      <c r="D818" s="217" t="s">
        <v>219</v>
      </c>
      <c r="E818" s="218" t="s">
        <v>21</v>
      </c>
      <c r="F818" s="219" t="s">
        <v>1211</v>
      </c>
      <c r="G818" s="216"/>
      <c r="H818" s="220">
        <v>3.692</v>
      </c>
      <c r="I818" s="221"/>
      <c r="J818" s="216"/>
      <c r="K818" s="216"/>
      <c r="L818" s="222"/>
      <c r="M818" s="223"/>
      <c r="N818" s="224"/>
      <c r="O818" s="224"/>
      <c r="P818" s="224"/>
      <c r="Q818" s="224"/>
      <c r="R818" s="224"/>
      <c r="S818" s="224"/>
      <c r="T818" s="225"/>
      <c r="AT818" s="226" t="s">
        <v>219</v>
      </c>
      <c r="AU818" s="226" t="s">
        <v>80</v>
      </c>
      <c r="AV818" s="12" t="s">
        <v>80</v>
      </c>
      <c r="AW818" s="12" t="s">
        <v>35</v>
      </c>
      <c r="AX818" s="12" t="s">
        <v>78</v>
      </c>
      <c r="AY818" s="226" t="s">
        <v>210</v>
      </c>
    </row>
    <row r="819" spans="2:65" s="1" customFormat="1" ht="25.5" customHeight="1">
      <c r="B819" s="41"/>
      <c r="C819" s="203" t="s">
        <v>1212</v>
      </c>
      <c r="D819" s="203" t="s">
        <v>212</v>
      </c>
      <c r="E819" s="204" t="s">
        <v>1213</v>
      </c>
      <c r="F819" s="205" t="s">
        <v>1214</v>
      </c>
      <c r="G819" s="206" t="s">
        <v>231</v>
      </c>
      <c r="H819" s="207">
        <v>2.181</v>
      </c>
      <c r="I819" s="208"/>
      <c r="J819" s="209">
        <f>ROUND(I819*H819,2)</f>
        <v>0</v>
      </c>
      <c r="K819" s="205" t="s">
        <v>216</v>
      </c>
      <c r="L819" s="61"/>
      <c r="M819" s="210" t="s">
        <v>21</v>
      </c>
      <c r="N819" s="211" t="s">
        <v>42</v>
      </c>
      <c r="O819" s="42"/>
      <c r="P819" s="212">
        <f>O819*H819</f>
        <v>0</v>
      </c>
      <c r="Q819" s="212">
        <v>2.45329</v>
      </c>
      <c r="R819" s="212">
        <f>Q819*H819</f>
        <v>5.35062549</v>
      </c>
      <c r="S819" s="212">
        <v>0</v>
      </c>
      <c r="T819" s="213">
        <f>S819*H819</f>
        <v>0</v>
      </c>
      <c r="AR819" s="25" t="s">
        <v>217</v>
      </c>
      <c r="AT819" s="25" t="s">
        <v>212</v>
      </c>
      <c r="AU819" s="25" t="s">
        <v>80</v>
      </c>
      <c r="AY819" s="25" t="s">
        <v>210</v>
      </c>
      <c r="BE819" s="214">
        <f>IF(N819="základní",J819,0)</f>
        <v>0</v>
      </c>
      <c r="BF819" s="214">
        <f>IF(N819="snížená",J819,0)</f>
        <v>0</v>
      </c>
      <c r="BG819" s="214">
        <f>IF(N819="zákl. přenesená",J819,0)</f>
        <v>0</v>
      </c>
      <c r="BH819" s="214">
        <f>IF(N819="sníž. přenesená",J819,0)</f>
        <v>0</v>
      </c>
      <c r="BI819" s="214">
        <f>IF(N819="nulová",J819,0)</f>
        <v>0</v>
      </c>
      <c r="BJ819" s="25" t="s">
        <v>78</v>
      </c>
      <c r="BK819" s="214">
        <f>ROUND(I819*H819,2)</f>
        <v>0</v>
      </c>
      <c r="BL819" s="25" t="s">
        <v>217</v>
      </c>
      <c r="BM819" s="25" t="s">
        <v>1215</v>
      </c>
    </row>
    <row r="820" spans="2:51" s="12" customFormat="1" ht="13.5">
      <c r="B820" s="215"/>
      <c r="C820" s="216"/>
      <c r="D820" s="217" t="s">
        <v>219</v>
      </c>
      <c r="E820" s="218" t="s">
        <v>21</v>
      </c>
      <c r="F820" s="219" t="s">
        <v>1216</v>
      </c>
      <c r="G820" s="216"/>
      <c r="H820" s="220">
        <v>1.95</v>
      </c>
      <c r="I820" s="221"/>
      <c r="J820" s="216"/>
      <c r="K820" s="216"/>
      <c r="L820" s="222"/>
      <c r="M820" s="223"/>
      <c r="N820" s="224"/>
      <c r="O820" s="224"/>
      <c r="P820" s="224"/>
      <c r="Q820" s="224"/>
      <c r="R820" s="224"/>
      <c r="S820" s="224"/>
      <c r="T820" s="225"/>
      <c r="AT820" s="226" t="s">
        <v>219</v>
      </c>
      <c r="AU820" s="226" t="s">
        <v>80</v>
      </c>
      <c r="AV820" s="12" t="s">
        <v>80</v>
      </c>
      <c r="AW820" s="12" t="s">
        <v>35</v>
      </c>
      <c r="AX820" s="12" t="s">
        <v>71</v>
      </c>
      <c r="AY820" s="226" t="s">
        <v>210</v>
      </c>
    </row>
    <row r="821" spans="2:51" s="12" customFormat="1" ht="13.5">
      <c r="B821" s="215"/>
      <c r="C821" s="216"/>
      <c r="D821" s="217" t="s">
        <v>219</v>
      </c>
      <c r="E821" s="218" t="s">
        <v>21</v>
      </c>
      <c r="F821" s="219" t="s">
        <v>1217</v>
      </c>
      <c r="G821" s="216"/>
      <c r="H821" s="220">
        <v>0.231</v>
      </c>
      <c r="I821" s="221"/>
      <c r="J821" s="216"/>
      <c r="K821" s="216"/>
      <c r="L821" s="222"/>
      <c r="M821" s="223"/>
      <c r="N821" s="224"/>
      <c r="O821" s="224"/>
      <c r="P821" s="224"/>
      <c r="Q821" s="224"/>
      <c r="R821" s="224"/>
      <c r="S821" s="224"/>
      <c r="T821" s="225"/>
      <c r="AT821" s="226" t="s">
        <v>219</v>
      </c>
      <c r="AU821" s="226" t="s">
        <v>80</v>
      </c>
      <c r="AV821" s="12" t="s">
        <v>80</v>
      </c>
      <c r="AW821" s="12" t="s">
        <v>35</v>
      </c>
      <c r="AX821" s="12" t="s">
        <v>71</v>
      </c>
      <c r="AY821" s="226" t="s">
        <v>210</v>
      </c>
    </row>
    <row r="822" spans="2:51" s="13" customFormat="1" ht="13.5">
      <c r="B822" s="227"/>
      <c r="C822" s="228"/>
      <c r="D822" s="217" t="s">
        <v>219</v>
      </c>
      <c r="E822" s="229" t="s">
        <v>21</v>
      </c>
      <c r="F822" s="230" t="s">
        <v>240</v>
      </c>
      <c r="G822" s="228"/>
      <c r="H822" s="231">
        <v>2.181</v>
      </c>
      <c r="I822" s="232"/>
      <c r="J822" s="228"/>
      <c r="K822" s="228"/>
      <c r="L822" s="233"/>
      <c r="M822" s="234"/>
      <c r="N822" s="235"/>
      <c r="O822" s="235"/>
      <c r="P822" s="235"/>
      <c r="Q822" s="235"/>
      <c r="R822" s="235"/>
      <c r="S822" s="235"/>
      <c r="T822" s="236"/>
      <c r="AT822" s="237" t="s">
        <v>219</v>
      </c>
      <c r="AU822" s="237" t="s">
        <v>80</v>
      </c>
      <c r="AV822" s="13" t="s">
        <v>217</v>
      </c>
      <c r="AW822" s="13" t="s">
        <v>35</v>
      </c>
      <c r="AX822" s="13" t="s">
        <v>78</v>
      </c>
      <c r="AY822" s="237" t="s">
        <v>210</v>
      </c>
    </row>
    <row r="823" spans="2:65" s="1" customFormat="1" ht="16.5" customHeight="1">
      <c r="B823" s="41"/>
      <c r="C823" s="203" t="s">
        <v>1218</v>
      </c>
      <c r="D823" s="203" t="s">
        <v>212</v>
      </c>
      <c r="E823" s="204" t="s">
        <v>1219</v>
      </c>
      <c r="F823" s="205" t="s">
        <v>1220</v>
      </c>
      <c r="G823" s="206" t="s">
        <v>231</v>
      </c>
      <c r="H823" s="207">
        <v>1.584</v>
      </c>
      <c r="I823" s="208"/>
      <c r="J823" s="209">
        <f>ROUND(I823*H823,2)</f>
        <v>0</v>
      </c>
      <c r="K823" s="205" t="s">
        <v>216</v>
      </c>
      <c r="L823" s="61"/>
      <c r="M823" s="210" t="s">
        <v>21</v>
      </c>
      <c r="N823" s="211" t="s">
        <v>42</v>
      </c>
      <c r="O823" s="42"/>
      <c r="P823" s="212">
        <f>O823*H823</f>
        <v>0</v>
      </c>
      <c r="Q823" s="212">
        <v>2.25634</v>
      </c>
      <c r="R823" s="212">
        <f>Q823*H823</f>
        <v>3.5740425599999996</v>
      </c>
      <c r="S823" s="212">
        <v>0</v>
      </c>
      <c r="T823" s="213">
        <f>S823*H823</f>
        <v>0</v>
      </c>
      <c r="AR823" s="25" t="s">
        <v>217</v>
      </c>
      <c r="AT823" s="25" t="s">
        <v>212</v>
      </c>
      <c r="AU823" s="25" t="s">
        <v>80</v>
      </c>
      <c r="AY823" s="25" t="s">
        <v>210</v>
      </c>
      <c r="BE823" s="214">
        <f>IF(N823="základní",J823,0)</f>
        <v>0</v>
      </c>
      <c r="BF823" s="214">
        <f>IF(N823="snížená",J823,0)</f>
        <v>0</v>
      </c>
      <c r="BG823" s="214">
        <f>IF(N823="zákl. přenesená",J823,0)</f>
        <v>0</v>
      </c>
      <c r="BH823" s="214">
        <f>IF(N823="sníž. přenesená",J823,0)</f>
        <v>0</v>
      </c>
      <c r="BI823" s="214">
        <f>IF(N823="nulová",J823,0)</f>
        <v>0</v>
      </c>
      <c r="BJ823" s="25" t="s">
        <v>78</v>
      </c>
      <c r="BK823" s="214">
        <f>ROUND(I823*H823,2)</f>
        <v>0</v>
      </c>
      <c r="BL823" s="25" t="s">
        <v>217</v>
      </c>
      <c r="BM823" s="25" t="s">
        <v>1221</v>
      </c>
    </row>
    <row r="824" spans="2:51" s="12" customFormat="1" ht="13.5">
      <c r="B824" s="215"/>
      <c r="C824" s="216"/>
      <c r="D824" s="217" t="s">
        <v>219</v>
      </c>
      <c r="E824" s="218" t="s">
        <v>21</v>
      </c>
      <c r="F824" s="219" t="s">
        <v>1222</v>
      </c>
      <c r="G824" s="216"/>
      <c r="H824" s="220">
        <v>1.216</v>
      </c>
      <c r="I824" s="221"/>
      <c r="J824" s="216"/>
      <c r="K824" s="216"/>
      <c r="L824" s="222"/>
      <c r="M824" s="223"/>
      <c r="N824" s="224"/>
      <c r="O824" s="224"/>
      <c r="P824" s="224"/>
      <c r="Q824" s="224"/>
      <c r="R824" s="224"/>
      <c r="S824" s="224"/>
      <c r="T824" s="225"/>
      <c r="AT824" s="226" t="s">
        <v>219</v>
      </c>
      <c r="AU824" s="226" t="s">
        <v>80</v>
      </c>
      <c r="AV824" s="12" t="s">
        <v>80</v>
      </c>
      <c r="AW824" s="12" t="s">
        <v>35</v>
      </c>
      <c r="AX824" s="12" t="s">
        <v>71</v>
      </c>
      <c r="AY824" s="226" t="s">
        <v>210</v>
      </c>
    </row>
    <row r="825" spans="2:51" s="12" customFormat="1" ht="13.5">
      <c r="B825" s="215"/>
      <c r="C825" s="216"/>
      <c r="D825" s="217" t="s">
        <v>219</v>
      </c>
      <c r="E825" s="218" t="s">
        <v>21</v>
      </c>
      <c r="F825" s="219" t="s">
        <v>1223</v>
      </c>
      <c r="G825" s="216"/>
      <c r="H825" s="220">
        <v>0.368</v>
      </c>
      <c r="I825" s="221"/>
      <c r="J825" s="216"/>
      <c r="K825" s="216"/>
      <c r="L825" s="222"/>
      <c r="M825" s="223"/>
      <c r="N825" s="224"/>
      <c r="O825" s="224"/>
      <c r="P825" s="224"/>
      <c r="Q825" s="224"/>
      <c r="R825" s="224"/>
      <c r="S825" s="224"/>
      <c r="T825" s="225"/>
      <c r="AT825" s="226" t="s">
        <v>219</v>
      </c>
      <c r="AU825" s="226" t="s">
        <v>80</v>
      </c>
      <c r="AV825" s="12" t="s">
        <v>80</v>
      </c>
      <c r="AW825" s="12" t="s">
        <v>35</v>
      </c>
      <c r="AX825" s="12" t="s">
        <v>71</v>
      </c>
      <c r="AY825" s="226" t="s">
        <v>210</v>
      </c>
    </row>
    <row r="826" spans="2:51" s="13" customFormat="1" ht="13.5">
      <c r="B826" s="227"/>
      <c r="C826" s="228"/>
      <c r="D826" s="217" t="s">
        <v>219</v>
      </c>
      <c r="E826" s="229" t="s">
        <v>21</v>
      </c>
      <c r="F826" s="230" t="s">
        <v>240</v>
      </c>
      <c r="G826" s="228"/>
      <c r="H826" s="231">
        <v>1.584</v>
      </c>
      <c r="I826" s="232"/>
      <c r="J826" s="228"/>
      <c r="K826" s="228"/>
      <c r="L826" s="233"/>
      <c r="M826" s="234"/>
      <c r="N826" s="235"/>
      <c r="O826" s="235"/>
      <c r="P826" s="235"/>
      <c r="Q826" s="235"/>
      <c r="R826" s="235"/>
      <c r="S826" s="235"/>
      <c r="T826" s="236"/>
      <c r="AT826" s="237" t="s">
        <v>219</v>
      </c>
      <c r="AU826" s="237" t="s">
        <v>80</v>
      </c>
      <c r="AV826" s="13" t="s">
        <v>217</v>
      </c>
      <c r="AW826" s="13" t="s">
        <v>35</v>
      </c>
      <c r="AX826" s="13" t="s">
        <v>78</v>
      </c>
      <c r="AY826" s="237" t="s">
        <v>210</v>
      </c>
    </row>
    <row r="827" spans="2:65" s="1" customFormat="1" ht="16.5" customHeight="1">
      <c r="B827" s="41"/>
      <c r="C827" s="203" t="s">
        <v>1224</v>
      </c>
      <c r="D827" s="203" t="s">
        <v>212</v>
      </c>
      <c r="E827" s="204" t="s">
        <v>1225</v>
      </c>
      <c r="F827" s="205" t="s">
        <v>1226</v>
      </c>
      <c r="G827" s="206" t="s">
        <v>231</v>
      </c>
      <c r="H827" s="207">
        <v>6.433</v>
      </c>
      <c r="I827" s="208"/>
      <c r="J827" s="209">
        <f aca="true" t="shared" si="0" ref="J827:J832">ROUND(I827*H827,2)</f>
        <v>0</v>
      </c>
      <c r="K827" s="205" t="s">
        <v>216</v>
      </c>
      <c r="L827" s="61"/>
      <c r="M827" s="210" t="s">
        <v>21</v>
      </c>
      <c r="N827" s="211" t="s">
        <v>42</v>
      </c>
      <c r="O827" s="42"/>
      <c r="P827" s="212">
        <f aca="true" t="shared" si="1" ref="P827:P832">O827*H827</f>
        <v>0</v>
      </c>
      <c r="Q827" s="212">
        <v>0</v>
      </c>
      <c r="R827" s="212">
        <f aca="true" t="shared" si="2" ref="R827:R832">Q827*H827</f>
        <v>0</v>
      </c>
      <c r="S827" s="212">
        <v>0</v>
      </c>
      <c r="T827" s="213">
        <f aca="true" t="shared" si="3" ref="T827:T832">S827*H827</f>
        <v>0</v>
      </c>
      <c r="AR827" s="25" t="s">
        <v>217</v>
      </c>
      <c r="AT827" s="25" t="s">
        <v>212</v>
      </c>
      <c r="AU827" s="25" t="s">
        <v>80</v>
      </c>
      <c r="AY827" s="25" t="s">
        <v>210</v>
      </c>
      <c r="BE827" s="214">
        <f aca="true" t="shared" si="4" ref="BE827:BE832">IF(N827="základní",J827,0)</f>
        <v>0</v>
      </c>
      <c r="BF827" s="214">
        <f aca="true" t="shared" si="5" ref="BF827:BF832">IF(N827="snížená",J827,0)</f>
        <v>0</v>
      </c>
      <c r="BG827" s="214">
        <f aca="true" t="shared" si="6" ref="BG827:BG832">IF(N827="zákl. přenesená",J827,0)</f>
        <v>0</v>
      </c>
      <c r="BH827" s="214">
        <f aca="true" t="shared" si="7" ref="BH827:BH832">IF(N827="sníž. přenesená",J827,0)</f>
        <v>0</v>
      </c>
      <c r="BI827" s="214">
        <f aca="true" t="shared" si="8" ref="BI827:BI832">IF(N827="nulová",J827,0)</f>
        <v>0</v>
      </c>
      <c r="BJ827" s="25" t="s">
        <v>78</v>
      </c>
      <c r="BK827" s="214">
        <f aca="true" t="shared" si="9" ref="BK827:BK832">ROUND(I827*H827,2)</f>
        <v>0</v>
      </c>
      <c r="BL827" s="25" t="s">
        <v>217</v>
      </c>
      <c r="BM827" s="25" t="s">
        <v>1227</v>
      </c>
    </row>
    <row r="828" spans="2:65" s="1" customFormat="1" ht="25.5" customHeight="1">
      <c r="B828" s="41"/>
      <c r="C828" s="203" t="s">
        <v>1228</v>
      </c>
      <c r="D828" s="203" t="s">
        <v>212</v>
      </c>
      <c r="E828" s="204" t="s">
        <v>1229</v>
      </c>
      <c r="F828" s="205" t="s">
        <v>1230</v>
      </c>
      <c r="G828" s="206" t="s">
        <v>231</v>
      </c>
      <c r="H828" s="207">
        <v>6.433</v>
      </c>
      <c r="I828" s="208"/>
      <c r="J828" s="209">
        <f t="shared" si="0"/>
        <v>0</v>
      </c>
      <c r="K828" s="205" t="s">
        <v>216</v>
      </c>
      <c r="L828" s="61"/>
      <c r="M828" s="210" t="s">
        <v>21</v>
      </c>
      <c r="N828" s="211" t="s">
        <v>42</v>
      </c>
      <c r="O828" s="42"/>
      <c r="P828" s="212">
        <f t="shared" si="1"/>
        <v>0</v>
      </c>
      <c r="Q828" s="212">
        <v>0</v>
      </c>
      <c r="R828" s="212">
        <f t="shared" si="2"/>
        <v>0</v>
      </c>
      <c r="S828" s="212">
        <v>0</v>
      </c>
      <c r="T828" s="213">
        <f t="shared" si="3"/>
        <v>0</v>
      </c>
      <c r="AR828" s="25" t="s">
        <v>217</v>
      </c>
      <c r="AT828" s="25" t="s">
        <v>212</v>
      </c>
      <c r="AU828" s="25" t="s">
        <v>80</v>
      </c>
      <c r="AY828" s="25" t="s">
        <v>210</v>
      </c>
      <c r="BE828" s="214">
        <f t="shared" si="4"/>
        <v>0</v>
      </c>
      <c r="BF828" s="214">
        <f t="shared" si="5"/>
        <v>0</v>
      </c>
      <c r="BG828" s="214">
        <f t="shared" si="6"/>
        <v>0</v>
      </c>
      <c r="BH828" s="214">
        <f t="shared" si="7"/>
        <v>0</v>
      </c>
      <c r="BI828" s="214">
        <f t="shared" si="8"/>
        <v>0</v>
      </c>
      <c r="BJ828" s="25" t="s">
        <v>78</v>
      </c>
      <c r="BK828" s="214">
        <f t="shared" si="9"/>
        <v>0</v>
      </c>
      <c r="BL828" s="25" t="s">
        <v>217</v>
      </c>
      <c r="BM828" s="25" t="s">
        <v>1231</v>
      </c>
    </row>
    <row r="829" spans="2:65" s="1" customFormat="1" ht="25.5" customHeight="1">
      <c r="B829" s="41"/>
      <c r="C829" s="203" t="s">
        <v>1232</v>
      </c>
      <c r="D829" s="203" t="s">
        <v>212</v>
      </c>
      <c r="E829" s="204" t="s">
        <v>1233</v>
      </c>
      <c r="F829" s="205" t="s">
        <v>1234</v>
      </c>
      <c r="G829" s="206" t="s">
        <v>231</v>
      </c>
      <c r="H829" s="207">
        <v>3.692</v>
      </c>
      <c r="I829" s="208"/>
      <c r="J829" s="209">
        <f t="shared" si="0"/>
        <v>0</v>
      </c>
      <c r="K829" s="205" t="s">
        <v>216</v>
      </c>
      <c r="L829" s="61"/>
      <c r="M829" s="210" t="s">
        <v>21</v>
      </c>
      <c r="N829" s="211" t="s">
        <v>42</v>
      </c>
      <c r="O829" s="42"/>
      <c r="P829" s="212">
        <f t="shared" si="1"/>
        <v>0</v>
      </c>
      <c r="Q829" s="212">
        <v>0</v>
      </c>
      <c r="R829" s="212">
        <f t="shared" si="2"/>
        <v>0</v>
      </c>
      <c r="S829" s="212">
        <v>0</v>
      </c>
      <c r="T829" s="213">
        <f t="shared" si="3"/>
        <v>0</v>
      </c>
      <c r="AR829" s="25" t="s">
        <v>217</v>
      </c>
      <c r="AT829" s="25" t="s">
        <v>212</v>
      </c>
      <c r="AU829" s="25" t="s">
        <v>80</v>
      </c>
      <c r="AY829" s="25" t="s">
        <v>210</v>
      </c>
      <c r="BE829" s="214">
        <f t="shared" si="4"/>
        <v>0</v>
      </c>
      <c r="BF829" s="214">
        <f t="shared" si="5"/>
        <v>0</v>
      </c>
      <c r="BG829" s="214">
        <f t="shared" si="6"/>
        <v>0</v>
      </c>
      <c r="BH829" s="214">
        <f t="shared" si="7"/>
        <v>0</v>
      </c>
      <c r="BI829" s="214">
        <f t="shared" si="8"/>
        <v>0</v>
      </c>
      <c r="BJ829" s="25" t="s">
        <v>78</v>
      </c>
      <c r="BK829" s="214">
        <f t="shared" si="9"/>
        <v>0</v>
      </c>
      <c r="BL829" s="25" t="s">
        <v>217</v>
      </c>
      <c r="BM829" s="25" t="s">
        <v>1235</v>
      </c>
    </row>
    <row r="830" spans="2:65" s="1" customFormat="1" ht="25.5" customHeight="1">
      <c r="B830" s="41"/>
      <c r="C830" s="203" t="s">
        <v>1236</v>
      </c>
      <c r="D830" s="203" t="s">
        <v>212</v>
      </c>
      <c r="E830" s="204" t="s">
        <v>1237</v>
      </c>
      <c r="F830" s="205" t="s">
        <v>1238</v>
      </c>
      <c r="G830" s="206" t="s">
        <v>231</v>
      </c>
      <c r="H830" s="207">
        <v>1.95</v>
      </c>
      <c r="I830" s="208"/>
      <c r="J830" s="209">
        <f t="shared" si="0"/>
        <v>0</v>
      </c>
      <c r="K830" s="205" t="s">
        <v>216</v>
      </c>
      <c r="L830" s="61"/>
      <c r="M830" s="210" t="s">
        <v>21</v>
      </c>
      <c r="N830" s="211" t="s">
        <v>42</v>
      </c>
      <c r="O830" s="42"/>
      <c r="P830" s="212">
        <f t="shared" si="1"/>
        <v>0</v>
      </c>
      <c r="Q830" s="212">
        <v>0</v>
      </c>
      <c r="R830" s="212">
        <f t="shared" si="2"/>
        <v>0</v>
      </c>
      <c r="S830" s="212">
        <v>0</v>
      </c>
      <c r="T830" s="213">
        <f t="shared" si="3"/>
        <v>0</v>
      </c>
      <c r="AR830" s="25" t="s">
        <v>217</v>
      </c>
      <c r="AT830" s="25" t="s">
        <v>212</v>
      </c>
      <c r="AU830" s="25" t="s">
        <v>80</v>
      </c>
      <c r="AY830" s="25" t="s">
        <v>210</v>
      </c>
      <c r="BE830" s="214">
        <f t="shared" si="4"/>
        <v>0</v>
      </c>
      <c r="BF830" s="214">
        <f t="shared" si="5"/>
        <v>0</v>
      </c>
      <c r="BG830" s="214">
        <f t="shared" si="6"/>
        <v>0</v>
      </c>
      <c r="BH830" s="214">
        <f t="shared" si="7"/>
        <v>0</v>
      </c>
      <c r="BI830" s="214">
        <f t="shared" si="8"/>
        <v>0</v>
      </c>
      <c r="BJ830" s="25" t="s">
        <v>78</v>
      </c>
      <c r="BK830" s="214">
        <f t="shared" si="9"/>
        <v>0</v>
      </c>
      <c r="BL830" s="25" t="s">
        <v>217</v>
      </c>
      <c r="BM830" s="25" t="s">
        <v>1239</v>
      </c>
    </row>
    <row r="831" spans="2:65" s="1" customFormat="1" ht="16.5" customHeight="1">
      <c r="B831" s="41"/>
      <c r="C831" s="203" t="s">
        <v>1240</v>
      </c>
      <c r="D831" s="203" t="s">
        <v>212</v>
      </c>
      <c r="E831" s="204" t="s">
        <v>1241</v>
      </c>
      <c r="F831" s="205" t="s">
        <v>1242</v>
      </c>
      <c r="G831" s="206" t="s">
        <v>231</v>
      </c>
      <c r="H831" s="207">
        <v>1.95</v>
      </c>
      <c r="I831" s="208"/>
      <c r="J831" s="209">
        <f t="shared" si="0"/>
        <v>0</v>
      </c>
      <c r="K831" s="205" t="s">
        <v>216</v>
      </c>
      <c r="L831" s="61"/>
      <c r="M831" s="210" t="s">
        <v>21</v>
      </c>
      <c r="N831" s="211" t="s">
        <v>42</v>
      </c>
      <c r="O831" s="42"/>
      <c r="P831" s="212">
        <f t="shared" si="1"/>
        <v>0</v>
      </c>
      <c r="Q831" s="212">
        <v>0</v>
      </c>
      <c r="R831" s="212">
        <f t="shared" si="2"/>
        <v>0</v>
      </c>
      <c r="S831" s="212">
        <v>0</v>
      </c>
      <c r="T831" s="213">
        <f t="shared" si="3"/>
        <v>0</v>
      </c>
      <c r="AR831" s="25" t="s">
        <v>217</v>
      </c>
      <c r="AT831" s="25" t="s">
        <v>212</v>
      </c>
      <c r="AU831" s="25" t="s">
        <v>80</v>
      </c>
      <c r="AY831" s="25" t="s">
        <v>210</v>
      </c>
      <c r="BE831" s="214">
        <f t="shared" si="4"/>
        <v>0</v>
      </c>
      <c r="BF831" s="214">
        <f t="shared" si="5"/>
        <v>0</v>
      </c>
      <c r="BG831" s="214">
        <f t="shared" si="6"/>
        <v>0</v>
      </c>
      <c r="BH831" s="214">
        <f t="shared" si="7"/>
        <v>0</v>
      </c>
      <c r="BI831" s="214">
        <f t="shared" si="8"/>
        <v>0</v>
      </c>
      <c r="BJ831" s="25" t="s">
        <v>78</v>
      </c>
      <c r="BK831" s="214">
        <f t="shared" si="9"/>
        <v>0</v>
      </c>
      <c r="BL831" s="25" t="s">
        <v>217</v>
      </c>
      <c r="BM831" s="25" t="s">
        <v>1243</v>
      </c>
    </row>
    <row r="832" spans="2:65" s="1" customFormat="1" ht="16.5" customHeight="1">
      <c r="B832" s="41"/>
      <c r="C832" s="203" t="s">
        <v>1244</v>
      </c>
      <c r="D832" s="203" t="s">
        <v>212</v>
      </c>
      <c r="E832" s="204" t="s">
        <v>1245</v>
      </c>
      <c r="F832" s="205" t="s">
        <v>1246</v>
      </c>
      <c r="G832" s="206" t="s">
        <v>226</v>
      </c>
      <c r="H832" s="207">
        <v>7.549</v>
      </c>
      <c r="I832" s="208"/>
      <c r="J832" s="209">
        <f t="shared" si="0"/>
        <v>0</v>
      </c>
      <c r="K832" s="205" t="s">
        <v>216</v>
      </c>
      <c r="L832" s="61"/>
      <c r="M832" s="210" t="s">
        <v>21</v>
      </c>
      <c r="N832" s="211" t="s">
        <v>42</v>
      </c>
      <c r="O832" s="42"/>
      <c r="P832" s="212">
        <f t="shared" si="1"/>
        <v>0</v>
      </c>
      <c r="Q832" s="212">
        <v>0.01352</v>
      </c>
      <c r="R832" s="212">
        <f t="shared" si="2"/>
        <v>0.10206248000000001</v>
      </c>
      <c r="S832" s="212">
        <v>0</v>
      </c>
      <c r="T832" s="213">
        <f t="shared" si="3"/>
        <v>0</v>
      </c>
      <c r="AR832" s="25" t="s">
        <v>217</v>
      </c>
      <c r="AT832" s="25" t="s">
        <v>212</v>
      </c>
      <c r="AU832" s="25" t="s">
        <v>80</v>
      </c>
      <c r="AY832" s="25" t="s">
        <v>210</v>
      </c>
      <c r="BE832" s="214">
        <f t="shared" si="4"/>
        <v>0</v>
      </c>
      <c r="BF832" s="214">
        <f t="shared" si="5"/>
        <v>0</v>
      </c>
      <c r="BG832" s="214">
        <f t="shared" si="6"/>
        <v>0</v>
      </c>
      <c r="BH832" s="214">
        <f t="shared" si="7"/>
        <v>0</v>
      </c>
      <c r="BI832" s="214">
        <f t="shared" si="8"/>
        <v>0</v>
      </c>
      <c r="BJ832" s="25" t="s">
        <v>78</v>
      </c>
      <c r="BK832" s="214">
        <f t="shared" si="9"/>
        <v>0</v>
      </c>
      <c r="BL832" s="25" t="s">
        <v>217</v>
      </c>
      <c r="BM832" s="25" t="s">
        <v>1247</v>
      </c>
    </row>
    <row r="833" spans="2:51" s="12" customFormat="1" ht="13.5">
      <c r="B833" s="215"/>
      <c r="C833" s="216"/>
      <c r="D833" s="217" t="s">
        <v>219</v>
      </c>
      <c r="E833" s="218" t="s">
        <v>21</v>
      </c>
      <c r="F833" s="219" t="s">
        <v>1248</v>
      </c>
      <c r="G833" s="216"/>
      <c r="H833" s="220">
        <v>0.7</v>
      </c>
      <c r="I833" s="221"/>
      <c r="J833" s="216"/>
      <c r="K833" s="216"/>
      <c r="L833" s="222"/>
      <c r="M833" s="223"/>
      <c r="N833" s="224"/>
      <c r="O833" s="224"/>
      <c r="P833" s="224"/>
      <c r="Q833" s="224"/>
      <c r="R833" s="224"/>
      <c r="S833" s="224"/>
      <c r="T833" s="225"/>
      <c r="AT833" s="226" t="s">
        <v>219</v>
      </c>
      <c r="AU833" s="226" t="s">
        <v>80</v>
      </c>
      <c r="AV833" s="12" t="s">
        <v>80</v>
      </c>
      <c r="AW833" s="12" t="s">
        <v>35</v>
      </c>
      <c r="AX833" s="12" t="s">
        <v>71</v>
      </c>
      <c r="AY833" s="226" t="s">
        <v>210</v>
      </c>
    </row>
    <row r="834" spans="2:51" s="12" customFormat="1" ht="27">
      <c r="B834" s="215"/>
      <c r="C834" s="216"/>
      <c r="D834" s="217" t="s">
        <v>219</v>
      </c>
      <c r="E834" s="218" t="s">
        <v>21</v>
      </c>
      <c r="F834" s="219" t="s">
        <v>1249</v>
      </c>
      <c r="G834" s="216"/>
      <c r="H834" s="220">
        <v>1.006</v>
      </c>
      <c r="I834" s="221"/>
      <c r="J834" s="216"/>
      <c r="K834" s="216"/>
      <c r="L834" s="222"/>
      <c r="M834" s="223"/>
      <c r="N834" s="224"/>
      <c r="O834" s="224"/>
      <c r="P834" s="224"/>
      <c r="Q834" s="224"/>
      <c r="R834" s="224"/>
      <c r="S834" s="224"/>
      <c r="T834" s="225"/>
      <c r="AT834" s="226" t="s">
        <v>219</v>
      </c>
      <c r="AU834" s="226" t="s">
        <v>80</v>
      </c>
      <c r="AV834" s="12" t="s">
        <v>80</v>
      </c>
      <c r="AW834" s="12" t="s">
        <v>35</v>
      </c>
      <c r="AX834" s="12" t="s">
        <v>71</v>
      </c>
      <c r="AY834" s="226" t="s">
        <v>210</v>
      </c>
    </row>
    <row r="835" spans="2:51" s="12" customFormat="1" ht="13.5">
      <c r="B835" s="215"/>
      <c r="C835" s="216"/>
      <c r="D835" s="217" t="s">
        <v>219</v>
      </c>
      <c r="E835" s="218" t="s">
        <v>21</v>
      </c>
      <c r="F835" s="219" t="s">
        <v>1250</v>
      </c>
      <c r="G835" s="216"/>
      <c r="H835" s="220">
        <v>0.518</v>
      </c>
      <c r="I835" s="221"/>
      <c r="J835" s="216"/>
      <c r="K835" s="216"/>
      <c r="L835" s="222"/>
      <c r="M835" s="223"/>
      <c r="N835" s="224"/>
      <c r="O835" s="224"/>
      <c r="P835" s="224"/>
      <c r="Q835" s="224"/>
      <c r="R835" s="224"/>
      <c r="S835" s="224"/>
      <c r="T835" s="225"/>
      <c r="AT835" s="226" t="s">
        <v>219</v>
      </c>
      <c r="AU835" s="226" t="s">
        <v>80</v>
      </c>
      <c r="AV835" s="12" t="s">
        <v>80</v>
      </c>
      <c r="AW835" s="12" t="s">
        <v>35</v>
      </c>
      <c r="AX835" s="12" t="s">
        <v>71</v>
      </c>
      <c r="AY835" s="226" t="s">
        <v>210</v>
      </c>
    </row>
    <row r="836" spans="2:51" s="14" customFormat="1" ht="13.5">
      <c r="B836" s="248"/>
      <c r="C836" s="249"/>
      <c r="D836" s="217" t="s">
        <v>219</v>
      </c>
      <c r="E836" s="250" t="s">
        <v>21</v>
      </c>
      <c r="F836" s="251" t="s">
        <v>1251</v>
      </c>
      <c r="G836" s="249"/>
      <c r="H836" s="252">
        <v>2.224</v>
      </c>
      <c r="I836" s="253"/>
      <c r="J836" s="249"/>
      <c r="K836" s="249"/>
      <c r="L836" s="254"/>
      <c r="M836" s="255"/>
      <c r="N836" s="256"/>
      <c r="O836" s="256"/>
      <c r="P836" s="256"/>
      <c r="Q836" s="256"/>
      <c r="R836" s="256"/>
      <c r="S836" s="256"/>
      <c r="T836" s="257"/>
      <c r="AT836" s="258" t="s">
        <v>219</v>
      </c>
      <c r="AU836" s="258" t="s">
        <v>80</v>
      </c>
      <c r="AV836" s="14" t="s">
        <v>88</v>
      </c>
      <c r="AW836" s="14" t="s">
        <v>35</v>
      </c>
      <c r="AX836" s="14" t="s">
        <v>71</v>
      </c>
      <c r="AY836" s="258" t="s">
        <v>210</v>
      </c>
    </row>
    <row r="837" spans="2:51" s="12" customFormat="1" ht="27">
      <c r="B837" s="215"/>
      <c r="C837" s="216"/>
      <c r="D837" s="217" t="s">
        <v>219</v>
      </c>
      <c r="E837" s="218" t="s">
        <v>21</v>
      </c>
      <c r="F837" s="219" t="s">
        <v>1252</v>
      </c>
      <c r="G837" s="216"/>
      <c r="H837" s="220">
        <v>1.888</v>
      </c>
      <c r="I837" s="221"/>
      <c r="J837" s="216"/>
      <c r="K837" s="216"/>
      <c r="L837" s="222"/>
      <c r="M837" s="223"/>
      <c r="N837" s="224"/>
      <c r="O837" s="224"/>
      <c r="P837" s="224"/>
      <c r="Q837" s="224"/>
      <c r="R837" s="224"/>
      <c r="S837" s="224"/>
      <c r="T837" s="225"/>
      <c r="AT837" s="226" t="s">
        <v>219</v>
      </c>
      <c r="AU837" s="226" t="s">
        <v>80</v>
      </c>
      <c r="AV837" s="12" t="s">
        <v>80</v>
      </c>
      <c r="AW837" s="12" t="s">
        <v>35</v>
      </c>
      <c r="AX837" s="12" t="s">
        <v>71</v>
      </c>
      <c r="AY837" s="226" t="s">
        <v>210</v>
      </c>
    </row>
    <row r="838" spans="2:51" s="12" customFormat="1" ht="13.5">
      <c r="B838" s="215"/>
      <c r="C838" s="216"/>
      <c r="D838" s="217" t="s">
        <v>219</v>
      </c>
      <c r="E838" s="218" t="s">
        <v>21</v>
      </c>
      <c r="F838" s="219" t="s">
        <v>1253</v>
      </c>
      <c r="G838" s="216"/>
      <c r="H838" s="220">
        <v>1.02</v>
      </c>
      <c r="I838" s="221"/>
      <c r="J838" s="216"/>
      <c r="K838" s="216"/>
      <c r="L838" s="222"/>
      <c r="M838" s="223"/>
      <c r="N838" s="224"/>
      <c r="O838" s="224"/>
      <c r="P838" s="224"/>
      <c r="Q838" s="224"/>
      <c r="R838" s="224"/>
      <c r="S838" s="224"/>
      <c r="T838" s="225"/>
      <c r="AT838" s="226" t="s">
        <v>219</v>
      </c>
      <c r="AU838" s="226" t="s">
        <v>80</v>
      </c>
      <c r="AV838" s="12" t="s">
        <v>80</v>
      </c>
      <c r="AW838" s="12" t="s">
        <v>35</v>
      </c>
      <c r="AX838" s="12" t="s">
        <v>71</v>
      </c>
      <c r="AY838" s="226" t="s">
        <v>210</v>
      </c>
    </row>
    <row r="839" spans="2:51" s="12" customFormat="1" ht="13.5">
      <c r="B839" s="215"/>
      <c r="C839" s="216"/>
      <c r="D839" s="217" t="s">
        <v>219</v>
      </c>
      <c r="E839" s="218" t="s">
        <v>21</v>
      </c>
      <c r="F839" s="219" t="s">
        <v>1254</v>
      </c>
      <c r="G839" s="216"/>
      <c r="H839" s="220">
        <v>1.722</v>
      </c>
      <c r="I839" s="221"/>
      <c r="J839" s="216"/>
      <c r="K839" s="216"/>
      <c r="L839" s="222"/>
      <c r="M839" s="223"/>
      <c r="N839" s="224"/>
      <c r="O839" s="224"/>
      <c r="P839" s="224"/>
      <c r="Q839" s="224"/>
      <c r="R839" s="224"/>
      <c r="S839" s="224"/>
      <c r="T839" s="225"/>
      <c r="AT839" s="226" t="s">
        <v>219</v>
      </c>
      <c r="AU839" s="226" t="s">
        <v>80</v>
      </c>
      <c r="AV839" s="12" t="s">
        <v>80</v>
      </c>
      <c r="AW839" s="12" t="s">
        <v>35</v>
      </c>
      <c r="AX839" s="12" t="s">
        <v>71</v>
      </c>
      <c r="AY839" s="226" t="s">
        <v>210</v>
      </c>
    </row>
    <row r="840" spans="2:51" s="12" customFormat="1" ht="13.5">
      <c r="B840" s="215"/>
      <c r="C840" s="216"/>
      <c r="D840" s="217" t="s">
        <v>219</v>
      </c>
      <c r="E840" s="218" t="s">
        <v>21</v>
      </c>
      <c r="F840" s="219" t="s">
        <v>1255</v>
      </c>
      <c r="G840" s="216"/>
      <c r="H840" s="220">
        <v>0.095</v>
      </c>
      <c r="I840" s="221"/>
      <c r="J840" s="216"/>
      <c r="K840" s="216"/>
      <c r="L840" s="222"/>
      <c r="M840" s="223"/>
      <c r="N840" s="224"/>
      <c r="O840" s="224"/>
      <c r="P840" s="224"/>
      <c r="Q840" s="224"/>
      <c r="R840" s="224"/>
      <c r="S840" s="224"/>
      <c r="T840" s="225"/>
      <c r="AT840" s="226" t="s">
        <v>219</v>
      </c>
      <c r="AU840" s="226" t="s">
        <v>80</v>
      </c>
      <c r="AV840" s="12" t="s">
        <v>80</v>
      </c>
      <c r="AW840" s="12" t="s">
        <v>35</v>
      </c>
      <c r="AX840" s="12" t="s">
        <v>71</v>
      </c>
      <c r="AY840" s="226" t="s">
        <v>210</v>
      </c>
    </row>
    <row r="841" spans="2:51" s="14" customFormat="1" ht="13.5">
      <c r="B841" s="248"/>
      <c r="C841" s="249"/>
      <c r="D841" s="217" t="s">
        <v>219</v>
      </c>
      <c r="E841" s="250" t="s">
        <v>21</v>
      </c>
      <c r="F841" s="251" t="s">
        <v>1256</v>
      </c>
      <c r="G841" s="249"/>
      <c r="H841" s="252">
        <v>4.725</v>
      </c>
      <c r="I841" s="253"/>
      <c r="J841" s="249"/>
      <c r="K841" s="249"/>
      <c r="L841" s="254"/>
      <c r="M841" s="255"/>
      <c r="N841" s="256"/>
      <c r="O841" s="256"/>
      <c r="P841" s="256"/>
      <c r="Q841" s="256"/>
      <c r="R841" s="256"/>
      <c r="S841" s="256"/>
      <c r="T841" s="257"/>
      <c r="AT841" s="258" t="s">
        <v>219</v>
      </c>
      <c r="AU841" s="258" t="s">
        <v>80</v>
      </c>
      <c r="AV841" s="14" t="s">
        <v>88</v>
      </c>
      <c r="AW841" s="14" t="s">
        <v>35</v>
      </c>
      <c r="AX841" s="14" t="s">
        <v>71</v>
      </c>
      <c r="AY841" s="258" t="s">
        <v>210</v>
      </c>
    </row>
    <row r="842" spans="2:51" s="12" customFormat="1" ht="13.5">
      <c r="B842" s="215"/>
      <c r="C842" s="216"/>
      <c r="D842" s="217" t="s">
        <v>219</v>
      </c>
      <c r="E842" s="218" t="s">
        <v>21</v>
      </c>
      <c r="F842" s="219" t="s">
        <v>1257</v>
      </c>
      <c r="G842" s="216"/>
      <c r="H842" s="220">
        <v>0.09</v>
      </c>
      <c r="I842" s="221"/>
      <c r="J842" s="216"/>
      <c r="K842" s="216"/>
      <c r="L842" s="222"/>
      <c r="M842" s="223"/>
      <c r="N842" s="224"/>
      <c r="O842" s="224"/>
      <c r="P842" s="224"/>
      <c r="Q842" s="224"/>
      <c r="R842" s="224"/>
      <c r="S842" s="224"/>
      <c r="T842" s="225"/>
      <c r="AT842" s="226" t="s">
        <v>219</v>
      </c>
      <c r="AU842" s="226" t="s">
        <v>80</v>
      </c>
      <c r="AV842" s="12" t="s">
        <v>80</v>
      </c>
      <c r="AW842" s="12" t="s">
        <v>35</v>
      </c>
      <c r="AX842" s="12" t="s">
        <v>71</v>
      </c>
      <c r="AY842" s="226" t="s">
        <v>210</v>
      </c>
    </row>
    <row r="843" spans="2:51" s="12" customFormat="1" ht="13.5">
      <c r="B843" s="215"/>
      <c r="C843" s="216"/>
      <c r="D843" s="217" t="s">
        <v>219</v>
      </c>
      <c r="E843" s="218" t="s">
        <v>21</v>
      </c>
      <c r="F843" s="219" t="s">
        <v>1258</v>
      </c>
      <c r="G843" s="216"/>
      <c r="H843" s="220">
        <v>0.06</v>
      </c>
      <c r="I843" s="221"/>
      <c r="J843" s="216"/>
      <c r="K843" s="216"/>
      <c r="L843" s="222"/>
      <c r="M843" s="223"/>
      <c r="N843" s="224"/>
      <c r="O843" s="224"/>
      <c r="P843" s="224"/>
      <c r="Q843" s="224"/>
      <c r="R843" s="224"/>
      <c r="S843" s="224"/>
      <c r="T843" s="225"/>
      <c r="AT843" s="226" t="s">
        <v>219</v>
      </c>
      <c r="AU843" s="226" t="s">
        <v>80</v>
      </c>
      <c r="AV843" s="12" t="s">
        <v>80</v>
      </c>
      <c r="AW843" s="12" t="s">
        <v>35</v>
      </c>
      <c r="AX843" s="12" t="s">
        <v>71</v>
      </c>
      <c r="AY843" s="226" t="s">
        <v>210</v>
      </c>
    </row>
    <row r="844" spans="2:51" s="12" customFormat="1" ht="13.5">
      <c r="B844" s="215"/>
      <c r="C844" s="216"/>
      <c r="D844" s="217" t="s">
        <v>219</v>
      </c>
      <c r="E844" s="218" t="s">
        <v>21</v>
      </c>
      <c r="F844" s="219" t="s">
        <v>1259</v>
      </c>
      <c r="G844" s="216"/>
      <c r="H844" s="220">
        <v>0.06</v>
      </c>
      <c r="I844" s="221"/>
      <c r="J844" s="216"/>
      <c r="K844" s="216"/>
      <c r="L844" s="222"/>
      <c r="M844" s="223"/>
      <c r="N844" s="224"/>
      <c r="O844" s="224"/>
      <c r="P844" s="224"/>
      <c r="Q844" s="224"/>
      <c r="R844" s="224"/>
      <c r="S844" s="224"/>
      <c r="T844" s="225"/>
      <c r="AT844" s="226" t="s">
        <v>219</v>
      </c>
      <c r="AU844" s="226" t="s">
        <v>80</v>
      </c>
      <c r="AV844" s="12" t="s">
        <v>80</v>
      </c>
      <c r="AW844" s="12" t="s">
        <v>35</v>
      </c>
      <c r="AX844" s="12" t="s">
        <v>71</v>
      </c>
      <c r="AY844" s="226" t="s">
        <v>210</v>
      </c>
    </row>
    <row r="845" spans="2:51" s="14" customFormat="1" ht="13.5">
      <c r="B845" s="248"/>
      <c r="C845" s="249"/>
      <c r="D845" s="217" t="s">
        <v>219</v>
      </c>
      <c r="E845" s="250" t="s">
        <v>21</v>
      </c>
      <c r="F845" s="251" t="s">
        <v>1025</v>
      </c>
      <c r="G845" s="249"/>
      <c r="H845" s="252">
        <v>0.21</v>
      </c>
      <c r="I845" s="253"/>
      <c r="J845" s="249"/>
      <c r="K845" s="249"/>
      <c r="L845" s="254"/>
      <c r="M845" s="255"/>
      <c r="N845" s="256"/>
      <c r="O845" s="256"/>
      <c r="P845" s="256"/>
      <c r="Q845" s="256"/>
      <c r="R845" s="256"/>
      <c r="S845" s="256"/>
      <c r="T845" s="257"/>
      <c r="AT845" s="258" t="s">
        <v>219</v>
      </c>
      <c r="AU845" s="258" t="s">
        <v>80</v>
      </c>
      <c r="AV845" s="14" t="s">
        <v>88</v>
      </c>
      <c r="AW845" s="14" t="s">
        <v>35</v>
      </c>
      <c r="AX845" s="14" t="s">
        <v>71</v>
      </c>
      <c r="AY845" s="258" t="s">
        <v>210</v>
      </c>
    </row>
    <row r="846" spans="2:51" s="12" customFormat="1" ht="13.5">
      <c r="B846" s="215"/>
      <c r="C846" s="216"/>
      <c r="D846" s="217" t="s">
        <v>219</v>
      </c>
      <c r="E846" s="218" t="s">
        <v>21</v>
      </c>
      <c r="F846" s="219" t="s">
        <v>1260</v>
      </c>
      <c r="G846" s="216"/>
      <c r="H846" s="220">
        <v>0.39</v>
      </c>
      <c r="I846" s="221"/>
      <c r="J846" s="216"/>
      <c r="K846" s="216"/>
      <c r="L846" s="222"/>
      <c r="M846" s="223"/>
      <c r="N846" s="224"/>
      <c r="O846" s="224"/>
      <c r="P846" s="224"/>
      <c r="Q846" s="224"/>
      <c r="R846" s="224"/>
      <c r="S846" s="224"/>
      <c r="T846" s="225"/>
      <c r="AT846" s="226" t="s">
        <v>219</v>
      </c>
      <c r="AU846" s="226" t="s">
        <v>80</v>
      </c>
      <c r="AV846" s="12" t="s">
        <v>80</v>
      </c>
      <c r="AW846" s="12" t="s">
        <v>35</v>
      </c>
      <c r="AX846" s="12" t="s">
        <v>71</v>
      </c>
      <c r="AY846" s="226" t="s">
        <v>210</v>
      </c>
    </row>
    <row r="847" spans="2:51" s="13" customFormat="1" ht="13.5">
      <c r="B847" s="227"/>
      <c r="C847" s="228"/>
      <c r="D847" s="217" t="s">
        <v>219</v>
      </c>
      <c r="E847" s="229" t="s">
        <v>21</v>
      </c>
      <c r="F847" s="230" t="s">
        <v>240</v>
      </c>
      <c r="G847" s="228"/>
      <c r="H847" s="231">
        <v>7.549</v>
      </c>
      <c r="I847" s="232"/>
      <c r="J847" s="228"/>
      <c r="K847" s="228"/>
      <c r="L847" s="233"/>
      <c r="M847" s="234"/>
      <c r="N847" s="235"/>
      <c r="O847" s="235"/>
      <c r="P847" s="235"/>
      <c r="Q847" s="235"/>
      <c r="R847" s="235"/>
      <c r="S847" s="235"/>
      <c r="T847" s="236"/>
      <c r="AT847" s="237" t="s">
        <v>219</v>
      </c>
      <c r="AU847" s="237" t="s">
        <v>80</v>
      </c>
      <c r="AV847" s="13" t="s">
        <v>217</v>
      </c>
      <c r="AW847" s="13" t="s">
        <v>35</v>
      </c>
      <c r="AX847" s="13" t="s">
        <v>78</v>
      </c>
      <c r="AY847" s="237" t="s">
        <v>210</v>
      </c>
    </row>
    <row r="848" spans="2:65" s="1" customFormat="1" ht="16.5" customHeight="1">
      <c r="B848" s="41"/>
      <c r="C848" s="203" t="s">
        <v>1261</v>
      </c>
      <c r="D848" s="203" t="s">
        <v>212</v>
      </c>
      <c r="E848" s="204" t="s">
        <v>1262</v>
      </c>
      <c r="F848" s="205" t="s">
        <v>1263</v>
      </c>
      <c r="G848" s="206" t="s">
        <v>226</v>
      </c>
      <c r="H848" s="207">
        <v>7.549</v>
      </c>
      <c r="I848" s="208"/>
      <c r="J848" s="209">
        <f>ROUND(I848*H848,2)</f>
        <v>0</v>
      </c>
      <c r="K848" s="205" t="s">
        <v>216</v>
      </c>
      <c r="L848" s="61"/>
      <c r="M848" s="210" t="s">
        <v>21</v>
      </c>
      <c r="N848" s="211" t="s">
        <v>42</v>
      </c>
      <c r="O848" s="42"/>
      <c r="P848" s="212">
        <f>O848*H848</f>
        <v>0</v>
      </c>
      <c r="Q848" s="212">
        <v>0</v>
      </c>
      <c r="R848" s="212">
        <f>Q848*H848</f>
        <v>0</v>
      </c>
      <c r="S848" s="212">
        <v>0</v>
      </c>
      <c r="T848" s="213">
        <f>S848*H848</f>
        <v>0</v>
      </c>
      <c r="AR848" s="25" t="s">
        <v>217</v>
      </c>
      <c r="AT848" s="25" t="s">
        <v>212</v>
      </c>
      <c r="AU848" s="25" t="s">
        <v>80</v>
      </c>
      <c r="AY848" s="25" t="s">
        <v>210</v>
      </c>
      <c r="BE848" s="214">
        <f>IF(N848="základní",J848,0)</f>
        <v>0</v>
      </c>
      <c r="BF848" s="214">
        <f>IF(N848="snížená",J848,0)</f>
        <v>0</v>
      </c>
      <c r="BG848" s="214">
        <f>IF(N848="zákl. přenesená",J848,0)</f>
        <v>0</v>
      </c>
      <c r="BH848" s="214">
        <f>IF(N848="sníž. přenesená",J848,0)</f>
        <v>0</v>
      </c>
      <c r="BI848" s="214">
        <f>IF(N848="nulová",J848,0)</f>
        <v>0</v>
      </c>
      <c r="BJ848" s="25" t="s">
        <v>78</v>
      </c>
      <c r="BK848" s="214">
        <f>ROUND(I848*H848,2)</f>
        <v>0</v>
      </c>
      <c r="BL848" s="25" t="s">
        <v>217</v>
      </c>
      <c r="BM848" s="25" t="s">
        <v>1264</v>
      </c>
    </row>
    <row r="849" spans="2:65" s="1" customFormat="1" ht="16.5" customHeight="1">
      <c r="B849" s="41"/>
      <c r="C849" s="203" t="s">
        <v>1265</v>
      </c>
      <c r="D849" s="203" t="s">
        <v>212</v>
      </c>
      <c r="E849" s="204" t="s">
        <v>1266</v>
      </c>
      <c r="F849" s="205" t="s">
        <v>1267</v>
      </c>
      <c r="G849" s="206" t="s">
        <v>274</v>
      </c>
      <c r="H849" s="207">
        <v>0.438</v>
      </c>
      <c r="I849" s="208"/>
      <c r="J849" s="209">
        <f>ROUND(I849*H849,2)</f>
        <v>0</v>
      </c>
      <c r="K849" s="205" t="s">
        <v>216</v>
      </c>
      <c r="L849" s="61"/>
      <c r="M849" s="210" t="s">
        <v>21</v>
      </c>
      <c r="N849" s="211" t="s">
        <v>42</v>
      </c>
      <c r="O849" s="42"/>
      <c r="P849" s="212">
        <f>O849*H849</f>
        <v>0</v>
      </c>
      <c r="Q849" s="212">
        <v>1.06277</v>
      </c>
      <c r="R849" s="212">
        <f>Q849*H849</f>
        <v>0.46549326</v>
      </c>
      <c r="S849" s="212">
        <v>0</v>
      </c>
      <c r="T849" s="213">
        <f>S849*H849</f>
        <v>0</v>
      </c>
      <c r="AR849" s="25" t="s">
        <v>217</v>
      </c>
      <c r="AT849" s="25" t="s">
        <v>212</v>
      </c>
      <c r="AU849" s="25" t="s">
        <v>80</v>
      </c>
      <c r="AY849" s="25" t="s">
        <v>210</v>
      </c>
      <c r="BE849" s="214">
        <f>IF(N849="základní",J849,0)</f>
        <v>0</v>
      </c>
      <c r="BF849" s="214">
        <f>IF(N849="snížená",J849,0)</f>
        <v>0</v>
      </c>
      <c r="BG849" s="214">
        <f>IF(N849="zákl. přenesená",J849,0)</f>
        <v>0</v>
      </c>
      <c r="BH849" s="214">
        <f>IF(N849="sníž. přenesená",J849,0)</f>
        <v>0</v>
      </c>
      <c r="BI849" s="214">
        <f>IF(N849="nulová",J849,0)</f>
        <v>0</v>
      </c>
      <c r="BJ849" s="25" t="s">
        <v>78</v>
      </c>
      <c r="BK849" s="214">
        <f>ROUND(I849*H849,2)</f>
        <v>0</v>
      </c>
      <c r="BL849" s="25" t="s">
        <v>217</v>
      </c>
      <c r="BM849" s="25" t="s">
        <v>1268</v>
      </c>
    </row>
    <row r="850" spans="2:51" s="12" customFormat="1" ht="27">
      <c r="B850" s="215"/>
      <c r="C850" s="216"/>
      <c r="D850" s="217" t="s">
        <v>219</v>
      </c>
      <c r="E850" s="218" t="s">
        <v>21</v>
      </c>
      <c r="F850" s="219" t="s">
        <v>1269</v>
      </c>
      <c r="G850" s="216"/>
      <c r="H850" s="220">
        <v>0.171</v>
      </c>
      <c r="I850" s="221"/>
      <c r="J850" s="216"/>
      <c r="K850" s="216"/>
      <c r="L850" s="222"/>
      <c r="M850" s="223"/>
      <c r="N850" s="224"/>
      <c r="O850" s="224"/>
      <c r="P850" s="224"/>
      <c r="Q850" s="224"/>
      <c r="R850" s="224"/>
      <c r="S850" s="224"/>
      <c r="T850" s="225"/>
      <c r="AT850" s="226" t="s">
        <v>219</v>
      </c>
      <c r="AU850" s="226" t="s">
        <v>80</v>
      </c>
      <c r="AV850" s="12" t="s">
        <v>80</v>
      </c>
      <c r="AW850" s="12" t="s">
        <v>35</v>
      </c>
      <c r="AX850" s="12" t="s">
        <v>71</v>
      </c>
      <c r="AY850" s="226" t="s">
        <v>210</v>
      </c>
    </row>
    <row r="851" spans="2:51" s="12" customFormat="1" ht="13.5">
      <c r="B851" s="215"/>
      <c r="C851" s="216"/>
      <c r="D851" s="217" t="s">
        <v>219</v>
      </c>
      <c r="E851" s="218" t="s">
        <v>21</v>
      </c>
      <c r="F851" s="219" t="s">
        <v>1270</v>
      </c>
      <c r="G851" s="216"/>
      <c r="H851" s="220">
        <v>0.113</v>
      </c>
      <c r="I851" s="221"/>
      <c r="J851" s="216"/>
      <c r="K851" s="216"/>
      <c r="L851" s="222"/>
      <c r="M851" s="223"/>
      <c r="N851" s="224"/>
      <c r="O851" s="224"/>
      <c r="P851" s="224"/>
      <c r="Q851" s="224"/>
      <c r="R851" s="224"/>
      <c r="S851" s="224"/>
      <c r="T851" s="225"/>
      <c r="AT851" s="226" t="s">
        <v>219</v>
      </c>
      <c r="AU851" s="226" t="s">
        <v>80</v>
      </c>
      <c r="AV851" s="12" t="s">
        <v>80</v>
      </c>
      <c r="AW851" s="12" t="s">
        <v>35</v>
      </c>
      <c r="AX851" s="12" t="s">
        <v>71</v>
      </c>
      <c r="AY851" s="226" t="s">
        <v>210</v>
      </c>
    </row>
    <row r="852" spans="2:51" s="12" customFormat="1" ht="13.5">
      <c r="B852" s="215"/>
      <c r="C852" s="216"/>
      <c r="D852" s="217" t="s">
        <v>219</v>
      </c>
      <c r="E852" s="218" t="s">
        <v>21</v>
      </c>
      <c r="F852" s="219" t="s">
        <v>1271</v>
      </c>
      <c r="G852" s="216"/>
      <c r="H852" s="220">
        <v>0.072</v>
      </c>
      <c r="I852" s="221"/>
      <c r="J852" s="216"/>
      <c r="K852" s="216"/>
      <c r="L852" s="222"/>
      <c r="M852" s="223"/>
      <c r="N852" s="224"/>
      <c r="O852" s="224"/>
      <c r="P852" s="224"/>
      <c r="Q852" s="224"/>
      <c r="R852" s="224"/>
      <c r="S852" s="224"/>
      <c r="T852" s="225"/>
      <c r="AT852" s="226" t="s">
        <v>219</v>
      </c>
      <c r="AU852" s="226" t="s">
        <v>80</v>
      </c>
      <c r="AV852" s="12" t="s">
        <v>80</v>
      </c>
      <c r="AW852" s="12" t="s">
        <v>35</v>
      </c>
      <c r="AX852" s="12" t="s">
        <v>71</v>
      </c>
      <c r="AY852" s="226" t="s">
        <v>210</v>
      </c>
    </row>
    <row r="853" spans="2:51" s="14" customFormat="1" ht="13.5">
      <c r="B853" s="248"/>
      <c r="C853" s="249"/>
      <c r="D853" s="217" t="s">
        <v>219</v>
      </c>
      <c r="E853" s="250" t="s">
        <v>21</v>
      </c>
      <c r="F853" s="251" t="s">
        <v>835</v>
      </c>
      <c r="G853" s="249"/>
      <c r="H853" s="252">
        <v>0.356</v>
      </c>
      <c r="I853" s="253"/>
      <c r="J853" s="249"/>
      <c r="K853" s="249"/>
      <c r="L853" s="254"/>
      <c r="M853" s="255"/>
      <c r="N853" s="256"/>
      <c r="O853" s="256"/>
      <c r="P853" s="256"/>
      <c r="Q853" s="256"/>
      <c r="R853" s="256"/>
      <c r="S853" s="256"/>
      <c r="T853" s="257"/>
      <c r="AT853" s="258" t="s">
        <v>219</v>
      </c>
      <c r="AU853" s="258" t="s">
        <v>80</v>
      </c>
      <c r="AV853" s="14" t="s">
        <v>88</v>
      </c>
      <c r="AW853" s="14" t="s">
        <v>35</v>
      </c>
      <c r="AX853" s="14" t="s">
        <v>71</v>
      </c>
      <c r="AY853" s="258" t="s">
        <v>210</v>
      </c>
    </row>
    <row r="854" spans="2:51" s="12" customFormat="1" ht="13.5">
      <c r="B854" s="215"/>
      <c r="C854" s="216"/>
      <c r="D854" s="217" t="s">
        <v>219</v>
      </c>
      <c r="E854" s="218" t="s">
        <v>21</v>
      </c>
      <c r="F854" s="219" t="s">
        <v>1272</v>
      </c>
      <c r="G854" s="216"/>
      <c r="H854" s="220">
        <v>0.041</v>
      </c>
      <c r="I854" s="221"/>
      <c r="J854" s="216"/>
      <c r="K854" s="216"/>
      <c r="L854" s="222"/>
      <c r="M854" s="223"/>
      <c r="N854" s="224"/>
      <c r="O854" s="224"/>
      <c r="P854" s="224"/>
      <c r="Q854" s="224"/>
      <c r="R854" s="224"/>
      <c r="S854" s="224"/>
      <c r="T854" s="225"/>
      <c r="AT854" s="226" t="s">
        <v>219</v>
      </c>
      <c r="AU854" s="226" t="s">
        <v>80</v>
      </c>
      <c r="AV854" s="12" t="s">
        <v>80</v>
      </c>
      <c r="AW854" s="12" t="s">
        <v>35</v>
      </c>
      <c r="AX854" s="12" t="s">
        <v>71</v>
      </c>
      <c r="AY854" s="226" t="s">
        <v>210</v>
      </c>
    </row>
    <row r="855" spans="2:51" s="14" customFormat="1" ht="13.5">
      <c r="B855" s="248"/>
      <c r="C855" s="249"/>
      <c r="D855" s="217" t="s">
        <v>219</v>
      </c>
      <c r="E855" s="250" t="s">
        <v>21</v>
      </c>
      <c r="F855" s="251" t="s">
        <v>1085</v>
      </c>
      <c r="G855" s="249"/>
      <c r="H855" s="252">
        <v>0.041</v>
      </c>
      <c r="I855" s="253"/>
      <c r="J855" s="249"/>
      <c r="K855" s="249"/>
      <c r="L855" s="254"/>
      <c r="M855" s="255"/>
      <c r="N855" s="256"/>
      <c r="O855" s="256"/>
      <c r="P855" s="256"/>
      <c r="Q855" s="256"/>
      <c r="R855" s="256"/>
      <c r="S855" s="256"/>
      <c r="T855" s="257"/>
      <c r="AT855" s="258" t="s">
        <v>219</v>
      </c>
      <c r="AU855" s="258" t="s">
        <v>80</v>
      </c>
      <c r="AV855" s="14" t="s">
        <v>88</v>
      </c>
      <c r="AW855" s="14" t="s">
        <v>35</v>
      </c>
      <c r="AX855" s="14" t="s">
        <v>71</v>
      </c>
      <c r="AY855" s="258" t="s">
        <v>210</v>
      </c>
    </row>
    <row r="856" spans="2:51" s="12" customFormat="1" ht="13.5">
      <c r="B856" s="215"/>
      <c r="C856" s="216"/>
      <c r="D856" s="217" t="s">
        <v>219</v>
      </c>
      <c r="E856" s="218" t="s">
        <v>21</v>
      </c>
      <c r="F856" s="219" t="s">
        <v>1273</v>
      </c>
      <c r="G856" s="216"/>
      <c r="H856" s="220">
        <v>0.041</v>
      </c>
      <c r="I856" s="221"/>
      <c r="J856" s="216"/>
      <c r="K856" s="216"/>
      <c r="L856" s="222"/>
      <c r="M856" s="223"/>
      <c r="N856" s="224"/>
      <c r="O856" s="224"/>
      <c r="P856" s="224"/>
      <c r="Q856" s="224"/>
      <c r="R856" s="224"/>
      <c r="S856" s="224"/>
      <c r="T856" s="225"/>
      <c r="AT856" s="226" t="s">
        <v>219</v>
      </c>
      <c r="AU856" s="226" t="s">
        <v>80</v>
      </c>
      <c r="AV856" s="12" t="s">
        <v>80</v>
      </c>
      <c r="AW856" s="12" t="s">
        <v>35</v>
      </c>
      <c r="AX856" s="12" t="s">
        <v>71</v>
      </c>
      <c r="AY856" s="226" t="s">
        <v>210</v>
      </c>
    </row>
    <row r="857" spans="2:51" s="13" customFormat="1" ht="13.5">
      <c r="B857" s="227"/>
      <c r="C857" s="228"/>
      <c r="D857" s="217" t="s">
        <v>219</v>
      </c>
      <c r="E857" s="229" t="s">
        <v>21</v>
      </c>
      <c r="F857" s="230" t="s">
        <v>240</v>
      </c>
      <c r="G857" s="228"/>
      <c r="H857" s="231">
        <v>0.438</v>
      </c>
      <c r="I857" s="232"/>
      <c r="J857" s="228"/>
      <c r="K857" s="228"/>
      <c r="L857" s="233"/>
      <c r="M857" s="234"/>
      <c r="N857" s="235"/>
      <c r="O857" s="235"/>
      <c r="P857" s="235"/>
      <c r="Q857" s="235"/>
      <c r="R857" s="235"/>
      <c r="S857" s="235"/>
      <c r="T857" s="236"/>
      <c r="AT857" s="237" t="s">
        <v>219</v>
      </c>
      <c r="AU857" s="237" t="s">
        <v>80</v>
      </c>
      <c r="AV857" s="13" t="s">
        <v>217</v>
      </c>
      <c r="AW857" s="13" t="s">
        <v>35</v>
      </c>
      <c r="AX857" s="13" t="s">
        <v>78</v>
      </c>
      <c r="AY857" s="237" t="s">
        <v>210</v>
      </c>
    </row>
    <row r="858" spans="2:65" s="1" customFormat="1" ht="25.5" customHeight="1">
      <c r="B858" s="41"/>
      <c r="C858" s="203" t="s">
        <v>1274</v>
      </c>
      <c r="D858" s="203" t="s">
        <v>212</v>
      </c>
      <c r="E858" s="204" t="s">
        <v>1275</v>
      </c>
      <c r="F858" s="205" t="s">
        <v>1276</v>
      </c>
      <c r="G858" s="206" t="s">
        <v>226</v>
      </c>
      <c r="H858" s="207">
        <v>28.869</v>
      </c>
      <c r="I858" s="208"/>
      <c r="J858" s="209">
        <f>ROUND(I858*H858,2)</f>
        <v>0</v>
      </c>
      <c r="K858" s="205" t="s">
        <v>216</v>
      </c>
      <c r="L858" s="61"/>
      <c r="M858" s="210" t="s">
        <v>21</v>
      </c>
      <c r="N858" s="211" t="s">
        <v>42</v>
      </c>
      <c r="O858" s="42"/>
      <c r="P858" s="212">
        <f>O858*H858</f>
        <v>0</v>
      </c>
      <c r="Q858" s="212">
        <v>0.105</v>
      </c>
      <c r="R858" s="212">
        <f>Q858*H858</f>
        <v>3.0312449999999997</v>
      </c>
      <c r="S858" s="212">
        <v>0</v>
      </c>
      <c r="T858" s="213">
        <f>S858*H858</f>
        <v>0</v>
      </c>
      <c r="AR858" s="25" t="s">
        <v>217</v>
      </c>
      <c r="AT858" s="25" t="s">
        <v>212</v>
      </c>
      <c r="AU858" s="25" t="s">
        <v>80</v>
      </c>
      <c r="AY858" s="25" t="s">
        <v>210</v>
      </c>
      <c r="BE858" s="214">
        <f>IF(N858="základní",J858,0)</f>
        <v>0</v>
      </c>
      <c r="BF858" s="214">
        <f>IF(N858="snížená",J858,0)</f>
        <v>0</v>
      </c>
      <c r="BG858" s="214">
        <f>IF(N858="zákl. přenesená",J858,0)</f>
        <v>0</v>
      </c>
      <c r="BH858" s="214">
        <f>IF(N858="sníž. přenesená",J858,0)</f>
        <v>0</v>
      </c>
      <c r="BI858" s="214">
        <f>IF(N858="nulová",J858,0)</f>
        <v>0</v>
      </c>
      <c r="BJ858" s="25" t="s">
        <v>78</v>
      </c>
      <c r="BK858" s="214">
        <f>ROUND(I858*H858,2)</f>
        <v>0</v>
      </c>
      <c r="BL858" s="25" t="s">
        <v>217</v>
      </c>
      <c r="BM858" s="25" t="s">
        <v>1277</v>
      </c>
    </row>
    <row r="859" spans="2:51" s="12" customFormat="1" ht="13.5">
      <c r="B859" s="215"/>
      <c r="C859" s="216"/>
      <c r="D859" s="217" t="s">
        <v>219</v>
      </c>
      <c r="E859" s="218" t="s">
        <v>21</v>
      </c>
      <c r="F859" s="219" t="s">
        <v>1278</v>
      </c>
      <c r="G859" s="216"/>
      <c r="H859" s="220">
        <v>1.75</v>
      </c>
      <c r="I859" s="221"/>
      <c r="J859" s="216"/>
      <c r="K859" s="216"/>
      <c r="L859" s="222"/>
      <c r="M859" s="223"/>
      <c r="N859" s="224"/>
      <c r="O859" s="224"/>
      <c r="P859" s="224"/>
      <c r="Q859" s="224"/>
      <c r="R859" s="224"/>
      <c r="S859" s="224"/>
      <c r="T859" s="225"/>
      <c r="AT859" s="226" t="s">
        <v>219</v>
      </c>
      <c r="AU859" s="226" t="s">
        <v>80</v>
      </c>
      <c r="AV859" s="12" t="s">
        <v>80</v>
      </c>
      <c r="AW859" s="12" t="s">
        <v>35</v>
      </c>
      <c r="AX859" s="12" t="s">
        <v>71</v>
      </c>
      <c r="AY859" s="226" t="s">
        <v>210</v>
      </c>
    </row>
    <row r="860" spans="2:51" s="12" customFormat="1" ht="27">
      <c r="B860" s="215"/>
      <c r="C860" s="216"/>
      <c r="D860" s="217" t="s">
        <v>219</v>
      </c>
      <c r="E860" s="218" t="s">
        <v>21</v>
      </c>
      <c r="F860" s="219" t="s">
        <v>1279</v>
      </c>
      <c r="G860" s="216"/>
      <c r="H860" s="220">
        <v>1.736</v>
      </c>
      <c r="I860" s="221"/>
      <c r="J860" s="216"/>
      <c r="K860" s="216"/>
      <c r="L860" s="222"/>
      <c r="M860" s="223"/>
      <c r="N860" s="224"/>
      <c r="O860" s="224"/>
      <c r="P860" s="224"/>
      <c r="Q860" s="224"/>
      <c r="R860" s="224"/>
      <c r="S860" s="224"/>
      <c r="T860" s="225"/>
      <c r="AT860" s="226" t="s">
        <v>219</v>
      </c>
      <c r="AU860" s="226" t="s">
        <v>80</v>
      </c>
      <c r="AV860" s="12" t="s">
        <v>80</v>
      </c>
      <c r="AW860" s="12" t="s">
        <v>35</v>
      </c>
      <c r="AX860" s="12" t="s">
        <v>71</v>
      </c>
      <c r="AY860" s="226" t="s">
        <v>210</v>
      </c>
    </row>
    <row r="861" spans="2:51" s="12" customFormat="1" ht="13.5">
      <c r="B861" s="215"/>
      <c r="C861" s="216"/>
      <c r="D861" s="217" t="s">
        <v>219</v>
      </c>
      <c r="E861" s="218" t="s">
        <v>21</v>
      </c>
      <c r="F861" s="219" t="s">
        <v>1280</v>
      </c>
      <c r="G861" s="216"/>
      <c r="H861" s="220">
        <v>1.108</v>
      </c>
      <c r="I861" s="221"/>
      <c r="J861" s="216"/>
      <c r="K861" s="216"/>
      <c r="L861" s="222"/>
      <c r="M861" s="223"/>
      <c r="N861" s="224"/>
      <c r="O861" s="224"/>
      <c r="P861" s="224"/>
      <c r="Q861" s="224"/>
      <c r="R861" s="224"/>
      <c r="S861" s="224"/>
      <c r="T861" s="225"/>
      <c r="AT861" s="226" t="s">
        <v>219</v>
      </c>
      <c r="AU861" s="226" t="s">
        <v>80</v>
      </c>
      <c r="AV861" s="12" t="s">
        <v>80</v>
      </c>
      <c r="AW861" s="12" t="s">
        <v>35</v>
      </c>
      <c r="AX861" s="12" t="s">
        <v>71</v>
      </c>
      <c r="AY861" s="226" t="s">
        <v>210</v>
      </c>
    </row>
    <row r="862" spans="2:51" s="14" customFormat="1" ht="13.5">
      <c r="B862" s="248"/>
      <c r="C862" s="249"/>
      <c r="D862" s="217" t="s">
        <v>219</v>
      </c>
      <c r="E862" s="250" t="s">
        <v>21</v>
      </c>
      <c r="F862" s="251" t="s">
        <v>1251</v>
      </c>
      <c r="G862" s="249"/>
      <c r="H862" s="252">
        <v>4.594</v>
      </c>
      <c r="I862" s="253"/>
      <c r="J862" s="249"/>
      <c r="K862" s="249"/>
      <c r="L862" s="254"/>
      <c r="M862" s="255"/>
      <c r="N862" s="256"/>
      <c r="O862" s="256"/>
      <c r="P862" s="256"/>
      <c r="Q862" s="256"/>
      <c r="R862" s="256"/>
      <c r="S862" s="256"/>
      <c r="T862" s="257"/>
      <c r="AT862" s="258" t="s">
        <v>219</v>
      </c>
      <c r="AU862" s="258" t="s">
        <v>80</v>
      </c>
      <c r="AV862" s="14" t="s">
        <v>88</v>
      </c>
      <c r="AW862" s="14" t="s">
        <v>35</v>
      </c>
      <c r="AX862" s="14" t="s">
        <v>71</v>
      </c>
      <c r="AY862" s="258" t="s">
        <v>210</v>
      </c>
    </row>
    <row r="863" spans="2:51" s="12" customFormat="1" ht="27">
      <c r="B863" s="215"/>
      <c r="C863" s="216"/>
      <c r="D863" s="217" t="s">
        <v>219</v>
      </c>
      <c r="E863" s="218" t="s">
        <v>21</v>
      </c>
      <c r="F863" s="219" t="s">
        <v>1281</v>
      </c>
      <c r="G863" s="216"/>
      <c r="H863" s="220">
        <v>7.4</v>
      </c>
      <c r="I863" s="221"/>
      <c r="J863" s="216"/>
      <c r="K863" s="216"/>
      <c r="L863" s="222"/>
      <c r="M863" s="223"/>
      <c r="N863" s="224"/>
      <c r="O863" s="224"/>
      <c r="P863" s="224"/>
      <c r="Q863" s="224"/>
      <c r="R863" s="224"/>
      <c r="S863" s="224"/>
      <c r="T863" s="225"/>
      <c r="AT863" s="226" t="s">
        <v>219</v>
      </c>
      <c r="AU863" s="226" t="s">
        <v>80</v>
      </c>
      <c r="AV863" s="12" t="s">
        <v>80</v>
      </c>
      <c r="AW863" s="12" t="s">
        <v>35</v>
      </c>
      <c r="AX863" s="12" t="s">
        <v>71</v>
      </c>
      <c r="AY863" s="226" t="s">
        <v>210</v>
      </c>
    </row>
    <row r="864" spans="2:51" s="12" customFormat="1" ht="13.5">
      <c r="B864" s="215"/>
      <c r="C864" s="216"/>
      <c r="D864" s="217" t="s">
        <v>219</v>
      </c>
      <c r="E864" s="218" t="s">
        <v>21</v>
      </c>
      <c r="F864" s="219" t="s">
        <v>1282</v>
      </c>
      <c r="G864" s="216"/>
      <c r="H864" s="220">
        <v>5.1</v>
      </c>
      <c r="I864" s="221"/>
      <c r="J864" s="216"/>
      <c r="K864" s="216"/>
      <c r="L864" s="222"/>
      <c r="M864" s="223"/>
      <c r="N864" s="224"/>
      <c r="O864" s="224"/>
      <c r="P864" s="224"/>
      <c r="Q864" s="224"/>
      <c r="R864" s="224"/>
      <c r="S864" s="224"/>
      <c r="T864" s="225"/>
      <c r="AT864" s="226" t="s">
        <v>219</v>
      </c>
      <c r="AU864" s="226" t="s">
        <v>80</v>
      </c>
      <c r="AV864" s="12" t="s">
        <v>80</v>
      </c>
      <c r="AW864" s="12" t="s">
        <v>35</v>
      </c>
      <c r="AX864" s="12" t="s">
        <v>71</v>
      </c>
      <c r="AY864" s="226" t="s">
        <v>210</v>
      </c>
    </row>
    <row r="865" spans="2:51" s="12" customFormat="1" ht="13.5">
      <c r="B865" s="215"/>
      <c r="C865" s="216"/>
      <c r="D865" s="217" t="s">
        <v>219</v>
      </c>
      <c r="E865" s="218" t="s">
        <v>21</v>
      </c>
      <c r="F865" s="219" t="s">
        <v>1283</v>
      </c>
      <c r="G865" s="216"/>
      <c r="H865" s="220">
        <v>7.842</v>
      </c>
      <c r="I865" s="221"/>
      <c r="J865" s="216"/>
      <c r="K865" s="216"/>
      <c r="L865" s="222"/>
      <c r="M865" s="223"/>
      <c r="N865" s="224"/>
      <c r="O865" s="224"/>
      <c r="P865" s="224"/>
      <c r="Q865" s="224"/>
      <c r="R865" s="224"/>
      <c r="S865" s="224"/>
      <c r="T865" s="225"/>
      <c r="AT865" s="226" t="s">
        <v>219</v>
      </c>
      <c r="AU865" s="226" t="s">
        <v>80</v>
      </c>
      <c r="AV865" s="12" t="s">
        <v>80</v>
      </c>
      <c r="AW865" s="12" t="s">
        <v>35</v>
      </c>
      <c r="AX865" s="12" t="s">
        <v>71</v>
      </c>
      <c r="AY865" s="226" t="s">
        <v>210</v>
      </c>
    </row>
    <row r="866" spans="2:51" s="12" customFormat="1" ht="13.5">
      <c r="B866" s="215"/>
      <c r="C866" s="216"/>
      <c r="D866" s="217" t="s">
        <v>219</v>
      </c>
      <c r="E866" s="218" t="s">
        <v>21</v>
      </c>
      <c r="F866" s="219" t="s">
        <v>1284</v>
      </c>
      <c r="G866" s="216"/>
      <c r="H866" s="220">
        <v>0.333</v>
      </c>
      <c r="I866" s="221"/>
      <c r="J866" s="216"/>
      <c r="K866" s="216"/>
      <c r="L866" s="222"/>
      <c r="M866" s="223"/>
      <c r="N866" s="224"/>
      <c r="O866" s="224"/>
      <c r="P866" s="224"/>
      <c r="Q866" s="224"/>
      <c r="R866" s="224"/>
      <c r="S866" s="224"/>
      <c r="T866" s="225"/>
      <c r="AT866" s="226" t="s">
        <v>219</v>
      </c>
      <c r="AU866" s="226" t="s">
        <v>80</v>
      </c>
      <c r="AV866" s="12" t="s">
        <v>80</v>
      </c>
      <c r="AW866" s="12" t="s">
        <v>35</v>
      </c>
      <c r="AX866" s="12" t="s">
        <v>71</v>
      </c>
      <c r="AY866" s="226" t="s">
        <v>210</v>
      </c>
    </row>
    <row r="867" spans="2:51" s="14" customFormat="1" ht="13.5">
      <c r="B867" s="248"/>
      <c r="C867" s="249"/>
      <c r="D867" s="217" t="s">
        <v>219</v>
      </c>
      <c r="E867" s="250" t="s">
        <v>21</v>
      </c>
      <c r="F867" s="251" t="s">
        <v>1256</v>
      </c>
      <c r="G867" s="249"/>
      <c r="H867" s="252">
        <v>20.675</v>
      </c>
      <c r="I867" s="253"/>
      <c r="J867" s="249"/>
      <c r="K867" s="249"/>
      <c r="L867" s="254"/>
      <c r="M867" s="255"/>
      <c r="N867" s="256"/>
      <c r="O867" s="256"/>
      <c r="P867" s="256"/>
      <c r="Q867" s="256"/>
      <c r="R867" s="256"/>
      <c r="S867" s="256"/>
      <c r="T867" s="257"/>
      <c r="AT867" s="258" t="s">
        <v>219</v>
      </c>
      <c r="AU867" s="258" t="s">
        <v>80</v>
      </c>
      <c r="AV867" s="14" t="s">
        <v>88</v>
      </c>
      <c r="AW867" s="14" t="s">
        <v>35</v>
      </c>
      <c r="AX867" s="14" t="s">
        <v>71</v>
      </c>
      <c r="AY867" s="258" t="s">
        <v>210</v>
      </c>
    </row>
    <row r="868" spans="2:51" s="12" customFormat="1" ht="13.5">
      <c r="B868" s="215"/>
      <c r="C868" s="216"/>
      <c r="D868" s="217" t="s">
        <v>219</v>
      </c>
      <c r="E868" s="218" t="s">
        <v>21</v>
      </c>
      <c r="F868" s="219" t="s">
        <v>1285</v>
      </c>
      <c r="G868" s="216"/>
      <c r="H868" s="220">
        <v>0.54</v>
      </c>
      <c r="I868" s="221"/>
      <c r="J868" s="216"/>
      <c r="K868" s="216"/>
      <c r="L868" s="222"/>
      <c r="M868" s="223"/>
      <c r="N868" s="224"/>
      <c r="O868" s="224"/>
      <c r="P868" s="224"/>
      <c r="Q868" s="224"/>
      <c r="R868" s="224"/>
      <c r="S868" s="224"/>
      <c r="T868" s="225"/>
      <c r="AT868" s="226" t="s">
        <v>219</v>
      </c>
      <c r="AU868" s="226" t="s">
        <v>80</v>
      </c>
      <c r="AV868" s="12" t="s">
        <v>80</v>
      </c>
      <c r="AW868" s="12" t="s">
        <v>35</v>
      </c>
      <c r="AX868" s="12" t="s">
        <v>71</v>
      </c>
      <c r="AY868" s="226" t="s">
        <v>210</v>
      </c>
    </row>
    <row r="869" spans="2:51" s="12" customFormat="1" ht="13.5">
      <c r="B869" s="215"/>
      <c r="C869" s="216"/>
      <c r="D869" s="217" t="s">
        <v>219</v>
      </c>
      <c r="E869" s="218" t="s">
        <v>21</v>
      </c>
      <c r="F869" s="219" t="s">
        <v>1286</v>
      </c>
      <c r="G869" s="216"/>
      <c r="H869" s="220">
        <v>0.36</v>
      </c>
      <c r="I869" s="221"/>
      <c r="J869" s="216"/>
      <c r="K869" s="216"/>
      <c r="L869" s="222"/>
      <c r="M869" s="223"/>
      <c r="N869" s="224"/>
      <c r="O869" s="224"/>
      <c r="P869" s="224"/>
      <c r="Q869" s="224"/>
      <c r="R869" s="224"/>
      <c r="S869" s="224"/>
      <c r="T869" s="225"/>
      <c r="AT869" s="226" t="s">
        <v>219</v>
      </c>
      <c r="AU869" s="226" t="s">
        <v>80</v>
      </c>
      <c r="AV869" s="12" t="s">
        <v>80</v>
      </c>
      <c r="AW869" s="12" t="s">
        <v>35</v>
      </c>
      <c r="AX869" s="12" t="s">
        <v>71</v>
      </c>
      <c r="AY869" s="226" t="s">
        <v>210</v>
      </c>
    </row>
    <row r="870" spans="2:51" s="12" customFormat="1" ht="13.5">
      <c r="B870" s="215"/>
      <c r="C870" s="216"/>
      <c r="D870" s="217" t="s">
        <v>219</v>
      </c>
      <c r="E870" s="218" t="s">
        <v>21</v>
      </c>
      <c r="F870" s="219" t="s">
        <v>1287</v>
      </c>
      <c r="G870" s="216"/>
      <c r="H870" s="220">
        <v>0.36</v>
      </c>
      <c r="I870" s="221"/>
      <c r="J870" s="216"/>
      <c r="K870" s="216"/>
      <c r="L870" s="222"/>
      <c r="M870" s="223"/>
      <c r="N870" s="224"/>
      <c r="O870" s="224"/>
      <c r="P870" s="224"/>
      <c r="Q870" s="224"/>
      <c r="R870" s="224"/>
      <c r="S870" s="224"/>
      <c r="T870" s="225"/>
      <c r="AT870" s="226" t="s">
        <v>219</v>
      </c>
      <c r="AU870" s="226" t="s">
        <v>80</v>
      </c>
      <c r="AV870" s="12" t="s">
        <v>80</v>
      </c>
      <c r="AW870" s="12" t="s">
        <v>35</v>
      </c>
      <c r="AX870" s="12" t="s">
        <v>71</v>
      </c>
      <c r="AY870" s="226" t="s">
        <v>210</v>
      </c>
    </row>
    <row r="871" spans="2:51" s="14" customFormat="1" ht="13.5">
      <c r="B871" s="248"/>
      <c r="C871" s="249"/>
      <c r="D871" s="217" t="s">
        <v>219</v>
      </c>
      <c r="E871" s="250" t="s">
        <v>21</v>
      </c>
      <c r="F871" s="251" t="s">
        <v>1085</v>
      </c>
      <c r="G871" s="249"/>
      <c r="H871" s="252">
        <v>1.26</v>
      </c>
      <c r="I871" s="253"/>
      <c r="J871" s="249"/>
      <c r="K871" s="249"/>
      <c r="L871" s="254"/>
      <c r="M871" s="255"/>
      <c r="N871" s="256"/>
      <c r="O871" s="256"/>
      <c r="P871" s="256"/>
      <c r="Q871" s="256"/>
      <c r="R871" s="256"/>
      <c r="S871" s="256"/>
      <c r="T871" s="257"/>
      <c r="AT871" s="258" t="s">
        <v>219</v>
      </c>
      <c r="AU871" s="258" t="s">
        <v>80</v>
      </c>
      <c r="AV871" s="14" t="s">
        <v>88</v>
      </c>
      <c r="AW871" s="14" t="s">
        <v>35</v>
      </c>
      <c r="AX871" s="14" t="s">
        <v>71</v>
      </c>
      <c r="AY871" s="258" t="s">
        <v>210</v>
      </c>
    </row>
    <row r="872" spans="2:51" s="12" customFormat="1" ht="13.5">
      <c r="B872" s="215"/>
      <c r="C872" s="216"/>
      <c r="D872" s="217" t="s">
        <v>219</v>
      </c>
      <c r="E872" s="218" t="s">
        <v>21</v>
      </c>
      <c r="F872" s="219" t="s">
        <v>1288</v>
      </c>
      <c r="G872" s="216"/>
      <c r="H872" s="220">
        <v>2.34</v>
      </c>
      <c r="I872" s="221"/>
      <c r="J872" s="216"/>
      <c r="K872" s="216"/>
      <c r="L872" s="222"/>
      <c r="M872" s="223"/>
      <c r="N872" s="224"/>
      <c r="O872" s="224"/>
      <c r="P872" s="224"/>
      <c r="Q872" s="224"/>
      <c r="R872" s="224"/>
      <c r="S872" s="224"/>
      <c r="T872" s="225"/>
      <c r="AT872" s="226" t="s">
        <v>219</v>
      </c>
      <c r="AU872" s="226" t="s">
        <v>80</v>
      </c>
      <c r="AV872" s="12" t="s">
        <v>80</v>
      </c>
      <c r="AW872" s="12" t="s">
        <v>35</v>
      </c>
      <c r="AX872" s="12" t="s">
        <v>71</v>
      </c>
      <c r="AY872" s="226" t="s">
        <v>210</v>
      </c>
    </row>
    <row r="873" spans="2:51" s="13" customFormat="1" ht="13.5">
      <c r="B873" s="227"/>
      <c r="C873" s="228"/>
      <c r="D873" s="217" t="s">
        <v>219</v>
      </c>
      <c r="E873" s="229" t="s">
        <v>21</v>
      </c>
      <c r="F873" s="230" t="s">
        <v>240</v>
      </c>
      <c r="G873" s="228"/>
      <c r="H873" s="231">
        <v>28.869</v>
      </c>
      <c r="I873" s="232"/>
      <c r="J873" s="228"/>
      <c r="K873" s="228"/>
      <c r="L873" s="233"/>
      <c r="M873" s="234"/>
      <c r="N873" s="235"/>
      <c r="O873" s="235"/>
      <c r="P873" s="235"/>
      <c r="Q873" s="235"/>
      <c r="R873" s="235"/>
      <c r="S873" s="235"/>
      <c r="T873" s="236"/>
      <c r="AT873" s="237" t="s">
        <v>219</v>
      </c>
      <c r="AU873" s="237" t="s">
        <v>80</v>
      </c>
      <c r="AV873" s="13" t="s">
        <v>217</v>
      </c>
      <c r="AW873" s="13" t="s">
        <v>35</v>
      </c>
      <c r="AX873" s="13" t="s">
        <v>78</v>
      </c>
      <c r="AY873" s="237" t="s">
        <v>210</v>
      </c>
    </row>
    <row r="874" spans="2:65" s="1" customFormat="1" ht="16.5" customHeight="1">
      <c r="B874" s="41"/>
      <c r="C874" s="203" t="s">
        <v>1289</v>
      </c>
      <c r="D874" s="203" t="s">
        <v>212</v>
      </c>
      <c r="E874" s="204" t="s">
        <v>1290</v>
      </c>
      <c r="F874" s="205" t="s">
        <v>1291</v>
      </c>
      <c r="G874" s="206" t="s">
        <v>226</v>
      </c>
      <c r="H874" s="207">
        <v>377.191</v>
      </c>
      <c r="I874" s="208"/>
      <c r="J874" s="209">
        <f>ROUND(I874*H874,2)</f>
        <v>0</v>
      </c>
      <c r="K874" s="205" t="s">
        <v>216</v>
      </c>
      <c r="L874" s="61"/>
      <c r="M874" s="210" t="s">
        <v>21</v>
      </c>
      <c r="N874" s="211" t="s">
        <v>42</v>
      </c>
      <c r="O874" s="42"/>
      <c r="P874" s="212">
        <f>O874*H874</f>
        <v>0</v>
      </c>
      <c r="Q874" s="212">
        <v>0.04984</v>
      </c>
      <c r="R874" s="212">
        <f>Q874*H874</f>
        <v>18.79919944</v>
      </c>
      <c r="S874" s="212">
        <v>0</v>
      </c>
      <c r="T874" s="213">
        <f>S874*H874</f>
        <v>0</v>
      </c>
      <c r="AR874" s="25" t="s">
        <v>217</v>
      </c>
      <c r="AT874" s="25" t="s">
        <v>212</v>
      </c>
      <c r="AU874" s="25" t="s">
        <v>80</v>
      </c>
      <c r="AY874" s="25" t="s">
        <v>210</v>
      </c>
      <c r="BE874" s="214">
        <f>IF(N874="základní",J874,0)</f>
        <v>0</v>
      </c>
      <c r="BF874" s="214">
        <f>IF(N874="snížená",J874,0)</f>
        <v>0</v>
      </c>
      <c r="BG874" s="214">
        <f>IF(N874="zákl. přenesená",J874,0)</f>
        <v>0</v>
      </c>
      <c r="BH874" s="214">
        <f>IF(N874="sníž. přenesená",J874,0)</f>
        <v>0</v>
      </c>
      <c r="BI874" s="214">
        <f>IF(N874="nulová",J874,0)</f>
        <v>0</v>
      </c>
      <c r="BJ874" s="25" t="s">
        <v>78</v>
      </c>
      <c r="BK874" s="214">
        <f>ROUND(I874*H874,2)</f>
        <v>0</v>
      </c>
      <c r="BL874" s="25" t="s">
        <v>217</v>
      </c>
      <c r="BM874" s="25" t="s">
        <v>1292</v>
      </c>
    </row>
    <row r="875" spans="2:51" s="12" customFormat="1" ht="27">
      <c r="B875" s="215"/>
      <c r="C875" s="216"/>
      <c r="D875" s="217" t="s">
        <v>219</v>
      </c>
      <c r="E875" s="218" t="s">
        <v>21</v>
      </c>
      <c r="F875" s="219" t="s">
        <v>1293</v>
      </c>
      <c r="G875" s="216"/>
      <c r="H875" s="220">
        <v>145.98</v>
      </c>
      <c r="I875" s="221"/>
      <c r="J875" s="216"/>
      <c r="K875" s="216"/>
      <c r="L875" s="222"/>
      <c r="M875" s="223"/>
      <c r="N875" s="224"/>
      <c r="O875" s="224"/>
      <c r="P875" s="224"/>
      <c r="Q875" s="224"/>
      <c r="R875" s="224"/>
      <c r="S875" s="224"/>
      <c r="T875" s="225"/>
      <c r="AT875" s="226" t="s">
        <v>219</v>
      </c>
      <c r="AU875" s="226" t="s">
        <v>80</v>
      </c>
      <c r="AV875" s="12" t="s">
        <v>80</v>
      </c>
      <c r="AW875" s="12" t="s">
        <v>35</v>
      </c>
      <c r="AX875" s="12" t="s">
        <v>71</v>
      </c>
      <c r="AY875" s="226" t="s">
        <v>210</v>
      </c>
    </row>
    <row r="876" spans="2:51" s="12" customFormat="1" ht="27">
      <c r="B876" s="215"/>
      <c r="C876" s="216"/>
      <c r="D876" s="217" t="s">
        <v>219</v>
      </c>
      <c r="E876" s="218" t="s">
        <v>21</v>
      </c>
      <c r="F876" s="219" t="s">
        <v>1294</v>
      </c>
      <c r="G876" s="216"/>
      <c r="H876" s="220">
        <v>160.37</v>
      </c>
      <c r="I876" s="221"/>
      <c r="J876" s="216"/>
      <c r="K876" s="216"/>
      <c r="L876" s="222"/>
      <c r="M876" s="223"/>
      <c r="N876" s="224"/>
      <c r="O876" s="224"/>
      <c r="P876" s="224"/>
      <c r="Q876" s="224"/>
      <c r="R876" s="224"/>
      <c r="S876" s="224"/>
      <c r="T876" s="225"/>
      <c r="AT876" s="226" t="s">
        <v>219</v>
      </c>
      <c r="AU876" s="226" t="s">
        <v>80</v>
      </c>
      <c r="AV876" s="12" t="s">
        <v>80</v>
      </c>
      <c r="AW876" s="12" t="s">
        <v>35</v>
      </c>
      <c r="AX876" s="12" t="s">
        <v>71</v>
      </c>
      <c r="AY876" s="226" t="s">
        <v>210</v>
      </c>
    </row>
    <row r="877" spans="2:51" s="12" customFormat="1" ht="27">
      <c r="B877" s="215"/>
      <c r="C877" s="216"/>
      <c r="D877" s="217" t="s">
        <v>219</v>
      </c>
      <c r="E877" s="218" t="s">
        <v>21</v>
      </c>
      <c r="F877" s="219" t="s">
        <v>1295</v>
      </c>
      <c r="G877" s="216"/>
      <c r="H877" s="220">
        <v>70.841</v>
      </c>
      <c r="I877" s="221"/>
      <c r="J877" s="216"/>
      <c r="K877" s="216"/>
      <c r="L877" s="222"/>
      <c r="M877" s="223"/>
      <c r="N877" s="224"/>
      <c r="O877" s="224"/>
      <c r="P877" s="224"/>
      <c r="Q877" s="224"/>
      <c r="R877" s="224"/>
      <c r="S877" s="224"/>
      <c r="T877" s="225"/>
      <c r="AT877" s="226" t="s">
        <v>219</v>
      </c>
      <c r="AU877" s="226" t="s">
        <v>80</v>
      </c>
      <c r="AV877" s="12" t="s">
        <v>80</v>
      </c>
      <c r="AW877" s="12" t="s">
        <v>35</v>
      </c>
      <c r="AX877" s="12" t="s">
        <v>71</v>
      </c>
      <c r="AY877" s="226" t="s">
        <v>210</v>
      </c>
    </row>
    <row r="878" spans="2:51" s="13" customFormat="1" ht="13.5">
      <c r="B878" s="227"/>
      <c r="C878" s="228"/>
      <c r="D878" s="217" t="s">
        <v>219</v>
      </c>
      <c r="E878" s="229" t="s">
        <v>21</v>
      </c>
      <c r="F878" s="230" t="s">
        <v>240</v>
      </c>
      <c r="G878" s="228"/>
      <c r="H878" s="231">
        <v>377.191</v>
      </c>
      <c r="I878" s="232"/>
      <c r="J878" s="228"/>
      <c r="K878" s="228"/>
      <c r="L878" s="233"/>
      <c r="M878" s="234"/>
      <c r="N878" s="235"/>
      <c r="O878" s="235"/>
      <c r="P878" s="235"/>
      <c r="Q878" s="235"/>
      <c r="R878" s="235"/>
      <c r="S878" s="235"/>
      <c r="T878" s="236"/>
      <c r="AT878" s="237" t="s">
        <v>219</v>
      </c>
      <c r="AU878" s="237" t="s">
        <v>80</v>
      </c>
      <c r="AV878" s="13" t="s">
        <v>217</v>
      </c>
      <c r="AW878" s="13" t="s">
        <v>35</v>
      </c>
      <c r="AX878" s="13" t="s">
        <v>78</v>
      </c>
      <c r="AY878" s="237" t="s">
        <v>210</v>
      </c>
    </row>
    <row r="879" spans="2:65" s="1" customFormat="1" ht="16.5" customHeight="1">
      <c r="B879" s="41"/>
      <c r="C879" s="203" t="s">
        <v>1296</v>
      </c>
      <c r="D879" s="203" t="s">
        <v>212</v>
      </c>
      <c r="E879" s="204" t="s">
        <v>1297</v>
      </c>
      <c r="F879" s="205" t="s">
        <v>1298</v>
      </c>
      <c r="G879" s="206" t="s">
        <v>226</v>
      </c>
      <c r="H879" s="207">
        <v>46.555</v>
      </c>
      <c r="I879" s="208"/>
      <c r="J879" s="209">
        <f>ROUND(I879*H879,2)</f>
        <v>0</v>
      </c>
      <c r="K879" s="205" t="s">
        <v>216</v>
      </c>
      <c r="L879" s="61"/>
      <c r="M879" s="210" t="s">
        <v>21</v>
      </c>
      <c r="N879" s="211" t="s">
        <v>42</v>
      </c>
      <c r="O879" s="42"/>
      <c r="P879" s="212">
        <f>O879*H879</f>
        <v>0</v>
      </c>
      <c r="Q879" s="212">
        <v>0.09868</v>
      </c>
      <c r="R879" s="212">
        <f>Q879*H879</f>
        <v>4.5940474</v>
      </c>
      <c r="S879" s="212">
        <v>0</v>
      </c>
      <c r="T879" s="213">
        <f>S879*H879</f>
        <v>0</v>
      </c>
      <c r="AR879" s="25" t="s">
        <v>217</v>
      </c>
      <c r="AT879" s="25" t="s">
        <v>212</v>
      </c>
      <c r="AU879" s="25" t="s">
        <v>80</v>
      </c>
      <c r="AY879" s="25" t="s">
        <v>210</v>
      </c>
      <c r="BE879" s="214">
        <f>IF(N879="základní",J879,0)</f>
        <v>0</v>
      </c>
      <c r="BF879" s="214">
        <f>IF(N879="snížená",J879,0)</f>
        <v>0</v>
      </c>
      <c r="BG879" s="214">
        <f>IF(N879="zákl. přenesená",J879,0)</f>
        <v>0</v>
      </c>
      <c r="BH879" s="214">
        <f>IF(N879="sníž. přenesená",J879,0)</f>
        <v>0</v>
      </c>
      <c r="BI879" s="214">
        <f>IF(N879="nulová",J879,0)</f>
        <v>0</v>
      </c>
      <c r="BJ879" s="25" t="s">
        <v>78</v>
      </c>
      <c r="BK879" s="214">
        <f>ROUND(I879*H879,2)</f>
        <v>0</v>
      </c>
      <c r="BL879" s="25" t="s">
        <v>217</v>
      </c>
      <c r="BM879" s="25" t="s">
        <v>1299</v>
      </c>
    </row>
    <row r="880" spans="2:51" s="12" customFormat="1" ht="13.5">
      <c r="B880" s="215"/>
      <c r="C880" s="216"/>
      <c r="D880" s="217" t="s">
        <v>219</v>
      </c>
      <c r="E880" s="218" t="s">
        <v>21</v>
      </c>
      <c r="F880" s="219" t="s">
        <v>1300</v>
      </c>
      <c r="G880" s="216"/>
      <c r="H880" s="220">
        <v>46.555</v>
      </c>
      <c r="I880" s="221"/>
      <c r="J880" s="216"/>
      <c r="K880" s="216"/>
      <c r="L880" s="222"/>
      <c r="M880" s="223"/>
      <c r="N880" s="224"/>
      <c r="O880" s="224"/>
      <c r="P880" s="224"/>
      <c r="Q880" s="224"/>
      <c r="R880" s="224"/>
      <c r="S880" s="224"/>
      <c r="T880" s="225"/>
      <c r="AT880" s="226" t="s">
        <v>219</v>
      </c>
      <c r="AU880" s="226" t="s">
        <v>80</v>
      </c>
      <c r="AV880" s="12" t="s">
        <v>80</v>
      </c>
      <c r="AW880" s="12" t="s">
        <v>35</v>
      </c>
      <c r="AX880" s="12" t="s">
        <v>78</v>
      </c>
      <c r="AY880" s="226" t="s">
        <v>210</v>
      </c>
    </row>
    <row r="881" spans="2:65" s="1" customFormat="1" ht="16.5" customHeight="1">
      <c r="B881" s="41"/>
      <c r="C881" s="203" t="s">
        <v>1301</v>
      </c>
      <c r="D881" s="203" t="s">
        <v>212</v>
      </c>
      <c r="E881" s="204" t="s">
        <v>1302</v>
      </c>
      <c r="F881" s="205" t="s">
        <v>1303</v>
      </c>
      <c r="G881" s="206" t="s">
        <v>226</v>
      </c>
      <c r="H881" s="207">
        <v>115.23</v>
      </c>
      <c r="I881" s="208"/>
      <c r="J881" s="209">
        <f>ROUND(I881*H881,2)</f>
        <v>0</v>
      </c>
      <c r="K881" s="205" t="s">
        <v>216</v>
      </c>
      <c r="L881" s="61"/>
      <c r="M881" s="210" t="s">
        <v>21</v>
      </c>
      <c r="N881" s="211" t="s">
        <v>42</v>
      </c>
      <c r="O881" s="42"/>
      <c r="P881" s="212">
        <f>O881*H881</f>
        <v>0</v>
      </c>
      <c r="Q881" s="212">
        <v>0.00013</v>
      </c>
      <c r="R881" s="212">
        <f>Q881*H881</f>
        <v>0.014979899999999999</v>
      </c>
      <c r="S881" s="212">
        <v>0</v>
      </c>
      <c r="T881" s="213">
        <f>S881*H881</f>
        <v>0</v>
      </c>
      <c r="AR881" s="25" t="s">
        <v>217</v>
      </c>
      <c r="AT881" s="25" t="s">
        <v>212</v>
      </c>
      <c r="AU881" s="25" t="s">
        <v>80</v>
      </c>
      <c r="AY881" s="25" t="s">
        <v>210</v>
      </c>
      <c r="BE881" s="214">
        <f>IF(N881="základní",J881,0)</f>
        <v>0</v>
      </c>
      <c r="BF881" s="214">
        <f>IF(N881="snížená",J881,0)</f>
        <v>0</v>
      </c>
      <c r="BG881" s="214">
        <f>IF(N881="zákl. přenesená",J881,0)</f>
        <v>0</v>
      </c>
      <c r="BH881" s="214">
        <f>IF(N881="sníž. přenesená",J881,0)</f>
        <v>0</v>
      </c>
      <c r="BI881" s="214">
        <f>IF(N881="nulová",J881,0)</f>
        <v>0</v>
      </c>
      <c r="BJ881" s="25" t="s">
        <v>78</v>
      </c>
      <c r="BK881" s="214">
        <f>ROUND(I881*H881,2)</f>
        <v>0</v>
      </c>
      <c r="BL881" s="25" t="s">
        <v>217</v>
      </c>
      <c r="BM881" s="25" t="s">
        <v>1304</v>
      </c>
    </row>
    <row r="882" spans="2:51" s="12" customFormat="1" ht="13.5">
      <c r="B882" s="215"/>
      <c r="C882" s="216"/>
      <c r="D882" s="217" t="s">
        <v>219</v>
      </c>
      <c r="E882" s="218" t="s">
        <v>21</v>
      </c>
      <c r="F882" s="219" t="s">
        <v>1305</v>
      </c>
      <c r="G882" s="216"/>
      <c r="H882" s="220">
        <v>66.59</v>
      </c>
      <c r="I882" s="221"/>
      <c r="J882" s="216"/>
      <c r="K882" s="216"/>
      <c r="L882" s="222"/>
      <c r="M882" s="223"/>
      <c r="N882" s="224"/>
      <c r="O882" s="224"/>
      <c r="P882" s="224"/>
      <c r="Q882" s="224"/>
      <c r="R882" s="224"/>
      <c r="S882" s="224"/>
      <c r="T882" s="225"/>
      <c r="AT882" s="226" t="s">
        <v>219</v>
      </c>
      <c r="AU882" s="226" t="s">
        <v>80</v>
      </c>
      <c r="AV882" s="12" t="s">
        <v>80</v>
      </c>
      <c r="AW882" s="12" t="s">
        <v>35</v>
      </c>
      <c r="AX882" s="12" t="s">
        <v>71</v>
      </c>
      <c r="AY882" s="226" t="s">
        <v>210</v>
      </c>
    </row>
    <row r="883" spans="2:51" s="14" customFormat="1" ht="13.5">
      <c r="B883" s="248"/>
      <c r="C883" s="249"/>
      <c r="D883" s="217" t="s">
        <v>219</v>
      </c>
      <c r="E883" s="250" t="s">
        <v>21</v>
      </c>
      <c r="F883" s="251" t="s">
        <v>835</v>
      </c>
      <c r="G883" s="249"/>
      <c r="H883" s="252">
        <v>66.59</v>
      </c>
      <c r="I883" s="253"/>
      <c r="J883" s="249"/>
      <c r="K883" s="249"/>
      <c r="L883" s="254"/>
      <c r="M883" s="255"/>
      <c r="N883" s="256"/>
      <c r="O883" s="256"/>
      <c r="P883" s="256"/>
      <c r="Q883" s="256"/>
      <c r="R883" s="256"/>
      <c r="S883" s="256"/>
      <c r="T883" s="257"/>
      <c r="AT883" s="258" t="s">
        <v>219</v>
      </c>
      <c r="AU883" s="258" t="s">
        <v>80</v>
      </c>
      <c r="AV883" s="14" t="s">
        <v>88</v>
      </c>
      <c r="AW883" s="14" t="s">
        <v>35</v>
      </c>
      <c r="AX883" s="14" t="s">
        <v>71</v>
      </c>
      <c r="AY883" s="258" t="s">
        <v>210</v>
      </c>
    </row>
    <row r="884" spans="2:51" s="12" customFormat="1" ht="13.5">
      <c r="B884" s="215"/>
      <c r="C884" s="216"/>
      <c r="D884" s="217" t="s">
        <v>219</v>
      </c>
      <c r="E884" s="218" t="s">
        <v>21</v>
      </c>
      <c r="F884" s="219" t="s">
        <v>1306</v>
      </c>
      <c r="G884" s="216"/>
      <c r="H884" s="220">
        <v>24.11</v>
      </c>
      <c r="I884" s="221"/>
      <c r="J884" s="216"/>
      <c r="K884" s="216"/>
      <c r="L884" s="222"/>
      <c r="M884" s="223"/>
      <c r="N884" s="224"/>
      <c r="O884" s="224"/>
      <c r="P884" s="224"/>
      <c r="Q884" s="224"/>
      <c r="R884" s="224"/>
      <c r="S884" s="224"/>
      <c r="T884" s="225"/>
      <c r="AT884" s="226" t="s">
        <v>219</v>
      </c>
      <c r="AU884" s="226" t="s">
        <v>80</v>
      </c>
      <c r="AV884" s="12" t="s">
        <v>80</v>
      </c>
      <c r="AW884" s="12" t="s">
        <v>35</v>
      </c>
      <c r="AX884" s="12" t="s">
        <v>71</v>
      </c>
      <c r="AY884" s="226" t="s">
        <v>210</v>
      </c>
    </row>
    <row r="885" spans="2:51" s="14" customFormat="1" ht="13.5">
      <c r="B885" s="248"/>
      <c r="C885" s="249"/>
      <c r="D885" s="217" t="s">
        <v>219</v>
      </c>
      <c r="E885" s="250" t="s">
        <v>21</v>
      </c>
      <c r="F885" s="251" t="s">
        <v>735</v>
      </c>
      <c r="G885" s="249"/>
      <c r="H885" s="252">
        <v>24.11</v>
      </c>
      <c r="I885" s="253"/>
      <c r="J885" s="249"/>
      <c r="K885" s="249"/>
      <c r="L885" s="254"/>
      <c r="M885" s="255"/>
      <c r="N885" s="256"/>
      <c r="O885" s="256"/>
      <c r="P885" s="256"/>
      <c r="Q885" s="256"/>
      <c r="R885" s="256"/>
      <c r="S885" s="256"/>
      <c r="T885" s="257"/>
      <c r="AT885" s="258" t="s">
        <v>219</v>
      </c>
      <c r="AU885" s="258" t="s">
        <v>80</v>
      </c>
      <c r="AV885" s="14" t="s">
        <v>88</v>
      </c>
      <c r="AW885" s="14" t="s">
        <v>35</v>
      </c>
      <c r="AX885" s="14" t="s">
        <v>71</v>
      </c>
      <c r="AY885" s="258" t="s">
        <v>210</v>
      </c>
    </row>
    <row r="886" spans="2:51" s="12" customFormat="1" ht="13.5">
      <c r="B886" s="215"/>
      <c r="C886" s="216"/>
      <c r="D886" s="217" t="s">
        <v>219</v>
      </c>
      <c r="E886" s="218" t="s">
        <v>21</v>
      </c>
      <c r="F886" s="219" t="s">
        <v>1307</v>
      </c>
      <c r="G886" s="216"/>
      <c r="H886" s="220">
        <v>24.53</v>
      </c>
      <c r="I886" s="221"/>
      <c r="J886" s="216"/>
      <c r="K886" s="216"/>
      <c r="L886" s="222"/>
      <c r="M886" s="223"/>
      <c r="N886" s="224"/>
      <c r="O886" s="224"/>
      <c r="P886" s="224"/>
      <c r="Q886" s="224"/>
      <c r="R886" s="224"/>
      <c r="S886" s="224"/>
      <c r="T886" s="225"/>
      <c r="AT886" s="226" t="s">
        <v>219</v>
      </c>
      <c r="AU886" s="226" t="s">
        <v>80</v>
      </c>
      <c r="AV886" s="12" t="s">
        <v>80</v>
      </c>
      <c r="AW886" s="12" t="s">
        <v>35</v>
      </c>
      <c r="AX886" s="12" t="s">
        <v>71</v>
      </c>
      <c r="AY886" s="226" t="s">
        <v>210</v>
      </c>
    </row>
    <row r="887" spans="2:51" s="13" customFormat="1" ht="13.5">
      <c r="B887" s="227"/>
      <c r="C887" s="228"/>
      <c r="D887" s="217" t="s">
        <v>219</v>
      </c>
      <c r="E887" s="229" t="s">
        <v>21</v>
      </c>
      <c r="F887" s="230" t="s">
        <v>240</v>
      </c>
      <c r="G887" s="228"/>
      <c r="H887" s="231">
        <v>115.23</v>
      </c>
      <c r="I887" s="232"/>
      <c r="J887" s="228"/>
      <c r="K887" s="228"/>
      <c r="L887" s="233"/>
      <c r="M887" s="234"/>
      <c r="N887" s="235"/>
      <c r="O887" s="235"/>
      <c r="P887" s="235"/>
      <c r="Q887" s="235"/>
      <c r="R887" s="235"/>
      <c r="S887" s="235"/>
      <c r="T887" s="236"/>
      <c r="AT887" s="237" t="s">
        <v>219</v>
      </c>
      <c r="AU887" s="237" t="s">
        <v>80</v>
      </c>
      <c r="AV887" s="13" t="s">
        <v>217</v>
      </c>
      <c r="AW887" s="13" t="s">
        <v>35</v>
      </c>
      <c r="AX887" s="13" t="s">
        <v>78</v>
      </c>
      <c r="AY887" s="237" t="s">
        <v>210</v>
      </c>
    </row>
    <row r="888" spans="2:65" s="1" customFormat="1" ht="25.5" customHeight="1">
      <c r="B888" s="41"/>
      <c r="C888" s="203" t="s">
        <v>1308</v>
      </c>
      <c r="D888" s="203" t="s">
        <v>212</v>
      </c>
      <c r="E888" s="204" t="s">
        <v>1309</v>
      </c>
      <c r="F888" s="205" t="s">
        <v>1310</v>
      </c>
      <c r="G888" s="206" t="s">
        <v>226</v>
      </c>
      <c r="H888" s="207">
        <v>124.98</v>
      </c>
      <c r="I888" s="208"/>
      <c r="J888" s="209">
        <f>ROUND(I888*H888,2)</f>
        <v>0</v>
      </c>
      <c r="K888" s="205" t="s">
        <v>762</v>
      </c>
      <c r="L888" s="61"/>
      <c r="M888" s="210" t="s">
        <v>21</v>
      </c>
      <c r="N888" s="211" t="s">
        <v>42</v>
      </c>
      <c r="O888" s="42"/>
      <c r="P888" s="212">
        <f>O888*H888</f>
        <v>0</v>
      </c>
      <c r="Q888" s="212">
        <v>0.0032</v>
      </c>
      <c r="R888" s="212">
        <f>Q888*H888</f>
        <v>0.399936</v>
      </c>
      <c r="S888" s="212">
        <v>0</v>
      </c>
      <c r="T888" s="213">
        <f>S888*H888</f>
        <v>0</v>
      </c>
      <c r="AR888" s="25" t="s">
        <v>217</v>
      </c>
      <c r="AT888" s="25" t="s">
        <v>212</v>
      </c>
      <c r="AU888" s="25" t="s">
        <v>80</v>
      </c>
      <c r="AY888" s="25" t="s">
        <v>210</v>
      </c>
      <c r="BE888" s="214">
        <f>IF(N888="základní",J888,0)</f>
        <v>0</v>
      </c>
      <c r="BF888" s="214">
        <f>IF(N888="snížená",J888,0)</f>
        <v>0</v>
      </c>
      <c r="BG888" s="214">
        <f>IF(N888="zákl. přenesená",J888,0)</f>
        <v>0</v>
      </c>
      <c r="BH888" s="214">
        <f>IF(N888="sníž. přenesená",J888,0)</f>
        <v>0</v>
      </c>
      <c r="BI888" s="214">
        <f>IF(N888="nulová",J888,0)</f>
        <v>0</v>
      </c>
      <c r="BJ888" s="25" t="s">
        <v>78</v>
      </c>
      <c r="BK888" s="214">
        <f>ROUND(I888*H888,2)</f>
        <v>0</v>
      </c>
      <c r="BL888" s="25" t="s">
        <v>217</v>
      </c>
      <c r="BM888" s="25" t="s">
        <v>1311</v>
      </c>
    </row>
    <row r="889" spans="2:51" s="12" customFormat="1" ht="13.5">
      <c r="B889" s="215"/>
      <c r="C889" s="216"/>
      <c r="D889" s="217" t="s">
        <v>219</v>
      </c>
      <c r="E889" s="218" t="s">
        <v>21</v>
      </c>
      <c r="F889" s="219" t="s">
        <v>1312</v>
      </c>
      <c r="G889" s="216"/>
      <c r="H889" s="220">
        <v>124.98</v>
      </c>
      <c r="I889" s="221"/>
      <c r="J889" s="216"/>
      <c r="K889" s="216"/>
      <c r="L889" s="222"/>
      <c r="M889" s="223"/>
      <c r="N889" s="224"/>
      <c r="O889" s="224"/>
      <c r="P889" s="224"/>
      <c r="Q889" s="224"/>
      <c r="R889" s="224"/>
      <c r="S889" s="224"/>
      <c r="T889" s="225"/>
      <c r="AT889" s="226" t="s">
        <v>219</v>
      </c>
      <c r="AU889" s="226" t="s">
        <v>80</v>
      </c>
      <c r="AV889" s="12" t="s">
        <v>80</v>
      </c>
      <c r="AW889" s="12" t="s">
        <v>35</v>
      </c>
      <c r="AX889" s="12" t="s">
        <v>78</v>
      </c>
      <c r="AY889" s="226" t="s">
        <v>210</v>
      </c>
    </row>
    <row r="890" spans="2:65" s="1" customFormat="1" ht="16.5" customHeight="1">
      <c r="B890" s="41"/>
      <c r="C890" s="203" t="s">
        <v>1313</v>
      </c>
      <c r="D890" s="203" t="s">
        <v>212</v>
      </c>
      <c r="E890" s="204" t="s">
        <v>1314</v>
      </c>
      <c r="F890" s="205" t="s">
        <v>1315</v>
      </c>
      <c r="G890" s="206" t="s">
        <v>226</v>
      </c>
      <c r="H890" s="207">
        <v>13</v>
      </c>
      <c r="I890" s="208"/>
      <c r="J890" s="209">
        <f>ROUND(I890*H890,2)</f>
        <v>0</v>
      </c>
      <c r="K890" s="205" t="s">
        <v>21</v>
      </c>
      <c r="L890" s="61"/>
      <c r="M890" s="210" t="s">
        <v>21</v>
      </c>
      <c r="N890" s="211" t="s">
        <v>42</v>
      </c>
      <c r="O890" s="42"/>
      <c r="P890" s="212">
        <f>O890*H890</f>
        <v>0</v>
      </c>
      <c r="Q890" s="212">
        <v>0.0032</v>
      </c>
      <c r="R890" s="212">
        <f>Q890*H890</f>
        <v>0.041600000000000005</v>
      </c>
      <c r="S890" s="212">
        <v>0</v>
      </c>
      <c r="T890" s="213">
        <f>S890*H890</f>
        <v>0</v>
      </c>
      <c r="AR890" s="25" t="s">
        <v>217</v>
      </c>
      <c r="AT890" s="25" t="s">
        <v>212</v>
      </c>
      <c r="AU890" s="25" t="s">
        <v>80</v>
      </c>
      <c r="AY890" s="25" t="s">
        <v>210</v>
      </c>
      <c r="BE890" s="214">
        <f>IF(N890="základní",J890,0)</f>
        <v>0</v>
      </c>
      <c r="BF890" s="214">
        <f>IF(N890="snížená",J890,0)</f>
        <v>0</v>
      </c>
      <c r="BG890" s="214">
        <f>IF(N890="zákl. přenesená",J890,0)</f>
        <v>0</v>
      </c>
      <c r="BH890" s="214">
        <f>IF(N890="sníž. přenesená",J890,0)</f>
        <v>0</v>
      </c>
      <c r="BI890" s="214">
        <f>IF(N890="nulová",J890,0)</f>
        <v>0</v>
      </c>
      <c r="BJ890" s="25" t="s">
        <v>78</v>
      </c>
      <c r="BK890" s="214">
        <f>ROUND(I890*H890,2)</f>
        <v>0</v>
      </c>
      <c r="BL890" s="25" t="s">
        <v>217</v>
      </c>
      <c r="BM890" s="25" t="s">
        <v>1316</v>
      </c>
    </row>
    <row r="891" spans="2:51" s="12" customFormat="1" ht="13.5">
      <c r="B891" s="215"/>
      <c r="C891" s="216"/>
      <c r="D891" s="217" t="s">
        <v>219</v>
      </c>
      <c r="E891" s="218" t="s">
        <v>21</v>
      </c>
      <c r="F891" s="219" t="s">
        <v>1317</v>
      </c>
      <c r="G891" s="216"/>
      <c r="H891" s="220">
        <v>13</v>
      </c>
      <c r="I891" s="221"/>
      <c r="J891" s="216"/>
      <c r="K891" s="216"/>
      <c r="L891" s="222"/>
      <c r="M891" s="223"/>
      <c r="N891" s="224"/>
      <c r="O891" s="224"/>
      <c r="P891" s="224"/>
      <c r="Q891" s="224"/>
      <c r="R891" s="224"/>
      <c r="S891" s="224"/>
      <c r="T891" s="225"/>
      <c r="AT891" s="226" t="s">
        <v>219</v>
      </c>
      <c r="AU891" s="226" t="s">
        <v>80</v>
      </c>
      <c r="AV891" s="12" t="s">
        <v>80</v>
      </c>
      <c r="AW891" s="12" t="s">
        <v>35</v>
      </c>
      <c r="AX891" s="12" t="s">
        <v>78</v>
      </c>
      <c r="AY891" s="226" t="s">
        <v>210</v>
      </c>
    </row>
    <row r="892" spans="2:65" s="1" customFormat="1" ht="16.5" customHeight="1">
      <c r="B892" s="41"/>
      <c r="C892" s="203" t="s">
        <v>1318</v>
      </c>
      <c r="D892" s="203" t="s">
        <v>212</v>
      </c>
      <c r="E892" s="204" t="s">
        <v>1319</v>
      </c>
      <c r="F892" s="205" t="s">
        <v>1320</v>
      </c>
      <c r="G892" s="206" t="s">
        <v>231</v>
      </c>
      <c r="H892" s="207">
        <v>2.6</v>
      </c>
      <c r="I892" s="208"/>
      <c r="J892" s="209">
        <f>ROUND(I892*H892,2)</f>
        <v>0</v>
      </c>
      <c r="K892" s="205" t="s">
        <v>216</v>
      </c>
      <c r="L892" s="61"/>
      <c r="M892" s="210" t="s">
        <v>21</v>
      </c>
      <c r="N892" s="211" t="s">
        <v>42</v>
      </c>
      <c r="O892" s="42"/>
      <c r="P892" s="212">
        <f>O892*H892</f>
        <v>0</v>
      </c>
      <c r="Q892" s="212">
        <v>2.16</v>
      </c>
      <c r="R892" s="212">
        <f>Q892*H892</f>
        <v>5.6160000000000005</v>
      </c>
      <c r="S892" s="212">
        <v>0</v>
      </c>
      <c r="T892" s="213">
        <f>S892*H892</f>
        <v>0</v>
      </c>
      <c r="AR892" s="25" t="s">
        <v>217</v>
      </c>
      <c r="AT892" s="25" t="s">
        <v>212</v>
      </c>
      <c r="AU892" s="25" t="s">
        <v>80</v>
      </c>
      <c r="AY892" s="25" t="s">
        <v>210</v>
      </c>
      <c r="BE892" s="214">
        <f>IF(N892="základní",J892,0)</f>
        <v>0</v>
      </c>
      <c r="BF892" s="214">
        <f>IF(N892="snížená",J892,0)</f>
        <v>0</v>
      </c>
      <c r="BG892" s="214">
        <f>IF(N892="zákl. přenesená",J892,0)</f>
        <v>0</v>
      </c>
      <c r="BH892" s="214">
        <f>IF(N892="sníž. přenesená",J892,0)</f>
        <v>0</v>
      </c>
      <c r="BI892" s="214">
        <f>IF(N892="nulová",J892,0)</f>
        <v>0</v>
      </c>
      <c r="BJ892" s="25" t="s">
        <v>78</v>
      </c>
      <c r="BK892" s="214">
        <f>ROUND(I892*H892,2)</f>
        <v>0</v>
      </c>
      <c r="BL892" s="25" t="s">
        <v>217</v>
      </c>
      <c r="BM892" s="25" t="s">
        <v>1321</v>
      </c>
    </row>
    <row r="893" spans="2:51" s="12" customFormat="1" ht="13.5">
      <c r="B893" s="215"/>
      <c r="C893" s="216"/>
      <c r="D893" s="217" t="s">
        <v>219</v>
      </c>
      <c r="E893" s="218" t="s">
        <v>21</v>
      </c>
      <c r="F893" s="219" t="s">
        <v>1322</v>
      </c>
      <c r="G893" s="216"/>
      <c r="H893" s="220">
        <v>2.6</v>
      </c>
      <c r="I893" s="221"/>
      <c r="J893" s="216"/>
      <c r="K893" s="216"/>
      <c r="L893" s="222"/>
      <c r="M893" s="223"/>
      <c r="N893" s="224"/>
      <c r="O893" s="224"/>
      <c r="P893" s="224"/>
      <c r="Q893" s="224"/>
      <c r="R893" s="224"/>
      <c r="S893" s="224"/>
      <c r="T893" s="225"/>
      <c r="AT893" s="226" t="s">
        <v>219</v>
      </c>
      <c r="AU893" s="226" t="s">
        <v>80</v>
      </c>
      <c r="AV893" s="12" t="s">
        <v>80</v>
      </c>
      <c r="AW893" s="12" t="s">
        <v>35</v>
      </c>
      <c r="AX893" s="12" t="s">
        <v>78</v>
      </c>
      <c r="AY893" s="226" t="s">
        <v>210</v>
      </c>
    </row>
    <row r="894" spans="2:65" s="1" customFormat="1" ht="16.5" customHeight="1">
      <c r="B894" s="41"/>
      <c r="C894" s="203" t="s">
        <v>1323</v>
      </c>
      <c r="D894" s="203" t="s">
        <v>212</v>
      </c>
      <c r="E894" s="204" t="s">
        <v>1324</v>
      </c>
      <c r="F894" s="205" t="s">
        <v>1325</v>
      </c>
      <c r="G894" s="206" t="s">
        <v>231</v>
      </c>
      <c r="H894" s="207">
        <v>7.864</v>
      </c>
      <c r="I894" s="208"/>
      <c r="J894" s="209">
        <f>ROUND(I894*H894,2)</f>
        <v>0</v>
      </c>
      <c r="K894" s="205" t="s">
        <v>216</v>
      </c>
      <c r="L894" s="61"/>
      <c r="M894" s="210" t="s">
        <v>21</v>
      </c>
      <c r="N894" s="211" t="s">
        <v>42</v>
      </c>
      <c r="O894" s="42"/>
      <c r="P894" s="212">
        <f>O894*H894</f>
        <v>0</v>
      </c>
      <c r="Q894" s="212">
        <v>2.16</v>
      </c>
      <c r="R894" s="212">
        <f>Q894*H894</f>
        <v>16.986240000000002</v>
      </c>
      <c r="S894" s="212">
        <v>0</v>
      </c>
      <c r="T894" s="213">
        <f>S894*H894</f>
        <v>0</v>
      </c>
      <c r="AR894" s="25" t="s">
        <v>217</v>
      </c>
      <c r="AT894" s="25" t="s">
        <v>212</v>
      </c>
      <c r="AU894" s="25" t="s">
        <v>80</v>
      </c>
      <c r="AY894" s="25" t="s">
        <v>210</v>
      </c>
      <c r="BE894" s="214">
        <f>IF(N894="základní",J894,0)</f>
        <v>0</v>
      </c>
      <c r="BF894" s="214">
        <f>IF(N894="snížená",J894,0)</f>
        <v>0</v>
      </c>
      <c r="BG894" s="214">
        <f>IF(N894="zákl. přenesená",J894,0)</f>
        <v>0</v>
      </c>
      <c r="BH894" s="214">
        <f>IF(N894="sníž. přenesená",J894,0)</f>
        <v>0</v>
      </c>
      <c r="BI894" s="214">
        <f>IF(N894="nulová",J894,0)</f>
        <v>0</v>
      </c>
      <c r="BJ894" s="25" t="s">
        <v>78</v>
      </c>
      <c r="BK894" s="214">
        <f>ROUND(I894*H894,2)</f>
        <v>0</v>
      </c>
      <c r="BL894" s="25" t="s">
        <v>217</v>
      </c>
      <c r="BM894" s="25" t="s">
        <v>1326</v>
      </c>
    </row>
    <row r="895" spans="2:51" s="12" customFormat="1" ht="27">
      <c r="B895" s="215"/>
      <c r="C895" s="216"/>
      <c r="D895" s="217" t="s">
        <v>219</v>
      </c>
      <c r="E895" s="218" t="s">
        <v>21</v>
      </c>
      <c r="F895" s="219" t="s">
        <v>1327</v>
      </c>
      <c r="G895" s="216"/>
      <c r="H895" s="220">
        <v>4.614</v>
      </c>
      <c r="I895" s="221"/>
      <c r="J895" s="216"/>
      <c r="K895" s="216"/>
      <c r="L895" s="222"/>
      <c r="M895" s="223"/>
      <c r="N895" s="224"/>
      <c r="O895" s="224"/>
      <c r="P895" s="224"/>
      <c r="Q895" s="224"/>
      <c r="R895" s="224"/>
      <c r="S895" s="224"/>
      <c r="T895" s="225"/>
      <c r="AT895" s="226" t="s">
        <v>219</v>
      </c>
      <c r="AU895" s="226" t="s">
        <v>80</v>
      </c>
      <c r="AV895" s="12" t="s">
        <v>80</v>
      </c>
      <c r="AW895" s="12" t="s">
        <v>35</v>
      </c>
      <c r="AX895" s="12" t="s">
        <v>71</v>
      </c>
      <c r="AY895" s="226" t="s">
        <v>210</v>
      </c>
    </row>
    <row r="896" spans="2:51" s="12" customFormat="1" ht="13.5">
      <c r="B896" s="215"/>
      <c r="C896" s="216"/>
      <c r="D896" s="217" t="s">
        <v>219</v>
      </c>
      <c r="E896" s="218" t="s">
        <v>21</v>
      </c>
      <c r="F896" s="219" t="s">
        <v>1328</v>
      </c>
      <c r="G896" s="216"/>
      <c r="H896" s="220">
        <v>3.25</v>
      </c>
      <c r="I896" s="221"/>
      <c r="J896" s="216"/>
      <c r="K896" s="216"/>
      <c r="L896" s="222"/>
      <c r="M896" s="223"/>
      <c r="N896" s="224"/>
      <c r="O896" s="224"/>
      <c r="P896" s="224"/>
      <c r="Q896" s="224"/>
      <c r="R896" s="224"/>
      <c r="S896" s="224"/>
      <c r="T896" s="225"/>
      <c r="AT896" s="226" t="s">
        <v>219</v>
      </c>
      <c r="AU896" s="226" t="s">
        <v>80</v>
      </c>
      <c r="AV896" s="12" t="s">
        <v>80</v>
      </c>
      <c r="AW896" s="12" t="s">
        <v>35</v>
      </c>
      <c r="AX896" s="12" t="s">
        <v>71</v>
      </c>
      <c r="AY896" s="226" t="s">
        <v>210</v>
      </c>
    </row>
    <row r="897" spans="2:51" s="13" customFormat="1" ht="13.5">
      <c r="B897" s="227"/>
      <c r="C897" s="228"/>
      <c r="D897" s="217" t="s">
        <v>219</v>
      </c>
      <c r="E897" s="229" t="s">
        <v>21</v>
      </c>
      <c r="F897" s="230" t="s">
        <v>240</v>
      </c>
      <c r="G897" s="228"/>
      <c r="H897" s="231">
        <v>7.864</v>
      </c>
      <c r="I897" s="232"/>
      <c r="J897" s="228"/>
      <c r="K897" s="228"/>
      <c r="L897" s="233"/>
      <c r="M897" s="234"/>
      <c r="N897" s="235"/>
      <c r="O897" s="235"/>
      <c r="P897" s="235"/>
      <c r="Q897" s="235"/>
      <c r="R897" s="235"/>
      <c r="S897" s="235"/>
      <c r="T897" s="236"/>
      <c r="AT897" s="237" t="s">
        <v>219</v>
      </c>
      <c r="AU897" s="237" t="s">
        <v>80</v>
      </c>
      <c r="AV897" s="13" t="s">
        <v>217</v>
      </c>
      <c r="AW897" s="13" t="s">
        <v>35</v>
      </c>
      <c r="AX897" s="13" t="s">
        <v>78</v>
      </c>
      <c r="AY897" s="237" t="s">
        <v>210</v>
      </c>
    </row>
    <row r="898" spans="2:65" s="1" customFormat="1" ht="25.5" customHeight="1">
      <c r="B898" s="41"/>
      <c r="C898" s="203" t="s">
        <v>1329</v>
      </c>
      <c r="D898" s="203" t="s">
        <v>212</v>
      </c>
      <c r="E898" s="204" t="s">
        <v>1330</v>
      </c>
      <c r="F898" s="205" t="s">
        <v>1331</v>
      </c>
      <c r="G898" s="206" t="s">
        <v>226</v>
      </c>
      <c r="H898" s="207">
        <v>15.09</v>
      </c>
      <c r="I898" s="208"/>
      <c r="J898" s="209">
        <f>ROUND(I898*H898,2)</f>
        <v>0</v>
      </c>
      <c r="K898" s="205" t="s">
        <v>216</v>
      </c>
      <c r="L898" s="61"/>
      <c r="M898" s="210" t="s">
        <v>21</v>
      </c>
      <c r="N898" s="211" t="s">
        <v>42</v>
      </c>
      <c r="O898" s="42"/>
      <c r="P898" s="212">
        <f>O898*H898</f>
        <v>0</v>
      </c>
      <c r="Q898" s="212">
        <v>0.26141</v>
      </c>
      <c r="R898" s="212">
        <f>Q898*H898</f>
        <v>3.9446768999999997</v>
      </c>
      <c r="S898" s="212">
        <v>0</v>
      </c>
      <c r="T898" s="213">
        <f>S898*H898</f>
        <v>0</v>
      </c>
      <c r="AR898" s="25" t="s">
        <v>217</v>
      </c>
      <c r="AT898" s="25" t="s">
        <v>212</v>
      </c>
      <c r="AU898" s="25" t="s">
        <v>80</v>
      </c>
      <c r="AY898" s="25" t="s">
        <v>210</v>
      </c>
      <c r="BE898" s="214">
        <f>IF(N898="základní",J898,0)</f>
        <v>0</v>
      </c>
      <c r="BF898" s="214">
        <f>IF(N898="snížená",J898,0)</f>
        <v>0</v>
      </c>
      <c r="BG898" s="214">
        <f>IF(N898="zákl. přenesená",J898,0)</f>
        <v>0</v>
      </c>
      <c r="BH898" s="214">
        <f>IF(N898="sníž. přenesená",J898,0)</f>
        <v>0</v>
      </c>
      <c r="BI898" s="214">
        <f>IF(N898="nulová",J898,0)</f>
        <v>0</v>
      </c>
      <c r="BJ898" s="25" t="s">
        <v>78</v>
      </c>
      <c r="BK898" s="214">
        <f>ROUND(I898*H898,2)</f>
        <v>0</v>
      </c>
      <c r="BL898" s="25" t="s">
        <v>217</v>
      </c>
      <c r="BM898" s="25" t="s">
        <v>1332</v>
      </c>
    </row>
    <row r="899" spans="2:51" s="12" customFormat="1" ht="13.5">
      <c r="B899" s="215"/>
      <c r="C899" s="216"/>
      <c r="D899" s="217" t="s">
        <v>219</v>
      </c>
      <c r="E899" s="218" t="s">
        <v>21</v>
      </c>
      <c r="F899" s="219" t="s">
        <v>1333</v>
      </c>
      <c r="G899" s="216"/>
      <c r="H899" s="220">
        <v>15.09</v>
      </c>
      <c r="I899" s="221"/>
      <c r="J899" s="216"/>
      <c r="K899" s="216"/>
      <c r="L899" s="222"/>
      <c r="M899" s="223"/>
      <c r="N899" s="224"/>
      <c r="O899" s="224"/>
      <c r="P899" s="224"/>
      <c r="Q899" s="224"/>
      <c r="R899" s="224"/>
      <c r="S899" s="224"/>
      <c r="T899" s="225"/>
      <c r="AT899" s="226" t="s">
        <v>219</v>
      </c>
      <c r="AU899" s="226" t="s">
        <v>80</v>
      </c>
      <c r="AV899" s="12" t="s">
        <v>80</v>
      </c>
      <c r="AW899" s="12" t="s">
        <v>35</v>
      </c>
      <c r="AX899" s="12" t="s">
        <v>78</v>
      </c>
      <c r="AY899" s="226" t="s">
        <v>210</v>
      </c>
    </row>
    <row r="900" spans="2:65" s="1" customFormat="1" ht="16.5" customHeight="1">
      <c r="B900" s="41"/>
      <c r="C900" s="203" t="s">
        <v>1334</v>
      </c>
      <c r="D900" s="203" t="s">
        <v>212</v>
      </c>
      <c r="E900" s="204" t="s">
        <v>1335</v>
      </c>
      <c r="F900" s="205" t="s">
        <v>1336</v>
      </c>
      <c r="G900" s="206" t="s">
        <v>226</v>
      </c>
      <c r="H900" s="207">
        <v>423.746</v>
      </c>
      <c r="I900" s="208"/>
      <c r="J900" s="209">
        <f>ROUND(I900*H900,2)</f>
        <v>0</v>
      </c>
      <c r="K900" s="205" t="s">
        <v>216</v>
      </c>
      <c r="L900" s="61"/>
      <c r="M900" s="210" t="s">
        <v>21</v>
      </c>
      <c r="N900" s="211" t="s">
        <v>42</v>
      </c>
      <c r="O900" s="42"/>
      <c r="P900" s="212">
        <f>O900*H900</f>
        <v>0</v>
      </c>
      <c r="Q900" s="212">
        <v>0</v>
      </c>
      <c r="R900" s="212">
        <f>Q900*H900</f>
        <v>0</v>
      </c>
      <c r="S900" s="212">
        <v>0</v>
      </c>
      <c r="T900" s="213">
        <f>S900*H900</f>
        <v>0</v>
      </c>
      <c r="AR900" s="25" t="s">
        <v>291</v>
      </c>
      <c r="AT900" s="25" t="s">
        <v>212</v>
      </c>
      <c r="AU900" s="25" t="s">
        <v>80</v>
      </c>
      <c r="AY900" s="25" t="s">
        <v>210</v>
      </c>
      <c r="BE900" s="214">
        <f>IF(N900="základní",J900,0)</f>
        <v>0</v>
      </c>
      <c r="BF900" s="214">
        <f>IF(N900="snížená",J900,0)</f>
        <v>0</v>
      </c>
      <c r="BG900" s="214">
        <f>IF(N900="zákl. přenesená",J900,0)</f>
        <v>0</v>
      </c>
      <c r="BH900" s="214">
        <f>IF(N900="sníž. přenesená",J900,0)</f>
        <v>0</v>
      </c>
      <c r="BI900" s="214">
        <f>IF(N900="nulová",J900,0)</f>
        <v>0</v>
      </c>
      <c r="BJ900" s="25" t="s">
        <v>78</v>
      </c>
      <c r="BK900" s="214">
        <f>ROUND(I900*H900,2)</f>
        <v>0</v>
      </c>
      <c r="BL900" s="25" t="s">
        <v>291</v>
      </c>
      <c r="BM900" s="25" t="s">
        <v>1337</v>
      </c>
    </row>
    <row r="901" spans="2:51" s="12" customFormat="1" ht="13.5">
      <c r="B901" s="215"/>
      <c r="C901" s="216"/>
      <c r="D901" s="217" t="s">
        <v>219</v>
      </c>
      <c r="E901" s="218" t="s">
        <v>21</v>
      </c>
      <c r="F901" s="219" t="s">
        <v>1338</v>
      </c>
      <c r="G901" s="216"/>
      <c r="H901" s="220">
        <v>423.746</v>
      </c>
      <c r="I901" s="221"/>
      <c r="J901" s="216"/>
      <c r="K901" s="216"/>
      <c r="L901" s="222"/>
      <c r="M901" s="223"/>
      <c r="N901" s="224"/>
      <c r="O901" s="224"/>
      <c r="P901" s="224"/>
      <c r="Q901" s="224"/>
      <c r="R901" s="224"/>
      <c r="S901" s="224"/>
      <c r="T901" s="225"/>
      <c r="AT901" s="226" t="s">
        <v>219</v>
      </c>
      <c r="AU901" s="226" t="s">
        <v>80</v>
      </c>
      <c r="AV901" s="12" t="s">
        <v>80</v>
      </c>
      <c r="AW901" s="12" t="s">
        <v>35</v>
      </c>
      <c r="AX901" s="12" t="s">
        <v>78</v>
      </c>
      <c r="AY901" s="226" t="s">
        <v>210</v>
      </c>
    </row>
    <row r="902" spans="2:65" s="1" customFormat="1" ht="16.5" customHeight="1">
      <c r="B902" s="41"/>
      <c r="C902" s="203" t="s">
        <v>1339</v>
      </c>
      <c r="D902" s="203" t="s">
        <v>212</v>
      </c>
      <c r="E902" s="204" t="s">
        <v>1340</v>
      </c>
      <c r="F902" s="205" t="s">
        <v>1341</v>
      </c>
      <c r="G902" s="206" t="s">
        <v>226</v>
      </c>
      <c r="H902" s="207">
        <v>423.746</v>
      </c>
      <c r="I902" s="208"/>
      <c r="J902" s="209">
        <f>ROUND(I902*H902,2)</f>
        <v>0</v>
      </c>
      <c r="K902" s="205" t="s">
        <v>216</v>
      </c>
      <c r="L902" s="61"/>
      <c r="M902" s="210" t="s">
        <v>21</v>
      </c>
      <c r="N902" s="211" t="s">
        <v>42</v>
      </c>
      <c r="O902" s="42"/>
      <c r="P902" s="212">
        <f>O902*H902</f>
        <v>0</v>
      </c>
      <c r="Q902" s="212">
        <v>0.0002</v>
      </c>
      <c r="R902" s="212">
        <f>Q902*H902</f>
        <v>0.0847492</v>
      </c>
      <c r="S902" s="212">
        <v>0</v>
      </c>
      <c r="T902" s="213">
        <f>S902*H902</f>
        <v>0</v>
      </c>
      <c r="AR902" s="25" t="s">
        <v>291</v>
      </c>
      <c r="AT902" s="25" t="s">
        <v>212</v>
      </c>
      <c r="AU902" s="25" t="s">
        <v>80</v>
      </c>
      <c r="AY902" s="25" t="s">
        <v>210</v>
      </c>
      <c r="BE902" s="214">
        <f>IF(N902="základní",J902,0)</f>
        <v>0</v>
      </c>
      <c r="BF902" s="214">
        <f>IF(N902="snížená",J902,0)</f>
        <v>0</v>
      </c>
      <c r="BG902" s="214">
        <f>IF(N902="zákl. přenesená",J902,0)</f>
        <v>0</v>
      </c>
      <c r="BH902" s="214">
        <f>IF(N902="sníž. přenesená",J902,0)</f>
        <v>0</v>
      </c>
      <c r="BI902" s="214">
        <f>IF(N902="nulová",J902,0)</f>
        <v>0</v>
      </c>
      <c r="BJ902" s="25" t="s">
        <v>78</v>
      </c>
      <c r="BK902" s="214">
        <f>ROUND(I902*H902,2)</f>
        <v>0</v>
      </c>
      <c r="BL902" s="25" t="s">
        <v>291</v>
      </c>
      <c r="BM902" s="25" t="s">
        <v>1342</v>
      </c>
    </row>
    <row r="903" spans="2:63" s="11" customFormat="1" ht="29.85" customHeight="1">
      <c r="B903" s="187"/>
      <c r="C903" s="188"/>
      <c r="D903" s="189" t="s">
        <v>70</v>
      </c>
      <c r="E903" s="201" t="s">
        <v>553</v>
      </c>
      <c r="F903" s="201" t="s">
        <v>1343</v>
      </c>
      <c r="G903" s="188"/>
      <c r="H903" s="188"/>
      <c r="I903" s="191"/>
      <c r="J903" s="202">
        <f>BK903</f>
        <v>0</v>
      </c>
      <c r="K903" s="188"/>
      <c r="L903" s="193"/>
      <c r="M903" s="194"/>
      <c r="N903" s="195"/>
      <c r="O903" s="195"/>
      <c r="P903" s="196">
        <f>SUM(P904:P930)</f>
        <v>0</v>
      </c>
      <c r="Q903" s="195"/>
      <c r="R903" s="196">
        <f>SUM(R904:R930)</f>
        <v>1.04535</v>
      </c>
      <c r="S903" s="195"/>
      <c r="T903" s="197">
        <f>SUM(T904:T930)</f>
        <v>0</v>
      </c>
      <c r="AR903" s="198" t="s">
        <v>78</v>
      </c>
      <c r="AT903" s="199" t="s">
        <v>70</v>
      </c>
      <c r="AU903" s="199" t="s">
        <v>78</v>
      </c>
      <c r="AY903" s="198" t="s">
        <v>210</v>
      </c>
      <c r="BK903" s="200">
        <f>SUM(BK904:BK930)</f>
        <v>0</v>
      </c>
    </row>
    <row r="904" spans="2:65" s="1" customFormat="1" ht="16.5" customHeight="1">
      <c r="B904" s="41"/>
      <c r="C904" s="203" t="s">
        <v>1344</v>
      </c>
      <c r="D904" s="203" t="s">
        <v>212</v>
      </c>
      <c r="E904" s="204" t="s">
        <v>1345</v>
      </c>
      <c r="F904" s="205" t="s">
        <v>1346</v>
      </c>
      <c r="G904" s="206" t="s">
        <v>215</v>
      </c>
      <c r="H904" s="207">
        <v>4</v>
      </c>
      <c r="I904" s="208"/>
      <c r="J904" s="209">
        <f>ROUND(I904*H904,2)</f>
        <v>0</v>
      </c>
      <c r="K904" s="205" t="s">
        <v>216</v>
      </c>
      <c r="L904" s="61"/>
      <c r="M904" s="210" t="s">
        <v>21</v>
      </c>
      <c r="N904" s="211" t="s">
        <v>42</v>
      </c>
      <c r="O904" s="42"/>
      <c r="P904" s="212">
        <f>O904*H904</f>
        <v>0</v>
      </c>
      <c r="Q904" s="212">
        <v>0.01698</v>
      </c>
      <c r="R904" s="212">
        <f>Q904*H904</f>
        <v>0.06792</v>
      </c>
      <c r="S904" s="212">
        <v>0</v>
      </c>
      <c r="T904" s="213">
        <f>S904*H904</f>
        <v>0</v>
      </c>
      <c r="AR904" s="25" t="s">
        <v>217</v>
      </c>
      <c r="AT904" s="25" t="s">
        <v>212</v>
      </c>
      <c r="AU904" s="25" t="s">
        <v>80</v>
      </c>
      <c r="AY904" s="25" t="s">
        <v>210</v>
      </c>
      <c r="BE904" s="214">
        <f>IF(N904="základní",J904,0)</f>
        <v>0</v>
      </c>
      <c r="BF904" s="214">
        <f>IF(N904="snížená",J904,0)</f>
        <v>0</v>
      </c>
      <c r="BG904" s="214">
        <f>IF(N904="zákl. přenesená",J904,0)</f>
        <v>0</v>
      </c>
      <c r="BH904" s="214">
        <f>IF(N904="sníž. přenesená",J904,0)</f>
        <v>0</v>
      </c>
      <c r="BI904" s="214">
        <f>IF(N904="nulová",J904,0)</f>
        <v>0</v>
      </c>
      <c r="BJ904" s="25" t="s">
        <v>78</v>
      </c>
      <c r="BK904" s="214">
        <f>ROUND(I904*H904,2)</f>
        <v>0</v>
      </c>
      <c r="BL904" s="25" t="s">
        <v>217</v>
      </c>
      <c r="BM904" s="25" t="s">
        <v>1347</v>
      </c>
    </row>
    <row r="905" spans="2:51" s="12" customFormat="1" ht="13.5">
      <c r="B905" s="215"/>
      <c r="C905" s="216"/>
      <c r="D905" s="217" t="s">
        <v>219</v>
      </c>
      <c r="E905" s="218" t="s">
        <v>21</v>
      </c>
      <c r="F905" s="219" t="s">
        <v>1348</v>
      </c>
      <c r="G905" s="216"/>
      <c r="H905" s="220">
        <v>2</v>
      </c>
      <c r="I905" s="221"/>
      <c r="J905" s="216"/>
      <c r="K905" s="216"/>
      <c r="L905" s="222"/>
      <c r="M905" s="223"/>
      <c r="N905" s="224"/>
      <c r="O905" s="224"/>
      <c r="P905" s="224"/>
      <c r="Q905" s="224"/>
      <c r="R905" s="224"/>
      <c r="S905" s="224"/>
      <c r="T905" s="225"/>
      <c r="AT905" s="226" t="s">
        <v>219</v>
      </c>
      <c r="AU905" s="226" t="s">
        <v>80</v>
      </c>
      <c r="AV905" s="12" t="s">
        <v>80</v>
      </c>
      <c r="AW905" s="12" t="s">
        <v>35</v>
      </c>
      <c r="AX905" s="12" t="s">
        <v>71</v>
      </c>
      <c r="AY905" s="226" t="s">
        <v>210</v>
      </c>
    </row>
    <row r="906" spans="2:51" s="12" customFormat="1" ht="13.5">
      <c r="B906" s="215"/>
      <c r="C906" s="216"/>
      <c r="D906" s="217" t="s">
        <v>219</v>
      </c>
      <c r="E906" s="218" t="s">
        <v>21</v>
      </c>
      <c r="F906" s="219" t="s">
        <v>1349</v>
      </c>
      <c r="G906" s="216"/>
      <c r="H906" s="220">
        <v>2</v>
      </c>
      <c r="I906" s="221"/>
      <c r="J906" s="216"/>
      <c r="K906" s="216"/>
      <c r="L906" s="222"/>
      <c r="M906" s="223"/>
      <c r="N906" s="224"/>
      <c r="O906" s="224"/>
      <c r="P906" s="224"/>
      <c r="Q906" s="224"/>
      <c r="R906" s="224"/>
      <c r="S906" s="224"/>
      <c r="T906" s="225"/>
      <c r="AT906" s="226" t="s">
        <v>219</v>
      </c>
      <c r="AU906" s="226" t="s">
        <v>80</v>
      </c>
      <c r="AV906" s="12" t="s">
        <v>80</v>
      </c>
      <c r="AW906" s="12" t="s">
        <v>35</v>
      </c>
      <c r="AX906" s="12" t="s">
        <v>71</v>
      </c>
      <c r="AY906" s="226" t="s">
        <v>210</v>
      </c>
    </row>
    <row r="907" spans="2:51" s="13" customFormat="1" ht="13.5">
      <c r="B907" s="227"/>
      <c r="C907" s="228"/>
      <c r="D907" s="217" t="s">
        <v>219</v>
      </c>
      <c r="E907" s="229" t="s">
        <v>21</v>
      </c>
      <c r="F907" s="230" t="s">
        <v>240</v>
      </c>
      <c r="G907" s="228"/>
      <c r="H907" s="231">
        <v>4</v>
      </c>
      <c r="I907" s="232"/>
      <c r="J907" s="228"/>
      <c r="K907" s="228"/>
      <c r="L907" s="233"/>
      <c r="M907" s="234"/>
      <c r="N907" s="235"/>
      <c r="O907" s="235"/>
      <c r="P907" s="235"/>
      <c r="Q907" s="235"/>
      <c r="R907" s="235"/>
      <c r="S907" s="235"/>
      <c r="T907" s="236"/>
      <c r="AT907" s="237" t="s">
        <v>219</v>
      </c>
      <c r="AU907" s="237" t="s">
        <v>80</v>
      </c>
      <c r="AV907" s="13" t="s">
        <v>217</v>
      </c>
      <c r="AW907" s="13" t="s">
        <v>35</v>
      </c>
      <c r="AX907" s="13" t="s">
        <v>78</v>
      </c>
      <c r="AY907" s="237" t="s">
        <v>210</v>
      </c>
    </row>
    <row r="908" spans="2:65" s="1" customFormat="1" ht="16.5" customHeight="1">
      <c r="B908" s="41"/>
      <c r="C908" s="238" t="s">
        <v>1350</v>
      </c>
      <c r="D908" s="238" t="s">
        <v>302</v>
      </c>
      <c r="E908" s="239" t="s">
        <v>1351</v>
      </c>
      <c r="F908" s="240" t="s">
        <v>1352</v>
      </c>
      <c r="G908" s="241" t="s">
        <v>215</v>
      </c>
      <c r="H908" s="242">
        <v>2</v>
      </c>
      <c r="I908" s="243"/>
      <c r="J908" s="244">
        <f>ROUND(I908*H908,2)</f>
        <v>0</v>
      </c>
      <c r="K908" s="240" t="s">
        <v>216</v>
      </c>
      <c r="L908" s="245"/>
      <c r="M908" s="246" t="s">
        <v>21</v>
      </c>
      <c r="N908" s="247" t="s">
        <v>42</v>
      </c>
      <c r="O908" s="42"/>
      <c r="P908" s="212">
        <f>O908*H908</f>
        <v>0</v>
      </c>
      <c r="Q908" s="212">
        <v>0.01802</v>
      </c>
      <c r="R908" s="212">
        <f>Q908*H908</f>
        <v>0.03604</v>
      </c>
      <c r="S908" s="212">
        <v>0</v>
      </c>
      <c r="T908" s="213">
        <f>S908*H908</f>
        <v>0</v>
      </c>
      <c r="AR908" s="25" t="s">
        <v>252</v>
      </c>
      <c r="AT908" s="25" t="s">
        <v>302</v>
      </c>
      <c r="AU908" s="25" t="s">
        <v>80</v>
      </c>
      <c r="AY908" s="25" t="s">
        <v>210</v>
      </c>
      <c r="BE908" s="214">
        <f>IF(N908="základní",J908,0)</f>
        <v>0</v>
      </c>
      <c r="BF908" s="214">
        <f>IF(N908="snížená",J908,0)</f>
        <v>0</v>
      </c>
      <c r="BG908" s="214">
        <f>IF(N908="zákl. přenesená",J908,0)</f>
        <v>0</v>
      </c>
      <c r="BH908" s="214">
        <f>IF(N908="sníž. přenesená",J908,0)</f>
        <v>0</v>
      </c>
      <c r="BI908" s="214">
        <f>IF(N908="nulová",J908,0)</f>
        <v>0</v>
      </c>
      <c r="BJ908" s="25" t="s">
        <v>78</v>
      </c>
      <c r="BK908" s="214">
        <f>ROUND(I908*H908,2)</f>
        <v>0</v>
      </c>
      <c r="BL908" s="25" t="s">
        <v>217</v>
      </c>
      <c r="BM908" s="25" t="s">
        <v>1353</v>
      </c>
    </row>
    <row r="909" spans="2:51" s="12" customFormat="1" ht="13.5">
      <c r="B909" s="215"/>
      <c r="C909" s="216"/>
      <c r="D909" s="217" t="s">
        <v>219</v>
      </c>
      <c r="E909" s="218" t="s">
        <v>21</v>
      </c>
      <c r="F909" s="219" t="s">
        <v>479</v>
      </c>
      <c r="G909" s="216"/>
      <c r="H909" s="220">
        <v>2</v>
      </c>
      <c r="I909" s="221"/>
      <c r="J909" s="216"/>
      <c r="K909" s="216"/>
      <c r="L909" s="222"/>
      <c r="M909" s="223"/>
      <c r="N909" s="224"/>
      <c r="O909" s="224"/>
      <c r="P909" s="224"/>
      <c r="Q909" s="224"/>
      <c r="R909" s="224"/>
      <c r="S909" s="224"/>
      <c r="T909" s="225"/>
      <c r="AT909" s="226" t="s">
        <v>219</v>
      </c>
      <c r="AU909" s="226" t="s">
        <v>80</v>
      </c>
      <c r="AV909" s="12" t="s">
        <v>80</v>
      </c>
      <c r="AW909" s="12" t="s">
        <v>35</v>
      </c>
      <c r="AX909" s="12" t="s">
        <v>78</v>
      </c>
      <c r="AY909" s="226" t="s">
        <v>210</v>
      </c>
    </row>
    <row r="910" spans="2:65" s="1" customFormat="1" ht="16.5" customHeight="1">
      <c r="B910" s="41"/>
      <c r="C910" s="238" t="s">
        <v>1354</v>
      </c>
      <c r="D910" s="238" t="s">
        <v>302</v>
      </c>
      <c r="E910" s="239" t="s">
        <v>1355</v>
      </c>
      <c r="F910" s="240" t="s">
        <v>1356</v>
      </c>
      <c r="G910" s="241" t="s">
        <v>215</v>
      </c>
      <c r="H910" s="242">
        <v>2</v>
      </c>
      <c r="I910" s="243"/>
      <c r="J910" s="244">
        <f>ROUND(I910*H910,2)</f>
        <v>0</v>
      </c>
      <c r="K910" s="240" t="s">
        <v>216</v>
      </c>
      <c r="L910" s="245"/>
      <c r="M910" s="246" t="s">
        <v>21</v>
      </c>
      <c r="N910" s="247" t="s">
        <v>42</v>
      </c>
      <c r="O910" s="42"/>
      <c r="P910" s="212">
        <f>O910*H910</f>
        <v>0</v>
      </c>
      <c r="Q910" s="212">
        <v>0.01765</v>
      </c>
      <c r="R910" s="212">
        <f>Q910*H910</f>
        <v>0.0353</v>
      </c>
      <c r="S910" s="212">
        <v>0</v>
      </c>
      <c r="T910" s="213">
        <f>S910*H910</f>
        <v>0</v>
      </c>
      <c r="AR910" s="25" t="s">
        <v>252</v>
      </c>
      <c r="AT910" s="25" t="s">
        <v>302</v>
      </c>
      <c r="AU910" s="25" t="s">
        <v>80</v>
      </c>
      <c r="AY910" s="25" t="s">
        <v>210</v>
      </c>
      <c r="BE910" s="214">
        <f>IF(N910="základní",J910,0)</f>
        <v>0</v>
      </c>
      <c r="BF910" s="214">
        <f>IF(N910="snížená",J910,0)</f>
        <v>0</v>
      </c>
      <c r="BG910" s="214">
        <f>IF(N910="zákl. přenesená",J910,0)</f>
        <v>0</v>
      </c>
      <c r="BH910" s="214">
        <f>IF(N910="sníž. přenesená",J910,0)</f>
        <v>0</v>
      </c>
      <c r="BI910" s="214">
        <f>IF(N910="nulová",J910,0)</f>
        <v>0</v>
      </c>
      <c r="BJ910" s="25" t="s">
        <v>78</v>
      </c>
      <c r="BK910" s="214">
        <f>ROUND(I910*H910,2)</f>
        <v>0</v>
      </c>
      <c r="BL910" s="25" t="s">
        <v>217</v>
      </c>
      <c r="BM910" s="25" t="s">
        <v>1357</v>
      </c>
    </row>
    <row r="911" spans="2:51" s="12" customFormat="1" ht="13.5">
      <c r="B911" s="215"/>
      <c r="C911" s="216"/>
      <c r="D911" s="217" t="s">
        <v>219</v>
      </c>
      <c r="E911" s="218" t="s">
        <v>21</v>
      </c>
      <c r="F911" s="219" t="s">
        <v>1358</v>
      </c>
      <c r="G911" s="216"/>
      <c r="H911" s="220">
        <v>2</v>
      </c>
      <c r="I911" s="221"/>
      <c r="J911" s="216"/>
      <c r="K911" s="216"/>
      <c r="L911" s="222"/>
      <c r="M911" s="223"/>
      <c r="N911" s="224"/>
      <c r="O911" s="224"/>
      <c r="P911" s="224"/>
      <c r="Q911" s="224"/>
      <c r="R911" s="224"/>
      <c r="S911" s="224"/>
      <c r="T911" s="225"/>
      <c r="AT911" s="226" t="s">
        <v>219</v>
      </c>
      <c r="AU911" s="226" t="s">
        <v>80</v>
      </c>
      <c r="AV911" s="12" t="s">
        <v>80</v>
      </c>
      <c r="AW911" s="12" t="s">
        <v>35</v>
      </c>
      <c r="AX911" s="12" t="s">
        <v>78</v>
      </c>
      <c r="AY911" s="226" t="s">
        <v>210</v>
      </c>
    </row>
    <row r="912" spans="2:65" s="1" customFormat="1" ht="16.5" customHeight="1">
      <c r="B912" s="41"/>
      <c r="C912" s="203" t="s">
        <v>1359</v>
      </c>
      <c r="D912" s="203" t="s">
        <v>212</v>
      </c>
      <c r="E912" s="204" t="s">
        <v>1360</v>
      </c>
      <c r="F912" s="205" t="s">
        <v>1361</v>
      </c>
      <c r="G912" s="206" t="s">
        <v>215</v>
      </c>
      <c r="H912" s="207">
        <v>10</v>
      </c>
      <c r="I912" s="208"/>
      <c r="J912" s="209">
        <f>ROUND(I912*H912,2)</f>
        <v>0</v>
      </c>
      <c r="K912" s="205" t="s">
        <v>216</v>
      </c>
      <c r="L912" s="61"/>
      <c r="M912" s="210" t="s">
        <v>21</v>
      </c>
      <c r="N912" s="211" t="s">
        <v>42</v>
      </c>
      <c r="O912" s="42"/>
      <c r="P912" s="212">
        <f>O912*H912</f>
        <v>0</v>
      </c>
      <c r="Q912" s="212">
        <v>0.04684</v>
      </c>
      <c r="R912" s="212">
        <f>Q912*H912</f>
        <v>0.4684</v>
      </c>
      <c r="S912" s="212">
        <v>0</v>
      </c>
      <c r="T912" s="213">
        <f>S912*H912</f>
        <v>0</v>
      </c>
      <c r="AR912" s="25" t="s">
        <v>217</v>
      </c>
      <c r="AT912" s="25" t="s">
        <v>212</v>
      </c>
      <c r="AU912" s="25" t="s">
        <v>80</v>
      </c>
      <c r="AY912" s="25" t="s">
        <v>210</v>
      </c>
      <c r="BE912" s="214">
        <f>IF(N912="základní",J912,0)</f>
        <v>0</v>
      </c>
      <c r="BF912" s="214">
        <f>IF(N912="snížená",J912,0)</f>
        <v>0</v>
      </c>
      <c r="BG912" s="214">
        <f>IF(N912="zákl. přenesená",J912,0)</f>
        <v>0</v>
      </c>
      <c r="BH912" s="214">
        <f>IF(N912="sníž. přenesená",J912,0)</f>
        <v>0</v>
      </c>
      <c r="BI912" s="214">
        <f>IF(N912="nulová",J912,0)</f>
        <v>0</v>
      </c>
      <c r="BJ912" s="25" t="s">
        <v>78</v>
      </c>
      <c r="BK912" s="214">
        <f>ROUND(I912*H912,2)</f>
        <v>0</v>
      </c>
      <c r="BL912" s="25" t="s">
        <v>217</v>
      </c>
      <c r="BM912" s="25" t="s">
        <v>1362</v>
      </c>
    </row>
    <row r="913" spans="2:51" s="12" customFormat="1" ht="13.5">
      <c r="B913" s="215"/>
      <c r="C913" s="216"/>
      <c r="D913" s="217" t="s">
        <v>219</v>
      </c>
      <c r="E913" s="218" t="s">
        <v>21</v>
      </c>
      <c r="F913" s="219" t="s">
        <v>1363</v>
      </c>
      <c r="G913" s="216"/>
      <c r="H913" s="220">
        <v>6</v>
      </c>
      <c r="I913" s="221"/>
      <c r="J913" s="216"/>
      <c r="K913" s="216"/>
      <c r="L913" s="222"/>
      <c r="M913" s="223"/>
      <c r="N913" s="224"/>
      <c r="O913" s="224"/>
      <c r="P913" s="224"/>
      <c r="Q913" s="224"/>
      <c r="R913" s="224"/>
      <c r="S913" s="224"/>
      <c r="T913" s="225"/>
      <c r="AT913" s="226" t="s">
        <v>219</v>
      </c>
      <c r="AU913" s="226" t="s">
        <v>80</v>
      </c>
      <c r="AV913" s="12" t="s">
        <v>80</v>
      </c>
      <c r="AW913" s="12" t="s">
        <v>35</v>
      </c>
      <c r="AX913" s="12" t="s">
        <v>71</v>
      </c>
      <c r="AY913" s="226" t="s">
        <v>210</v>
      </c>
    </row>
    <row r="914" spans="2:51" s="12" customFormat="1" ht="13.5">
      <c r="B914" s="215"/>
      <c r="C914" s="216"/>
      <c r="D914" s="217" t="s">
        <v>219</v>
      </c>
      <c r="E914" s="218" t="s">
        <v>21</v>
      </c>
      <c r="F914" s="219" t="s">
        <v>1358</v>
      </c>
      <c r="G914" s="216"/>
      <c r="H914" s="220">
        <v>2</v>
      </c>
      <c r="I914" s="221"/>
      <c r="J914" s="216"/>
      <c r="K914" s="216"/>
      <c r="L914" s="222"/>
      <c r="M914" s="223"/>
      <c r="N914" s="224"/>
      <c r="O914" s="224"/>
      <c r="P914" s="224"/>
      <c r="Q914" s="224"/>
      <c r="R914" s="224"/>
      <c r="S914" s="224"/>
      <c r="T914" s="225"/>
      <c r="AT914" s="226" t="s">
        <v>219</v>
      </c>
      <c r="AU914" s="226" t="s">
        <v>80</v>
      </c>
      <c r="AV914" s="12" t="s">
        <v>80</v>
      </c>
      <c r="AW914" s="12" t="s">
        <v>35</v>
      </c>
      <c r="AX914" s="12" t="s">
        <v>71</v>
      </c>
      <c r="AY914" s="226" t="s">
        <v>210</v>
      </c>
    </row>
    <row r="915" spans="2:51" s="12" customFormat="1" ht="13.5">
      <c r="B915" s="215"/>
      <c r="C915" s="216"/>
      <c r="D915" s="217" t="s">
        <v>219</v>
      </c>
      <c r="E915" s="218" t="s">
        <v>21</v>
      </c>
      <c r="F915" s="219" t="s">
        <v>1364</v>
      </c>
      <c r="G915" s="216"/>
      <c r="H915" s="220">
        <v>1</v>
      </c>
      <c r="I915" s="221"/>
      <c r="J915" s="216"/>
      <c r="K915" s="216"/>
      <c r="L915" s="222"/>
      <c r="M915" s="223"/>
      <c r="N915" s="224"/>
      <c r="O915" s="224"/>
      <c r="P915" s="224"/>
      <c r="Q915" s="224"/>
      <c r="R915" s="224"/>
      <c r="S915" s="224"/>
      <c r="T915" s="225"/>
      <c r="AT915" s="226" t="s">
        <v>219</v>
      </c>
      <c r="AU915" s="226" t="s">
        <v>80</v>
      </c>
      <c r="AV915" s="12" t="s">
        <v>80</v>
      </c>
      <c r="AW915" s="12" t="s">
        <v>35</v>
      </c>
      <c r="AX915" s="12" t="s">
        <v>71</v>
      </c>
      <c r="AY915" s="226" t="s">
        <v>210</v>
      </c>
    </row>
    <row r="916" spans="2:51" s="12" customFormat="1" ht="13.5">
      <c r="B916" s="215"/>
      <c r="C916" s="216"/>
      <c r="D916" s="217" t="s">
        <v>219</v>
      </c>
      <c r="E916" s="218" t="s">
        <v>21</v>
      </c>
      <c r="F916" s="219" t="s">
        <v>1365</v>
      </c>
      <c r="G916" s="216"/>
      <c r="H916" s="220">
        <v>1</v>
      </c>
      <c r="I916" s="221"/>
      <c r="J916" s="216"/>
      <c r="K916" s="216"/>
      <c r="L916" s="222"/>
      <c r="M916" s="223"/>
      <c r="N916" s="224"/>
      <c r="O916" s="224"/>
      <c r="P916" s="224"/>
      <c r="Q916" s="224"/>
      <c r="R916" s="224"/>
      <c r="S916" s="224"/>
      <c r="T916" s="225"/>
      <c r="AT916" s="226" t="s">
        <v>219</v>
      </c>
      <c r="AU916" s="226" t="s">
        <v>80</v>
      </c>
      <c r="AV916" s="12" t="s">
        <v>80</v>
      </c>
      <c r="AW916" s="12" t="s">
        <v>35</v>
      </c>
      <c r="AX916" s="12" t="s">
        <v>71</v>
      </c>
      <c r="AY916" s="226" t="s">
        <v>210</v>
      </c>
    </row>
    <row r="917" spans="2:51" s="13" customFormat="1" ht="13.5">
      <c r="B917" s="227"/>
      <c r="C917" s="228"/>
      <c r="D917" s="217" t="s">
        <v>219</v>
      </c>
      <c r="E917" s="229" t="s">
        <v>21</v>
      </c>
      <c r="F917" s="230" t="s">
        <v>240</v>
      </c>
      <c r="G917" s="228"/>
      <c r="H917" s="231">
        <v>10</v>
      </c>
      <c r="I917" s="232"/>
      <c r="J917" s="228"/>
      <c r="K917" s="228"/>
      <c r="L917" s="233"/>
      <c r="M917" s="234"/>
      <c r="N917" s="235"/>
      <c r="O917" s="235"/>
      <c r="P917" s="235"/>
      <c r="Q917" s="235"/>
      <c r="R917" s="235"/>
      <c r="S917" s="235"/>
      <c r="T917" s="236"/>
      <c r="AT917" s="237" t="s">
        <v>219</v>
      </c>
      <c r="AU917" s="237" t="s">
        <v>80</v>
      </c>
      <c r="AV917" s="13" t="s">
        <v>217</v>
      </c>
      <c r="AW917" s="13" t="s">
        <v>35</v>
      </c>
      <c r="AX917" s="13" t="s">
        <v>78</v>
      </c>
      <c r="AY917" s="237" t="s">
        <v>210</v>
      </c>
    </row>
    <row r="918" spans="2:65" s="1" customFormat="1" ht="16.5" customHeight="1">
      <c r="B918" s="41"/>
      <c r="C918" s="238" t="s">
        <v>1366</v>
      </c>
      <c r="D918" s="238" t="s">
        <v>302</v>
      </c>
      <c r="E918" s="239" t="s">
        <v>1367</v>
      </c>
      <c r="F918" s="240" t="s">
        <v>1368</v>
      </c>
      <c r="G918" s="241" t="s">
        <v>215</v>
      </c>
      <c r="H918" s="242">
        <v>6</v>
      </c>
      <c r="I918" s="243"/>
      <c r="J918" s="244">
        <f>ROUND(I918*H918,2)</f>
        <v>0</v>
      </c>
      <c r="K918" s="240" t="s">
        <v>216</v>
      </c>
      <c r="L918" s="245"/>
      <c r="M918" s="246" t="s">
        <v>21</v>
      </c>
      <c r="N918" s="247" t="s">
        <v>42</v>
      </c>
      <c r="O918" s="42"/>
      <c r="P918" s="212">
        <f>O918*H918</f>
        <v>0</v>
      </c>
      <c r="Q918" s="212">
        <v>0.02333</v>
      </c>
      <c r="R918" s="212">
        <f>Q918*H918</f>
        <v>0.13998</v>
      </c>
      <c r="S918" s="212">
        <v>0</v>
      </c>
      <c r="T918" s="213">
        <f>S918*H918</f>
        <v>0</v>
      </c>
      <c r="AR918" s="25" t="s">
        <v>252</v>
      </c>
      <c r="AT918" s="25" t="s">
        <v>302</v>
      </c>
      <c r="AU918" s="25" t="s">
        <v>80</v>
      </c>
      <c r="AY918" s="25" t="s">
        <v>210</v>
      </c>
      <c r="BE918" s="214">
        <f>IF(N918="základní",J918,0)</f>
        <v>0</v>
      </c>
      <c r="BF918" s="214">
        <f>IF(N918="snížená",J918,0)</f>
        <v>0</v>
      </c>
      <c r="BG918" s="214">
        <f>IF(N918="zákl. přenesená",J918,0)</f>
        <v>0</v>
      </c>
      <c r="BH918" s="214">
        <f>IF(N918="sníž. přenesená",J918,0)</f>
        <v>0</v>
      </c>
      <c r="BI918" s="214">
        <f>IF(N918="nulová",J918,0)</f>
        <v>0</v>
      </c>
      <c r="BJ918" s="25" t="s">
        <v>78</v>
      </c>
      <c r="BK918" s="214">
        <f>ROUND(I918*H918,2)</f>
        <v>0</v>
      </c>
      <c r="BL918" s="25" t="s">
        <v>217</v>
      </c>
      <c r="BM918" s="25" t="s">
        <v>1369</v>
      </c>
    </row>
    <row r="919" spans="2:51" s="12" customFormat="1" ht="13.5">
      <c r="B919" s="215"/>
      <c r="C919" s="216"/>
      <c r="D919" s="217" t="s">
        <v>219</v>
      </c>
      <c r="E919" s="218" t="s">
        <v>21</v>
      </c>
      <c r="F919" s="219" t="s">
        <v>1358</v>
      </c>
      <c r="G919" s="216"/>
      <c r="H919" s="220">
        <v>2</v>
      </c>
      <c r="I919" s="221"/>
      <c r="J919" s="216"/>
      <c r="K919" s="216"/>
      <c r="L919" s="222"/>
      <c r="M919" s="223"/>
      <c r="N919" s="224"/>
      <c r="O919" s="224"/>
      <c r="P919" s="224"/>
      <c r="Q919" s="224"/>
      <c r="R919" s="224"/>
      <c r="S919" s="224"/>
      <c r="T919" s="225"/>
      <c r="AT919" s="226" t="s">
        <v>219</v>
      </c>
      <c r="AU919" s="226" t="s">
        <v>80</v>
      </c>
      <c r="AV919" s="12" t="s">
        <v>80</v>
      </c>
      <c r="AW919" s="12" t="s">
        <v>35</v>
      </c>
      <c r="AX919" s="12" t="s">
        <v>71</v>
      </c>
      <c r="AY919" s="226" t="s">
        <v>210</v>
      </c>
    </row>
    <row r="920" spans="2:51" s="12" customFormat="1" ht="13.5">
      <c r="B920" s="215"/>
      <c r="C920" s="216"/>
      <c r="D920" s="217" t="s">
        <v>219</v>
      </c>
      <c r="E920" s="218" t="s">
        <v>21</v>
      </c>
      <c r="F920" s="219" t="s">
        <v>1370</v>
      </c>
      <c r="G920" s="216"/>
      <c r="H920" s="220">
        <v>3</v>
      </c>
      <c r="I920" s="221"/>
      <c r="J920" s="216"/>
      <c r="K920" s="216"/>
      <c r="L920" s="222"/>
      <c r="M920" s="223"/>
      <c r="N920" s="224"/>
      <c r="O920" s="224"/>
      <c r="P920" s="224"/>
      <c r="Q920" s="224"/>
      <c r="R920" s="224"/>
      <c r="S920" s="224"/>
      <c r="T920" s="225"/>
      <c r="AT920" s="226" t="s">
        <v>219</v>
      </c>
      <c r="AU920" s="226" t="s">
        <v>80</v>
      </c>
      <c r="AV920" s="12" t="s">
        <v>80</v>
      </c>
      <c r="AW920" s="12" t="s">
        <v>35</v>
      </c>
      <c r="AX920" s="12" t="s">
        <v>71</v>
      </c>
      <c r="AY920" s="226" t="s">
        <v>210</v>
      </c>
    </row>
    <row r="921" spans="2:51" s="12" customFormat="1" ht="13.5">
      <c r="B921" s="215"/>
      <c r="C921" s="216"/>
      <c r="D921" s="217" t="s">
        <v>219</v>
      </c>
      <c r="E921" s="218" t="s">
        <v>21</v>
      </c>
      <c r="F921" s="219" t="s">
        <v>1364</v>
      </c>
      <c r="G921" s="216"/>
      <c r="H921" s="220">
        <v>1</v>
      </c>
      <c r="I921" s="221"/>
      <c r="J921" s="216"/>
      <c r="K921" s="216"/>
      <c r="L921" s="222"/>
      <c r="M921" s="223"/>
      <c r="N921" s="224"/>
      <c r="O921" s="224"/>
      <c r="P921" s="224"/>
      <c r="Q921" s="224"/>
      <c r="R921" s="224"/>
      <c r="S921" s="224"/>
      <c r="T921" s="225"/>
      <c r="AT921" s="226" t="s">
        <v>219</v>
      </c>
      <c r="AU921" s="226" t="s">
        <v>80</v>
      </c>
      <c r="AV921" s="12" t="s">
        <v>80</v>
      </c>
      <c r="AW921" s="12" t="s">
        <v>35</v>
      </c>
      <c r="AX921" s="12" t="s">
        <v>71</v>
      </c>
      <c r="AY921" s="226" t="s">
        <v>210</v>
      </c>
    </row>
    <row r="922" spans="2:51" s="13" customFormat="1" ht="13.5">
      <c r="B922" s="227"/>
      <c r="C922" s="228"/>
      <c r="D922" s="217" t="s">
        <v>219</v>
      </c>
      <c r="E922" s="229" t="s">
        <v>21</v>
      </c>
      <c r="F922" s="230" t="s">
        <v>240</v>
      </c>
      <c r="G922" s="228"/>
      <c r="H922" s="231">
        <v>6</v>
      </c>
      <c r="I922" s="232"/>
      <c r="J922" s="228"/>
      <c r="K922" s="228"/>
      <c r="L922" s="233"/>
      <c r="M922" s="234"/>
      <c r="N922" s="235"/>
      <c r="O922" s="235"/>
      <c r="P922" s="235"/>
      <c r="Q922" s="235"/>
      <c r="R922" s="235"/>
      <c r="S922" s="235"/>
      <c r="T922" s="236"/>
      <c r="AT922" s="237" t="s">
        <v>219</v>
      </c>
      <c r="AU922" s="237" t="s">
        <v>80</v>
      </c>
      <c r="AV922" s="13" t="s">
        <v>217</v>
      </c>
      <c r="AW922" s="13" t="s">
        <v>35</v>
      </c>
      <c r="AX922" s="13" t="s">
        <v>78</v>
      </c>
      <c r="AY922" s="237" t="s">
        <v>210</v>
      </c>
    </row>
    <row r="923" spans="2:65" s="1" customFormat="1" ht="16.5" customHeight="1">
      <c r="B923" s="41"/>
      <c r="C923" s="238" t="s">
        <v>1371</v>
      </c>
      <c r="D923" s="238" t="s">
        <v>302</v>
      </c>
      <c r="E923" s="239" t="s">
        <v>1372</v>
      </c>
      <c r="F923" s="240" t="s">
        <v>1373</v>
      </c>
      <c r="G923" s="241" t="s">
        <v>215</v>
      </c>
      <c r="H923" s="242">
        <v>1</v>
      </c>
      <c r="I923" s="243"/>
      <c r="J923" s="244">
        <f>ROUND(I923*H923,2)</f>
        <v>0</v>
      </c>
      <c r="K923" s="240" t="s">
        <v>216</v>
      </c>
      <c r="L923" s="245"/>
      <c r="M923" s="246" t="s">
        <v>21</v>
      </c>
      <c r="N923" s="247" t="s">
        <v>42</v>
      </c>
      <c r="O923" s="42"/>
      <c r="P923" s="212">
        <f>O923*H923</f>
        <v>0</v>
      </c>
      <c r="Q923" s="212">
        <v>0.02288</v>
      </c>
      <c r="R923" s="212">
        <f>Q923*H923</f>
        <v>0.02288</v>
      </c>
      <c r="S923" s="212">
        <v>0</v>
      </c>
      <c r="T923" s="213">
        <f>S923*H923</f>
        <v>0</v>
      </c>
      <c r="AR923" s="25" t="s">
        <v>252</v>
      </c>
      <c r="AT923" s="25" t="s">
        <v>302</v>
      </c>
      <c r="AU923" s="25" t="s">
        <v>80</v>
      </c>
      <c r="AY923" s="25" t="s">
        <v>210</v>
      </c>
      <c r="BE923" s="214">
        <f>IF(N923="základní",J923,0)</f>
        <v>0</v>
      </c>
      <c r="BF923" s="214">
        <f>IF(N923="snížená",J923,0)</f>
        <v>0</v>
      </c>
      <c r="BG923" s="214">
        <f>IF(N923="zákl. přenesená",J923,0)</f>
        <v>0</v>
      </c>
      <c r="BH923" s="214">
        <f>IF(N923="sníž. přenesená",J923,0)</f>
        <v>0</v>
      </c>
      <c r="BI923" s="214">
        <f>IF(N923="nulová",J923,0)</f>
        <v>0</v>
      </c>
      <c r="BJ923" s="25" t="s">
        <v>78</v>
      </c>
      <c r="BK923" s="214">
        <f>ROUND(I923*H923,2)</f>
        <v>0</v>
      </c>
      <c r="BL923" s="25" t="s">
        <v>217</v>
      </c>
      <c r="BM923" s="25" t="s">
        <v>1374</v>
      </c>
    </row>
    <row r="924" spans="2:51" s="12" customFormat="1" ht="13.5">
      <c r="B924" s="215"/>
      <c r="C924" s="216"/>
      <c r="D924" s="217" t="s">
        <v>219</v>
      </c>
      <c r="E924" s="218" t="s">
        <v>21</v>
      </c>
      <c r="F924" s="219" t="s">
        <v>1375</v>
      </c>
      <c r="G924" s="216"/>
      <c r="H924" s="220">
        <v>1</v>
      </c>
      <c r="I924" s="221"/>
      <c r="J924" s="216"/>
      <c r="K924" s="216"/>
      <c r="L924" s="222"/>
      <c r="M924" s="223"/>
      <c r="N924" s="224"/>
      <c r="O924" s="224"/>
      <c r="P924" s="224"/>
      <c r="Q924" s="224"/>
      <c r="R924" s="224"/>
      <c r="S924" s="224"/>
      <c r="T924" s="225"/>
      <c r="AT924" s="226" t="s">
        <v>219</v>
      </c>
      <c r="AU924" s="226" t="s">
        <v>80</v>
      </c>
      <c r="AV924" s="12" t="s">
        <v>80</v>
      </c>
      <c r="AW924" s="12" t="s">
        <v>35</v>
      </c>
      <c r="AX924" s="12" t="s">
        <v>78</v>
      </c>
      <c r="AY924" s="226" t="s">
        <v>210</v>
      </c>
    </row>
    <row r="925" spans="2:65" s="1" customFormat="1" ht="16.5" customHeight="1">
      <c r="B925" s="41"/>
      <c r="C925" s="238" t="s">
        <v>1376</v>
      </c>
      <c r="D925" s="238" t="s">
        <v>302</v>
      </c>
      <c r="E925" s="239" t="s">
        <v>1377</v>
      </c>
      <c r="F925" s="240" t="s">
        <v>1378</v>
      </c>
      <c r="G925" s="241" t="s">
        <v>215</v>
      </c>
      <c r="H925" s="242">
        <v>3</v>
      </c>
      <c r="I925" s="243"/>
      <c r="J925" s="244">
        <f>ROUND(I925*H925,2)</f>
        <v>0</v>
      </c>
      <c r="K925" s="240" t="s">
        <v>216</v>
      </c>
      <c r="L925" s="245"/>
      <c r="M925" s="246" t="s">
        <v>21</v>
      </c>
      <c r="N925" s="247" t="s">
        <v>42</v>
      </c>
      <c r="O925" s="42"/>
      <c r="P925" s="212">
        <f>O925*H925</f>
        <v>0</v>
      </c>
      <c r="Q925" s="212">
        <v>0.02381</v>
      </c>
      <c r="R925" s="212">
        <f>Q925*H925</f>
        <v>0.07143000000000001</v>
      </c>
      <c r="S925" s="212">
        <v>0</v>
      </c>
      <c r="T925" s="213">
        <f>S925*H925</f>
        <v>0</v>
      </c>
      <c r="AR925" s="25" t="s">
        <v>252</v>
      </c>
      <c r="AT925" s="25" t="s">
        <v>302</v>
      </c>
      <c r="AU925" s="25" t="s">
        <v>80</v>
      </c>
      <c r="AY925" s="25" t="s">
        <v>210</v>
      </c>
      <c r="BE925" s="214">
        <f>IF(N925="základní",J925,0)</f>
        <v>0</v>
      </c>
      <c r="BF925" s="214">
        <f>IF(N925="snížená",J925,0)</f>
        <v>0</v>
      </c>
      <c r="BG925" s="214">
        <f>IF(N925="zákl. přenesená",J925,0)</f>
        <v>0</v>
      </c>
      <c r="BH925" s="214">
        <f>IF(N925="sníž. přenesená",J925,0)</f>
        <v>0</v>
      </c>
      <c r="BI925" s="214">
        <f>IF(N925="nulová",J925,0)</f>
        <v>0</v>
      </c>
      <c r="BJ925" s="25" t="s">
        <v>78</v>
      </c>
      <c r="BK925" s="214">
        <f>ROUND(I925*H925,2)</f>
        <v>0</v>
      </c>
      <c r="BL925" s="25" t="s">
        <v>217</v>
      </c>
      <c r="BM925" s="25" t="s">
        <v>1379</v>
      </c>
    </row>
    <row r="926" spans="2:51" s="12" customFormat="1" ht="13.5">
      <c r="B926" s="215"/>
      <c r="C926" s="216"/>
      <c r="D926" s="217" t="s">
        <v>219</v>
      </c>
      <c r="E926" s="218" t="s">
        <v>21</v>
      </c>
      <c r="F926" s="219" t="s">
        <v>1370</v>
      </c>
      <c r="G926" s="216"/>
      <c r="H926" s="220">
        <v>3</v>
      </c>
      <c r="I926" s="221"/>
      <c r="J926" s="216"/>
      <c r="K926" s="216"/>
      <c r="L926" s="222"/>
      <c r="M926" s="223"/>
      <c r="N926" s="224"/>
      <c r="O926" s="224"/>
      <c r="P926" s="224"/>
      <c r="Q926" s="224"/>
      <c r="R926" s="224"/>
      <c r="S926" s="224"/>
      <c r="T926" s="225"/>
      <c r="AT926" s="226" t="s">
        <v>219</v>
      </c>
      <c r="AU926" s="226" t="s">
        <v>80</v>
      </c>
      <c r="AV926" s="12" t="s">
        <v>80</v>
      </c>
      <c r="AW926" s="12" t="s">
        <v>35</v>
      </c>
      <c r="AX926" s="12" t="s">
        <v>71</v>
      </c>
      <c r="AY926" s="226" t="s">
        <v>210</v>
      </c>
    </row>
    <row r="927" spans="2:51" s="13" customFormat="1" ht="13.5">
      <c r="B927" s="227"/>
      <c r="C927" s="228"/>
      <c r="D927" s="217" t="s">
        <v>219</v>
      </c>
      <c r="E927" s="229" t="s">
        <v>21</v>
      </c>
      <c r="F927" s="230" t="s">
        <v>240</v>
      </c>
      <c r="G927" s="228"/>
      <c r="H927" s="231">
        <v>3</v>
      </c>
      <c r="I927" s="232"/>
      <c r="J927" s="228"/>
      <c r="K927" s="228"/>
      <c r="L927" s="233"/>
      <c r="M927" s="234"/>
      <c r="N927" s="235"/>
      <c r="O927" s="235"/>
      <c r="P927" s="235"/>
      <c r="Q927" s="235"/>
      <c r="R927" s="235"/>
      <c r="S927" s="235"/>
      <c r="T927" s="236"/>
      <c r="AT927" s="237" t="s">
        <v>219</v>
      </c>
      <c r="AU927" s="237" t="s">
        <v>80</v>
      </c>
      <c r="AV927" s="13" t="s">
        <v>217</v>
      </c>
      <c r="AW927" s="13" t="s">
        <v>35</v>
      </c>
      <c r="AX927" s="13" t="s">
        <v>78</v>
      </c>
      <c r="AY927" s="237" t="s">
        <v>210</v>
      </c>
    </row>
    <row r="928" spans="2:65" s="1" customFormat="1" ht="16.5" customHeight="1">
      <c r="B928" s="41"/>
      <c r="C928" s="203" t="s">
        <v>1380</v>
      </c>
      <c r="D928" s="203" t="s">
        <v>212</v>
      </c>
      <c r="E928" s="204" t="s">
        <v>1381</v>
      </c>
      <c r="F928" s="205" t="s">
        <v>1382</v>
      </c>
      <c r="G928" s="206" t="s">
        <v>215</v>
      </c>
      <c r="H928" s="207">
        <v>2</v>
      </c>
      <c r="I928" s="208"/>
      <c r="J928" s="209">
        <f>ROUND(I928*H928,2)</f>
        <v>0</v>
      </c>
      <c r="K928" s="205" t="s">
        <v>216</v>
      </c>
      <c r="L928" s="61"/>
      <c r="M928" s="210" t="s">
        <v>21</v>
      </c>
      <c r="N928" s="211" t="s">
        <v>42</v>
      </c>
      <c r="O928" s="42"/>
      <c r="P928" s="212">
        <f>O928*H928</f>
        <v>0</v>
      </c>
      <c r="Q928" s="212">
        <v>0.07146</v>
      </c>
      <c r="R928" s="212">
        <f>Q928*H928</f>
        <v>0.14292</v>
      </c>
      <c r="S928" s="212">
        <v>0</v>
      </c>
      <c r="T928" s="213">
        <f>S928*H928</f>
        <v>0</v>
      </c>
      <c r="AR928" s="25" t="s">
        <v>217</v>
      </c>
      <c r="AT928" s="25" t="s">
        <v>212</v>
      </c>
      <c r="AU928" s="25" t="s">
        <v>80</v>
      </c>
      <c r="AY928" s="25" t="s">
        <v>210</v>
      </c>
      <c r="BE928" s="214">
        <f>IF(N928="základní",J928,0)</f>
        <v>0</v>
      </c>
      <c r="BF928" s="214">
        <f>IF(N928="snížená",J928,0)</f>
        <v>0</v>
      </c>
      <c r="BG928" s="214">
        <f>IF(N928="zákl. přenesená",J928,0)</f>
        <v>0</v>
      </c>
      <c r="BH928" s="214">
        <f>IF(N928="sníž. přenesená",J928,0)</f>
        <v>0</v>
      </c>
      <c r="BI928" s="214">
        <f>IF(N928="nulová",J928,0)</f>
        <v>0</v>
      </c>
      <c r="BJ928" s="25" t="s">
        <v>78</v>
      </c>
      <c r="BK928" s="214">
        <f>ROUND(I928*H928,2)</f>
        <v>0</v>
      </c>
      <c r="BL928" s="25" t="s">
        <v>217</v>
      </c>
      <c r="BM928" s="25" t="s">
        <v>1383</v>
      </c>
    </row>
    <row r="929" spans="2:51" s="12" customFormat="1" ht="13.5">
      <c r="B929" s="215"/>
      <c r="C929" s="216"/>
      <c r="D929" s="217" t="s">
        <v>219</v>
      </c>
      <c r="E929" s="218" t="s">
        <v>21</v>
      </c>
      <c r="F929" s="219" t="s">
        <v>1384</v>
      </c>
      <c r="G929" s="216"/>
      <c r="H929" s="220">
        <v>2</v>
      </c>
      <c r="I929" s="221"/>
      <c r="J929" s="216"/>
      <c r="K929" s="216"/>
      <c r="L929" s="222"/>
      <c r="M929" s="223"/>
      <c r="N929" s="224"/>
      <c r="O929" s="224"/>
      <c r="P929" s="224"/>
      <c r="Q929" s="224"/>
      <c r="R929" s="224"/>
      <c r="S929" s="224"/>
      <c r="T929" s="225"/>
      <c r="AT929" s="226" t="s">
        <v>219</v>
      </c>
      <c r="AU929" s="226" t="s">
        <v>80</v>
      </c>
      <c r="AV929" s="12" t="s">
        <v>80</v>
      </c>
      <c r="AW929" s="12" t="s">
        <v>35</v>
      </c>
      <c r="AX929" s="12" t="s">
        <v>78</v>
      </c>
      <c r="AY929" s="226" t="s">
        <v>210</v>
      </c>
    </row>
    <row r="930" spans="2:65" s="1" customFormat="1" ht="16.5" customHeight="1">
      <c r="B930" s="41"/>
      <c r="C930" s="238" t="s">
        <v>1385</v>
      </c>
      <c r="D930" s="238" t="s">
        <v>302</v>
      </c>
      <c r="E930" s="239" t="s">
        <v>1386</v>
      </c>
      <c r="F930" s="240" t="s">
        <v>1387</v>
      </c>
      <c r="G930" s="241" t="s">
        <v>215</v>
      </c>
      <c r="H930" s="242">
        <v>2</v>
      </c>
      <c r="I930" s="243"/>
      <c r="J930" s="244">
        <f>ROUND(I930*H930,2)</f>
        <v>0</v>
      </c>
      <c r="K930" s="240" t="s">
        <v>216</v>
      </c>
      <c r="L930" s="245"/>
      <c r="M930" s="246" t="s">
        <v>21</v>
      </c>
      <c r="N930" s="247" t="s">
        <v>42</v>
      </c>
      <c r="O930" s="42"/>
      <c r="P930" s="212">
        <f>O930*H930</f>
        <v>0</v>
      </c>
      <c r="Q930" s="212">
        <v>0.03024</v>
      </c>
      <c r="R930" s="212">
        <f>Q930*H930</f>
        <v>0.06048</v>
      </c>
      <c r="S930" s="212">
        <v>0</v>
      </c>
      <c r="T930" s="213">
        <f>S930*H930</f>
        <v>0</v>
      </c>
      <c r="AR930" s="25" t="s">
        <v>252</v>
      </c>
      <c r="AT930" s="25" t="s">
        <v>302</v>
      </c>
      <c r="AU930" s="25" t="s">
        <v>80</v>
      </c>
      <c r="AY930" s="25" t="s">
        <v>210</v>
      </c>
      <c r="BE930" s="214">
        <f>IF(N930="základní",J930,0)</f>
        <v>0</v>
      </c>
      <c r="BF930" s="214">
        <f>IF(N930="snížená",J930,0)</f>
        <v>0</v>
      </c>
      <c r="BG930" s="214">
        <f>IF(N930="zákl. přenesená",J930,0)</f>
        <v>0</v>
      </c>
      <c r="BH930" s="214">
        <f>IF(N930="sníž. přenesená",J930,0)</f>
        <v>0</v>
      </c>
      <c r="BI930" s="214">
        <f>IF(N930="nulová",J930,0)</f>
        <v>0</v>
      </c>
      <c r="BJ930" s="25" t="s">
        <v>78</v>
      </c>
      <c r="BK930" s="214">
        <f>ROUND(I930*H930,2)</f>
        <v>0</v>
      </c>
      <c r="BL930" s="25" t="s">
        <v>217</v>
      </c>
      <c r="BM930" s="25" t="s">
        <v>1388</v>
      </c>
    </row>
    <row r="931" spans="2:63" s="11" customFormat="1" ht="29.85" customHeight="1">
      <c r="B931" s="187"/>
      <c r="C931" s="188"/>
      <c r="D931" s="189" t="s">
        <v>70</v>
      </c>
      <c r="E931" s="201" t="s">
        <v>252</v>
      </c>
      <c r="F931" s="201" t="s">
        <v>1389</v>
      </c>
      <c r="G931" s="188"/>
      <c r="H931" s="188"/>
      <c r="I931" s="191"/>
      <c r="J931" s="202">
        <f>BK931</f>
        <v>0</v>
      </c>
      <c r="K931" s="188"/>
      <c r="L931" s="193"/>
      <c r="M931" s="194"/>
      <c r="N931" s="195"/>
      <c r="O931" s="195"/>
      <c r="P931" s="196">
        <f>SUM(P932:P944)</f>
        <v>0</v>
      </c>
      <c r="Q931" s="195"/>
      <c r="R931" s="196">
        <f>SUM(R932:R944)</f>
        <v>4.597659999999999</v>
      </c>
      <c r="S931" s="195"/>
      <c r="T931" s="197">
        <f>SUM(T932:T944)</f>
        <v>0</v>
      </c>
      <c r="AR931" s="198" t="s">
        <v>78</v>
      </c>
      <c r="AT931" s="199" t="s">
        <v>70</v>
      </c>
      <c r="AU931" s="199" t="s">
        <v>78</v>
      </c>
      <c r="AY931" s="198" t="s">
        <v>210</v>
      </c>
      <c r="BK931" s="200">
        <f>SUM(BK932:BK944)</f>
        <v>0</v>
      </c>
    </row>
    <row r="932" spans="2:65" s="1" customFormat="1" ht="16.5" customHeight="1">
      <c r="B932" s="41"/>
      <c r="C932" s="203" t="s">
        <v>1390</v>
      </c>
      <c r="D932" s="203" t="s">
        <v>212</v>
      </c>
      <c r="E932" s="204" t="s">
        <v>1391</v>
      </c>
      <c r="F932" s="205" t="s">
        <v>1392</v>
      </c>
      <c r="G932" s="206" t="s">
        <v>215</v>
      </c>
      <c r="H932" s="207">
        <v>4</v>
      </c>
      <c r="I932" s="208"/>
      <c r="J932" s="209">
        <f aca="true" t="shared" si="10" ref="J932:J944">ROUND(I932*H932,2)</f>
        <v>0</v>
      </c>
      <c r="K932" s="205" t="s">
        <v>216</v>
      </c>
      <c r="L932" s="61"/>
      <c r="M932" s="210" t="s">
        <v>21</v>
      </c>
      <c r="N932" s="211" t="s">
        <v>42</v>
      </c>
      <c r="O932" s="42"/>
      <c r="P932" s="212">
        <f aca="true" t="shared" si="11" ref="P932:P944">O932*H932</f>
        <v>0</v>
      </c>
      <c r="Q932" s="212">
        <v>0.00918</v>
      </c>
      <c r="R932" s="212">
        <f aca="true" t="shared" si="12" ref="R932:R944">Q932*H932</f>
        <v>0.03672</v>
      </c>
      <c r="S932" s="212">
        <v>0</v>
      </c>
      <c r="T932" s="213">
        <f aca="true" t="shared" si="13" ref="T932:T944">S932*H932</f>
        <v>0</v>
      </c>
      <c r="AR932" s="25" t="s">
        <v>217</v>
      </c>
      <c r="AT932" s="25" t="s">
        <v>212</v>
      </c>
      <c r="AU932" s="25" t="s">
        <v>80</v>
      </c>
      <c r="AY932" s="25" t="s">
        <v>210</v>
      </c>
      <c r="BE932" s="214">
        <f aca="true" t="shared" si="14" ref="BE932:BE944">IF(N932="základní",J932,0)</f>
        <v>0</v>
      </c>
      <c r="BF932" s="214">
        <f aca="true" t="shared" si="15" ref="BF932:BF944">IF(N932="snížená",J932,0)</f>
        <v>0</v>
      </c>
      <c r="BG932" s="214">
        <f aca="true" t="shared" si="16" ref="BG932:BG944">IF(N932="zákl. přenesená",J932,0)</f>
        <v>0</v>
      </c>
      <c r="BH932" s="214">
        <f aca="true" t="shared" si="17" ref="BH932:BH944">IF(N932="sníž. přenesená",J932,0)</f>
        <v>0</v>
      </c>
      <c r="BI932" s="214">
        <f aca="true" t="shared" si="18" ref="BI932:BI944">IF(N932="nulová",J932,0)</f>
        <v>0</v>
      </c>
      <c r="BJ932" s="25" t="s">
        <v>78</v>
      </c>
      <c r="BK932" s="214">
        <f aca="true" t="shared" si="19" ref="BK932:BK944">ROUND(I932*H932,2)</f>
        <v>0</v>
      </c>
      <c r="BL932" s="25" t="s">
        <v>217</v>
      </c>
      <c r="BM932" s="25" t="s">
        <v>1393</v>
      </c>
    </row>
    <row r="933" spans="2:65" s="1" customFormat="1" ht="16.5" customHeight="1">
      <c r="B933" s="41"/>
      <c r="C933" s="238" t="s">
        <v>1394</v>
      </c>
      <c r="D933" s="238" t="s">
        <v>302</v>
      </c>
      <c r="E933" s="239" t="s">
        <v>1395</v>
      </c>
      <c r="F933" s="240" t="s">
        <v>1396</v>
      </c>
      <c r="G933" s="241" t="s">
        <v>215</v>
      </c>
      <c r="H933" s="242">
        <v>4</v>
      </c>
      <c r="I933" s="243"/>
      <c r="J933" s="244">
        <f t="shared" si="10"/>
        <v>0</v>
      </c>
      <c r="K933" s="240" t="s">
        <v>216</v>
      </c>
      <c r="L933" s="245"/>
      <c r="M933" s="246" t="s">
        <v>21</v>
      </c>
      <c r="N933" s="247" t="s">
        <v>42</v>
      </c>
      <c r="O933" s="42"/>
      <c r="P933" s="212">
        <f t="shared" si="11"/>
        <v>0</v>
      </c>
      <c r="Q933" s="212">
        <v>0.506</v>
      </c>
      <c r="R933" s="212">
        <f t="shared" si="12"/>
        <v>2.024</v>
      </c>
      <c r="S933" s="212">
        <v>0</v>
      </c>
      <c r="T933" s="213">
        <f t="shared" si="13"/>
        <v>0</v>
      </c>
      <c r="AR933" s="25" t="s">
        <v>252</v>
      </c>
      <c r="AT933" s="25" t="s">
        <v>302</v>
      </c>
      <c r="AU933" s="25" t="s">
        <v>80</v>
      </c>
      <c r="AY933" s="25" t="s">
        <v>210</v>
      </c>
      <c r="BE933" s="214">
        <f t="shared" si="14"/>
        <v>0</v>
      </c>
      <c r="BF933" s="214">
        <f t="shared" si="15"/>
        <v>0</v>
      </c>
      <c r="BG933" s="214">
        <f t="shared" si="16"/>
        <v>0</v>
      </c>
      <c r="BH933" s="214">
        <f t="shared" si="17"/>
        <v>0</v>
      </c>
      <c r="BI933" s="214">
        <f t="shared" si="18"/>
        <v>0</v>
      </c>
      <c r="BJ933" s="25" t="s">
        <v>78</v>
      </c>
      <c r="BK933" s="214">
        <f t="shared" si="19"/>
        <v>0</v>
      </c>
      <c r="BL933" s="25" t="s">
        <v>217</v>
      </c>
      <c r="BM933" s="25" t="s">
        <v>1397</v>
      </c>
    </row>
    <row r="934" spans="2:65" s="1" customFormat="1" ht="16.5" customHeight="1">
      <c r="B934" s="41"/>
      <c r="C934" s="203" t="s">
        <v>1398</v>
      </c>
      <c r="D934" s="203" t="s">
        <v>212</v>
      </c>
      <c r="E934" s="204" t="s">
        <v>1399</v>
      </c>
      <c r="F934" s="205" t="s">
        <v>1400</v>
      </c>
      <c r="G934" s="206" t="s">
        <v>215</v>
      </c>
      <c r="H934" s="207">
        <v>1</v>
      </c>
      <c r="I934" s="208"/>
      <c r="J934" s="209">
        <f t="shared" si="10"/>
        <v>0</v>
      </c>
      <c r="K934" s="205" t="s">
        <v>216</v>
      </c>
      <c r="L934" s="61"/>
      <c r="M934" s="210" t="s">
        <v>21</v>
      </c>
      <c r="N934" s="211" t="s">
        <v>42</v>
      </c>
      <c r="O934" s="42"/>
      <c r="P934" s="212">
        <f t="shared" si="11"/>
        <v>0</v>
      </c>
      <c r="Q934" s="212">
        <v>0.01147</v>
      </c>
      <c r="R934" s="212">
        <f t="shared" si="12"/>
        <v>0.01147</v>
      </c>
      <c r="S934" s="212">
        <v>0</v>
      </c>
      <c r="T934" s="213">
        <f t="shared" si="13"/>
        <v>0</v>
      </c>
      <c r="AR934" s="25" t="s">
        <v>217</v>
      </c>
      <c r="AT934" s="25" t="s">
        <v>212</v>
      </c>
      <c r="AU934" s="25" t="s">
        <v>80</v>
      </c>
      <c r="AY934" s="25" t="s">
        <v>210</v>
      </c>
      <c r="BE934" s="214">
        <f t="shared" si="14"/>
        <v>0</v>
      </c>
      <c r="BF934" s="214">
        <f t="shared" si="15"/>
        <v>0</v>
      </c>
      <c r="BG934" s="214">
        <f t="shared" si="16"/>
        <v>0</v>
      </c>
      <c r="BH934" s="214">
        <f t="shared" si="17"/>
        <v>0</v>
      </c>
      <c r="BI934" s="214">
        <f t="shared" si="18"/>
        <v>0</v>
      </c>
      <c r="BJ934" s="25" t="s">
        <v>78</v>
      </c>
      <c r="BK934" s="214">
        <f t="shared" si="19"/>
        <v>0</v>
      </c>
      <c r="BL934" s="25" t="s">
        <v>217</v>
      </c>
      <c r="BM934" s="25" t="s">
        <v>1401</v>
      </c>
    </row>
    <row r="935" spans="2:65" s="1" customFormat="1" ht="16.5" customHeight="1">
      <c r="B935" s="41"/>
      <c r="C935" s="238" t="s">
        <v>1402</v>
      </c>
      <c r="D935" s="238" t="s">
        <v>302</v>
      </c>
      <c r="E935" s="239" t="s">
        <v>1403</v>
      </c>
      <c r="F935" s="240" t="s">
        <v>1404</v>
      </c>
      <c r="G935" s="241" t="s">
        <v>215</v>
      </c>
      <c r="H935" s="242">
        <v>1</v>
      </c>
      <c r="I935" s="243"/>
      <c r="J935" s="244">
        <f t="shared" si="10"/>
        <v>0</v>
      </c>
      <c r="K935" s="240" t="s">
        <v>216</v>
      </c>
      <c r="L935" s="245"/>
      <c r="M935" s="246" t="s">
        <v>21</v>
      </c>
      <c r="N935" s="247" t="s">
        <v>42</v>
      </c>
      <c r="O935" s="42"/>
      <c r="P935" s="212">
        <f t="shared" si="11"/>
        <v>0</v>
      </c>
      <c r="Q935" s="212">
        <v>0.396</v>
      </c>
      <c r="R935" s="212">
        <f t="shared" si="12"/>
        <v>0.396</v>
      </c>
      <c r="S935" s="212">
        <v>0</v>
      </c>
      <c r="T935" s="213">
        <f t="shared" si="13"/>
        <v>0</v>
      </c>
      <c r="AR935" s="25" t="s">
        <v>252</v>
      </c>
      <c r="AT935" s="25" t="s">
        <v>302</v>
      </c>
      <c r="AU935" s="25" t="s">
        <v>80</v>
      </c>
      <c r="AY935" s="25" t="s">
        <v>210</v>
      </c>
      <c r="BE935" s="214">
        <f t="shared" si="14"/>
        <v>0</v>
      </c>
      <c r="BF935" s="214">
        <f t="shared" si="15"/>
        <v>0</v>
      </c>
      <c r="BG935" s="214">
        <f t="shared" si="16"/>
        <v>0</v>
      </c>
      <c r="BH935" s="214">
        <f t="shared" si="17"/>
        <v>0</v>
      </c>
      <c r="BI935" s="214">
        <f t="shared" si="18"/>
        <v>0</v>
      </c>
      <c r="BJ935" s="25" t="s">
        <v>78</v>
      </c>
      <c r="BK935" s="214">
        <f t="shared" si="19"/>
        <v>0</v>
      </c>
      <c r="BL935" s="25" t="s">
        <v>217</v>
      </c>
      <c r="BM935" s="25" t="s">
        <v>1405</v>
      </c>
    </row>
    <row r="936" spans="2:65" s="1" customFormat="1" ht="16.5" customHeight="1">
      <c r="B936" s="41"/>
      <c r="C936" s="203" t="s">
        <v>1406</v>
      </c>
      <c r="D936" s="203" t="s">
        <v>212</v>
      </c>
      <c r="E936" s="204" t="s">
        <v>1407</v>
      </c>
      <c r="F936" s="205" t="s">
        <v>1408</v>
      </c>
      <c r="G936" s="206" t="s">
        <v>215</v>
      </c>
      <c r="H936" s="207">
        <v>1</v>
      </c>
      <c r="I936" s="208"/>
      <c r="J936" s="209">
        <f t="shared" si="10"/>
        <v>0</v>
      </c>
      <c r="K936" s="205" t="s">
        <v>216</v>
      </c>
      <c r="L936" s="61"/>
      <c r="M936" s="210" t="s">
        <v>21</v>
      </c>
      <c r="N936" s="211" t="s">
        <v>42</v>
      </c>
      <c r="O936" s="42"/>
      <c r="P936" s="212">
        <f t="shared" si="11"/>
        <v>0</v>
      </c>
      <c r="Q936" s="212">
        <v>0.02753</v>
      </c>
      <c r="R936" s="212">
        <f t="shared" si="12"/>
        <v>0.02753</v>
      </c>
      <c r="S936" s="212">
        <v>0</v>
      </c>
      <c r="T936" s="213">
        <f t="shared" si="13"/>
        <v>0</v>
      </c>
      <c r="AR936" s="25" t="s">
        <v>217</v>
      </c>
      <c r="AT936" s="25" t="s">
        <v>212</v>
      </c>
      <c r="AU936" s="25" t="s">
        <v>80</v>
      </c>
      <c r="AY936" s="25" t="s">
        <v>210</v>
      </c>
      <c r="BE936" s="214">
        <f t="shared" si="14"/>
        <v>0</v>
      </c>
      <c r="BF936" s="214">
        <f t="shared" si="15"/>
        <v>0</v>
      </c>
      <c r="BG936" s="214">
        <f t="shared" si="16"/>
        <v>0</v>
      </c>
      <c r="BH936" s="214">
        <f t="shared" si="17"/>
        <v>0</v>
      </c>
      <c r="BI936" s="214">
        <f t="shared" si="18"/>
        <v>0</v>
      </c>
      <c r="BJ936" s="25" t="s">
        <v>78</v>
      </c>
      <c r="BK936" s="214">
        <f t="shared" si="19"/>
        <v>0</v>
      </c>
      <c r="BL936" s="25" t="s">
        <v>217</v>
      </c>
      <c r="BM936" s="25" t="s">
        <v>1409</v>
      </c>
    </row>
    <row r="937" spans="2:65" s="1" customFormat="1" ht="16.5" customHeight="1">
      <c r="B937" s="41"/>
      <c r="C937" s="238" t="s">
        <v>1410</v>
      </c>
      <c r="D937" s="238" t="s">
        <v>302</v>
      </c>
      <c r="E937" s="239" t="s">
        <v>1411</v>
      </c>
      <c r="F937" s="240" t="s">
        <v>1412</v>
      </c>
      <c r="G937" s="241" t="s">
        <v>215</v>
      </c>
      <c r="H937" s="242">
        <v>1</v>
      </c>
      <c r="I937" s="243"/>
      <c r="J937" s="244">
        <f t="shared" si="10"/>
        <v>0</v>
      </c>
      <c r="K937" s="240" t="s">
        <v>216</v>
      </c>
      <c r="L937" s="245"/>
      <c r="M937" s="246" t="s">
        <v>21</v>
      </c>
      <c r="N937" s="247" t="s">
        <v>42</v>
      </c>
      <c r="O937" s="42"/>
      <c r="P937" s="212">
        <f t="shared" si="11"/>
        <v>0</v>
      </c>
      <c r="Q937" s="212">
        <v>1.817</v>
      </c>
      <c r="R937" s="212">
        <f t="shared" si="12"/>
        <v>1.817</v>
      </c>
      <c r="S937" s="212">
        <v>0</v>
      </c>
      <c r="T937" s="213">
        <f t="shared" si="13"/>
        <v>0</v>
      </c>
      <c r="AR937" s="25" t="s">
        <v>252</v>
      </c>
      <c r="AT937" s="25" t="s">
        <v>302</v>
      </c>
      <c r="AU937" s="25" t="s">
        <v>80</v>
      </c>
      <c r="AY937" s="25" t="s">
        <v>210</v>
      </c>
      <c r="BE937" s="214">
        <f t="shared" si="14"/>
        <v>0</v>
      </c>
      <c r="BF937" s="214">
        <f t="shared" si="15"/>
        <v>0</v>
      </c>
      <c r="BG937" s="214">
        <f t="shared" si="16"/>
        <v>0</v>
      </c>
      <c r="BH937" s="214">
        <f t="shared" si="17"/>
        <v>0</v>
      </c>
      <c r="BI937" s="214">
        <f t="shared" si="18"/>
        <v>0</v>
      </c>
      <c r="BJ937" s="25" t="s">
        <v>78</v>
      </c>
      <c r="BK937" s="214">
        <f t="shared" si="19"/>
        <v>0</v>
      </c>
      <c r="BL937" s="25" t="s">
        <v>217</v>
      </c>
      <c r="BM937" s="25" t="s">
        <v>1413</v>
      </c>
    </row>
    <row r="938" spans="2:65" s="1" customFormat="1" ht="25.5" customHeight="1">
      <c r="B938" s="41"/>
      <c r="C938" s="203" t="s">
        <v>1414</v>
      </c>
      <c r="D938" s="203" t="s">
        <v>212</v>
      </c>
      <c r="E938" s="204" t="s">
        <v>1415</v>
      </c>
      <c r="F938" s="205" t="s">
        <v>1416</v>
      </c>
      <c r="G938" s="206" t="s">
        <v>215</v>
      </c>
      <c r="H938" s="207">
        <v>1</v>
      </c>
      <c r="I938" s="208"/>
      <c r="J938" s="209">
        <f t="shared" si="10"/>
        <v>0</v>
      </c>
      <c r="K938" s="205" t="s">
        <v>216</v>
      </c>
      <c r="L938" s="61"/>
      <c r="M938" s="210" t="s">
        <v>21</v>
      </c>
      <c r="N938" s="211" t="s">
        <v>42</v>
      </c>
      <c r="O938" s="42"/>
      <c r="P938" s="212">
        <f t="shared" si="11"/>
        <v>0</v>
      </c>
      <c r="Q938" s="212">
        <v>0.03361</v>
      </c>
      <c r="R938" s="212">
        <f t="shared" si="12"/>
        <v>0.03361</v>
      </c>
      <c r="S938" s="212">
        <v>0</v>
      </c>
      <c r="T938" s="213">
        <f t="shared" si="13"/>
        <v>0</v>
      </c>
      <c r="AR938" s="25" t="s">
        <v>217</v>
      </c>
      <c r="AT938" s="25" t="s">
        <v>212</v>
      </c>
      <c r="AU938" s="25" t="s">
        <v>80</v>
      </c>
      <c r="AY938" s="25" t="s">
        <v>210</v>
      </c>
      <c r="BE938" s="214">
        <f t="shared" si="14"/>
        <v>0</v>
      </c>
      <c r="BF938" s="214">
        <f t="shared" si="15"/>
        <v>0</v>
      </c>
      <c r="BG938" s="214">
        <f t="shared" si="16"/>
        <v>0</v>
      </c>
      <c r="BH938" s="214">
        <f t="shared" si="17"/>
        <v>0</v>
      </c>
      <c r="BI938" s="214">
        <f t="shared" si="18"/>
        <v>0</v>
      </c>
      <c r="BJ938" s="25" t="s">
        <v>78</v>
      </c>
      <c r="BK938" s="214">
        <f t="shared" si="19"/>
        <v>0</v>
      </c>
      <c r="BL938" s="25" t="s">
        <v>217</v>
      </c>
      <c r="BM938" s="25" t="s">
        <v>1417</v>
      </c>
    </row>
    <row r="939" spans="2:65" s="1" customFormat="1" ht="16.5" customHeight="1">
      <c r="B939" s="41"/>
      <c r="C939" s="203" t="s">
        <v>1418</v>
      </c>
      <c r="D939" s="203" t="s">
        <v>212</v>
      </c>
      <c r="E939" s="204" t="s">
        <v>1419</v>
      </c>
      <c r="F939" s="205" t="s">
        <v>1420</v>
      </c>
      <c r="G939" s="206" t="s">
        <v>215</v>
      </c>
      <c r="H939" s="207">
        <v>1</v>
      </c>
      <c r="I939" s="208"/>
      <c r="J939" s="209">
        <f t="shared" si="10"/>
        <v>0</v>
      </c>
      <c r="K939" s="205" t="s">
        <v>216</v>
      </c>
      <c r="L939" s="61"/>
      <c r="M939" s="210" t="s">
        <v>21</v>
      </c>
      <c r="N939" s="211" t="s">
        <v>42</v>
      </c>
      <c r="O939" s="42"/>
      <c r="P939" s="212">
        <f t="shared" si="11"/>
        <v>0</v>
      </c>
      <c r="Q939" s="212">
        <v>0.01082</v>
      </c>
      <c r="R939" s="212">
        <f t="shared" si="12"/>
        <v>0.01082</v>
      </c>
      <c r="S939" s="212">
        <v>0</v>
      </c>
      <c r="T939" s="213">
        <f t="shared" si="13"/>
        <v>0</v>
      </c>
      <c r="AR939" s="25" t="s">
        <v>217</v>
      </c>
      <c r="AT939" s="25" t="s">
        <v>212</v>
      </c>
      <c r="AU939" s="25" t="s">
        <v>80</v>
      </c>
      <c r="AY939" s="25" t="s">
        <v>210</v>
      </c>
      <c r="BE939" s="214">
        <f t="shared" si="14"/>
        <v>0</v>
      </c>
      <c r="BF939" s="214">
        <f t="shared" si="15"/>
        <v>0</v>
      </c>
      <c r="BG939" s="214">
        <f t="shared" si="16"/>
        <v>0</v>
      </c>
      <c r="BH939" s="214">
        <f t="shared" si="17"/>
        <v>0</v>
      </c>
      <c r="BI939" s="214">
        <f t="shared" si="18"/>
        <v>0</v>
      </c>
      <c r="BJ939" s="25" t="s">
        <v>78</v>
      </c>
      <c r="BK939" s="214">
        <f t="shared" si="19"/>
        <v>0</v>
      </c>
      <c r="BL939" s="25" t="s">
        <v>217</v>
      </c>
      <c r="BM939" s="25" t="s">
        <v>1421</v>
      </c>
    </row>
    <row r="940" spans="2:65" s="1" customFormat="1" ht="25.5" customHeight="1">
      <c r="B940" s="41"/>
      <c r="C940" s="203" t="s">
        <v>1422</v>
      </c>
      <c r="D940" s="203" t="s">
        <v>212</v>
      </c>
      <c r="E940" s="204" t="s">
        <v>1423</v>
      </c>
      <c r="F940" s="205" t="s">
        <v>1424</v>
      </c>
      <c r="G940" s="206" t="s">
        <v>215</v>
      </c>
      <c r="H940" s="207">
        <v>1</v>
      </c>
      <c r="I940" s="208"/>
      <c r="J940" s="209">
        <f t="shared" si="10"/>
        <v>0</v>
      </c>
      <c r="K940" s="205" t="s">
        <v>216</v>
      </c>
      <c r="L940" s="61"/>
      <c r="M940" s="210" t="s">
        <v>21</v>
      </c>
      <c r="N940" s="211" t="s">
        <v>42</v>
      </c>
      <c r="O940" s="42"/>
      <c r="P940" s="212">
        <f t="shared" si="11"/>
        <v>0</v>
      </c>
      <c r="Q940" s="212">
        <v>0.03313</v>
      </c>
      <c r="R940" s="212">
        <f t="shared" si="12"/>
        <v>0.03313</v>
      </c>
      <c r="S940" s="212">
        <v>0</v>
      </c>
      <c r="T940" s="213">
        <f t="shared" si="13"/>
        <v>0</v>
      </c>
      <c r="AR940" s="25" t="s">
        <v>217</v>
      </c>
      <c r="AT940" s="25" t="s">
        <v>212</v>
      </c>
      <c r="AU940" s="25" t="s">
        <v>80</v>
      </c>
      <c r="AY940" s="25" t="s">
        <v>210</v>
      </c>
      <c r="BE940" s="214">
        <f t="shared" si="14"/>
        <v>0</v>
      </c>
      <c r="BF940" s="214">
        <f t="shared" si="15"/>
        <v>0</v>
      </c>
      <c r="BG940" s="214">
        <f t="shared" si="16"/>
        <v>0</v>
      </c>
      <c r="BH940" s="214">
        <f t="shared" si="17"/>
        <v>0</v>
      </c>
      <c r="BI940" s="214">
        <f t="shared" si="18"/>
        <v>0</v>
      </c>
      <c r="BJ940" s="25" t="s">
        <v>78</v>
      </c>
      <c r="BK940" s="214">
        <f t="shared" si="19"/>
        <v>0</v>
      </c>
      <c r="BL940" s="25" t="s">
        <v>217</v>
      </c>
      <c r="BM940" s="25" t="s">
        <v>1425</v>
      </c>
    </row>
    <row r="941" spans="2:65" s="1" customFormat="1" ht="16.5" customHeight="1">
      <c r="B941" s="41"/>
      <c r="C941" s="203" t="s">
        <v>1426</v>
      </c>
      <c r="D941" s="203" t="s">
        <v>212</v>
      </c>
      <c r="E941" s="204" t="s">
        <v>1427</v>
      </c>
      <c r="F941" s="205" t="s">
        <v>1428</v>
      </c>
      <c r="G941" s="206" t="s">
        <v>215</v>
      </c>
      <c r="H941" s="207">
        <v>2</v>
      </c>
      <c r="I941" s="208"/>
      <c r="J941" s="209">
        <f t="shared" si="10"/>
        <v>0</v>
      </c>
      <c r="K941" s="205" t="s">
        <v>216</v>
      </c>
      <c r="L941" s="61"/>
      <c r="M941" s="210" t="s">
        <v>21</v>
      </c>
      <c r="N941" s="211" t="s">
        <v>42</v>
      </c>
      <c r="O941" s="42"/>
      <c r="P941" s="212">
        <f t="shared" si="11"/>
        <v>0</v>
      </c>
      <c r="Q941" s="212">
        <v>0.01768</v>
      </c>
      <c r="R941" s="212">
        <f t="shared" si="12"/>
        <v>0.03536</v>
      </c>
      <c r="S941" s="212">
        <v>0</v>
      </c>
      <c r="T941" s="213">
        <f t="shared" si="13"/>
        <v>0</v>
      </c>
      <c r="AR941" s="25" t="s">
        <v>217</v>
      </c>
      <c r="AT941" s="25" t="s">
        <v>212</v>
      </c>
      <c r="AU941" s="25" t="s">
        <v>80</v>
      </c>
      <c r="AY941" s="25" t="s">
        <v>210</v>
      </c>
      <c r="BE941" s="214">
        <f t="shared" si="14"/>
        <v>0</v>
      </c>
      <c r="BF941" s="214">
        <f t="shared" si="15"/>
        <v>0</v>
      </c>
      <c r="BG941" s="214">
        <f t="shared" si="16"/>
        <v>0</v>
      </c>
      <c r="BH941" s="214">
        <f t="shared" si="17"/>
        <v>0</v>
      </c>
      <c r="BI941" s="214">
        <f t="shared" si="18"/>
        <v>0</v>
      </c>
      <c r="BJ941" s="25" t="s">
        <v>78</v>
      </c>
      <c r="BK941" s="214">
        <f t="shared" si="19"/>
        <v>0</v>
      </c>
      <c r="BL941" s="25" t="s">
        <v>217</v>
      </c>
      <c r="BM941" s="25" t="s">
        <v>1429</v>
      </c>
    </row>
    <row r="942" spans="2:65" s="1" customFormat="1" ht="25.5" customHeight="1">
      <c r="B942" s="41"/>
      <c r="C942" s="203" t="s">
        <v>1430</v>
      </c>
      <c r="D942" s="203" t="s">
        <v>212</v>
      </c>
      <c r="E942" s="204" t="s">
        <v>1431</v>
      </c>
      <c r="F942" s="205" t="s">
        <v>1432</v>
      </c>
      <c r="G942" s="206" t="s">
        <v>215</v>
      </c>
      <c r="H942" s="207">
        <v>2</v>
      </c>
      <c r="I942" s="208"/>
      <c r="J942" s="209">
        <f t="shared" si="10"/>
        <v>0</v>
      </c>
      <c r="K942" s="205" t="s">
        <v>216</v>
      </c>
      <c r="L942" s="61"/>
      <c r="M942" s="210" t="s">
        <v>21</v>
      </c>
      <c r="N942" s="211" t="s">
        <v>42</v>
      </c>
      <c r="O942" s="42"/>
      <c r="P942" s="212">
        <f t="shared" si="11"/>
        <v>0</v>
      </c>
      <c r="Q942" s="212">
        <v>0</v>
      </c>
      <c r="R942" s="212">
        <f t="shared" si="12"/>
        <v>0</v>
      </c>
      <c r="S942" s="212">
        <v>0</v>
      </c>
      <c r="T942" s="213">
        <f t="shared" si="13"/>
        <v>0</v>
      </c>
      <c r="AR942" s="25" t="s">
        <v>217</v>
      </c>
      <c r="AT942" s="25" t="s">
        <v>212</v>
      </c>
      <c r="AU942" s="25" t="s">
        <v>80</v>
      </c>
      <c r="AY942" s="25" t="s">
        <v>210</v>
      </c>
      <c r="BE942" s="214">
        <f t="shared" si="14"/>
        <v>0</v>
      </c>
      <c r="BF942" s="214">
        <f t="shared" si="15"/>
        <v>0</v>
      </c>
      <c r="BG942" s="214">
        <f t="shared" si="16"/>
        <v>0</v>
      </c>
      <c r="BH942" s="214">
        <f t="shared" si="17"/>
        <v>0</v>
      </c>
      <c r="BI942" s="214">
        <f t="shared" si="18"/>
        <v>0</v>
      </c>
      <c r="BJ942" s="25" t="s">
        <v>78</v>
      </c>
      <c r="BK942" s="214">
        <f t="shared" si="19"/>
        <v>0</v>
      </c>
      <c r="BL942" s="25" t="s">
        <v>217</v>
      </c>
      <c r="BM942" s="25" t="s">
        <v>1433</v>
      </c>
    </row>
    <row r="943" spans="2:65" s="1" customFormat="1" ht="16.5" customHeight="1">
      <c r="B943" s="41"/>
      <c r="C943" s="203" t="s">
        <v>1434</v>
      </c>
      <c r="D943" s="203" t="s">
        <v>212</v>
      </c>
      <c r="E943" s="204" t="s">
        <v>1435</v>
      </c>
      <c r="F943" s="205" t="s">
        <v>1436</v>
      </c>
      <c r="G943" s="206" t="s">
        <v>215</v>
      </c>
      <c r="H943" s="207">
        <v>1</v>
      </c>
      <c r="I943" s="208"/>
      <c r="J943" s="209">
        <f t="shared" si="10"/>
        <v>0</v>
      </c>
      <c r="K943" s="205" t="s">
        <v>216</v>
      </c>
      <c r="L943" s="61"/>
      <c r="M943" s="210" t="s">
        <v>21</v>
      </c>
      <c r="N943" s="211" t="s">
        <v>42</v>
      </c>
      <c r="O943" s="42"/>
      <c r="P943" s="212">
        <f t="shared" si="11"/>
        <v>0</v>
      </c>
      <c r="Q943" s="212">
        <v>0.00702</v>
      </c>
      <c r="R943" s="212">
        <f t="shared" si="12"/>
        <v>0.00702</v>
      </c>
      <c r="S943" s="212">
        <v>0</v>
      </c>
      <c r="T943" s="213">
        <f t="shared" si="13"/>
        <v>0</v>
      </c>
      <c r="AR943" s="25" t="s">
        <v>217</v>
      </c>
      <c r="AT943" s="25" t="s">
        <v>212</v>
      </c>
      <c r="AU943" s="25" t="s">
        <v>80</v>
      </c>
      <c r="AY943" s="25" t="s">
        <v>210</v>
      </c>
      <c r="BE943" s="214">
        <f t="shared" si="14"/>
        <v>0</v>
      </c>
      <c r="BF943" s="214">
        <f t="shared" si="15"/>
        <v>0</v>
      </c>
      <c r="BG943" s="214">
        <f t="shared" si="16"/>
        <v>0</v>
      </c>
      <c r="BH943" s="214">
        <f t="shared" si="17"/>
        <v>0</v>
      </c>
      <c r="BI943" s="214">
        <f t="shared" si="18"/>
        <v>0</v>
      </c>
      <c r="BJ943" s="25" t="s">
        <v>78</v>
      </c>
      <c r="BK943" s="214">
        <f t="shared" si="19"/>
        <v>0</v>
      </c>
      <c r="BL943" s="25" t="s">
        <v>217</v>
      </c>
      <c r="BM943" s="25" t="s">
        <v>1437</v>
      </c>
    </row>
    <row r="944" spans="2:65" s="1" customFormat="1" ht="16.5" customHeight="1">
      <c r="B944" s="41"/>
      <c r="C944" s="238" t="s">
        <v>1438</v>
      </c>
      <c r="D944" s="238" t="s">
        <v>302</v>
      </c>
      <c r="E944" s="239" t="s">
        <v>1439</v>
      </c>
      <c r="F944" s="240" t="s">
        <v>1440</v>
      </c>
      <c r="G944" s="241" t="s">
        <v>215</v>
      </c>
      <c r="H944" s="242">
        <v>1</v>
      </c>
      <c r="I944" s="243"/>
      <c r="J944" s="244">
        <f t="shared" si="10"/>
        <v>0</v>
      </c>
      <c r="K944" s="240" t="s">
        <v>216</v>
      </c>
      <c r="L944" s="245"/>
      <c r="M944" s="246" t="s">
        <v>21</v>
      </c>
      <c r="N944" s="247" t="s">
        <v>42</v>
      </c>
      <c r="O944" s="42"/>
      <c r="P944" s="212">
        <f t="shared" si="11"/>
        <v>0</v>
      </c>
      <c r="Q944" s="212">
        <v>0.165</v>
      </c>
      <c r="R944" s="212">
        <f t="shared" si="12"/>
        <v>0.165</v>
      </c>
      <c r="S944" s="212">
        <v>0</v>
      </c>
      <c r="T944" s="213">
        <f t="shared" si="13"/>
        <v>0</v>
      </c>
      <c r="AR944" s="25" t="s">
        <v>252</v>
      </c>
      <c r="AT944" s="25" t="s">
        <v>302</v>
      </c>
      <c r="AU944" s="25" t="s">
        <v>80</v>
      </c>
      <c r="AY944" s="25" t="s">
        <v>210</v>
      </c>
      <c r="BE944" s="214">
        <f t="shared" si="14"/>
        <v>0</v>
      </c>
      <c r="BF944" s="214">
        <f t="shared" si="15"/>
        <v>0</v>
      </c>
      <c r="BG944" s="214">
        <f t="shared" si="16"/>
        <v>0</v>
      </c>
      <c r="BH944" s="214">
        <f t="shared" si="17"/>
        <v>0</v>
      </c>
      <c r="BI944" s="214">
        <f t="shared" si="18"/>
        <v>0</v>
      </c>
      <c r="BJ944" s="25" t="s">
        <v>78</v>
      </c>
      <c r="BK944" s="214">
        <f t="shared" si="19"/>
        <v>0</v>
      </c>
      <c r="BL944" s="25" t="s">
        <v>217</v>
      </c>
      <c r="BM944" s="25" t="s">
        <v>1441</v>
      </c>
    </row>
    <row r="945" spans="2:63" s="11" customFormat="1" ht="29.85" customHeight="1">
      <c r="B945" s="187"/>
      <c r="C945" s="188"/>
      <c r="D945" s="189" t="s">
        <v>70</v>
      </c>
      <c r="E945" s="201" t="s">
        <v>729</v>
      </c>
      <c r="F945" s="201" t="s">
        <v>1442</v>
      </c>
      <c r="G945" s="188"/>
      <c r="H945" s="188"/>
      <c r="I945" s="191"/>
      <c r="J945" s="202">
        <f>BK945</f>
        <v>0</v>
      </c>
      <c r="K945" s="188"/>
      <c r="L945" s="193"/>
      <c r="M945" s="194"/>
      <c r="N945" s="195"/>
      <c r="O945" s="195"/>
      <c r="P945" s="196">
        <f>SUM(P946:P960)</f>
        <v>0</v>
      </c>
      <c r="Q945" s="195"/>
      <c r="R945" s="196">
        <f>SUM(R946:R960)</f>
        <v>0.09149399999999999</v>
      </c>
      <c r="S945" s="195"/>
      <c r="T945" s="197">
        <f>SUM(T946:T960)</f>
        <v>0</v>
      </c>
      <c r="AR945" s="198" t="s">
        <v>78</v>
      </c>
      <c r="AT945" s="199" t="s">
        <v>70</v>
      </c>
      <c r="AU945" s="199" t="s">
        <v>78</v>
      </c>
      <c r="AY945" s="198" t="s">
        <v>210</v>
      </c>
      <c r="BK945" s="200">
        <f>SUM(BK946:BK960)</f>
        <v>0</v>
      </c>
    </row>
    <row r="946" spans="2:65" s="1" customFormat="1" ht="25.5" customHeight="1">
      <c r="B946" s="41"/>
      <c r="C946" s="203" t="s">
        <v>1443</v>
      </c>
      <c r="D946" s="203" t="s">
        <v>212</v>
      </c>
      <c r="E946" s="204" t="s">
        <v>1444</v>
      </c>
      <c r="F946" s="205" t="s">
        <v>1445</v>
      </c>
      <c r="G946" s="206" t="s">
        <v>226</v>
      </c>
      <c r="H946" s="207">
        <v>669.81</v>
      </c>
      <c r="I946" s="208"/>
      <c r="J946" s="209">
        <f>ROUND(I946*H946,2)</f>
        <v>0</v>
      </c>
      <c r="K946" s="205" t="s">
        <v>216</v>
      </c>
      <c r="L946" s="61"/>
      <c r="M946" s="210" t="s">
        <v>21</v>
      </c>
      <c r="N946" s="211" t="s">
        <v>42</v>
      </c>
      <c r="O946" s="42"/>
      <c r="P946" s="212">
        <f>O946*H946</f>
        <v>0</v>
      </c>
      <c r="Q946" s="212">
        <v>0</v>
      </c>
      <c r="R946" s="212">
        <f>Q946*H946</f>
        <v>0</v>
      </c>
      <c r="S946" s="212">
        <v>0</v>
      </c>
      <c r="T946" s="213">
        <f>S946*H946</f>
        <v>0</v>
      </c>
      <c r="AR946" s="25" t="s">
        <v>217</v>
      </c>
      <c r="AT946" s="25" t="s">
        <v>212</v>
      </c>
      <c r="AU946" s="25" t="s">
        <v>80</v>
      </c>
      <c r="AY946" s="25" t="s">
        <v>210</v>
      </c>
      <c r="BE946" s="214">
        <f>IF(N946="základní",J946,0)</f>
        <v>0</v>
      </c>
      <c r="BF946" s="214">
        <f>IF(N946="snížená",J946,0)</f>
        <v>0</v>
      </c>
      <c r="BG946" s="214">
        <f>IF(N946="zákl. přenesená",J946,0)</f>
        <v>0</v>
      </c>
      <c r="BH946" s="214">
        <f>IF(N946="sníž. přenesená",J946,0)</f>
        <v>0</v>
      </c>
      <c r="BI946" s="214">
        <f>IF(N946="nulová",J946,0)</f>
        <v>0</v>
      </c>
      <c r="BJ946" s="25" t="s">
        <v>78</v>
      </c>
      <c r="BK946" s="214">
        <f>ROUND(I946*H946,2)</f>
        <v>0</v>
      </c>
      <c r="BL946" s="25" t="s">
        <v>217</v>
      </c>
      <c r="BM946" s="25" t="s">
        <v>1446</v>
      </c>
    </row>
    <row r="947" spans="2:51" s="12" customFormat="1" ht="13.5">
      <c r="B947" s="215"/>
      <c r="C947" s="216"/>
      <c r="D947" s="217" t="s">
        <v>219</v>
      </c>
      <c r="E947" s="218" t="s">
        <v>21</v>
      </c>
      <c r="F947" s="219" t="s">
        <v>1447</v>
      </c>
      <c r="G947" s="216"/>
      <c r="H947" s="220">
        <v>159.56</v>
      </c>
      <c r="I947" s="221"/>
      <c r="J947" s="216"/>
      <c r="K947" s="216"/>
      <c r="L947" s="222"/>
      <c r="M947" s="223"/>
      <c r="N947" s="224"/>
      <c r="O947" s="224"/>
      <c r="P947" s="224"/>
      <c r="Q947" s="224"/>
      <c r="R947" s="224"/>
      <c r="S947" s="224"/>
      <c r="T947" s="225"/>
      <c r="AT947" s="226" t="s">
        <v>219</v>
      </c>
      <c r="AU947" s="226" t="s">
        <v>80</v>
      </c>
      <c r="AV947" s="12" t="s">
        <v>80</v>
      </c>
      <c r="AW947" s="12" t="s">
        <v>35</v>
      </c>
      <c r="AX947" s="12" t="s">
        <v>71</v>
      </c>
      <c r="AY947" s="226" t="s">
        <v>210</v>
      </c>
    </row>
    <row r="948" spans="2:51" s="12" customFormat="1" ht="13.5">
      <c r="B948" s="215"/>
      <c r="C948" s="216"/>
      <c r="D948" s="217" t="s">
        <v>219</v>
      </c>
      <c r="E948" s="218" t="s">
        <v>21</v>
      </c>
      <c r="F948" s="219" t="s">
        <v>1448</v>
      </c>
      <c r="G948" s="216"/>
      <c r="H948" s="220">
        <v>151.5</v>
      </c>
      <c r="I948" s="221"/>
      <c r="J948" s="216"/>
      <c r="K948" s="216"/>
      <c r="L948" s="222"/>
      <c r="M948" s="223"/>
      <c r="N948" s="224"/>
      <c r="O948" s="224"/>
      <c r="P948" s="224"/>
      <c r="Q948" s="224"/>
      <c r="R948" s="224"/>
      <c r="S948" s="224"/>
      <c r="T948" s="225"/>
      <c r="AT948" s="226" t="s">
        <v>219</v>
      </c>
      <c r="AU948" s="226" t="s">
        <v>80</v>
      </c>
      <c r="AV948" s="12" t="s">
        <v>80</v>
      </c>
      <c r="AW948" s="12" t="s">
        <v>35</v>
      </c>
      <c r="AX948" s="12" t="s">
        <v>71</v>
      </c>
      <c r="AY948" s="226" t="s">
        <v>210</v>
      </c>
    </row>
    <row r="949" spans="2:51" s="12" customFormat="1" ht="13.5">
      <c r="B949" s="215"/>
      <c r="C949" s="216"/>
      <c r="D949" s="217" t="s">
        <v>219</v>
      </c>
      <c r="E949" s="218" t="s">
        <v>21</v>
      </c>
      <c r="F949" s="219" t="s">
        <v>1449</v>
      </c>
      <c r="G949" s="216"/>
      <c r="H949" s="220">
        <v>196.25</v>
      </c>
      <c r="I949" s="221"/>
      <c r="J949" s="216"/>
      <c r="K949" s="216"/>
      <c r="L949" s="222"/>
      <c r="M949" s="223"/>
      <c r="N949" s="224"/>
      <c r="O949" s="224"/>
      <c r="P949" s="224"/>
      <c r="Q949" s="224"/>
      <c r="R949" s="224"/>
      <c r="S949" s="224"/>
      <c r="T949" s="225"/>
      <c r="AT949" s="226" t="s">
        <v>219</v>
      </c>
      <c r="AU949" s="226" t="s">
        <v>80</v>
      </c>
      <c r="AV949" s="12" t="s">
        <v>80</v>
      </c>
      <c r="AW949" s="12" t="s">
        <v>35</v>
      </c>
      <c r="AX949" s="12" t="s">
        <v>71</v>
      </c>
      <c r="AY949" s="226" t="s">
        <v>210</v>
      </c>
    </row>
    <row r="950" spans="2:51" s="12" customFormat="1" ht="13.5">
      <c r="B950" s="215"/>
      <c r="C950" s="216"/>
      <c r="D950" s="217" t="s">
        <v>219</v>
      </c>
      <c r="E950" s="218" t="s">
        <v>21</v>
      </c>
      <c r="F950" s="219" t="s">
        <v>1450</v>
      </c>
      <c r="G950" s="216"/>
      <c r="H950" s="220">
        <v>162.5</v>
      </c>
      <c r="I950" s="221"/>
      <c r="J950" s="216"/>
      <c r="K950" s="216"/>
      <c r="L950" s="222"/>
      <c r="M950" s="223"/>
      <c r="N950" s="224"/>
      <c r="O950" s="224"/>
      <c r="P950" s="224"/>
      <c r="Q950" s="224"/>
      <c r="R950" s="224"/>
      <c r="S950" s="224"/>
      <c r="T950" s="225"/>
      <c r="AT950" s="226" t="s">
        <v>219</v>
      </c>
      <c r="AU950" s="226" t="s">
        <v>80</v>
      </c>
      <c r="AV950" s="12" t="s">
        <v>80</v>
      </c>
      <c r="AW950" s="12" t="s">
        <v>35</v>
      </c>
      <c r="AX950" s="12" t="s">
        <v>71</v>
      </c>
      <c r="AY950" s="226" t="s">
        <v>210</v>
      </c>
    </row>
    <row r="951" spans="2:51" s="13" customFormat="1" ht="13.5">
      <c r="B951" s="227"/>
      <c r="C951" s="228"/>
      <c r="D951" s="217" t="s">
        <v>219</v>
      </c>
      <c r="E951" s="229" t="s">
        <v>21</v>
      </c>
      <c r="F951" s="230" t="s">
        <v>240</v>
      </c>
      <c r="G951" s="228"/>
      <c r="H951" s="231">
        <v>669.81</v>
      </c>
      <c r="I951" s="232"/>
      <c r="J951" s="228"/>
      <c r="K951" s="228"/>
      <c r="L951" s="233"/>
      <c r="M951" s="234"/>
      <c r="N951" s="235"/>
      <c r="O951" s="235"/>
      <c r="P951" s="235"/>
      <c r="Q951" s="235"/>
      <c r="R951" s="235"/>
      <c r="S951" s="235"/>
      <c r="T951" s="236"/>
      <c r="AT951" s="237" t="s">
        <v>219</v>
      </c>
      <c r="AU951" s="237" t="s">
        <v>80</v>
      </c>
      <c r="AV951" s="13" t="s">
        <v>217</v>
      </c>
      <c r="AW951" s="13" t="s">
        <v>35</v>
      </c>
      <c r="AX951" s="13" t="s">
        <v>78</v>
      </c>
      <c r="AY951" s="237" t="s">
        <v>210</v>
      </c>
    </row>
    <row r="952" spans="2:65" s="1" customFormat="1" ht="25.5" customHeight="1">
      <c r="B952" s="41"/>
      <c r="C952" s="203" t="s">
        <v>1451</v>
      </c>
      <c r="D952" s="203" t="s">
        <v>212</v>
      </c>
      <c r="E952" s="204" t="s">
        <v>1452</v>
      </c>
      <c r="F952" s="205" t="s">
        <v>1453</v>
      </c>
      <c r="G952" s="206" t="s">
        <v>226</v>
      </c>
      <c r="H952" s="207">
        <v>60282.9</v>
      </c>
      <c r="I952" s="208"/>
      <c r="J952" s="209">
        <f>ROUND(I952*H952,2)</f>
        <v>0</v>
      </c>
      <c r="K952" s="205" t="s">
        <v>216</v>
      </c>
      <c r="L952" s="61"/>
      <c r="M952" s="210" t="s">
        <v>21</v>
      </c>
      <c r="N952" s="211" t="s">
        <v>42</v>
      </c>
      <c r="O952" s="42"/>
      <c r="P952" s="212">
        <f>O952*H952</f>
        <v>0</v>
      </c>
      <c r="Q952" s="212">
        <v>0</v>
      </c>
      <c r="R952" s="212">
        <f>Q952*H952</f>
        <v>0</v>
      </c>
      <c r="S952" s="212">
        <v>0</v>
      </c>
      <c r="T952" s="213">
        <f>S952*H952</f>
        <v>0</v>
      </c>
      <c r="AR952" s="25" t="s">
        <v>217</v>
      </c>
      <c r="AT952" s="25" t="s">
        <v>212</v>
      </c>
      <c r="AU952" s="25" t="s">
        <v>80</v>
      </c>
      <c r="AY952" s="25" t="s">
        <v>210</v>
      </c>
      <c r="BE952" s="214">
        <f>IF(N952="základní",J952,0)</f>
        <v>0</v>
      </c>
      <c r="BF952" s="214">
        <f>IF(N952="snížená",J952,0)</f>
        <v>0</v>
      </c>
      <c r="BG952" s="214">
        <f>IF(N952="zákl. přenesená",J952,0)</f>
        <v>0</v>
      </c>
      <c r="BH952" s="214">
        <f>IF(N952="sníž. přenesená",J952,0)</f>
        <v>0</v>
      </c>
      <c r="BI952" s="214">
        <f>IF(N952="nulová",J952,0)</f>
        <v>0</v>
      </c>
      <c r="BJ952" s="25" t="s">
        <v>78</v>
      </c>
      <c r="BK952" s="214">
        <f>ROUND(I952*H952,2)</f>
        <v>0</v>
      </c>
      <c r="BL952" s="25" t="s">
        <v>217</v>
      </c>
      <c r="BM952" s="25" t="s">
        <v>1454</v>
      </c>
    </row>
    <row r="953" spans="2:51" s="12" customFormat="1" ht="13.5">
      <c r="B953" s="215"/>
      <c r="C953" s="216"/>
      <c r="D953" s="217" t="s">
        <v>219</v>
      </c>
      <c r="E953" s="218" t="s">
        <v>21</v>
      </c>
      <c r="F953" s="219" t="s">
        <v>1455</v>
      </c>
      <c r="G953" s="216"/>
      <c r="H953" s="220">
        <v>60282.9</v>
      </c>
      <c r="I953" s="221"/>
      <c r="J953" s="216"/>
      <c r="K953" s="216"/>
      <c r="L953" s="222"/>
      <c r="M953" s="223"/>
      <c r="N953" s="224"/>
      <c r="O953" s="224"/>
      <c r="P953" s="224"/>
      <c r="Q953" s="224"/>
      <c r="R953" s="224"/>
      <c r="S953" s="224"/>
      <c r="T953" s="225"/>
      <c r="AT953" s="226" t="s">
        <v>219</v>
      </c>
      <c r="AU953" s="226" t="s">
        <v>80</v>
      </c>
      <c r="AV953" s="12" t="s">
        <v>80</v>
      </c>
      <c r="AW953" s="12" t="s">
        <v>35</v>
      </c>
      <c r="AX953" s="12" t="s">
        <v>78</v>
      </c>
      <c r="AY953" s="226" t="s">
        <v>210</v>
      </c>
    </row>
    <row r="954" spans="2:65" s="1" customFormat="1" ht="25.5" customHeight="1">
      <c r="B954" s="41"/>
      <c r="C954" s="203" t="s">
        <v>1456</v>
      </c>
      <c r="D954" s="203" t="s">
        <v>212</v>
      </c>
      <c r="E954" s="204" t="s">
        <v>1457</v>
      </c>
      <c r="F954" s="205" t="s">
        <v>1458</v>
      </c>
      <c r="G954" s="206" t="s">
        <v>226</v>
      </c>
      <c r="H954" s="207">
        <v>669.81</v>
      </c>
      <c r="I954" s="208"/>
      <c r="J954" s="209">
        <f>ROUND(I954*H954,2)</f>
        <v>0</v>
      </c>
      <c r="K954" s="205" t="s">
        <v>216</v>
      </c>
      <c r="L954" s="61"/>
      <c r="M954" s="210" t="s">
        <v>21</v>
      </c>
      <c r="N954" s="211" t="s">
        <v>42</v>
      </c>
      <c r="O954" s="42"/>
      <c r="P954" s="212">
        <f>O954*H954</f>
        <v>0</v>
      </c>
      <c r="Q954" s="212">
        <v>0</v>
      </c>
      <c r="R954" s="212">
        <f>Q954*H954</f>
        <v>0</v>
      </c>
      <c r="S954" s="212">
        <v>0</v>
      </c>
      <c r="T954" s="213">
        <f>S954*H954</f>
        <v>0</v>
      </c>
      <c r="AR954" s="25" t="s">
        <v>217</v>
      </c>
      <c r="AT954" s="25" t="s">
        <v>212</v>
      </c>
      <c r="AU954" s="25" t="s">
        <v>80</v>
      </c>
      <c r="AY954" s="25" t="s">
        <v>210</v>
      </c>
      <c r="BE954" s="214">
        <f>IF(N954="základní",J954,0)</f>
        <v>0</v>
      </c>
      <c r="BF954" s="214">
        <f>IF(N954="snížená",J954,0)</f>
        <v>0</v>
      </c>
      <c r="BG954" s="214">
        <f>IF(N954="zákl. přenesená",J954,0)</f>
        <v>0</v>
      </c>
      <c r="BH954" s="214">
        <f>IF(N954="sníž. přenesená",J954,0)</f>
        <v>0</v>
      </c>
      <c r="BI954" s="214">
        <f>IF(N954="nulová",J954,0)</f>
        <v>0</v>
      </c>
      <c r="BJ954" s="25" t="s">
        <v>78</v>
      </c>
      <c r="BK954" s="214">
        <f>ROUND(I954*H954,2)</f>
        <v>0</v>
      </c>
      <c r="BL954" s="25" t="s">
        <v>217</v>
      </c>
      <c r="BM954" s="25" t="s">
        <v>1459</v>
      </c>
    </row>
    <row r="955" spans="2:65" s="1" customFormat="1" ht="25.5" customHeight="1">
      <c r="B955" s="41"/>
      <c r="C955" s="203" t="s">
        <v>1460</v>
      </c>
      <c r="D955" s="203" t="s">
        <v>212</v>
      </c>
      <c r="E955" s="204" t="s">
        <v>1461</v>
      </c>
      <c r="F955" s="205" t="s">
        <v>1462</v>
      </c>
      <c r="G955" s="206" t="s">
        <v>226</v>
      </c>
      <c r="H955" s="207">
        <v>703.8</v>
      </c>
      <c r="I955" s="208"/>
      <c r="J955" s="209">
        <f>ROUND(I955*H955,2)</f>
        <v>0</v>
      </c>
      <c r="K955" s="205" t="s">
        <v>216</v>
      </c>
      <c r="L955" s="61"/>
      <c r="M955" s="210" t="s">
        <v>21</v>
      </c>
      <c r="N955" s="211" t="s">
        <v>42</v>
      </c>
      <c r="O955" s="42"/>
      <c r="P955" s="212">
        <f>O955*H955</f>
        <v>0</v>
      </c>
      <c r="Q955" s="212">
        <v>0.00013</v>
      </c>
      <c r="R955" s="212">
        <f>Q955*H955</f>
        <v>0.09149399999999999</v>
      </c>
      <c r="S955" s="212">
        <v>0</v>
      </c>
      <c r="T955" s="213">
        <f>S955*H955</f>
        <v>0</v>
      </c>
      <c r="AR955" s="25" t="s">
        <v>217</v>
      </c>
      <c r="AT955" s="25" t="s">
        <v>212</v>
      </c>
      <c r="AU955" s="25" t="s">
        <v>80</v>
      </c>
      <c r="AY955" s="25" t="s">
        <v>210</v>
      </c>
      <c r="BE955" s="214">
        <f>IF(N955="základní",J955,0)</f>
        <v>0</v>
      </c>
      <c r="BF955" s="214">
        <f>IF(N955="snížená",J955,0)</f>
        <v>0</v>
      </c>
      <c r="BG955" s="214">
        <f>IF(N955="zákl. přenesená",J955,0)</f>
        <v>0</v>
      </c>
      <c r="BH955" s="214">
        <f>IF(N955="sníž. přenesená",J955,0)</f>
        <v>0</v>
      </c>
      <c r="BI955" s="214">
        <f>IF(N955="nulová",J955,0)</f>
        <v>0</v>
      </c>
      <c r="BJ955" s="25" t="s">
        <v>78</v>
      </c>
      <c r="BK955" s="214">
        <f>ROUND(I955*H955,2)</f>
        <v>0</v>
      </c>
      <c r="BL955" s="25" t="s">
        <v>217</v>
      </c>
      <c r="BM955" s="25" t="s">
        <v>1463</v>
      </c>
    </row>
    <row r="956" spans="2:51" s="12" customFormat="1" ht="27">
      <c r="B956" s="215"/>
      <c r="C956" s="216"/>
      <c r="D956" s="217" t="s">
        <v>219</v>
      </c>
      <c r="E956" s="218" t="s">
        <v>21</v>
      </c>
      <c r="F956" s="219" t="s">
        <v>1464</v>
      </c>
      <c r="G956" s="216"/>
      <c r="H956" s="220">
        <v>211.69</v>
      </c>
      <c r="I956" s="221"/>
      <c r="J956" s="216"/>
      <c r="K956" s="216"/>
      <c r="L956" s="222"/>
      <c r="M956" s="223"/>
      <c r="N956" s="224"/>
      <c r="O956" s="224"/>
      <c r="P956" s="224"/>
      <c r="Q956" s="224"/>
      <c r="R956" s="224"/>
      <c r="S956" s="224"/>
      <c r="T956" s="225"/>
      <c r="AT956" s="226" t="s">
        <v>219</v>
      </c>
      <c r="AU956" s="226" t="s">
        <v>80</v>
      </c>
      <c r="AV956" s="12" t="s">
        <v>80</v>
      </c>
      <c r="AW956" s="12" t="s">
        <v>35</v>
      </c>
      <c r="AX956" s="12" t="s">
        <v>71</v>
      </c>
      <c r="AY956" s="226" t="s">
        <v>210</v>
      </c>
    </row>
    <row r="957" spans="2:51" s="12" customFormat="1" ht="13.5">
      <c r="B957" s="215"/>
      <c r="C957" s="216"/>
      <c r="D957" s="217" t="s">
        <v>219</v>
      </c>
      <c r="E957" s="218" t="s">
        <v>21</v>
      </c>
      <c r="F957" s="219" t="s">
        <v>1465</v>
      </c>
      <c r="G957" s="216"/>
      <c r="H957" s="220">
        <v>186.08</v>
      </c>
      <c r="I957" s="221"/>
      <c r="J957" s="216"/>
      <c r="K957" s="216"/>
      <c r="L957" s="222"/>
      <c r="M957" s="223"/>
      <c r="N957" s="224"/>
      <c r="O957" s="224"/>
      <c r="P957" s="224"/>
      <c r="Q957" s="224"/>
      <c r="R957" s="224"/>
      <c r="S957" s="224"/>
      <c r="T957" s="225"/>
      <c r="AT957" s="226" t="s">
        <v>219</v>
      </c>
      <c r="AU957" s="226" t="s">
        <v>80</v>
      </c>
      <c r="AV957" s="12" t="s">
        <v>80</v>
      </c>
      <c r="AW957" s="12" t="s">
        <v>35</v>
      </c>
      <c r="AX957" s="12" t="s">
        <v>71</v>
      </c>
      <c r="AY957" s="226" t="s">
        <v>210</v>
      </c>
    </row>
    <row r="958" spans="2:51" s="12" customFormat="1" ht="27">
      <c r="B958" s="215"/>
      <c r="C958" s="216"/>
      <c r="D958" s="217" t="s">
        <v>219</v>
      </c>
      <c r="E958" s="218" t="s">
        <v>21</v>
      </c>
      <c r="F958" s="219" t="s">
        <v>1466</v>
      </c>
      <c r="G958" s="216"/>
      <c r="H958" s="220">
        <v>185.62</v>
      </c>
      <c r="I958" s="221"/>
      <c r="J958" s="216"/>
      <c r="K958" s="216"/>
      <c r="L958" s="222"/>
      <c r="M958" s="223"/>
      <c r="N958" s="224"/>
      <c r="O958" s="224"/>
      <c r="P958" s="224"/>
      <c r="Q958" s="224"/>
      <c r="R958" s="224"/>
      <c r="S958" s="224"/>
      <c r="T958" s="225"/>
      <c r="AT958" s="226" t="s">
        <v>219</v>
      </c>
      <c r="AU958" s="226" t="s">
        <v>80</v>
      </c>
      <c r="AV958" s="12" t="s">
        <v>80</v>
      </c>
      <c r="AW958" s="12" t="s">
        <v>35</v>
      </c>
      <c r="AX958" s="12" t="s">
        <v>71</v>
      </c>
      <c r="AY958" s="226" t="s">
        <v>210</v>
      </c>
    </row>
    <row r="959" spans="2:51" s="12" customFormat="1" ht="13.5">
      <c r="B959" s="215"/>
      <c r="C959" s="216"/>
      <c r="D959" s="217" t="s">
        <v>219</v>
      </c>
      <c r="E959" s="218" t="s">
        <v>21</v>
      </c>
      <c r="F959" s="219" t="s">
        <v>1467</v>
      </c>
      <c r="G959" s="216"/>
      <c r="H959" s="220">
        <v>120.41</v>
      </c>
      <c r="I959" s="221"/>
      <c r="J959" s="216"/>
      <c r="K959" s="216"/>
      <c r="L959" s="222"/>
      <c r="M959" s="223"/>
      <c r="N959" s="224"/>
      <c r="O959" s="224"/>
      <c r="P959" s="224"/>
      <c r="Q959" s="224"/>
      <c r="R959" s="224"/>
      <c r="S959" s="224"/>
      <c r="T959" s="225"/>
      <c r="AT959" s="226" t="s">
        <v>219</v>
      </c>
      <c r="AU959" s="226" t="s">
        <v>80</v>
      </c>
      <c r="AV959" s="12" t="s">
        <v>80</v>
      </c>
      <c r="AW959" s="12" t="s">
        <v>35</v>
      </c>
      <c r="AX959" s="12" t="s">
        <v>71</v>
      </c>
      <c r="AY959" s="226" t="s">
        <v>210</v>
      </c>
    </row>
    <row r="960" spans="2:51" s="13" customFormat="1" ht="13.5">
      <c r="B960" s="227"/>
      <c r="C960" s="228"/>
      <c r="D960" s="217" t="s">
        <v>219</v>
      </c>
      <c r="E960" s="229" t="s">
        <v>21</v>
      </c>
      <c r="F960" s="230" t="s">
        <v>240</v>
      </c>
      <c r="G960" s="228"/>
      <c r="H960" s="231">
        <v>703.8</v>
      </c>
      <c r="I960" s="232"/>
      <c r="J960" s="228"/>
      <c r="K960" s="228"/>
      <c r="L960" s="233"/>
      <c r="M960" s="234"/>
      <c r="N960" s="235"/>
      <c r="O960" s="235"/>
      <c r="P960" s="235"/>
      <c r="Q960" s="235"/>
      <c r="R960" s="235"/>
      <c r="S960" s="235"/>
      <c r="T960" s="236"/>
      <c r="AT960" s="237" t="s">
        <v>219</v>
      </c>
      <c r="AU960" s="237" t="s">
        <v>80</v>
      </c>
      <c r="AV960" s="13" t="s">
        <v>217</v>
      </c>
      <c r="AW960" s="13" t="s">
        <v>35</v>
      </c>
      <c r="AX960" s="13" t="s">
        <v>78</v>
      </c>
      <c r="AY960" s="237" t="s">
        <v>210</v>
      </c>
    </row>
    <row r="961" spans="2:63" s="11" customFormat="1" ht="29.85" customHeight="1">
      <c r="B961" s="187"/>
      <c r="C961" s="188"/>
      <c r="D961" s="189" t="s">
        <v>70</v>
      </c>
      <c r="E961" s="201" t="s">
        <v>739</v>
      </c>
      <c r="F961" s="201" t="s">
        <v>1468</v>
      </c>
      <c r="G961" s="188"/>
      <c r="H961" s="188"/>
      <c r="I961" s="191"/>
      <c r="J961" s="202">
        <f>BK961</f>
        <v>0</v>
      </c>
      <c r="K961" s="188"/>
      <c r="L961" s="193"/>
      <c r="M961" s="194"/>
      <c r="N961" s="195"/>
      <c r="O961" s="195"/>
      <c r="P961" s="196">
        <f>SUM(P962:P996)</f>
        <v>0</v>
      </c>
      <c r="Q961" s="195"/>
      <c r="R961" s="196">
        <f>SUM(R962:R996)</f>
        <v>15.4202191</v>
      </c>
      <c r="S961" s="195"/>
      <c r="T961" s="197">
        <f>SUM(T962:T996)</f>
        <v>0.173</v>
      </c>
      <c r="AR961" s="198" t="s">
        <v>78</v>
      </c>
      <c r="AT961" s="199" t="s">
        <v>70</v>
      </c>
      <c r="AU961" s="199" t="s">
        <v>78</v>
      </c>
      <c r="AY961" s="198" t="s">
        <v>210</v>
      </c>
      <c r="BK961" s="200">
        <f>SUM(BK962:BK996)</f>
        <v>0</v>
      </c>
    </row>
    <row r="962" spans="2:65" s="1" customFormat="1" ht="16.5" customHeight="1">
      <c r="B962" s="41"/>
      <c r="C962" s="203" t="s">
        <v>1469</v>
      </c>
      <c r="D962" s="203" t="s">
        <v>212</v>
      </c>
      <c r="E962" s="204" t="s">
        <v>1470</v>
      </c>
      <c r="F962" s="205" t="s">
        <v>1471</v>
      </c>
      <c r="G962" s="206" t="s">
        <v>1472</v>
      </c>
      <c r="H962" s="207">
        <v>1</v>
      </c>
      <c r="I962" s="208"/>
      <c r="J962" s="209">
        <f>ROUND(I962*H962,2)</f>
        <v>0</v>
      </c>
      <c r="K962" s="205" t="s">
        <v>21</v>
      </c>
      <c r="L962" s="61"/>
      <c r="M962" s="210" t="s">
        <v>21</v>
      </c>
      <c r="N962" s="211" t="s">
        <v>42</v>
      </c>
      <c r="O962" s="42"/>
      <c r="P962" s="212">
        <f>O962*H962</f>
        <v>0</v>
      </c>
      <c r="Q962" s="212">
        <v>0.1554</v>
      </c>
      <c r="R962" s="212">
        <f>Q962*H962</f>
        <v>0.1554</v>
      </c>
      <c r="S962" s="212">
        <v>0</v>
      </c>
      <c r="T962" s="213">
        <f>S962*H962</f>
        <v>0</v>
      </c>
      <c r="AR962" s="25" t="s">
        <v>217</v>
      </c>
      <c r="AT962" s="25" t="s">
        <v>212</v>
      </c>
      <c r="AU962" s="25" t="s">
        <v>80</v>
      </c>
      <c r="AY962" s="25" t="s">
        <v>210</v>
      </c>
      <c r="BE962" s="214">
        <f>IF(N962="základní",J962,0)</f>
        <v>0</v>
      </c>
      <c r="BF962" s="214">
        <f>IF(N962="snížená",J962,0)</f>
        <v>0</v>
      </c>
      <c r="BG962" s="214">
        <f>IF(N962="zákl. přenesená",J962,0)</f>
        <v>0</v>
      </c>
      <c r="BH962" s="214">
        <f>IF(N962="sníž. přenesená",J962,0)</f>
        <v>0</v>
      </c>
      <c r="BI962" s="214">
        <f>IF(N962="nulová",J962,0)</f>
        <v>0</v>
      </c>
      <c r="BJ962" s="25" t="s">
        <v>78</v>
      </c>
      <c r="BK962" s="214">
        <f>ROUND(I962*H962,2)</f>
        <v>0</v>
      </c>
      <c r="BL962" s="25" t="s">
        <v>217</v>
      </c>
      <c r="BM962" s="25" t="s">
        <v>1473</v>
      </c>
    </row>
    <row r="963" spans="2:65" s="1" customFormat="1" ht="25.5" customHeight="1">
      <c r="B963" s="41"/>
      <c r="C963" s="203" t="s">
        <v>1474</v>
      </c>
      <c r="D963" s="203" t="s">
        <v>212</v>
      </c>
      <c r="E963" s="204" t="s">
        <v>1475</v>
      </c>
      <c r="F963" s="205" t="s">
        <v>1476</v>
      </c>
      <c r="G963" s="206" t="s">
        <v>345</v>
      </c>
      <c r="H963" s="207">
        <v>28.51</v>
      </c>
      <c r="I963" s="208"/>
      <c r="J963" s="209">
        <f>ROUND(I963*H963,2)</f>
        <v>0</v>
      </c>
      <c r="K963" s="205" t="s">
        <v>216</v>
      </c>
      <c r="L963" s="61"/>
      <c r="M963" s="210" t="s">
        <v>21</v>
      </c>
      <c r="N963" s="211" t="s">
        <v>42</v>
      </c>
      <c r="O963" s="42"/>
      <c r="P963" s="212">
        <f>O963*H963</f>
        <v>0</v>
      </c>
      <c r="Q963" s="212">
        <v>0.1554</v>
      </c>
      <c r="R963" s="212">
        <f>Q963*H963</f>
        <v>4.430454</v>
      </c>
      <c r="S963" s="212">
        <v>0</v>
      </c>
      <c r="T963" s="213">
        <f>S963*H963</f>
        <v>0</v>
      </c>
      <c r="AR963" s="25" t="s">
        <v>217</v>
      </c>
      <c r="AT963" s="25" t="s">
        <v>212</v>
      </c>
      <c r="AU963" s="25" t="s">
        <v>80</v>
      </c>
      <c r="AY963" s="25" t="s">
        <v>210</v>
      </c>
      <c r="BE963" s="214">
        <f>IF(N963="základní",J963,0)</f>
        <v>0</v>
      </c>
      <c r="BF963" s="214">
        <f>IF(N963="snížená",J963,0)</f>
        <v>0</v>
      </c>
      <c r="BG963" s="214">
        <f>IF(N963="zákl. přenesená",J963,0)</f>
        <v>0</v>
      </c>
      <c r="BH963" s="214">
        <f>IF(N963="sníž. přenesená",J963,0)</f>
        <v>0</v>
      </c>
      <c r="BI963" s="214">
        <f>IF(N963="nulová",J963,0)</f>
        <v>0</v>
      </c>
      <c r="BJ963" s="25" t="s">
        <v>78</v>
      </c>
      <c r="BK963" s="214">
        <f>ROUND(I963*H963,2)</f>
        <v>0</v>
      </c>
      <c r="BL963" s="25" t="s">
        <v>217</v>
      </c>
      <c r="BM963" s="25" t="s">
        <v>1477</v>
      </c>
    </row>
    <row r="964" spans="2:51" s="12" customFormat="1" ht="13.5">
      <c r="B964" s="215"/>
      <c r="C964" s="216"/>
      <c r="D964" s="217" t="s">
        <v>219</v>
      </c>
      <c r="E964" s="218" t="s">
        <v>21</v>
      </c>
      <c r="F964" s="219" t="s">
        <v>1478</v>
      </c>
      <c r="G964" s="216"/>
      <c r="H964" s="220">
        <v>28.51</v>
      </c>
      <c r="I964" s="221"/>
      <c r="J964" s="216"/>
      <c r="K964" s="216"/>
      <c r="L964" s="222"/>
      <c r="M964" s="223"/>
      <c r="N964" s="224"/>
      <c r="O964" s="224"/>
      <c r="P964" s="224"/>
      <c r="Q964" s="224"/>
      <c r="R964" s="224"/>
      <c r="S964" s="224"/>
      <c r="T964" s="225"/>
      <c r="AT964" s="226" t="s">
        <v>219</v>
      </c>
      <c r="AU964" s="226" t="s">
        <v>80</v>
      </c>
      <c r="AV964" s="12" t="s">
        <v>80</v>
      </c>
      <c r="AW964" s="12" t="s">
        <v>35</v>
      </c>
      <c r="AX964" s="12" t="s">
        <v>78</v>
      </c>
      <c r="AY964" s="226" t="s">
        <v>210</v>
      </c>
    </row>
    <row r="965" spans="2:65" s="1" customFormat="1" ht="16.5" customHeight="1">
      <c r="B965" s="41"/>
      <c r="C965" s="238" t="s">
        <v>1479</v>
      </c>
      <c r="D965" s="238" t="s">
        <v>302</v>
      </c>
      <c r="E965" s="239" t="s">
        <v>1480</v>
      </c>
      <c r="F965" s="240" t="s">
        <v>1481</v>
      </c>
      <c r="G965" s="241" t="s">
        <v>345</v>
      </c>
      <c r="H965" s="242">
        <v>29.08</v>
      </c>
      <c r="I965" s="243"/>
      <c r="J965" s="244">
        <f>ROUND(I965*H965,2)</f>
        <v>0</v>
      </c>
      <c r="K965" s="240" t="s">
        <v>216</v>
      </c>
      <c r="L965" s="245"/>
      <c r="M965" s="246" t="s">
        <v>21</v>
      </c>
      <c r="N965" s="247" t="s">
        <v>42</v>
      </c>
      <c r="O965" s="42"/>
      <c r="P965" s="212">
        <f>O965*H965</f>
        <v>0</v>
      </c>
      <c r="Q965" s="212">
        <v>0.058</v>
      </c>
      <c r="R965" s="212">
        <f>Q965*H965</f>
        <v>1.68664</v>
      </c>
      <c r="S965" s="212">
        <v>0</v>
      </c>
      <c r="T965" s="213">
        <f>S965*H965</f>
        <v>0</v>
      </c>
      <c r="AR965" s="25" t="s">
        <v>252</v>
      </c>
      <c r="AT965" s="25" t="s">
        <v>302</v>
      </c>
      <c r="AU965" s="25" t="s">
        <v>80</v>
      </c>
      <c r="AY965" s="25" t="s">
        <v>210</v>
      </c>
      <c r="BE965" s="214">
        <f>IF(N965="základní",J965,0)</f>
        <v>0</v>
      </c>
      <c r="BF965" s="214">
        <f>IF(N965="snížená",J965,0)</f>
        <v>0</v>
      </c>
      <c r="BG965" s="214">
        <f>IF(N965="zákl. přenesená",J965,0)</f>
        <v>0</v>
      </c>
      <c r="BH965" s="214">
        <f>IF(N965="sníž. přenesená",J965,0)</f>
        <v>0</v>
      </c>
      <c r="BI965" s="214">
        <f>IF(N965="nulová",J965,0)</f>
        <v>0</v>
      </c>
      <c r="BJ965" s="25" t="s">
        <v>78</v>
      </c>
      <c r="BK965" s="214">
        <f>ROUND(I965*H965,2)</f>
        <v>0</v>
      </c>
      <c r="BL965" s="25" t="s">
        <v>217</v>
      </c>
      <c r="BM965" s="25" t="s">
        <v>1482</v>
      </c>
    </row>
    <row r="966" spans="2:51" s="12" customFormat="1" ht="13.5">
      <c r="B966" s="215"/>
      <c r="C966" s="216"/>
      <c r="D966" s="217" t="s">
        <v>219</v>
      </c>
      <c r="E966" s="216"/>
      <c r="F966" s="219" t="s">
        <v>1483</v>
      </c>
      <c r="G966" s="216"/>
      <c r="H966" s="220">
        <v>29.08</v>
      </c>
      <c r="I966" s="221"/>
      <c r="J966" s="216"/>
      <c r="K966" s="216"/>
      <c r="L966" s="222"/>
      <c r="M966" s="223"/>
      <c r="N966" s="224"/>
      <c r="O966" s="224"/>
      <c r="P966" s="224"/>
      <c r="Q966" s="224"/>
      <c r="R966" s="224"/>
      <c r="S966" s="224"/>
      <c r="T966" s="225"/>
      <c r="AT966" s="226" t="s">
        <v>219</v>
      </c>
      <c r="AU966" s="226" t="s">
        <v>80</v>
      </c>
      <c r="AV966" s="12" t="s">
        <v>80</v>
      </c>
      <c r="AW966" s="12" t="s">
        <v>6</v>
      </c>
      <c r="AX966" s="12" t="s">
        <v>78</v>
      </c>
      <c r="AY966" s="226" t="s">
        <v>210</v>
      </c>
    </row>
    <row r="967" spans="2:65" s="1" customFormat="1" ht="16.5" customHeight="1">
      <c r="B967" s="41"/>
      <c r="C967" s="203" t="s">
        <v>1484</v>
      </c>
      <c r="D967" s="203" t="s">
        <v>212</v>
      </c>
      <c r="E967" s="204" t="s">
        <v>1485</v>
      </c>
      <c r="F967" s="205" t="s">
        <v>1486</v>
      </c>
      <c r="G967" s="206" t="s">
        <v>345</v>
      </c>
      <c r="H967" s="207">
        <v>50.3</v>
      </c>
      <c r="I967" s="208"/>
      <c r="J967" s="209">
        <f>ROUND(I967*H967,2)</f>
        <v>0</v>
      </c>
      <c r="K967" s="205" t="s">
        <v>216</v>
      </c>
      <c r="L967" s="61"/>
      <c r="M967" s="210" t="s">
        <v>21</v>
      </c>
      <c r="N967" s="211" t="s">
        <v>42</v>
      </c>
      <c r="O967" s="42"/>
      <c r="P967" s="212">
        <f>O967*H967</f>
        <v>0</v>
      </c>
      <c r="Q967" s="212">
        <v>0.10095</v>
      </c>
      <c r="R967" s="212">
        <f>Q967*H967</f>
        <v>5.0777849999999995</v>
      </c>
      <c r="S967" s="212">
        <v>0</v>
      </c>
      <c r="T967" s="213">
        <f>S967*H967</f>
        <v>0</v>
      </c>
      <c r="AR967" s="25" t="s">
        <v>217</v>
      </c>
      <c r="AT967" s="25" t="s">
        <v>212</v>
      </c>
      <c r="AU967" s="25" t="s">
        <v>80</v>
      </c>
      <c r="AY967" s="25" t="s">
        <v>210</v>
      </c>
      <c r="BE967" s="214">
        <f>IF(N967="základní",J967,0)</f>
        <v>0</v>
      </c>
      <c r="BF967" s="214">
        <f>IF(N967="snížená",J967,0)</f>
        <v>0</v>
      </c>
      <c r="BG967" s="214">
        <f>IF(N967="zákl. přenesená",J967,0)</f>
        <v>0</v>
      </c>
      <c r="BH967" s="214">
        <f>IF(N967="sníž. přenesená",J967,0)</f>
        <v>0</v>
      </c>
      <c r="BI967" s="214">
        <f>IF(N967="nulová",J967,0)</f>
        <v>0</v>
      </c>
      <c r="BJ967" s="25" t="s">
        <v>78</v>
      </c>
      <c r="BK967" s="214">
        <f>ROUND(I967*H967,2)</f>
        <v>0</v>
      </c>
      <c r="BL967" s="25" t="s">
        <v>217</v>
      </c>
      <c r="BM967" s="25" t="s">
        <v>1487</v>
      </c>
    </row>
    <row r="968" spans="2:51" s="12" customFormat="1" ht="13.5">
      <c r="B968" s="215"/>
      <c r="C968" s="216"/>
      <c r="D968" s="217" t="s">
        <v>219</v>
      </c>
      <c r="E968" s="218" t="s">
        <v>21</v>
      </c>
      <c r="F968" s="219" t="s">
        <v>1488</v>
      </c>
      <c r="G968" s="216"/>
      <c r="H968" s="220">
        <v>50.3</v>
      </c>
      <c r="I968" s="221"/>
      <c r="J968" s="216"/>
      <c r="K968" s="216"/>
      <c r="L968" s="222"/>
      <c r="M968" s="223"/>
      <c r="N968" s="224"/>
      <c r="O968" s="224"/>
      <c r="P968" s="224"/>
      <c r="Q968" s="224"/>
      <c r="R968" s="224"/>
      <c r="S968" s="224"/>
      <c r="T968" s="225"/>
      <c r="AT968" s="226" t="s">
        <v>219</v>
      </c>
      <c r="AU968" s="226" t="s">
        <v>80</v>
      </c>
      <c r="AV968" s="12" t="s">
        <v>80</v>
      </c>
      <c r="AW968" s="12" t="s">
        <v>35</v>
      </c>
      <c r="AX968" s="12" t="s">
        <v>78</v>
      </c>
      <c r="AY968" s="226" t="s">
        <v>210</v>
      </c>
    </row>
    <row r="969" spans="2:65" s="1" customFormat="1" ht="16.5" customHeight="1">
      <c r="B969" s="41"/>
      <c r="C969" s="238" t="s">
        <v>1489</v>
      </c>
      <c r="D969" s="238" t="s">
        <v>302</v>
      </c>
      <c r="E969" s="239" t="s">
        <v>1490</v>
      </c>
      <c r="F969" s="240" t="s">
        <v>1491</v>
      </c>
      <c r="G969" s="241" t="s">
        <v>345</v>
      </c>
      <c r="H969" s="242">
        <v>51.306</v>
      </c>
      <c r="I969" s="243"/>
      <c r="J969" s="244">
        <f>ROUND(I969*H969,2)</f>
        <v>0</v>
      </c>
      <c r="K969" s="240" t="s">
        <v>216</v>
      </c>
      <c r="L969" s="245"/>
      <c r="M969" s="246" t="s">
        <v>21</v>
      </c>
      <c r="N969" s="247" t="s">
        <v>42</v>
      </c>
      <c r="O969" s="42"/>
      <c r="P969" s="212">
        <f>O969*H969</f>
        <v>0</v>
      </c>
      <c r="Q969" s="212">
        <v>0.028</v>
      </c>
      <c r="R969" s="212">
        <f>Q969*H969</f>
        <v>1.436568</v>
      </c>
      <c r="S969" s="212">
        <v>0</v>
      </c>
      <c r="T969" s="213">
        <f>S969*H969</f>
        <v>0</v>
      </c>
      <c r="AR969" s="25" t="s">
        <v>252</v>
      </c>
      <c r="AT969" s="25" t="s">
        <v>302</v>
      </c>
      <c r="AU969" s="25" t="s">
        <v>80</v>
      </c>
      <c r="AY969" s="25" t="s">
        <v>210</v>
      </c>
      <c r="BE969" s="214">
        <f>IF(N969="základní",J969,0)</f>
        <v>0</v>
      </c>
      <c r="BF969" s="214">
        <f>IF(N969="snížená",J969,0)</f>
        <v>0</v>
      </c>
      <c r="BG969" s="214">
        <f>IF(N969="zákl. přenesená",J969,0)</f>
        <v>0</v>
      </c>
      <c r="BH969" s="214">
        <f>IF(N969="sníž. přenesená",J969,0)</f>
        <v>0</v>
      </c>
      <c r="BI969" s="214">
        <f>IF(N969="nulová",J969,0)</f>
        <v>0</v>
      </c>
      <c r="BJ969" s="25" t="s">
        <v>78</v>
      </c>
      <c r="BK969" s="214">
        <f>ROUND(I969*H969,2)</f>
        <v>0</v>
      </c>
      <c r="BL969" s="25" t="s">
        <v>217</v>
      </c>
      <c r="BM969" s="25" t="s">
        <v>1492</v>
      </c>
    </row>
    <row r="970" spans="2:51" s="12" customFormat="1" ht="13.5">
      <c r="B970" s="215"/>
      <c r="C970" s="216"/>
      <c r="D970" s="217" t="s">
        <v>219</v>
      </c>
      <c r="E970" s="216"/>
      <c r="F970" s="219" t="s">
        <v>1493</v>
      </c>
      <c r="G970" s="216"/>
      <c r="H970" s="220">
        <v>51.306</v>
      </c>
      <c r="I970" s="221"/>
      <c r="J970" s="216"/>
      <c r="K970" s="216"/>
      <c r="L970" s="222"/>
      <c r="M970" s="223"/>
      <c r="N970" s="224"/>
      <c r="O970" s="224"/>
      <c r="P970" s="224"/>
      <c r="Q970" s="224"/>
      <c r="R970" s="224"/>
      <c r="S970" s="224"/>
      <c r="T970" s="225"/>
      <c r="AT970" s="226" t="s">
        <v>219</v>
      </c>
      <c r="AU970" s="226" t="s">
        <v>80</v>
      </c>
      <c r="AV970" s="12" t="s">
        <v>80</v>
      </c>
      <c r="AW970" s="12" t="s">
        <v>6</v>
      </c>
      <c r="AX970" s="12" t="s">
        <v>78</v>
      </c>
      <c r="AY970" s="226" t="s">
        <v>210</v>
      </c>
    </row>
    <row r="971" spans="2:65" s="1" customFormat="1" ht="25.5" customHeight="1">
      <c r="B971" s="41"/>
      <c r="C971" s="203" t="s">
        <v>1494</v>
      </c>
      <c r="D971" s="203" t="s">
        <v>212</v>
      </c>
      <c r="E971" s="204" t="s">
        <v>1495</v>
      </c>
      <c r="F971" s="205" t="s">
        <v>1496</v>
      </c>
      <c r="G971" s="206" t="s">
        <v>345</v>
      </c>
      <c r="H971" s="207">
        <v>3</v>
      </c>
      <c r="I971" s="208"/>
      <c r="J971" s="209">
        <f>ROUND(I971*H971,2)</f>
        <v>0</v>
      </c>
      <c r="K971" s="205" t="s">
        <v>216</v>
      </c>
      <c r="L971" s="61"/>
      <c r="M971" s="210" t="s">
        <v>21</v>
      </c>
      <c r="N971" s="211" t="s">
        <v>42</v>
      </c>
      <c r="O971" s="42"/>
      <c r="P971" s="212">
        <f>O971*H971</f>
        <v>0</v>
      </c>
      <c r="Q971" s="212">
        <v>0.08619</v>
      </c>
      <c r="R971" s="212">
        <f>Q971*H971</f>
        <v>0.25857</v>
      </c>
      <c r="S971" s="212">
        <v>0</v>
      </c>
      <c r="T971" s="213">
        <f>S971*H971</f>
        <v>0</v>
      </c>
      <c r="AR971" s="25" t="s">
        <v>217</v>
      </c>
      <c r="AT971" s="25" t="s">
        <v>212</v>
      </c>
      <c r="AU971" s="25" t="s">
        <v>80</v>
      </c>
      <c r="AY971" s="25" t="s">
        <v>210</v>
      </c>
      <c r="BE971" s="214">
        <f>IF(N971="základní",J971,0)</f>
        <v>0</v>
      </c>
      <c r="BF971" s="214">
        <f>IF(N971="snížená",J971,0)</f>
        <v>0</v>
      </c>
      <c r="BG971" s="214">
        <f>IF(N971="zákl. přenesená",J971,0)</f>
        <v>0</v>
      </c>
      <c r="BH971" s="214">
        <f>IF(N971="sníž. přenesená",J971,0)</f>
        <v>0</v>
      </c>
      <c r="BI971" s="214">
        <f>IF(N971="nulová",J971,0)</f>
        <v>0</v>
      </c>
      <c r="BJ971" s="25" t="s">
        <v>78</v>
      </c>
      <c r="BK971" s="214">
        <f>ROUND(I971*H971,2)</f>
        <v>0</v>
      </c>
      <c r="BL971" s="25" t="s">
        <v>217</v>
      </c>
      <c r="BM971" s="25" t="s">
        <v>1497</v>
      </c>
    </row>
    <row r="972" spans="2:51" s="12" customFormat="1" ht="13.5">
      <c r="B972" s="215"/>
      <c r="C972" s="216"/>
      <c r="D972" s="217" t="s">
        <v>219</v>
      </c>
      <c r="E972" s="218" t="s">
        <v>21</v>
      </c>
      <c r="F972" s="219" t="s">
        <v>1498</v>
      </c>
      <c r="G972" s="216"/>
      <c r="H972" s="220">
        <v>3</v>
      </c>
      <c r="I972" s="221"/>
      <c r="J972" s="216"/>
      <c r="K972" s="216"/>
      <c r="L972" s="222"/>
      <c r="M972" s="223"/>
      <c r="N972" s="224"/>
      <c r="O972" s="224"/>
      <c r="P972" s="224"/>
      <c r="Q972" s="224"/>
      <c r="R972" s="224"/>
      <c r="S972" s="224"/>
      <c r="T972" s="225"/>
      <c r="AT972" s="226" t="s">
        <v>219</v>
      </c>
      <c r="AU972" s="226" t="s">
        <v>80</v>
      </c>
      <c r="AV972" s="12" t="s">
        <v>80</v>
      </c>
      <c r="AW972" s="12" t="s">
        <v>35</v>
      </c>
      <c r="AX972" s="12" t="s">
        <v>78</v>
      </c>
      <c r="AY972" s="226" t="s">
        <v>210</v>
      </c>
    </row>
    <row r="973" spans="2:65" s="1" customFormat="1" ht="16.5" customHeight="1">
      <c r="B973" s="41"/>
      <c r="C973" s="203" t="s">
        <v>1499</v>
      </c>
      <c r="D973" s="203" t="s">
        <v>212</v>
      </c>
      <c r="E973" s="204" t="s">
        <v>1500</v>
      </c>
      <c r="F973" s="205" t="s">
        <v>1501</v>
      </c>
      <c r="G973" s="206" t="s">
        <v>215</v>
      </c>
      <c r="H973" s="207">
        <v>1</v>
      </c>
      <c r="I973" s="208"/>
      <c r="J973" s="209">
        <f>ROUND(I973*H973,2)</f>
        <v>0</v>
      </c>
      <c r="K973" s="205" t="s">
        <v>216</v>
      </c>
      <c r="L973" s="61"/>
      <c r="M973" s="210" t="s">
        <v>21</v>
      </c>
      <c r="N973" s="211" t="s">
        <v>42</v>
      </c>
      <c r="O973" s="42"/>
      <c r="P973" s="212">
        <f>O973*H973</f>
        <v>0</v>
      </c>
      <c r="Q973" s="212">
        <v>8E-05</v>
      </c>
      <c r="R973" s="212">
        <f>Q973*H973</f>
        <v>8E-05</v>
      </c>
      <c r="S973" s="212">
        <v>0</v>
      </c>
      <c r="T973" s="213">
        <f>S973*H973</f>
        <v>0</v>
      </c>
      <c r="AR973" s="25" t="s">
        <v>217</v>
      </c>
      <c r="AT973" s="25" t="s">
        <v>212</v>
      </c>
      <c r="AU973" s="25" t="s">
        <v>80</v>
      </c>
      <c r="AY973" s="25" t="s">
        <v>210</v>
      </c>
      <c r="BE973" s="214">
        <f>IF(N973="základní",J973,0)</f>
        <v>0</v>
      </c>
      <c r="BF973" s="214">
        <f>IF(N973="snížená",J973,0)</f>
        <v>0</v>
      </c>
      <c r="BG973" s="214">
        <f>IF(N973="zákl. přenesená",J973,0)</f>
        <v>0</v>
      </c>
      <c r="BH973" s="214">
        <f>IF(N973="sníž. přenesená",J973,0)</f>
        <v>0</v>
      </c>
      <c r="BI973" s="214">
        <f>IF(N973="nulová",J973,0)</f>
        <v>0</v>
      </c>
      <c r="BJ973" s="25" t="s">
        <v>78</v>
      </c>
      <c r="BK973" s="214">
        <f>ROUND(I973*H973,2)</f>
        <v>0</v>
      </c>
      <c r="BL973" s="25" t="s">
        <v>217</v>
      </c>
      <c r="BM973" s="25" t="s">
        <v>1502</v>
      </c>
    </row>
    <row r="974" spans="2:65" s="1" customFormat="1" ht="16.5" customHeight="1">
      <c r="B974" s="41"/>
      <c r="C974" s="203" t="s">
        <v>1503</v>
      </c>
      <c r="D974" s="203" t="s">
        <v>212</v>
      </c>
      <c r="E974" s="204" t="s">
        <v>1504</v>
      </c>
      <c r="F974" s="205" t="s">
        <v>1505</v>
      </c>
      <c r="G974" s="206" t="s">
        <v>226</v>
      </c>
      <c r="H974" s="207">
        <v>755.31</v>
      </c>
      <c r="I974" s="208"/>
      <c r="J974" s="209">
        <f>ROUND(I974*H974,2)</f>
        <v>0</v>
      </c>
      <c r="K974" s="205" t="s">
        <v>216</v>
      </c>
      <c r="L974" s="61"/>
      <c r="M974" s="210" t="s">
        <v>21</v>
      </c>
      <c r="N974" s="211" t="s">
        <v>42</v>
      </c>
      <c r="O974" s="42"/>
      <c r="P974" s="212">
        <f>O974*H974</f>
        <v>0</v>
      </c>
      <c r="Q974" s="212">
        <v>4E-05</v>
      </c>
      <c r="R974" s="212">
        <f>Q974*H974</f>
        <v>0.0302124</v>
      </c>
      <c r="S974" s="212">
        <v>0</v>
      </c>
      <c r="T974" s="213">
        <f>S974*H974</f>
        <v>0</v>
      </c>
      <c r="AR974" s="25" t="s">
        <v>217</v>
      </c>
      <c r="AT974" s="25" t="s">
        <v>212</v>
      </c>
      <c r="AU974" s="25" t="s">
        <v>80</v>
      </c>
      <c r="AY974" s="25" t="s">
        <v>210</v>
      </c>
      <c r="BE974" s="214">
        <f>IF(N974="základní",J974,0)</f>
        <v>0</v>
      </c>
      <c r="BF974" s="214">
        <f>IF(N974="snížená",J974,0)</f>
        <v>0</v>
      </c>
      <c r="BG974" s="214">
        <f>IF(N974="zákl. přenesená",J974,0)</f>
        <v>0</v>
      </c>
      <c r="BH974" s="214">
        <f>IF(N974="sníž. přenesená",J974,0)</f>
        <v>0</v>
      </c>
      <c r="BI974" s="214">
        <f>IF(N974="nulová",J974,0)</f>
        <v>0</v>
      </c>
      <c r="BJ974" s="25" t="s">
        <v>78</v>
      </c>
      <c r="BK974" s="214">
        <f>ROUND(I974*H974,2)</f>
        <v>0</v>
      </c>
      <c r="BL974" s="25" t="s">
        <v>217</v>
      </c>
      <c r="BM974" s="25" t="s">
        <v>1506</v>
      </c>
    </row>
    <row r="975" spans="2:51" s="12" customFormat="1" ht="27">
      <c r="B975" s="215"/>
      <c r="C975" s="216"/>
      <c r="D975" s="217" t="s">
        <v>219</v>
      </c>
      <c r="E975" s="218" t="s">
        <v>21</v>
      </c>
      <c r="F975" s="219" t="s">
        <v>1464</v>
      </c>
      <c r="G975" s="216"/>
      <c r="H975" s="220">
        <v>211.69</v>
      </c>
      <c r="I975" s="221"/>
      <c r="J975" s="216"/>
      <c r="K975" s="216"/>
      <c r="L975" s="222"/>
      <c r="M975" s="223"/>
      <c r="N975" s="224"/>
      <c r="O975" s="224"/>
      <c r="P975" s="224"/>
      <c r="Q975" s="224"/>
      <c r="R975" s="224"/>
      <c r="S975" s="224"/>
      <c r="T975" s="225"/>
      <c r="AT975" s="226" t="s">
        <v>219</v>
      </c>
      <c r="AU975" s="226" t="s">
        <v>80</v>
      </c>
      <c r="AV975" s="12" t="s">
        <v>80</v>
      </c>
      <c r="AW975" s="12" t="s">
        <v>35</v>
      </c>
      <c r="AX975" s="12" t="s">
        <v>71</v>
      </c>
      <c r="AY975" s="226" t="s">
        <v>210</v>
      </c>
    </row>
    <row r="976" spans="2:51" s="12" customFormat="1" ht="13.5">
      <c r="B976" s="215"/>
      <c r="C976" s="216"/>
      <c r="D976" s="217" t="s">
        <v>219</v>
      </c>
      <c r="E976" s="218" t="s">
        <v>21</v>
      </c>
      <c r="F976" s="219" t="s">
        <v>1507</v>
      </c>
      <c r="G976" s="216"/>
      <c r="H976" s="220">
        <v>237.59</v>
      </c>
      <c r="I976" s="221"/>
      <c r="J976" s="216"/>
      <c r="K976" s="216"/>
      <c r="L976" s="222"/>
      <c r="M976" s="223"/>
      <c r="N976" s="224"/>
      <c r="O976" s="224"/>
      <c r="P976" s="224"/>
      <c r="Q976" s="224"/>
      <c r="R976" s="224"/>
      <c r="S976" s="224"/>
      <c r="T976" s="225"/>
      <c r="AT976" s="226" t="s">
        <v>219</v>
      </c>
      <c r="AU976" s="226" t="s">
        <v>80</v>
      </c>
      <c r="AV976" s="12" t="s">
        <v>80</v>
      </c>
      <c r="AW976" s="12" t="s">
        <v>35</v>
      </c>
      <c r="AX976" s="12" t="s">
        <v>71</v>
      </c>
      <c r="AY976" s="226" t="s">
        <v>210</v>
      </c>
    </row>
    <row r="977" spans="2:51" s="12" customFormat="1" ht="27">
      <c r="B977" s="215"/>
      <c r="C977" s="216"/>
      <c r="D977" s="217" t="s">
        <v>219</v>
      </c>
      <c r="E977" s="218" t="s">
        <v>21</v>
      </c>
      <c r="F977" s="219" t="s">
        <v>1466</v>
      </c>
      <c r="G977" s="216"/>
      <c r="H977" s="220">
        <v>185.62</v>
      </c>
      <c r="I977" s="221"/>
      <c r="J977" s="216"/>
      <c r="K977" s="216"/>
      <c r="L977" s="222"/>
      <c r="M977" s="223"/>
      <c r="N977" s="224"/>
      <c r="O977" s="224"/>
      <c r="P977" s="224"/>
      <c r="Q977" s="224"/>
      <c r="R977" s="224"/>
      <c r="S977" s="224"/>
      <c r="T977" s="225"/>
      <c r="AT977" s="226" t="s">
        <v>219</v>
      </c>
      <c r="AU977" s="226" t="s">
        <v>80</v>
      </c>
      <c r="AV977" s="12" t="s">
        <v>80</v>
      </c>
      <c r="AW977" s="12" t="s">
        <v>35</v>
      </c>
      <c r="AX977" s="12" t="s">
        <v>71</v>
      </c>
      <c r="AY977" s="226" t="s">
        <v>210</v>
      </c>
    </row>
    <row r="978" spans="2:51" s="12" customFormat="1" ht="13.5">
      <c r="B978" s="215"/>
      <c r="C978" s="216"/>
      <c r="D978" s="217" t="s">
        <v>219</v>
      </c>
      <c r="E978" s="218" t="s">
        <v>21</v>
      </c>
      <c r="F978" s="219" t="s">
        <v>1467</v>
      </c>
      <c r="G978" s="216"/>
      <c r="H978" s="220">
        <v>120.41</v>
      </c>
      <c r="I978" s="221"/>
      <c r="J978" s="216"/>
      <c r="K978" s="216"/>
      <c r="L978" s="222"/>
      <c r="M978" s="223"/>
      <c r="N978" s="224"/>
      <c r="O978" s="224"/>
      <c r="P978" s="224"/>
      <c r="Q978" s="224"/>
      <c r="R978" s="224"/>
      <c r="S978" s="224"/>
      <c r="T978" s="225"/>
      <c r="AT978" s="226" t="s">
        <v>219</v>
      </c>
      <c r="AU978" s="226" t="s">
        <v>80</v>
      </c>
      <c r="AV978" s="12" t="s">
        <v>80</v>
      </c>
      <c r="AW978" s="12" t="s">
        <v>35</v>
      </c>
      <c r="AX978" s="12" t="s">
        <v>71</v>
      </c>
      <c r="AY978" s="226" t="s">
        <v>210</v>
      </c>
    </row>
    <row r="979" spans="2:51" s="13" customFormat="1" ht="13.5">
      <c r="B979" s="227"/>
      <c r="C979" s="228"/>
      <c r="D979" s="217" t="s">
        <v>219</v>
      </c>
      <c r="E979" s="229" t="s">
        <v>21</v>
      </c>
      <c r="F979" s="230" t="s">
        <v>240</v>
      </c>
      <c r="G979" s="228"/>
      <c r="H979" s="231">
        <v>755.31</v>
      </c>
      <c r="I979" s="232"/>
      <c r="J979" s="228"/>
      <c r="K979" s="228"/>
      <c r="L979" s="233"/>
      <c r="M979" s="234"/>
      <c r="N979" s="235"/>
      <c r="O979" s="235"/>
      <c r="P979" s="235"/>
      <c r="Q979" s="235"/>
      <c r="R979" s="235"/>
      <c r="S979" s="235"/>
      <c r="T979" s="236"/>
      <c r="AT979" s="237" t="s">
        <v>219</v>
      </c>
      <c r="AU979" s="237" t="s">
        <v>80</v>
      </c>
      <c r="AV979" s="13" t="s">
        <v>217</v>
      </c>
      <c r="AW979" s="13" t="s">
        <v>35</v>
      </c>
      <c r="AX979" s="13" t="s">
        <v>78</v>
      </c>
      <c r="AY979" s="237" t="s">
        <v>210</v>
      </c>
    </row>
    <row r="980" spans="2:65" s="1" customFormat="1" ht="16.5" customHeight="1">
      <c r="B980" s="41"/>
      <c r="C980" s="203" t="s">
        <v>1508</v>
      </c>
      <c r="D980" s="203" t="s">
        <v>212</v>
      </c>
      <c r="E980" s="204" t="s">
        <v>1509</v>
      </c>
      <c r="F980" s="205" t="s">
        <v>1510</v>
      </c>
      <c r="G980" s="206" t="s">
        <v>215</v>
      </c>
      <c r="H980" s="207">
        <v>2</v>
      </c>
      <c r="I980" s="208"/>
      <c r="J980" s="209">
        <f>ROUND(I980*H980,2)</f>
        <v>0</v>
      </c>
      <c r="K980" s="205" t="s">
        <v>216</v>
      </c>
      <c r="L980" s="61"/>
      <c r="M980" s="210" t="s">
        <v>21</v>
      </c>
      <c r="N980" s="211" t="s">
        <v>42</v>
      </c>
      <c r="O980" s="42"/>
      <c r="P980" s="212">
        <f>O980*H980</f>
        <v>0</v>
      </c>
      <c r="Q980" s="212">
        <v>0</v>
      </c>
      <c r="R980" s="212">
        <f>Q980*H980</f>
        <v>0</v>
      </c>
      <c r="S980" s="212">
        <v>0</v>
      </c>
      <c r="T980" s="213">
        <f>S980*H980</f>
        <v>0</v>
      </c>
      <c r="AR980" s="25" t="s">
        <v>217</v>
      </c>
      <c r="AT980" s="25" t="s">
        <v>212</v>
      </c>
      <c r="AU980" s="25" t="s">
        <v>80</v>
      </c>
      <c r="AY980" s="25" t="s">
        <v>210</v>
      </c>
      <c r="BE980" s="214">
        <f>IF(N980="základní",J980,0)</f>
        <v>0</v>
      </c>
      <c r="BF980" s="214">
        <f>IF(N980="snížená",J980,0)</f>
        <v>0</v>
      </c>
      <c r="BG980" s="214">
        <f>IF(N980="zákl. přenesená",J980,0)</f>
        <v>0</v>
      </c>
      <c r="BH980" s="214">
        <f>IF(N980="sníž. přenesená",J980,0)</f>
        <v>0</v>
      </c>
      <c r="BI980" s="214">
        <f>IF(N980="nulová",J980,0)</f>
        <v>0</v>
      </c>
      <c r="BJ980" s="25" t="s">
        <v>78</v>
      </c>
      <c r="BK980" s="214">
        <f>ROUND(I980*H980,2)</f>
        <v>0</v>
      </c>
      <c r="BL980" s="25" t="s">
        <v>217</v>
      </c>
      <c r="BM980" s="25" t="s">
        <v>1511</v>
      </c>
    </row>
    <row r="981" spans="2:65" s="1" customFormat="1" ht="16.5" customHeight="1">
      <c r="B981" s="41"/>
      <c r="C981" s="238" t="s">
        <v>1512</v>
      </c>
      <c r="D981" s="238" t="s">
        <v>302</v>
      </c>
      <c r="E981" s="239" t="s">
        <v>1513</v>
      </c>
      <c r="F981" s="240" t="s">
        <v>1514</v>
      </c>
      <c r="G981" s="241" t="s">
        <v>1472</v>
      </c>
      <c r="H981" s="242">
        <v>2</v>
      </c>
      <c r="I981" s="243"/>
      <c r="J981" s="244">
        <f>ROUND(I981*H981,2)</f>
        <v>0</v>
      </c>
      <c r="K981" s="240" t="s">
        <v>21</v>
      </c>
      <c r="L981" s="245"/>
      <c r="M981" s="246" t="s">
        <v>21</v>
      </c>
      <c r="N981" s="247" t="s">
        <v>42</v>
      </c>
      <c r="O981" s="42"/>
      <c r="P981" s="212">
        <f>O981*H981</f>
        <v>0</v>
      </c>
      <c r="Q981" s="212">
        <v>1</v>
      </c>
      <c r="R981" s="212">
        <f>Q981*H981</f>
        <v>2</v>
      </c>
      <c r="S981" s="212">
        <v>0</v>
      </c>
      <c r="T981" s="213">
        <f>S981*H981</f>
        <v>0</v>
      </c>
      <c r="AR981" s="25" t="s">
        <v>252</v>
      </c>
      <c r="AT981" s="25" t="s">
        <v>302</v>
      </c>
      <c r="AU981" s="25" t="s">
        <v>80</v>
      </c>
      <c r="AY981" s="25" t="s">
        <v>210</v>
      </c>
      <c r="BE981" s="214">
        <f>IF(N981="základní",J981,0)</f>
        <v>0</v>
      </c>
      <c r="BF981" s="214">
        <f>IF(N981="snížená",J981,0)</f>
        <v>0</v>
      </c>
      <c r="BG981" s="214">
        <f>IF(N981="zákl. přenesená",J981,0)</f>
        <v>0</v>
      </c>
      <c r="BH981" s="214">
        <f>IF(N981="sníž. přenesená",J981,0)</f>
        <v>0</v>
      </c>
      <c r="BI981" s="214">
        <f>IF(N981="nulová",J981,0)</f>
        <v>0</v>
      </c>
      <c r="BJ981" s="25" t="s">
        <v>78</v>
      </c>
      <c r="BK981" s="214">
        <f>ROUND(I981*H981,2)</f>
        <v>0</v>
      </c>
      <c r="BL981" s="25" t="s">
        <v>217</v>
      </c>
      <c r="BM981" s="25" t="s">
        <v>1515</v>
      </c>
    </row>
    <row r="982" spans="2:65" s="1" customFormat="1" ht="25.5" customHeight="1">
      <c r="B982" s="41"/>
      <c r="C982" s="203" t="s">
        <v>1516</v>
      </c>
      <c r="D982" s="203" t="s">
        <v>212</v>
      </c>
      <c r="E982" s="204" t="s">
        <v>1517</v>
      </c>
      <c r="F982" s="205" t="s">
        <v>1518</v>
      </c>
      <c r="G982" s="206" t="s">
        <v>1519</v>
      </c>
      <c r="H982" s="207">
        <v>1</v>
      </c>
      <c r="I982" s="208"/>
      <c r="J982" s="209">
        <f>ROUND(I982*H982,2)</f>
        <v>0</v>
      </c>
      <c r="K982" s="205" t="s">
        <v>216</v>
      </c>
      <c r="L982" s="61"/>
      <c r="M982" s="210" t="s">
        <v>21</v>
      </c>
      <c r="N982" s="211" t="s">
        <v>42</v>
      </c>
      <c r="O982" s="42"/>
      <c r="P982" s="212">
        <f>O982*H982</f>
        <v>0</v>
      </c>
      <c r="Q982" s="212">
        <v>0.22721</v>
      </c>
      <c r="R982" s="212">
        <f>Q982*H982</f>
        <v>0.22721</v>
      </c>
      <c r="S982" s="212">
        <v>0.173</v>
      </c>
      <c r="T982" s="213">
        <f>S982*H982</f>
        <v>0.173</v>
      </c>
      <c r="AR982" s="25" t="s">
        <v>217</v>
      </c>
      <c r="AT982" s="25" t="s">
        <v>212</v>
      </c>
      <c r="AU982" s="25" t="s">
        <v>80</v>
      </c>
      <c r="AY982" s="25" t="s">
        <v>210</v>
      </c>
      <c r="BE982" s="214">
        <f>IF(N982="základní",J982,0)</f>
        <v>0</v>
      </c>
      <c r="BF982" s="214">
        <f>IF(N982="snížená",J982,0)</f>
        <v>0</v>
      </c>
      <c r="BG982" s="214">
        <f>IF(N982="zákl. přenesená",J982,0)</f>
        <v>0</v>
      </c>
      <c r="BH982" s="214">
        <f>IF(N982="sníž. přenesená",J982,0)</f>
        <v>0</v>
      </c>
      <c r="BI982" s="214">
        <f>IF(N982="nulová",J982,0)</f>
        <v>0</v>
      </c>
      <c r="BJ982" s="25" t="s">
        <v>78</v>
      </c>
      <c r="BK982" s="214">
        <f>ROUND(I982*H982,2)</f>
        <v>0</v>
      </c>
      <c r="BL982" s="25" t="s">
        <v>217</v>
      </c>
      <c r="BM982" s="25" t="s">
        <v>1520</v>
      </c>
    </row>
    <row r="983" spans="2:65" s="1" customFormat="1" ht="25.5" customHeight="1">
      <c r="B983" s="41"/>
      <c r="C983" s="203" t="s">
        <v>1521</v>
      </c>
      <c r="D983" s="203" t="s">
        <v>212</v>
      </c>
      <c r="E983" s="204" t="s">
        <v>1522</v>
      </c>
      <c r="F983" s="205" t="s">
        <v>1523</v>
      </c>
      <c r="G983" s="206" t="s">
        <v>345</v>
      </c>
      <c r="H983" s="207">
        <v>11.35</v>
      </c>
      <c r="I983" s="208"/>
      <c r="J983" s="209">
        <f>ROUND(I983*H983,2)</f>
        <v>0</v>
      </c>
      <c r="K983" s="205" t="s">
        <v>216</v>
      </c>
      <c r="L983" s="61"/>
      <c r="M983" s="210" t="s">
        <v>21</v>
      </c>
      <c r="N983" s="211" t="s">
        <v>42</v>
      </c>
      <c r="O983" s="42"/>
      <c r="P983" s="212">
        <f>O983*H983</f>
        <v>0</v>
      </c>
      <c r="Q983" s="212">
        <v>0.00347</v>
      </c>
      <c r="R983" s="212">
        <f>Q983*H983</f>
        <v>0.039384499999999996</v>
      </c>
      <c r="S983" s="212">
        <v>0</v>
      </c>
      <c r="T983" s="213">
        <f>S983*H983</f>
        <v>0</v>
      </c>
      <c r="AR983" s="25" t="s">
        <v>217</v>
      </c>
      <c r="AT983" s="25" t="s">
        <v>212</v>
      </c>
      <c r="AU983" s="25" t="s">
        <v>80</v>
      </c>
      <c r="AY983" s="25" t="s">
        <v>210</v>
      </c>
      <c r="BE983" s="214">
        <f>IF(N983="základní",J983,0)</f>
        <v>0</v>
      </c>
      <c r="BF983" s="214">
        <f>IF(N983="snížená",J983,0)</f>
        <v>0</v>
      </c>
      <c r="BG983" s="214">
        <f>IF(N983="zákl. přenesená",J983,0)</f>
        <v>0</v>
      </c>
      <c r="BH983" s="214">
        <f>IF(N983="sníž. přenesená",J983,0)</f>
        <v>0</v>
      </c>
      <c r="BI983" s="214">
        <f>IF(N983="nulová",J983,0)</f>
        <v>0</v>
      </c>
      <c r="BJ983" s="25" t="s">
        <v>78</v>
      </c>
      <c r="BK983" s="214">
        <f>ROUND(I983*H983,2)</f>
        <v>0</v>
      </c>
      <c r="BL983" s="25" t="s">
        <v>217</v>
      </c>
      <c r="BM983" s="25" t="s">
        <v>1524</v>
      </c>
    </row>
    <row r="984" spans="2:51" s="12" customFormat="1" ht="13.5">
      <c r="B984" s="215"/>
      <c r="C984" s="216"/>
      <c r="D984" s="217" t="s">
        <v>219</v>
      </c>
      <c r="E984" s="218" t="s">
        <v>21</v>
      </c>
      <c r="F984" s="219" t="s">
        <v>1525</v>
      </c>
      <c r="G984" s="216"/>
      <c r="H984" s="220">
        <v>11.35</v>
      </c>
      <c r="I984" s="221"/>
      <c r="J984" s="216"/>
      <c r="K984" s="216"/>
      <c r="L984" s="222"/>
      <c r="M984" s="223"/>
      <c r="N984" s="224"/>
      <c r="O984" s="224"/>
      <c r="P984" s="224"/>
      <c r="Q984" s="224"/>
      <c r="R984" s="224"/>
      <c r="S984" s="224"/>
      <c r="T984" s="225"/>
      <c r="AT984" s="226" t="s">
        <v>219</v>
      </c>
      <c r="AU984" s="226" t="s">
        <v>80</v>
      </c>
      <c r="AV984" s="12" t="s">
        <v>80</v>
      </c>
      <c r="AW984" s="12" t="s">
        <v>35</v>
      </c>
      <c r="AX984" s="12" t="s">
        <v>78</v>
      </c>
      <c r="AY984" s="226" t="s">
        <v>210</v>
      </c>
    </row>
    <row r="985" spans="2:65" s="1" customFormat="1" ht="25.5" customHeight="1">
      <c r="B985" s="41"/>
      <c r="C985" s="203" t="s">
        <v>1526</v>
      </c>
      <c r="D985" s="203" t="s">
        <v>212</v>
      </c>
      <c r="E985" s="204" t="s">
        <v>1527</v>
      </c>
      <c r="F985" s="205" t="s">
        <v>1528</v>
      </c>
      <c r="G985" s="206" t="s">
        <v>215</v>
      </c>
      <c r="H985" s="207">
        <v>4</v>
      </c>
      <c r="I985" s="208"/>
      <c r="J985" s="209">
        <f>ROUND(I985*H985,2)</f>
        <v>0</v>
      </c>
      <c r="K985" s="205" t="s">
        <v>216</v>
      </c>
      <c r="L985" s="61"/>
      <c r="M985" s="210" t="s">
        <v>21</v>
      </c>
      <c r="N985" s="211" t="s">
        <v>42</v>
      </c>
      <c r="O985" s="42"/>
      <c r="P985" s="212">
        <f>O985*H985</f>
        <v>0</v>
      </c>
      <c r="Q985" s="212">
        <v>0.00449</v>
      </c>
      <c r="R985" s="212">
        <f>Q985*H985</f>
        <v>0.01796</v>
      </c>
      <c r="S985" s="212">
        <v>0</v>
      </c>
      <c r="T985" s="213">
        <f>S985*H985</f>
        <v>0</v>
      </c>
      <c r="AR985" s="25" t="s">
        <v>217</v>
      </c>
      <c r="AT985" s="25" t="s">
        <v>212</v>
      </c>
      <c r="AU985" s="25" t="s">
        <v>80</v>
      </c>
      <c r="AY985" s="25" t="s">
        <v>210</v>
      </c>
      <c r="BE985" s="214">
        <f>IF(N985="základní",J985,0)</f>
        <v>0</v>
      </c>
      <c r="BF985" s="214">
        <f>IF(N985="snížená",J985,0)</f>
        <v>0</v>
      </c>
      <c r="BG985" s="214">
        <f>IF(N985="zákl. přenesená",J985,0)</f>
        <v>0</v>
      </c>
      <c r="BH985" s="214">
        <f>IF(N985="sníž. přenesená",J985,0)</f>
        <v>0</v>
      </c>
      <c r="BI985" s="214">
        <f>IF(N985="nulová",J985,0)</f>
        <v>0</v>
      </c>
      <c r="BJ985" s="25" t="s">
        <v>78</v>
      </c>
      <c r="BK985" s="214">
        <f>ROUND(I985*H985,2)</f>
        <v>0</v>
      </c>
      <c r="BL985" s="25" t="s">
        <v>217</v>
      </c>
      <c r="BM985" s="25" t="s">
        <v>1529</v>
      </c>
    </row>
    <row r="986" spans="2:65" s="1" customFormat="1" ht="16.5" customHeight="1">
      <c r="B986" s="41"/>
      <c r="C986" s="238" t="s">
        <v>1530</v>
      </c>
      <c r="D986" s="238" t="s">
        <v>302</v>
      </c>
      <c r="E986" s="239" t="s">
        <v>1531</v>
      </c>
      <c r="F986" s="240" t="s">
        <v>1532</v>
      </c>
      <c r="G986" s="241" t="s">
        <v>215</v>
      </c>
      <c r="H986" s="242">
        <v>4</v>
      </c>
      <c r="I986" s="243"/>
      <c r="J986" s="244">
        <f>ROUND(I986*H986,2)</f>
        <v>0</v>
      </c>
      <c r="K986" s="240" t="s">
        <v>216</v>
      </c>
      <c r="L986" s="245"/>
      <c r="M986" s="246" t="s">
        <v>21</v>
      </c>
      <c r="N986" s="247" t="s">
        <v>42</v>
      </c>
      <c r="O986" s="42"/>
      <c r="P986" s="212">
        <f>O986*H986</f>
        <v>0</v>
      </c>
      <c r="Q986" s="212">
        <v>0.008</v>
      </c>
      <c r="R986" s="212">
        <f>Q986*H986</f>
        <v>0.032</v>
      </c>
      <c r="S986" s="212">
        <v>0</v>
      </c>
      <c r="T986" s="213">
        <f>S986*H986</f>
        <v>0</v>
      </c>
      <c r="AR986" s="25" t="s">
        <v>252</v>
      </c>
      <c r="AT986" s="25" t="s">
        <v>302</v>
      </c>
      <c r="AU986" s="25" t="s">
        <v>80</v>
      </c>
      <c r="AY986" s="25" t="s">
        <v>210</v>
      </c>
      <c r="BE986" s="214">
        <f>IF(N986="základní",J986,0)</f>
        <v>0</v>
      </c>
      <c r="BF986" s="214">
        <f>IF(N986="snížená",J986,0)</f>
        <v>0</v>
      </c>
      <c r="BG986" s="214">
        <f>IF(N986="zákl. přenesená",J986,0)</f>
        <v>0</v>
      </c>
      <c r="BH986" s="214">
        <f>IF(N986="sníž. přenesená",J986,0)</f>
        <v>0</v>
      </c>
      <c r="BI986" s="214">
        <f>IF(N986="nulová",J986,0)</f>
        <v>0</v>
      </c>
      <c r="BJ986" s="25" t="s">
        <v>78</v>
      </c>
      <c r="BK986" s="214">
        <f>ROUND(I986*H986,2)</f>
        <v>0</v>
      </c>
      <c r="BL986" s="25" t="s">
        <v>217</v>
      </c>
      <c r="BM986" s="25" t="s">
        <v>1533</v>
      </c>
    </row>
    <row r="987" spans="2:65" s="1" customFormat="1" ht="25.5" customHeight="1">
      <c r="B987" s="41"/>
      <c r="C987" s="203" t="s">
        <v>1534</v>
      </c>
      <c r="D987" s="203" t="s">
        <v>212</v>
      </c>
      <c r="E987" s="204" t="s">
        <v>1535</v>
      </c>
      <c r="F987" s="205" t="s">
        <v>1536</v>
      </c>
      <c r="G987" s="206" t="s">
        <v>215</v>
      </c>
      <c r="H987" s="207">
        <v>15.84</v>
      </c>
      <c r="I987" s="208"/>
      <c r="J987" s="209">
        <f>ROUND(I987*H987,2)</f>
        <v>0</v>
      </c>
      <c r="K987" s="205" t="s">
        <v>216</v>
      </c>
      <c r="L987" s="61"/>
      <c r="M987" s="210" t="s">
        <v>21</v>
      </c>
      <c r="N987" s="211" t="s">
        <v>42</v>
      </c>
      <c r="O987" s="42"/>
      <c r="P987" s="212">
        <f>O987*H987</f>
        <v>0</v>
      </c>
      <c r="Q987" s="212">
        <v>0.00133</v>
      </c>
      <c r="R987" s="212">
        <f>Q987*H987</f>
        <v>0.0210672</v>
      </c>
      <c r="S987" s="212">
        <v>0</v>
      </c>
      <c r="T987" s="213">
        <f>S987*H987</f>
        <v>0</v>
      </c>
      <c r="AR987" s="25" t="s">
        <v>217</v>
      </c>
      <c r="AT987" s="25" t="s">
        <v>212</v>
      </c>
      <c r="AU987" s="25" t="s">
        <v>80</v>
      </c>
      <c r="AY987" s="25" t="s">
        <v>210</v>
      </c>
      <c r="BE987" s="214">
        <f>IF(N987="základní",J987,0)</f>
        <v>0</v>
      </c>
      <c r="BF987" s="214">
        <f>IF(N987="snížená",J987,0)</f>
        <v>0</v>
      </c>
      <c r="BG987" s="214">
        <f>IF(N987="zákl. přenesená",J987,0)</f>
        <v>0</v>
      </c>
      <c r="BH987" s="214">
        <f>IF(N987="sníž. přenesená",J987,0)</f>
        <v>0</v>
      </c>
      <c r="BI987" s="214">
        <f>IF(N987="nulová",J987,0)</f>
        <v>0</v>
      </c>
      <c r="BJ987" s="25" t="s">
        <v>78</v>
      </c>
      <c r="BK987" s="214">
        <f>ROUND(I987*H987,2)</f>
        <v>0</v>
      </c>
      <c r="BL987" s="25" t="s">
        <v>217</v>
      </c>
      <c r="BM987" s="25" t="s">
        <v>1537</v>
      </c>
    </row>
    <row r="988" spans="2:51" s="12" customFormat="1" ht="13.5">
      <c r="B988" s="215"/>
      <c r="C988" s="216"/>
      <c r="D988" s="217" t="s">
        <v>219</v>
      </c>
      <c r="E988" s="218" t="s">
        <v>21</v>
      </c>
      <c r="F988" s="219" t="s">
        <v>1538</v>
      </c>
      <c r="G988" s="216"/>
      <c r="H988" s="220">
        <v>15.84</v>
      </c>
      <c r="I988" s="221"/>
      <c r="J988" s="216"/>
      <c r="K988" s="216"/>
      <c r="L988" s="222"/>
      <c r="M988" s="223"/>
      <c r="N988" s="224"/>
      <c r="O988" s="224"/>
      <c r="P988" s="224"/>
      <c r="Q988" s="224"/>
      <c r="R988" s="224"/>
      <c r="S988" s="224"/>
      <c r="T988" s="225"/>
      <c r="AT988" s="226" t="s">
        <v>219</v>
      </c>
      <c r="AU988" s="226" t="s">
        <v>80</v>
      </c>
      <c r="AV988" s="12" t="s">
        <v>80</v>
      </c>
      <c r="AW988" s="12" t="s">
        <v>35</v>
      </c>
      <c r="AX988" s="12" t="s">
        <v>78</v>
      </c>
      <c r="AY988" s="226" t="s">
        <v>210</v>
      </c>
    </row>
    <row r="989" spans="2:65" s="1" customFormat="1" ht="25.5" customHeight="1">
      <c r="B989" s="41"/>
      <c r="C989" s="203" t="s">
        <v>1539</v>
      </c>
      <c r="D989" s="203" t="s">
        <v>212</v>
      </c>
      <c r="E989" s="204" t="s">
        <v>1540</v>
      </c>
      <c r="F989" s="205" t="s">
        <v>1541</v>
      </c>
      <c r="G989" s="206" t="s">
        <v>215</v>
      </c>
      <c r="H989" s="207">
        <v>52.8</v>
      </c>
      <c r="I989" s="208"/>
      <c r="J989" s="209">
        <f>ROUND(I989*H989,2)</f>
        <v>0</v>
      </c>
      <c r="K989" s="205" t="s">
        <v>216</v>
      </c>
      <c r="L989" s="61"/>
      <c r="M989" s="210" t="s">
        <v>21</v>
      </c>
      <c r="N989" s="211" t="s">
        <v>42</v>
      </c>
      <c r="O989" s="42"/>
      <c r="P989" s="212">
        <f>O989*H989</f>
        <v>0</v>
      </c>
      <c r="Q989" s="212">
        <v>1E-05</v>
      </c>
      <c r="R989" s="212">
        <f>Q989*H989</f>
        <v>0.000528</v>
      </c>
      <c r="S989" s="212">
        <v>0</v>
      </c>
      <c r="T989" s="213">
        <f>S989*H989</f>
        <v>0</v>
      </c>
      <c r="AR989" s="25" t="s">
        <v>217</v>
      </c>
      <c r="AT989" s="25" t="s">
        <v>212</v>
      </c>
      <c r="AU989" s="25" t="s">
        <v>80</v>
      </c>
      <c r="AY989" s="25" t="s">
        <v>210</v>
      </c>
      <c r="BE989" s="214">
        <f>IF(N989="základní",J989,0)</f>
        <v>0</v>
      </c>
      <c r="BF989" s="214">
        <f>IF(N989="snížená",J989,0)</f>
        <v>0</v>
      </c>
      <c r="BG989" s="214">
        <f>IF(N989="zákl. přenesená",J989,0)</f>
        <v>0</v>
      </c>
      <c r="BH989" s="214">
        <f>IF(N989="sníž. přenesená",J989,0)</f>
        <v>0</v>
      </c>
      <c r="BI989" s="214">
        <f>IF(N989="nulová",J989,0)</f>
        <v>0</v>
      </c>
      <c r="BJ989" s="25" t="s">
        <v>78</v>
      </c>
      <c r="BK989" s="214">
        <f>ROUND(I989*H989,2)</f>
        <v>0</v>
      </c>
      <c r="BL989" s="25" t="s">
        <v>217</v>
      </c>
      <c r="BM989" s="25" t="s">
        <v>1542</v>
      </c>
    </row>
    <row r="990" spans="2:51" s="12" customFormat="1" ht="13.5">
      <c r="B990" s="215"/>
      <c r="C990" s="216"/>
      <c r="D990" s="217" t="s">
        <v>219</v>
      </c>
      <c r="E990" s="218" t="s">
        <v>21</v>
      </c>
      <c r="F990" s="219" t="s">
        <v>1543</v>
      </c>
      <c r="G990" s="216"/>
      <c r="H990" s="220">
        <v>52.8</v>
      </c>
      <c r="I990" s="221"/>
      <c r="J990" s="216"/>
      <c r="K990" s="216"/>
      <c r="L990" s="222"/>
      <c r="M990" s="223"/>
      <c r="N990" s="224"/>
      <c r="O990" s="224"/>
      <c r="P990" s="224"/>
      <c r="Q990" s="224"/>
      <c r="R990" s="224"/>
      <c r="S990" s="224"/>
      <c r="T990" s="225"/>
      <c r="AT990" s="226" t="s">
        <v>219</v>
      </c>
      <c r="AU990" s="226" t="s">
        <v>80</v>
      </c>
      <c r="AV990" s="12" t="s">
        <v>80</v>
      </c>
      <c r="AW990" s="12" t="s">
        <v>35</v>
      </c>
      <c r="AX990" s="12" t="s">
        <v>78</v>
      </c>
      <c r="AY990" s="226" t="s">
        <v>210</v>
      </c>
    </row>
    <row r="991" spans="2:65" s="1" customFormat="1" ht="25.5" customHeight="1">
      <c r="B991" s="41"/>
      <c r="C991" s="203" t="s">
        <v>1544</v>
      </c>
      <c r="D991" s="203" t="s">
        <v>212</v>
      </c>
      <c r="E991" s="204" t="s">
        <v>1545</v>
      </c>
      <c r="F991" s="205" t="s">
        <v>1546</v>
      </c>
      <c r="G991" s="206" t="s">
        <v>215</v>
      </c>
      <c r="H991" s="207">
        <v>6</v>
      </c>
      <c r="I991" s="208"/>
      <c r="J991" s="209">
        <f>ROUND(I991*H991,2)</f>
        <v>0</v>
      </c>
      <c r="K991" s="205" t="s">
        <v>216</v>
      </c>
      <c r="L991" s="61"/>
      <c r="M991" s="210" t="s">
        <v>21</v>
      </c>
      <c r="N991" s="211" t="s">
        <v>42</v>
      </c>
      <c r="O991" s="42"/>
      <c r="P991" s="212">
        <f>O991*H991</f>
        <v>0</v>
      </c>
      <c r="Q991" s="212">
        <v>0</v>
      </c>
      <c r="R991" s="212">
        <f>Q991*H991</f>
        <v>0</v>
      </c>
      <c r="S991" s="212">
        <v>0</v>
      </c>
      <c r="T991" s="213">
        <f>S991*H991</f>
        <v>0</v>
      </c>
      <c r="AR991" s="25" t="s">
        <v>217</v>
      </c>
      <c r="AT991" s="25" t="s">
        <v>212</v>
      </c>
      <c r="AU991" s="25" t="s">
        <v>80</v>
      </c>
      <c r="AY991" s="25" t="s">
        <v>210</v>
      </c>
      <c r="BE991" s="214">
        <f>IF(N991="základní",J991,0)</f>
        <v>0</v>
      </c>
      <c r="BF991" s="214">
        <f>IF(N991="snížená",J991,0)</f>
        <v>0</v>
      </c>
      <c r="BG991" s="214">
        <f>IF(N991="zákl. přenesená",J991,0)</f>
        <v>0</v>
      </c>
      <c r="BH991" s="214">
        <f>IF(N991="sníž. přenesená",J991,0)</f>
        <v>0</v>
      </c>
      <c r="BI991" s="214">
        <f>IF(N991="nulová",J991,0)</f>
        <v>0</v>
      </c>
      <c r="BJ991" s="25" t="s">
        <v>78</v>
      </c>
      <c r="BK991" s="214">
        <f>ROUND(I991*H991,2)</f>
        <v>0</v>
      </c>
      <c r="BL991" s="25" t="s">
        <v>217</v>
      </c>
      <c r="BM991" s="25" t="s">
        <v>1547</v>
      </c>
    </row>
    <row r="992" spans="2:51" s="12" customFormat="1" ht="13.5">
      <c r="B992" s="215"/>
      <c r="C992" s="216"/>
      <c r="D992" s="217" t="s">
        <v>219</v>
      </c>
      <c r="E992" s="218" t="s">
        <v>21</v>
      </c>
      <c r="F992" s="219" t="s">
        <v>1548</v>
      </c>
      <c r="G992" s="216"/>
      <c r="H992" s="220">
        <v>2</v>
      </c>
      <c r="I992" s="221"/>
      <c r="J992" s="216"/>
      <c r="K992" s="216"/>
      <c r="L992" s="222"/>
      <c r="M992" s="223"/>
      <c r="N992" s="224"/>
      <c r="O992" s="224"/>
      <c r="P992" s="224"/>
      <c r="Q992" s="224"/>
      <c r="R992" s="224"/>
      <c r="S992" s="224"/>
      <c r="T992" s="225"/>
      <c r="AT992" s="226" t="s">
        <v>219</v>
      </c>
      <c r="AU992" s="226" t="s">
        <v>80</v>
      </c>
      <c r="AV992" s="12" t="s">
        <v>80</v>
      </c>
      <c r="AW992" s="12" t="s">
        <v>35</v>
      </c>
      <c r="AX992" s="12" t="s">
        <v>71</v>
      </c>
      <c r="AY992" s="226" t="s">
        <v>210</v>
      </c>
    </row>
    <row r="993" spans="2:51" s="12" customFormat="1" ht="13.5">
      <c r="B993" s="215"/>
      <c r="C993" s="216"/>
      <c r="D993" s="217" t="s">
        <v>219</v>
      </c>
      <c r="E993" s="218" t="s">
        <v>21</v>
      </c>
      <c r="F993" s="219" t="s">
        <v>1549</v>
      </c>
      <c r="G993" s="216"/>
      <c r="H993" s="220">
        <v>4</v>
      </c>
      <c r="I993" s="221"/>
      <c r="J993" s="216"/>
      <c r="K993" s="216"/>
      <c r="L993" s="222"/>
      <c r="M993" s="223"/>
      <c r="N993" s="224"/>
      <c r="O993" s="224"/>
      <c r="P993" s="224"/>
      <c r="Q993" s="224"/>
      <c r="R993" s="224"/>
      <c r="S993" s="224"/>
      <c r="T993" s="225"/>
      <c r="AT993" s="226" t="s">
        <v>219</v>
      </c>
      <c r="AU993" s="226" t="s">
        <v>80</v>
      </c>
      <c r="AV993" s="12" t="s">
        <v>80</v>
      </c>
      <c r="AW993" s="12" t="s">
        <v>35</v>
      </c>
      <c r="AX993" s="12" t="s">
        <v>71</v>
      </c>
      <c r="AY993" s="226" t="s">
        <v>210</v>
      </c>
    </row>
    <row r="994" spans="2:51" s="13" customFormat="1" ht="13.5">
      <c r="B994" s="227"/>
      <c r="C994" s="228"/>
      <c r="D994" s="217" t="s">
        <v>219</v>
      </c>
      <c r="E994" s="229" t="s">
        <v>21</v>
      </c>
      <c r="F994" s="230" t="s">
        <v>240</v>
      </c>
      <c r="G994" s="228"/>
      <c r="H994" s="231">
        <v>6</v>
      </c>
      <c r="I994" s="232"/>
      <c r="J994" s="228"/>
      <c r="K994" s="228"/>
      <c r="L994" s="233"/>
      <c r="M994" s="234"/>
      <c r="N994" s="235"/>
      <c r="O994" s="235"/>
      <c r="P994" s="235"/>
      <c r="Q994" s="235"/>
      <c r="R994" s="235"/>
      <c r="S994" s="235"/>
      <c r="T994" s="236"/>
      <c r="AT994" s="237" t="s">
        <v>219</v>
      </c>
      <c r="AU994" s="237" t="s">
        <v>80</v>
      </c>
      <c r="AV994" s="13" t="s">
        <v>217</v>
      </c>
      <c r="AW994" s="13" t="s">
        <v>35</v>
      </c>
      <c r="AX994" s="13" t="s">
        <v>78</v>
      </c>
      <c r="AY994" s="237" t="s">
        <v>210</v>
      </c>
    </row>
    <row r="995" spans="2:65" s="1" customFormat="1" ht="16.5" customHeight="1">
      <c r="B995" s="41"/>
      <c r="C995" s="203" t="s">
        <v>1550</v>
      </c>
      <c r="D995" s="203" t="s">
        <v>212</v>
      </c>
      <c r="E995" s="204" t="s">
        <v>1551</v>
      </c>
      <c r="F995" s="205" t="s">
        <v>1552</v>
      </c>
      <c r="G995" s="206" t="s">
        <v>215</v>
      </c>
      <c r="H995" s="207">
        <v>52.8</v>
      </c>
      <c r="I995" s="208"/>
      <c r="J995" s="209">
        <f>ROUND(I995*H995,2)</f>
        <v>0</v>
      </c>
      <c r="K995" s="205" t="s">
        <v>216</v>
      </c>
      <c r="L995" s="61"/>
      <c r="M995" s="210" t="s">
        <v>21</v>
      </c>
      <c r="N995" s="211" t="s">
        <v>42</v>
      </c>
      <c r="O995" s="42"/>
      <c r="P995" s="212">
        <f>O995*H995</f>
        <v>0</v>
      </c>
      <c r="Q995" s="212">
        <v>0.0001</v>
      </c>
      <c r="R995" s="212">
        <f>Q995*H995</f>
        <v>0.00528</v>
      </c>
      <c r="S995" s="212">
        <v>0</v>
      </c>
      <c r="T995" s="213">
        <f>S995*H995</f>
        <v>0</v>
      </c>
      <c r="AR995" s="25" t="s">
        <v>217</v>
      </c>
      <c r="AT995" s="25" t="s">
        <v>212</v>
      </c>
      <c r="AU995" s="25" t="s">
        <v>80</v>
      </c>
      <c r="AY995" s="25" t="s">
        <v>210</v>
      </c>
      <c r="BE995" s="214">
        <f>IF(N995="základní",J995,0)</f>
        <v>0</v>
      </c>
      <c r="BF995" s="214">
        <f>IF(N995="snížená",J995,0)</f>
        <v>0</v>
      </c>
      <c r="BG995" s="214">
        <f>IF(N995="zákl. přenesená",J995,0)</f>
        <v>0</v>
      </c>
      <c r="BH995" s="214">
        <f>IF(N995="sníž. přenesená",J995,0)</f>
        <v>0</v>
      </c>
      <c r="BI995" s="214">
        <f>IF(N995="nulová",J995,0)</f>
        <v>0</v>
      </c>
      <c r="BJ995" s="25" t="s">
        <v>78</v>
      </c>
      <c r="BK995" s="214">
        <f>ROUND(I995*H995,2)</f>
        <v>0</v>
      </c>
      <c r="BL995" s="25" t="s">
        <v>217</v>
      </c>
      <c r="BM995" s="25" t="s">
        <v>1553</v>
      </c>
    </row>
    <row r="996" spans="2:65" s="1" customFormat="1" ht="16.5" customHeight="1">
      <c r="B996" s="41"/>
      <c r="C996" s="203" t="s">
        <v>1554</v>
      </c>
      <c r="D996" s="203" t="s">
        <v>212</v>
      </c>
      <c r="E996" s="204" t="s">
        <v>1555</v>
      </c>
      <c r="F996" s="205" t="s">
        <v>1556</v>
      </c>
      <c r="G996" s="206" t="s">
        <v>215</v>
      </c>
      <c r="H996" s="207">
        <v>6</v>
      </c>
      <c r="I996" s="208"/>
      <c r="J996" s="209">
        <f>ROUND(I996*H996,2)</f>
        <v>0</v>
      </c>
      <c r="K996" s="205" t="s">
        <v>216</v>
      </c>
      <c r="L996" s="61"/>
      <c r="M996" s="210" t="s">
        <v>21</v>
      </c>
      <c r="N996" s="211" t="s">
        <v>42</v>
      </c>
      <c r="O996" s="42"/>
      <c r="P996" s="212">
        <f>O996*H996</f>
        <v>0</v>
      </c>
      <c r="Q996" s="212">
        <v>0.00018</v>
      </c>
      <c r="R996" s="212">
        <f>Q996*H996</f>
        <v>0.00108</v>
      </c>
      <c r="S996" s="212">
        <v>0</v>
      </c>
      <c r="T996" s="213">
        <f>S996*H996</f>
        <v>0</v>
      </c>
      <c r="AR996" s="25" t="s">
        <v>217</v>
      </c>
      <c r="AT996" s="25" t="s">
        <v>212</v>
      </c>
      <c r="AU996" s="25" t="s">
        <v>80</v>
      </c>
      <c r="AY996" s="25" t="s">
        <v>210</v>
      </c>
      <c r="BE996" s="214">
        <f>IF(N996="základní",J996,0)</f>
        <v>0</v>
      </c>
      <c r="BF996" s="214">
        <f>IF(N996="snížená",J996,0)</f>
        <v>0</v>
      </c>
      <c r="BG996" s="214">
        <f>IF(N996="zákl. přenesená",J996,0)</f>
        <v>0</v>
      </c>
      <c r="BH996" s="214">
        <f>IF(N996="sníž. přenesená",J996,0)</f>
        <v>0</v>
      </c>
      <c r="BI996" s="214">
        <f>IF(N996="nulová",J996,0)</f>
        <v>0</v>
      </c>
      <c r="BJ996" s="25" t="s">
        <v>78</v>
      </c>
      <c r="BK996" s="214">
        <f>ROUND(I996*H996,2)</f>
        <v>0</v>
      </c>
      <c r="BL996" s="25" t="s">
        <v>217</v>
      </c>
      <c r="BM996" s="25" t="s">
        <v>1557</v>
      </c>
    </row>
    <row r="997" spans="2:63" s="11" customFormat="1" ht="29.85" customHeight="1">
      <c r="B997" s="187"/>
      <c r="C997" s="188"/>
      <c r="D997" s="189" t="s">
        <v>70</v>
      </c>
      <c r="E997" s="201" t="s">
        <v>744</v>
      </c>
      <c r="F997" s="201" t="s">
        <v>1558</v>
      </c>
      <c r="G997" s="188"/>
      <c r="H997" s="188"/>
      <c r="I997" s="191"/>
      <c r="J997" s="202">
        <f>BK997</f>
        <v>0</v>
      </c>
      <c r="K997" s="188"/>
      <c r="L997" s="193"/>
      <c r="M997" s="194"/>
      <c r="N997" s="195"/>
      <c r="O997" s="195"/>
      <c r="P997" s="196">
        <f>SUM(P998:P1260)</f>
        <v>0</v>
      </c>
      <c r="Q997" s="195"/>
      <c r="R997" s="196">
        <f>SUM(R998:R1260)</f>
        <v>0.20417</v>
      </c>
      <c r="S997" s="195"/>
      <c r="T997" s="197">
        <f>SUM(T998:T1260)</f>
        <v>185.8305250000001</v>
      </c>
      <c r="AR997" s="198" t="s">
        <v>78</v>
      </c>
      <c r="AT997" s="199" t="s">
        <v>70</v>
      </c>
      <c r="AU997" s="199" t="s">
        <v>78</v>
      </c>
      <c r="AY997" s="198" t="s">
        <v>210</v>
      </c>
      <c r="BK997" s="200">
        <f>SUM(BK998:BK1260)</f>
        <v>0</v>
      </c>
    </row>
    <row r="998" spans="2:65" s="1" customFormat="1" ht="16.5" customHeight="1">
      <c r="B998" s="41"/>
      <c r="C998" s="203" t="s">
        <v>1559</v>
      </c>
      <c r="D998" s="203" t="s">
        <v>212</v>
      </c>
      <c r="E998" s="204" t="s">
        <v>1560</v>
      </c>
      <c r="F998" s="205" t="s">
        <v>1561</v>
      </c>
      <c r="G998" s="206" t="s">
        <v>231</v>
      </c>
      <c r="H998" s="207">
        <v>4.204</v>
      </c>
      <c r="I998" s="208"/>
      <c r="J998" s="209">
        <f>ROUND(I998*H998,2)</f>
        <v>0</v>
      </c>
      <c r="K998" s="205" t="s">
        <v>216</v>
      </c>
      <c r="L998" s="61"/>
      <c r="M998" s="210" t="s">
        <v>21</v>
      </c>
      <c r="N998" s="211" t="s">
        <v>42</v>
      </c>
      <c r="O998" s="42"/>
      <c r="P998" s="212">
        <f>O998*H998</f>
        <v>0</v>
      </c>
      <c r="Q998" s="212">
        <v>0</v>
      </c>
      <c r="R998" s="212">
        <f>Q998*H998</f>
        <v>0</v>
      </c>
      <c r="S998" s="212">
        <v>2</v>
      </c>
      <c r="T998" s="213">
        <f>S998*H998</f>
        <v>8.408</v>
      </c>
      <c r="AR998" s="25" t="s">
        <v>217</v>
      </c>
      <c r="AT998" s="25" t="s">
        <v>212</v>
      </c>
      <c r="AU998" s="25" t="s">
        <v>80</v>
      </c>
      <c r="AY998" s="25" t="s">
        <v>210</v>
      </c>
      <c r="BE998" s="214">
        <f>IF(N998="základní",J998,0)</f>
        <v>0</v>
      </c>
      <c r="BF998" s="214">
        <f>IF(N998="snížená",J998,0)</f>
        <v>0</v>
      </c>
      <c r="BG998" s="214">
        <f>IF(N998="zákl. přenesená",J998,0)</f>
        <v>0</v>
      </c>
      <c r="BH998" s="214">
        <f>IF(N998="sníž. přenesená",J998,0)</f>
        <v>0</v>
      </c>
      <c r="BI998" s="214">
        <f>IF(N998="nulová",J998,0)</f>
        <v>0</v>
      </c>
      <c r="BJ998" s="25" t="s">
        <v>78</v>
      </c>
      <c r="BK998" s="214">
        <f>ROUND(I998*H998,2)</f>
        <v>0</v>
      </c>
      <c r="BL998" s="25" t="s">
        <v>217</v>
      </c>
      <c r="BM998" s="25" t="s">
        <v>1562</v>
      </c>
    </row>
    <row r="999" spans="2:51" s="12" customFormat="1" ht="13.5">
      <c r="B999" s="215"/>
      <c r="C999" s="216"/>
      <c r="D999" s="217" t="s">
        <v>219</v>
      </c>
      <c r="E999" s="218" t="s">
        <v>21</v>
      </c>
      <c r="F999" s="219" t="s">
        <v>1563</v>
      </c>
      <c r="G999" s="216"/>
      <c r="H999" s="220">
        <v>1.024</v>
      </c>
      <c r="I999" s="221"/>
      <c r="J999" s="216"/>
      <c r="K999" s="216"/>
      <c r="L999" s="222"/>
      <c r="M999" s="223"/>
      <c r="N999" s="224"/>
      <c r="O999" s="224"/>
      <c r="P999" s="224"/>
      <c r="Q999" s="224"/>
      <c r="R999" s="224"/>
      <c r="S999" s="224"/>
      <c r="T999" s="225"/>
      <c r="AT999" s="226" t="s">
        <v>219</v>
      </c>
      <c r="AU999" s="226" t="s">
        <v>80</v>
      </c>
      <c r="AV999" s="12" t="s">
        <v>80</v>
      </c>
      <c r="AW999" s="12" t="s">
        <v>35</v>
      </c>
      <c r="AX999" s="12" t="s">
        <v>71</v>
      </c>
      <c r="AY999" s="226" t="s">
        <v>210</v>
      </c>
    </row>
    <row r="1000" spans="2:51" s="12" customFormat="1" ht="13.5">
      <c r="B1000" s="215"/>
      <c r="C1000" s="216"/>
      <c r="D1000" s="217" t="s">
        <v>219</v>
      </c>
      <c r="E1000" s="218" t="s">
        <v>21</v>
      </c>
      <c r="F1000" s="219" t="s">
        <v>1564</v>
      </c>
      <c r="G1000" s="216"/>
      <c r="H1000" s="220">
        <v>1.98</v>
      </c>
      <c r="I1000" s="221"/>
      <c r="J1000" s="216"/>
      <c r="K1000" s="216"/>
      <c r="L1000" s="222"/>
      <c r="M1000" s="223"/>
      <c r="N1000" s="224"/>
      <c r="O1000" s="224"/>
      <c r="P1000" s="224"/>
      <c r="Q1000" s="224"/>
      <c r="R1000" s="224"/>
      <c r="S1000" s="224"/>
      <c r="T1000" s="225"/>
      <c r="AT1000" s="226" t="s">
        <v>219</v>
      </c>
      <c r="AU1000" s="226" t="s">
        <v>80</v>
      </c>
      <c r="AV1000" s="12" t="s">
        <v>80</v>
      </c>
      <c r="AW1000" s="12" t="s">
        <v>35</v>
      </c>
      <c r="AX1000" s="12" t="s">
        <v>71</v>
      </c>
      <c r="AY1000" s="226" t="s">
        <v>210</v>
      </c>
    </row>
    <row r="1001" spans="2:51" s="12" customFormat="1" ht="13.5">
      <c r="B1001" s="215"/>
      <c r="C1001" s="216"/>
      <c r="D1001" s="217" t="s">
        <v>219</v>
      </c>
      <c r="E1001" s="218" t="s">
        <v>21</v>
      </c>
      <c r="F1001" s="219" t="s">
        <v>1565</v>
      </c>
      <c r="G1001" s="216"/>
      <c r="H1001" s="220">
        <v>1.2</v>
      </c>
      <c r="I1001" s="221"/>
      <c r="J1001" s="216"/>
      <c r="K1001" s="216"/>
      <c r="L1001" s="222"/>
      <c r="M1001" s="223"/>
      <c r="N1001" s="224"/>
      <c r="O1001" s="224"/>
      <c r="P1001" s="224"/>
      <c r="Q1001" s="224"/>
      <c r="R1001" s="224"/>
      <c r="S1001" s="224"/>
      <c r="T1001" s="225"/>
      <c r="AT1001" s="226" t="s">
        <v>219</v>
      </c>
      <c r="AU1001" s="226" t="s">
        <v>80</v>
      </c>
      <c r="AV1001" s="12" t="s">
        <v>80</v>
      </c>
      <c r="AW1001" s="12" t="s">
        <v>35</v>
      </c>
      <c r="AX1001" s="12" t="s">
        <v>71</v>
      </c>
      <c r="AY1001" s="226" t="s">
        <v>210</v>
      </c>
    </row>
    <row r="1002" spans="2:51" s="13" customFormat="1" ht="13.5">
      <c r="B1002" s="227"/>
      <c r="C1002" s="228"/>
      <c r="D1002" s="217" t="s">
        <v>219</v>
      </c>
      <c r="E1002" s="229" t="s">
        <v>21</v>
      </c>
      <c r="F1002" s="230" t="s">
        <v>240</v>
      </c>
      <c r="G1002" s="228"/>
      <c r="H1002" s="231">
        <v>4.204</v>
      </c>
      <c r="I1002" s="232"/>
      <c r="J1002" s="228"/>
      <c r="K1002" s="228"/>
      <c r="L1002" s="233"/>
      <c r="M1002" s="234"/>
      <c r="N1002" s="235"/>
      <c r="O1002" s="235"/>
      <c r="P1002" s="235"/>
      <c r="Q1002" s="235"/>
      <c r="R1002" s="235"/>
      <c r="S1002" s="235"/>
      <c r="T1002" s="236"/>
      <c r="AT1002" s="237" t="s">
        <v>219</v>
      </c>
      <c r="AU1002" s="237" t="s">
        <v>80</v>
      </c>
      <c r="AV1002" s="13" t="s">
        <v>217</v>
      </c>
      <c r="AW1002" s="13" t="s">
        <v>35</v>
      </c>
      <c r="AX1002" s="13" t="s">
        <v>78</v>
      </c>
      <c r="AY1002" s="237" t="s">
        <v>210</v>
      </c>
    </row>
    <row r="1003" spans="2:65" s="1" customFormat="1" ht="16.5" customHeight="1">
      <c r="B1003" s="41"/>
      <c r="C1003" s="203" t="s">
        <v>1566</v>
      </c>
      <c r="D1003" s="203" t="s">
        <v>212</v>
      </c>
      <c r="E1003" s="204" t="s">
        <v>1567</v>
      </c>
      <c r="F1003" s="205" t="s">
        <v>1568</v>
      </c>
      <c r="G1003" s="206" t="s">
        <v>226</v>
      </c>
      <c r="H1003" s="207">
        <v>62.18</v>
      </c>
      <c r="I1003" s="208"/>
      <c r="J1003" s="209">
        <f>ROUND(I1003*H1003,2)</f>
        <v>0</v>
      </c>
      <c r="K1003" s="205" t="s">
        <v>216</v>
      </c>
      <c r="L1003" s="61"/>
      <c r="M1003" s="210" t="s">
        <v>21</v>
      </c>
      <c r="N1003" s="211" t="s">
        <v>42</v>
      </c>
      <c r="O1003" s="42"/>
      <c r="P1003" s="212">
        <f>O1003*H1003</f>
        <v>0</v>
      </c>
      <c r="Q1003" s="212">
        <v>0</v>
      </c>
      <c r="R1003" s="212">
        <f>Q1003*H1003</f>
        <v>0</v>
      </c>
      <c r="S1003" s="212">
        <v>0.131</v>
      </c>
      <c r="T1003" s="213">
        <f>S1003*H1003</f>
        <v>8.14558</v>
      </c>
      <c r="AR1003" s="25" t="s">
        <v>217</v>
      </c>
      <c r="AT1003" s="25" t="s">
        <v>212</v>
      </c>
      <c r="AU1003" s="25" t="s">
        <v>80</v>
      </c>
      <c r="AY1003" s="25" t="s">
        <v>210</v>
      </c>
      <c r="BE1003" s="214">
        <f>IF(N1003="základní",J1003,0)</f>
        <v>0</v>
      </c>
      <c r="BF1003" s="214">
        <f>IF(N1003="snížená",J1003,0)</f>
        <v>0</v>
      </c>
      <c r="BG1003" s="214">
        <f>IF(N1003="zákl. přenesená",J1003,0)</f>
        <v>0</v>
      </c>
      <c r="BH1003" s="214">
        <f>IF(N1003="sníž. přenesená",J1003,0)</f>
        <v>0</v>
      </c>
      <c r="BI1003" s="214">
        <f>IF(N1003="nulová",J1003,0)</f>
        <v>0</v>
      </c>
      <c r="BJ1003" s="25" t="s">
        <v>78</v>
      </c>
      <c r="BK1003" s="214">
        <f>ROUND(I1003*H1003,2)</f>
        <v>0</v>
      </c>
      <c r="BL1003" s="25" t="s">
        <v>217</v>
      </c>
      <c r="BM1003" s="25" t="s">
        <v>1569</v>
      </c>
    </row>
    <row r="1004" spans="2:51" s="12" customFormat="1" ht="13.5">
      <c r="B1004" s="215"/>
      <c r="C1004" s="216"/>
      <c r="D1004" s="217" t="s">
        <v>219</v>
      </c>
      <c r="E1004" s="218" t="s">
        <v>21</v>
      </c>
      <c r="F1004" s="219" t="s">
        <v>1570</v>
      </c>
      <c r="G1004" s="216"/>
      <c r="H1004" s="220">
        <v>31.708</v>
      </c>
      <c r="I1004" s="221"/>
      <c r="J1004" s="216"/>
      <c r="K1004" s="216"/>
      <c r="L1004" s="222"/>
      <c r="M1004" s="223"/>
      <c r="N1004" s="224"/>
      <c r="O1004" s="224"/>
      <c r="P1004" s="224"/>
      <c r="Q1004" s="224"/>
      <c r="R1004" s="224"/>
      <c r="S1004" s="224"/>
      <c r="T1004" s="225"/>
      <c r="AT1004" s="226" t="s">
        <v>219</v>
      </c>
      <c r="AU1004" s="226" t="s">
        <v>80</v>
      </c>
      <c r="AV1004" s="12" t="s">
        <v>80</v>
      </c>
      <c r="AW1004" s="12" t="s">
        <v>35</v>
      </c>
      <c r="AX1004" s="12" t="s">
        <v>71</v>
      </c>
      <c r="AY1004" s="226" t="s">
        <v>210</v>
      </c>
    </row>
    <row r="1005" spans="2:51" s="12" customFormat="1" ht="13.5">
      <c r="B1005" s="215"/>
      <c r="C1005" s="216"/>
      <c r="D1005" s="217" t="s">
        <v>219</v>
      </c>
      <c r="E1005" s="218" t="s">
        <v>21</v>
      </c>
      <c r="F1005" s="219" t="s">
        <v>1571</v>
      </c>
      <c r="G1005" s="216"/>
      <c r="H1005" s="220">
        <v>30.472</v>
      </c>
      <c r="I1005" s="221"/>
      <c r="J1005" s="216"/>
      <c r="K1005" s="216"/>
      <c r="L1005" s="222"/>
      <c r="M1005" s="223"/>
      <c r="N1005" s="224"/>
      <c r="O1005" s="224"/>
      <c r="P1005" s="224"/>
      <c r="Q1005" s="224"/>
      <c r="R1005" s="224"/>
      <c r="S1005" s="224"/>
      <c r="T1005" s="225"/>
      <c r="AT1005" s="226" t="s">
        <v>219</v>
      </c>
      <c r="AU1005" s="226" t="s">
        <v>80</v>
      </c>
      <c r="AV1005" s="12" t="s">
        <v>80</v>
      </c>
      <c r="AW1005" s="12" t="s">
        <v>35</v>
      </c>
      <c r="AX1005" s="12" t="s">
        <v>71</v>
      </c>
      <c r="AY1005" s="226" t="s">
        <v>210</v>
      </c>
    </row>
    <row r="1006" spans="2:51" s="13" customFormat="1" ht="13.5">
      <c r="B1006" s="227"/>
      <c r="C1006" s="228"/>
      <c r="D1006" s="217" t="s">
        <v>219</v>
      </c>
      <c r="E1006" s="229" t="s">
        <v>21</v>
      </c>
      <c r="F1006" s="230" t="s">
        <v>240</v>
      </c>
      <c r="G1006" s="228"/>
      <c r="H1006" s="231">
        <v>62.18</v>
      </c>
      <c r="I1006" s="232"/>
      <c r="J1006" s="228"/>
      <c r="K1006" s="228"/>
      <c r="L1006" s="233"/>
      <c r="M1006" s="234"/>
      <c r="N1006" s="235"/>
      <c r="O1006" s="235"/>
      <c r="P1006" s="235"/>
      <c r="Q1006" s="235"/>
      <c r="R1006" s="235"/>
      <c r="S1006" s="235"/>
      <c r="T1006" s="236"/>
      <c r="AT1006" s="237" t="s">
        <v>219</v>
      </c>
      <c r="AU1006" s="237" t="s">
        <v>80</v>
      </c>
      <c r="AV1006" s="13" t="s">
        <v>217</v>
      </c>
      <c r="AW1006" s="13" t="s">
        <v>35</v>
      </c>
      <c r="AX1006" s="13" t="s">
        <v>78</v>
      </c>
      <c r="AY1006" s="237" t="s">
        <v>210</v>
      </c>
    </row>
    <row r="1007" spans="2:65" s="1" customFormat="1" ht="25.5" customHeight="1">
      <c r="B1007" s="41"/>
      <c r="C1007" s="203" t="s">
        <v>1572</v>
      </c>
      <c r="D1007" s="203" t="s">
        <v>212</v>
      </c>
      <c r="E1007" s="204" t="s">
        <v>1573</v>
      </c>
      <c r="F1007" s="205" t="s">
        <v>1574</v>
      </c>
      <c r="G1007" s="206" t="s">
        <v>231</v>
      </c>
      <c r="H1007" s="207">
        <v>1.46</v>
      </c>
      <c r="I1007" s="208"/>
      <c r="J1007" s="209">
        <f>ROUND(I1007*H1007,2)</f>
        <v>0</v>
      </c>
      <c r="K1007" s="205" t="s">
        <v>216</v>
      </c>
      <c r="L1007" s="61"/>
      <c r="M1007" s="210" t="s">
        <v>21</v>
      </c>
      <c r="N1007" s="211" t="s">
        <v>42</v>
      </c>
      <c r="O1007" s="42"/>
      <c r="P1007" s="212">
        <f>O1007*H1007</f>
        <v>0</v>
      </c>
      <c r="Q1007" s="212">
        <v>0</v>
      </c>
      <c r="R1007" s="212">
        <f>Q1007*H1007</f>
        <v>0</v>
      </c>
      <c r="S1007" s="212">
        <v>1.8</v>
      </c>
      <c r="T1007" s="213">
        <f>S1007*H1007</f>
        <v>2.628</v>
      </c>
      <c r="AR1007" s="25" t="s">
        <v>217</v>
      </c>
      <c r="AT1007" s="25" t="s">
        <v>212</v>
      </c>
      <c r="AU1007" s="25" t="s">
        <v>80</v>
      </c>
      <c r="AY1007" s="25" t="s">
        <v>210</v>
      </c>
      <c r="BE1007" s="214">
        <f>IF(N1007="základní",J1007,0)</f>
        <v>0</v>
      </c>
      <c r="BF1007" s="214">
        <f>IF(N1007="snížená",J1007,0)</f>
        <v>0</v>
      </c>
      <c r="BG1007" s="214">
        <f>IF(N1007="zákl. přenesená",J1007,0)</f>
        <v>0</v>
      </c>
      <c r="BH1007" s="214">
        <f>IF(N1007="sníž. přenesená",J1007,0)</f>
        <v>0</v>
      </c>
      <c r="BI1007" s="214">
        <f>IF(N1007="nulová",J1007,0)</f>
        <v>0</v>
      </c>
      <c r="BJ1007" s="25" t="s">
        <v>78</v>
      </c>
      <c r="BK1007" s="214">
        <f>ROUND(I1007*H1007,2)</f>
        <v>0</v>
      </c>
      <c r="BL1007" s="25" t="s">
        <v>217</v>
      </c>
      <c r="BM1007" s="25" t="s">
        <v>1575</v>
      </c>
    </row>
    <row r="1008" spans="2:51" s="12" customFormat="1" ht="13.5">
      <c r="B1008" s="215"/>
      <c r="C1008" s="216"/>
      <c r="D1008" s="217" t="s">
        <v>219</v>
      </c>
      <c r="E1008" s="218" t="s">
        <v>21</v>
      </c>
      <c r="F1008" s="219" t="s">
        <v>1576</v>
      </c>
      <c r="G1008" s="216"/>
      <c r="H1008" s="220">
        <v>1.46</v>
      </c>
      <c r="I1008" s="221"/>
      <c r="J1008" s="216"/>
      <c r="K1008" s="216"/>
      <c r="L1008" s="222"/>
      <c r="M1008" s="223"/>
      <c r="N1008" s="224"/>
      <c r="O1008" s="224"/>
      <c r="P1008" s="224"/>
      <c r="Q1008" s="224"/>
      <c r="R1008" s="224"/>
      <c r="S1008" s="224"/>
      <c r="T1008" s="225"/>
      <c r="AT1008" s="226" t="s">
        <v>219</v>
      </c>
      <c r="AU1008" s="226" t="s">
        <v>80</v>
      </c>
      <c r="AV1008" s="12" t="s">
        <v>80</v>
      </c>
      <c r="AW1008" s="12" t="s">
        <v>35</v>
      </c>
      <c r="AX1008" s="12" t="s">
        <v>78</v>
      </c>
      <c r="AY1008" s="226" t="s">
        <v>210</v>
      </c>
    </row>
    <row r="1009" spans="2:65" s="1" customFormat="1" ht="16.5" customHeight="1">
      <c r="B1009" s="41"/>
      <c r="C1009" s="203" t="s">
        <v>1577</v>
      </c>
      <c r="D1009" s="203" t="s">
        <v>212</v>
      </c>
      <c r="E1009" s="204" t="s">
        <v>1578</v>
      </c>
      <c r="F1009" s="205" t="s">
        <v>1579</v>
      </c>
      <c r="G1009" s="206" t="s">
        <v>231</v>
      </c>
      <c r="H1009" s="207">
        <v>2.888</v>
      </c>
      <c r="I1009" s="208"/>
      <c r="J1009" s="209">
        <f>ROUND(I1009*H1009,2)</f>
        <v>0</v>
      </c>
      <c r="K1009" s="205" t="s">
        <v>216</v>
      </c>
      <c r="L1009" s="61"/>
      <c r="M1009" s="210" t="s">
        <v>21</v>
      </c>
      <c r="N1009" s="211" t="s">
        <v>42</v>
      </c>
      <c r="O1009" s="42"/>
      <c r="P1009" s="212">
        <f>O1009*H1009</f>
        <v>0</v>
      </c>
      <c r="Q1009" s="212">
        <v>0</v>
      </c>
      <c r="R1009" s="212">
        <f>Q1009*H1009</f>
        <v>0</v>
      </c>
      <c r="S1009" s="212">
        <v>1.95</v>
      </c>
      <c r="T1009" s="213">
        <f>S1009*H1009</f>
        <v>5.6316</v>
      </c>
      <c r="AR1009" s="25" t="s">
        <v>217</v>
      </c>
      <c r="AT1009" s="25" t="s">
        <v>212</v>
      </c>
      <c r="AU1009" s="25" t="s">
        <v>80</v>
      </c>
      <c r="AY1009" s="25" t="s">
        <v>210</v>
      </c>
      <c r="BE1009" s="214">
        <f>IF(N1009="základní",J1009,0)</f>
        <v>0</v>
      </c>
      <c r="BF1009" s="214">
        <f>IF(N1009="snížená",J1009,0)</f>
        <v>0</v>
      </c>
      <c r="BG1009" s="214">
        <f>IF(N1009="zákl. přenesená",J1009,0)</f>
        <v>0</v>
      </c>
      <c r="BH1009" s="214">
        <f>IF(N1009="sníž. přenesená",J1009,0)</f>
        <v>0</v>
      </c>
      <c r="BI1009" s="214">
        <f>IF(N1009="nulová",J1009,0)</f>
        <v>0</v>
      </c>
      <c r="BJ1009" s="25" t="s">
        <v>78</v>
      </c>
      <c r="BK1009" s="214">
        <f>ROUND(I1009*H1009,2)</f>
        <v>0</v>
      </c>
      <c r="BL1009" s="25" t="s">
        <v>217</v>
      </c>
      <c r="BM1009" s="25" t="s">
        <v>1580</v>
      </c>
    </row>
    <row r="1010" spans="2:51" s="12" customFormat="1" ht="13.5">
      <c r="B1010" s="215"/>
      <c r="C1010" s="216"/>
      <c r="D1010" s="217" t="s">
        <v>219</v>
      </c>
      <c r="E1010" s="218" t="s">
        <v>21</v>
      </c>
      <c r="F1010" s="219" t="s">
        <v>1581</v>
      </c>
      <c r="G1010" s="216"/>
      <c r="H1010" s="220">
        <v>2.888</v>
      </c>
      <c r="I1010" s="221"/>
      <c r="J1010" s="216"/>
      <c r="K1010" s="216"/>
      <c r="L1010" s="222"/>
      <c r="M1010" s="223"/>
      <c r="N1010" s="224"/>
      <c r="O1010" s="224"/>
      <c r="P1010" s="224"/>
      <c r="Q1010" s="224"/>
      <c r="R1010" s="224"/>
      <c r="S1010" s="224"/>
      <c r="T1010" s="225"/>
      <c r="AT1010" s="226" t="s">
        <v>219</v>
      </c>
      <c r="AU1010" s="226" t="s">
        <v>80</v>
      </c>
      <c r="AV1010" s="12" t="s">
        <v>80</v>
      </c>
      <c r="AW1010" s="12" t="s">
        <v>35</v>
      </c>
      <c r="AX1010" s="12" t="s">
        <v>78</v>
      </c>
      <c r="AY1010" s="226" t="s">
        <v>210</v>
      </c>
    </row>
    <row r="1011" spans="2:65" s="1" customFormat="1" ht="25.5" customHeight="1">
      <c r="B1011" s="41"/>
      <c r="C1011" s="203" t="s">
        <v>1582</v>
      </c>
      <c r="D1011" s="203" t="s">
        <v>212</v>
      </c>
      <c r="E1011" s="204" t="s">
        <v>1583</v>
      </c>
      <c r="F1011" s="205" t="s">
        <v>1584</v>
      </c>
      <c r="G1011" s="206" t="s">
        <v>231</v>
      </c>
      <c r="H1011" s="207">
        <v>1.917</v>
      </c>
      <c r="I1011" s="208"/>
      <c r="J1011" s="209">
        <f>ROUND(I1011*H1011,2)</f>
        <v>0</v>
      </c>
      <c r="K1011" s="205" t="s">
        <v>216</v>
      </c>
      <c r="L1011" s="61"/>
      <c r="M1011" s="210" t="s">
        <v>21</v>
      </c>
      <c r="N1011" s="211" t="s">
        <v>42</v>
      </c>
      <c r="O1011" s="42"/>
      <c r="P1011" s="212">
        <f>O1011*H1011</f>
        <v>0</v>
      </c>
      <c r="Q1011" s="212">
        <v>0</v>
      </c>
      <c r="R1011" s="212">
        <f>Q1011*H1011</f>
        <v>0</v>
      </c>
      <c r="S1011" s="212">
        <v>1.8</v>
      </c>
      <c r="T1011" s="213">
        <f>S1011*H1011</f>
        <v>3.4506</v>
      </c>
      <c r="AR1011" s="25" t="s">
        <v>217</v>
      </c>
      <c r="AT1011" s="25" t="s">
        <v>212</v>
      </c>
      <c r="AU1011" s="25" t="s">
        <v>80</v>
      </c>
      <c r="AY1011" s="25" t="s">
        <v>210</v>
      </c>
      <c r="BE1011" s="214">
        <f>IF(N1011="základní",J1011,0)</f>
        <v>0</v>
      </c>
      <c r="BF1011" s="214">
        <f>IF(N1011="snížená",J1011,0)</f>
        <v>0</v>
      </c>
      <c r="BG1011" s="214">
        <f>IF(N1011="zákl. přenesená",J1011,0)</f>
        <v>0</v>
      </c>
      <c r="BH1011" s="214">
        <f>IF(N1011="sníž. přenesená",J1011,0)</f>
        <v>0</v>
      </c>
      <c r="BI1011" s="214">
        <f>IF(N1011="nulová",J1011,0)</f>
        <v>0</v>
      </c>
      <c r="BJ1011" s="25" t="s">
        <v>78</v>
      </c>
      <c r="BK1011" s="214">
        <f>ROUND(I1011*H1011,2)</f>
        <v>0</v>
      </c>
      <c r="BL1011" s="25" t="s">
        <v>217</v>
      </c>
      <c r="BM1011" s="25" t="s">
        <v>1585</v>
      </c>
    </row>
    <row r="1012" spans="2:51" s="12" customFormat="1" ht="13.5">
      <c r="B1012" s="215"/>
      <c r="C1012" s="216"/>
      <c r="D1012" s="217" t="s">
        <v>219</v>
      </c>
      <c r="E1012" s="218" t="s">
        <v>21</v>
      </c>
      <c r="F1012" s="219" t="s">
        <v>1586</v>
      </c>
      <c r="G1012" s="216"/>
      <c r="H1012" s="220">
        <v>1.917</v>
      </c>
      <c r="I1012" s="221"/>
      <c r="J1012" s="216"/>
      <c r="K1012" s="216"/>
      <c r="L1012" s="222"/>
      <c r="M1012" s="223"/>
      <c r="N1012" s="224"/>
      <c r="O1012" s="224"/>
      <c r="P1012" s="224"/>
      <c r="Q1012" s="224"/>
      <c r="R1012" s="224"/>
      <c r="S1012" s="224"/>
      <c r="T1012" s="225"/>
      <c r="AT1012" s="226" t="s">
        <v>219</v>
      </c>
      <c r="AU1012" s="226" t="s">
        <v>80</v>
      </c>
      <c r="AV1012" s="12" t="s">
        <v>80</v>
      </c>
      <c r="AW1012" s="12" t="s">
        <v>35</v>
      </c>
      <c r="AX1012" s="12" t="s">
        <v>78</v>
      </c>
      <c r="AY1012" s="226" t="s">
        <v>210</v>
      </c>
    </row>
    <row r="1013" spans="2:65" s="1" customFormat="1" ht="16.5" customHeight="1">
      <c r="B1013" s="41"/>
      <c r="C1013" s="203" t="s">
        <v>1587</v>
      </c>
      <c r="D1013" s="203" t="s">
        <v>212</v>
      </c>
      <c r="E1013" s="204" t="s">
        <v>1588</v>
      </c>
      <c r="F1013" s="205" t="s">
        <v>1589</v>
      </c>
      <c r="G1013" s="206" t="s">
        <v>231</v>
      </c>
      <c r="H1013" s="207">
        <v>0.3</v>
      </c>
      <c r="I1013" s="208"/>
      <c r="J1013" s="209">
        <f>ROUND(I1013*H1013,2)</f>
        <v>0</v>
      </c>
      <c r="K1013" s="205" t="s">
        <v>216</v>
      </c>
      <c r="L1013" s="61"/>
      <c r="M1013" s="210" t="s">
        <v>21</v>
      </c>
      <c r="N1013" s="211" t="s">
        <v>42</v>
      </c>
      <c r="O1013" s="42"/>
      <c r="P1013" s="212">
        <f>O1013*H1013</f>
        <v>0</v>
      </c>
      <c r="Q1013" s="212">
        <v>0</v>
      </c>
      <c r="R1013" s="212">
        <f>Q1013*H1013</f>
        <v>0</v>
      </c>
      <c r="S1013" s="212">
        <v>2.2</v>
      </c>
      <c r="T1013" s="213">
        <f>S1013*H1013</f>
        <v>0.66</v>
      </c>
      <c r="AR1013" s="25" t="s">
        <v>217</v>
      </c>
      <c r="AT1013" s="25" t="s">
        <v>212</v>
      </c>
      <c r="AU1013" s="25" t="s">
        <v>80</v>
      </c>
      <c r="AY1013" s="25" t="s">
        <v>210</v>
      </c>
      <c r="BE1013" s="214">
        <f>IF(N1013="základní",J1013,0)</f>
        <v>0</v>
      </c>
      <c r="BF1013" s="214">
        <f>IF(N1013="snížená",J1013,0)</f>
        <v>0</v>
      </c>
      <c r="BG1013" s="214">
        <f>IF(N1013="zákl. přenesená",J1013,0)</f>
        <v>0</v>
      </c>
      <c r="BH1013" s="214">
        <f>IF(N1013="sníž. přenesená",J1013,0)</f>
        <v>0</v>
      </c>
      <c r="BI1013" s="214">
        <f>IF(N1013="nulová",J1013,0)</f>
        <v>0</v>
      </c>
      <c r="BJ1013" s="25" t="s">
        <v>78</v>
      </c>
      <c r="BK1013" s="214">
        <f>ROUND(I1013*H1013,2)</f>
        <v>0</v>
      </c>
      <c r="BL1013" s="25" t="s">
        <v>217</v>
      </c>
      <c r="BM1013" s="25" t="s">
        <v>1590</v>
      </c>
    </row>
    <row r="1014" spans="2:51" s="12" customFormat="1" ht="13.5">
      <c r="B1014" s="215"/>
      <c r="C1014" s="216"/>
      <c r="D1014" s="217" t="s">
        <v>219</v>
      </c>
      <c r="E1014" s="218" t="s">
        <v>21</v>
      </c>
      <c r="F1014" s="219" t="s">
        <v>1591</v>
      </c>
      <c r="G1014" s="216"/>
      <c r="H1014" s="220">
        <v>0.3</v>
      </c>
      <c r="I1014" s="221"/>
      <c r="J1014" s="216"/>
      <c r="K1014" s="216"/>
      <c r="L1014" s="222"/>
      <c r="M1014" s="223"/>
      <c r="N1014" s="224"/>
      <c r="O1014" s="224"/>
      <c r="P1014" s="224"/>
      <c r="Q1014" s="224"/>
      <c r="R1014" s="224"/>
      <c r="S1014" s="224"/>
      <c r="T1014" s="225"/>
      <c r="AT1014" s="226" t="s">
        <v>219</v>
      </c>
      <c r="AU1014" s="226" t="s">
        <v>80</v>
      </c>
      <c r="AV1014" s="12" t="s">
        <v>80</v>
      </c>
      <c r="AW1014" s="12" t="s">
        <v>35</v>
      </c>
      <c r="AX1014" s="12" t="s">
        <v>78</v>
      </c>
      <c r="AY1014" s="226" t="s">
        <v>210</v>
      </c>
    </row>
    <row r="1015" spans="2:65" s="1" customFormat="1" ht="16.5" customHeight="1">
      <c r="B1015" s="41"/>
      <c r="C1015" s="203" t="s">
        <v>1592</v>
      </c>
      <c r="D1015" s="203" t="s">
        <v>212</v>
      </c>
      <c r="E1015" s="204" t="s">
        <v>1593</v>
      </c>
      <c r="F1015" s="205" t="s">
        <v>1594</v>
      </c>
      <c r="G1015" s="206" t="s">
        <v>231</v>
      </c>
      <c r="H1015" s="207">
        <v>0.527</v>
      </c>
      <c r="I1015" s="208"/>
      <c r="J1015" s="209">
        <f>ROUND(I1015*H1015,2)</f>
        <v>0</v>
      </c>
      <c r="K1015" s="205" t="s">
        <v>216</v>
      </c>
      <c r="L1015" s="61"/>
      <c r="M1015" s="210" t="s">
        <v>21</v>
      </c>
      <c r="N1015" s="211" t="s">
        <v>42</v>
      </c>
      <c r="O1015" s="42"/>
      <c r="P1015" s="212">
        <f>O1015*H1015</f>
        <v>0</v>
      </c>
      <c r="Q1015" s="212">
        <v>0</v>
      </c>
      <c r="R1015" s="212">
        <f>Q1015*H1015</f>
        <v>0</v>
      </c>
      <c r="S1015" s="212">
        <v>2.4</v>
      </c>
      <c r="T1015" s="213">
        <f>S1015*H1015</f>
        <v>1.2648</v>
      </c>
      <c r="AR1015" s="25" t="s">
        <v>217</v>
      </c>
      <c r="AT1015" s="25" t="s">
        <v>212</v>
      </c>
      <c r="AU1015" s="25" t="s">
        <v>80</v>
      </c>
      <c r="AY1015" s="25" t="s">
        <v>210</v>
      </c>
      <c r="BE1015" s="214">
        <f>IF(N1015="základní",J1015,0)</f>
        <v>0</v>
      </c>
      <c r="BF1015" s="214">
        <f>IF(N1015="snížená",J1015,0)</f>
        <v>0</v>
      </c>
      <c r="BG1015" s="214">
        <f>IF(N1015="zákl. přenesená",J1015,0)</f>
        <v>0</v>
      </c>
      <c r="BH1015" s="214">
        <f>IF(N1015="sníž. přenesená",J1015,0)</f>
        <v>0</v>
      </c>
      <c r="BI1015" s="214">
        <f>IF(N1015="nulová",J1015,0)</f>
        <v>0</v>
      </c>
      <c r="BJ1015" s="25" t="s">
        <v>78</v>
      </c>
      <c r="BK1015" s="214">
        <f>ROUND(I1015*H1015,2)</f>
        <v>0</v>
      </c>
      <c r="BL1015" s="25" t="s">
        <v>217</v>
      </c>
      <c r="BM1015" s="25" t="s">
        <v>1595</v>
      </c>
    </row>
    <row r="1016" spans="2:51" s="12" customFormat="1" ht="13.5">
      <c r="B1016" s="215"/>
      <c r="C1016" s="216"/>
      <c r="D1016" s="217" t="s">
        <v>219</v>
      </c>
      <c r="E1016" s="218" t="s">
        <v>21</v>
      </c>
      <c r="F1016" s="219" t="s">
        <v>1596</v>
      </c>
      <c r="G1016" s="216"/>
      <c r="H1016" s="220">
        <v>0.527</v>
      </c>
      <c r="I1016" s="221"/>
      <c r="J1016" s="216"/>
      <c r="K1016" s="216"/>
      <c r="L1016" s="222"/>
      <c r="M1016" s="223"/>
      <c r="N1016" s="224"/>
      <c r="O1016" s="224"/>
      <c r="P1016" s="224"/>
      <c r="Q1016" s="224"/>
      <c r="R1016" s="224"/>
      <c r="S1016" s="224"/>
      <c r="T1016" s="225"/>
      <c r="AT1016" s="226" t="s">
        <v>219</v>
      </c>
      <c r="AU1016" s="226" t="s">
        <v>80</v>
      </c>
      <c r="AV1016" s="12" t="s">
        <v>80</v>
      </c>
      <c r="AW1016" s="12" t="s">
        <v>35</v>
      </c>
      <c r="AX1016" s="12" t="s">
        <v>78</v>
      </c>
      <c r="AY1016" s="226" t="s">
        <v>210</v>
      </c>
    </row>
    <row r="1017" spans="2:65" s="1" customFormat="1" ht="16.5" customHeight="1">
      <c r="B1017" s="41"/>
      <c r="C1017" s="203" t="s">
        <v>1597</v>
      </c>
      <c r="D1017" s="203" t="s">
        <v>212</v>
      </c>
      <c r="E1017" s="204" t="s">
        <v>1598</v>
      </c>
      <c r="F1017" s="205" t="s">
        <v>1599</v>
      </c>
      <c r="G1017" s="206" t="s">
        <v>345</v>
      </c>
      <c r="H1017" s="207">
        <v>2.8</v>
      </c>
      <c r="I1017" s="208"/>
      <c r="J1017" s="209">
        <f>ROUND(I1017*H1017,2)</f>
        <v>0</v>
      </c>
      <c r="K1017" s="205" t="s">
        <v>216</v>
      </c>
      <c r="L1017" s="61"/>
      <c r="M1017" s="210" t="s">
        <v>21</v>
      </c>
      <c r="N1017" s="211" t="s">
        <v>42</v>
      </c>
      <c r="O1017" s="42"/>
      <c r="P1017" s="212">
        <f>O1017*H1017</f>
        <v>0</v>
      </c>
      <c r="Q1017" s="212">
        <v>0</v>
      </c>
      <c r="R1017" s="212">
        <f>Q1017*H1017</f>
        <v>0</v>
      </c>
      <c r="S1017" s="212">
        <v>0.37</v>
      </c>
      <c r="T1017" s="213">
        <f>S1017*H1017</f>
        <v>1.036</v>
      </c>
      <c r="AR1017" s="25" t="s">
        <v>217</v>
      </c>
      <c r="AT1017" s="25" t="s">
        <v>212</v>
      </c>
      <c r="AU1017" s="25" t="s">
        <v>80</v>
      </c>
      <c r="AY1017" s="25" t="s">
        <v>210</v>
      </c>
      <c r="BE1017" s="214">
        <f>IF(N1017="základní",J1017,0)</f>
        <v>0</v>
      </c>
      <c r="BF1017" s="214">
        <f>IF(N1017="snížená",J1017,0)</f>
        <v>0</v>
      </c>
      <c r="BG1017" s="214">
        <f>IF(N1017="zákl. přenesená",J1017,0)</f>
        <v>0</v>
      </c>
      <c r="BH1017" s="214">
        <f>IF(N1017="sníž. přenesená",J1017,0)</f>
        <v>0</v>
      </c>
      <c r="BI1017" s="214">
        <f>IF(N1017="nulová",J1017,0)</f>
        <v>0</v>
      </c>
      <c r="BJ1017" s="25" t="s">
        <v>78</v>
      </c>
      <c r="BK1017" s="214">
        <f>ROUND(I1017*H1017,2)</f>
        <v>0</v>
      </c>
      <c r="BL1017" s="25" t="s">
        <v>217</v>
      </c>
      <c r="BM1017" s="25" t="s">
        <v>1600</v>
      </c>
    </row>
    <row r="1018" spans="2:51" s="12" customFormat="1" ht="13.5">
      <c r="B1018" s="215"/>
      <c r="C1018" s="216"/>
      <c r="D1018" s="217" t="s">
        <v>219</v>
      </c>
      <c r="E1018" s="218" t="s">
        <v>21</v>
      </c>
      <c r="F1018" s="219" t="s">
        <v>1601</v>
      </c>
      <c r="G1018" s="216"/>
      <c r="H1018" s="220">
        <v>2.8</v>
      </c>
      <c r="I1018" s="221"/>
      <c r="J1018" s="216"/>
      <c r="K1018" s="216"/>
      <c r="L1018" s="222"/>
      <c r="M1018" s="223"/>
      <c r="N1018" s="224"/>
      <c r="O1018" s="224"/>
      <c r="P1018" s="224"/>
      <c r="Q1018" s="224"/>
      <c r="R1018" s="224"/>
      <c r="S1018" s="224"/>
      <c r="T1018" s="225"/>
      <c r="AT1018" s="226" t="s">
        <v>219</v>
      </c>
      <c r="AU1018" s="226" t="s">
        <v>80</v>
      </c>
      <c r="AV1018" s="12" t="s">
        <v>80</v>
      </c>
      <c r="AW1018" s="12" t="s">
        <v>35</v>
      </c>
      <c r="AX1018" s="12" t="s">
        <v>78</v>
      </c>
      <c r="AY1018" s="226" t="s">
        <v>210</v>
      </c>
    </row>
    <row r="1019" spans="2:65" s="1" customFormat="1" ht="16.5" customHeight="1">
      <c r="B1019" s="41"/>
      <c r="C1019" s="203" t="s">
        <v>1602</v>
      </c>
      <c r="D1019" s="203" t="s">
        <v>212</v>
      </c>
      <c r="E1019" s="204" t="s">
        <v>1603</v>
      </c>
      <c r="F1019" s="205" t="s">
        <v>1604</v>
      </c>
      <c r="G1019" s="206" t="s">
        <v>345</v>
      </c>
      <c r="H1019" s="207">
        <v>5.4</v>
      </c>
      <c r="I1019" s="208"/>
      <c r="J1019" s="209">
        <f>ROUND(I1019*H1019,2)</f>
        <v>0</v>
      </c>
      <c r="K1019" s="205" t="s">
        <v>216</v>
      </c>
      <c r="L1019" s="61"/>
      <c r="M1019" s="210" t="s">
        <v>21</v>
      </c>
      <c r="N1019" s="211" t="s">
        <v>42</v>
      </c>
      <c r="O1019" s="42"/>
      <c r="P1019" s="212">
        <f>O1019*H1019</f>
        <v>0</v>
      </c>
      <c r="Q1019" s="212">
        <v>0</v>
      </c>
      <c r="R1019" s="212">
        <f>Q1019*H1019</f>
        <v>0</v>
      </c>
      <c r="S1019" s="212">
        <v>0.07</v>
      </c>
      <c r="T1019" s="213">
        <f>S1019*H1019</f>
        <v>0.37800000000000006</v>
      </c>
      <c r="AR1019" s="25" t="s">
        <v>217</v>
      </c>
      <c r="AT1019" s="25" t="s">
        <v>212</v>
      </c>
      <c r="AU1019" s="25" t="s">
        <v>80</v>
      </c>
      <c r="AY1019" s="25" t="s">
        <v>210</v>
      </c>
      <c r="BE1019" s="214">
        <f>IF(N1019="základní",J1019,0)</f>
        <v>0</v>
      </c>
      <c r="BF1019" s="214">
        <f>IF(N1019="snížená",J1019,0)</f>
        <v>0</v>
      </c>
      <c r="BG1019" s="214">
        <f>IF(N1019="zákl. přenesená",J1019,0)</f>
        <v>0</v>
      </c>
      <c r="BH1019" s="214">
        <f>IF(N1019="sníž. přenesená",J1019,0)</f>
        <v>0</v>
      </c>
      <c r="BI1019" s="214">
        <f>IF(N1019="nulová",J1019,0)</f>
        <v>0</v>
      </c>
      <c r="BJ1019" s="25" t="s">
        <v>78</v>
      </c>
      <c r="BK1019" s="214">
        <f>ROUND(I1019*H1019,2)</f>
        <v>0</v>
      </c>
      <c r="BL1019" s="25" t="s">
        <v>217</v>
      </c>
      <c r="BM1019" s="25" t="s">
        <v>1605</v>
      </c>
    </row>
    <row r="1020" spans="2:51" s="12" customFormat="1" ht="13.5">
      <c r="B1020" s="215"/>
      <c r="C1020" s="216"/>
      <c r="D1020" s="217" t="s">
        <v>219</v>
      </c>
      <c r="E1020" s="218" t="s">
        <v>21</v>
      </c>
      <c r="F1020" s="219" t="s">
        <v>1606</v>
      </c>
      <c r="G1020" s="216"/>
      <c r="H1020" s="220">
        <v>5.4</v>
      </c>
      <c r="I1020" s="221"/>
      <c r="J1020" s="216"/>
      <c r="K1020" s="216"/>
      <c r="L1020" s="222"/>
      <c r="M1020" s="223"/>
      <c r="N1020" s="224"/>
      <c r="O1020" s="224"/>
      <c r="P1020" s="224"/>
      <c r="Q1020" s="224"/>
      <c r="R1020" s="224"/>
      <c r="S1020" s="224"/>
      <c r="T1020" s="225"/>
      <c r="AT1020" s="226" t="s">
        <v>219</v>
      </c>
      <c r="AU1020" s="226" t="s">
        <v>80</v>
      </c>
      <c r="AV1020" s="12" t="s">
        <v>80</v>
      </c>
      <c r="AW1020" s="12" t="s">
        <v>35</v>
      </c>
      <c r="AX1020" s="12" t="s">
        <v>78</v>
      </c>
      <c r="AY1020" s="226" t="s">
        <v>210</v>
      </c>
    </row>
    <row r="1021" spans="2:65" s="1" customFormat="1" ht="16.5" customHeight="1">
      <c r="B1021" s="41"/>
      <c r="C1021" s="203" t="s">
        <v>1607</v>
      </c>
      <c r="D1021" s="203" t="s">
        <v>212</v>
      </c>
      <c r="E1021" s="204" t="s">
        <v>1608</v>
      </c>
      <c r="F1021" s="205" t="s">
        <v>1609</v>
      </c>
      <c r="G1021" s="206" t="s">
        <v>231</v>
      </c>
      <c r="H1021" s="207">
        <v>2.92</v>
      </c>
      <c r="I1021" s="208"/>
      <c r="J1021" s="209">
        <f>ROUND(I1021*H1021,2)</f>
        <v>0</v>
      </c>
      <c r="K1021" s="205" t="s">
        <v>216</v>
      </c>
      <c r="L1021" s="61"/>
      <c r="M1021" s="210" t="s">
        <v>21</v>
      </c>
      <c r="N1021" s="211" t="s">
        <v>42</v>
      </c>
      <c r="O1021" s="42"/>
      <c r="P1021" s="212">
        <f>O1021*H1021</f>
        <v>0</v>
      </c>
      <c r="Q1021" s="212">
        <v>0</v>
      </c>
      <c r="R1021" s="212">
        <f>Q1021*H1021</f>
        <v>0</v>
      </c>
      <c r="S1021" s="212">
        <v>2.4</v>
      </c>
      <c r="T1021" s="213">
        <f>S1021*H1021</f>
        <v>7.008</v>
      </c>
      <c r="AR1021" s="25" t="s">
        <v>217</v>
      </c>
      <c r="AT1021" s="25" t="s">
        <v>212</v>
      </c>
      <c r="AU1021" s="25" t="s">
        <v>80</v>
      </c>
      <c r="AY1021" s="25" t="s">
        <v>210</v>
      </c>
      <c r="BE1021" s="214">
        <f>IF(N1021="základní",J1021,0)</f>
        <v>0</v>
      </c>
      <c r="BF1021" s="214">
        <f>IF(N1021="snížená",J1021,0)</f>
        <v>0</v>
      </c>
      <c r="BG1021" s="214">
        <f>IF(N1021="zákl. přenesená",J1021,0)</f>
        <v>0</v>
      </c>
      <c r="BH1021" s="214">
        <f>IF(N1021="sníž. přenesená",J1021,0)</f>
        <v>0</v>
      </c>
      <c r="BI1021" s="214">
        <f>IF(N1021="nulová",J1021,0)</f>
        <v>0</v>
      </c>
      <c r="BJ1021" s="25" t="s">
        <v>78</v>
      </c>
      <c r="BK1021" s="214">
        <f>ROUND(I1021*H1021,2)</f>
        <v>0</v>
      </c>
      <c r="BL1021" s="25" t="s">
        <v>217</v>
      </c>
      <c r="BM1021" s="25" t="s">
        <v>1610</v>
      </c>
    </row>
    <row r="1022" spans="2:51" s="12" customFormat="1" ht="13.5">
      <c r="B1022" s="215"/>
      <c r="C1022" s="216"/>
      <c r="D1022" s="217" t="s">
        <v>219</v>
      </c>
      <c r="E1022" s="218" t="s">
        <v>21</v>
      </c>
      <c r="F1022" s="219" t="s">
        <v>1611</v>
      </c>
      <c r="G1022" s="216"/>
      <c r="H1022" s="220">
        <v>2.92</v>
      </c>
      <c r="I1022" s="221"/>
      <c r="J1022" s="216"/>
      <c r="K1022" s="216"/>
      <c r="L1022" s="222"/>
      <c r="M1022" s="223"/>
      <c r="N1022" s="224"/>
      <c r="O1022" s="224"/>
      <c r="P1022" s="224"/>
      <c r="Q1022" s="224"/>
      <c r="R1022" s="224"/>
      <c r="S1022" s="224"/>
      <c r="T1022" s="225"/>
      <c r="AT1022" s="226" t="s">
        <v>219</v>
      </c>
      <c r="AU1022" s="226" t="s">
        <v>80</v>
      </c>
      <c r="AV1022" s="12" t="s">
        <v>80</v>
      </c>
      <c r="AW1022" s="12" t="s">
        <v>35</v>
      </c>
      <c r="AX1022" s="12" t="s">
        <v>78</v>
      </c>
      <c r="AY1022" s="226" t="s">
        <v>210</v>
      </c>
    </row>
    <row r="1023" spans="2:65" s="1" customFormat="1" ht="16.5" customHeight="1">
      <c r="B1023" s="41"/>
      <c r="C1023" s="203" t="s">
        <v>1612</v>
      </c>
      <c r="D1023" s="203" t="s">
        <v>212</v>
      </c>
      <c r="E1023" s="204" t="s">
        <v>1613</v>
      </c>
      <c r="F1023" s="205" t="s">
        <v>1614</v>
      </c>
      <c r="G1023" s="206" t="s">
        <v>231</v>
      </c>
      <c r="H1023" s="207">
        <v>0.51</v>
      </c>
      <c r="I1023" s="208"/>
      <c r="J1023" s="209">
        <f>ROUND(I1023*H1023,2)</f>
        <v>0</v>
      </c>
      <c r="K1023" s="205" t="s">
        <v>216</v>
      </c>
      <c r="L1023" s="61"/>
      <c r="M1023" s="210" t="s">
        <v>21</v>
      </c>
      <c r="N1023" s="211" t="s">
        <v>42</v>
      </c>
      <c r="O1023" s="42"/>
      <c r="P1023" s="212">
        <f>O1023*H1023</f>
        <v>0</v>
      </c>
      <c r="Q1023" s="212">
        <v>0</v>
      </c>
      <c r="R1023" s="212">
        <f>Q1023*H1023</f>
        <v>0</v>
      </c>
      <c r="S1023" s="212">
        <v>2.4</v>
      </c>
      <c r="T1023" s="213">
        <f>S1023*H1023</f>
        <v>1.224</v>
      </c>
      <c r="AR1023" s="25" t="s">
        <v>217</v>
      </c>
      <c r="AT1023" s="25" t="s">
        <v>212</v>
      </c>
      <c r="AU1023" s="25" t="s">
        <v>80</v>
      </c>
      <c r="AY1023" s="25" t="s">
        <v>210</v>
      </c>
      <c r="BE1023" s="214">
        <f>IF(N1023="základní",J1023,0)</f>
        <v>0</v>
      </c>
      <c r="BF1023" s="214">
        <f>IF(N1023="snížená",J1023,0)</f>
        <v>0</v>
      </c>
      <c r="BG1023" s="214">
        <f>IF(N1023="zákl. přenesená",J1023,0)</f>
        <v>0</v>
      </c>
      <c r="BH1023" s="214">
        <f>IF(N1023="sníž. přenesená",J1023,0)</f>
        <v>0</v>
      </c>
      <c r="BI1023" s="214">
        <f>IF(N1023="nulová",J1023,0)</f>
        <v>0</v>
      </c>
      <c r="BJ1023" s="25" t="s">
        <v>78</v>
      </c>
      <c r="BK1023" s="214">
        <f>ROUND(I1023*H1023,2)</f>
        <v>0</v>
      </c>
      <c r="BL1023" s="25" t="s">
        <v>217</v>
      </c>
      <c r="BM1023" s="25" t="s">
        <v>1615</v>
      </c>
    </row>
    <row r="1024" spans="2:51" s="12" customFormat="1" ht="13.5">
      <c r="B1024" s="215"/>
      <c r="C1024" s="216"/>
      <c r="D1024" s="217" t="s">
        <v>219</v>
      </c>
      <c r="E1024" s="218" t="s">
        <v>21</v>
      </c>
      <c r="F1024" s="219" t="s">
        <v>1616</v>
      </c>
      <c r="G1024" s="216"/>
      <c r="H1024" s="220">
        <v>0.51</v>
      </c>
      <c r="I1024" s="221"/>
      <c r="J1024" s="216"/>
      <c r="K1024" s="216"/>
      <c r="L1024" s="222"/>
      <c r="M1024" s="223"/>
      <c r="N1024" s="224"/>
      <c r="O1024" s="224"/>
      <c r="P1024" s="224"/>
      <c r="Q1024" s="224"/>
      <c r="R1024" s="224"/>
      <c r="S1024" s="224"/>
      <c r="T1024" s="225"/>
      <c r="AT1024" s="226" t="s">
        <v>219</v>
      </c>
      <c r="AU1024" s="226" t="s">
        <v>80</v>
      </c>
      <c r="AV1024" s="12" t="s">
        <v>80</v>
      </c>
      <c r="AW1024" s="12" t="s">
        <v>35</v>
      </c>
      <c r="AX1024" s="12" t="s">
        <v>78</v>
      </c>
      <c r="AY1024" s="226" t="s">
        <v>210</v>
      </c>
    </row>
    <row r="1025" spans="2:65" s="1" customFormat="1" ht="16.5" customHeight="1">
      <c r="B1025" s="41"/>
      <c r="C1025" s="203" t="s">
        <v>1617</v>
      </c>
      <c r="D1025" s="203" t="s">
        <v>212</v>
      </c>
      <c r="E1025" s="204" t="s">
        <v>1618</v>
      </c>
      <c r="F1025" s="205" t="s">
        <v>1619</v>
      </c>
      <c r="G1025" s="206" t="s">
        <v>215</v>
      </c>
      <c r="H1025" s="207">
        <v>2</v>
      </c>
      <c r="I1025" s="208"/>
      <c r="J1025" s="209">
        <f>ROUND(I1025*H1025,2)</f>
        <v>0</v>
      </c>
      <c r="K1025" s="205" t="s">
        <v>216</v>
      </c>
      <c r="L1025" s="61"/>
      <c r="M1025" s="210" t="s">
        <v>21</v>
      </c>
      <c r="N1025" s="211" t="s">
        <v>42</v>
      </c>
      <c r="O1025" s="42"/>
      <c r="P1025" s="212">
        <f>O1025*H1025</f>
        <v>0</v>
      </c>
      <c r="Q1025" s="212">
        <v>0</v>
      </c>
      <c r="R1025" s="212">
        <f>Q1025*H1025</f>
        <v>0</v>
      </c>
      <c r="S1025" s="212">
        <v>0.039</v>
      </c>
      <c r="T1025" s="213">
        <f>S1025*H1025</f>
        <v>0.078</v>
      </c>
      <c r="AR1025" s="25" t="s">
        <v>217</v>
      </c>
      <c r="AT1025" s="25" t="s">
        <v>212</v>
      </c>
      <c r="AU1025" s="25" t="s">
        <v>80</v>
      </c>
      <c r="AY1025" s="25" t="s">
        <v>210</v>
      </c>
      <c r="BE1025" s="214">
        <f>IF(N1025="základní",J1025,0)</f>
        <v>0</v>
      </c>
      <c r="BF1025" s="214">
        <f>IF(N1025="snížená",J1025,0)</f>
        <v>0</v>
      </c>
      <c r="BG1025" s="214">
        <f>IF(N1025="zákl. přenesená",J1025,0)</f>
        <v>0</v>
      </c>
      <c r="BH1025" s="214">
        <f>IF(N1025="sníž. přenesená",J1025,0)</f>
        <v>0</v>
      </c>
      <c r="BI1025" s="214">
        <f>IF(N1025="nulová",J1025,0)</f>
        <v>0</v>
      </c>
      <c r="BJ1025" s="25" t="s">
        <v>78</v>
      </c>
      <c r="BK1025" s="214">
        <f>ROUND(I1025*H1025,2)</f>
        <v>0</v>
      </c>
      <c r="BL1025" s="25" t="s">
        <v>217</v>
      </c>
      <c r="BM1025" s="25" t="s">
        <v>1620</v>
      </c>
    </row>
    <row r="1026" spans="2:51" s="12" customFormat="1" ht="13.5">
      <c r="B1026" s="215"/>
      <c r="C1026" s="216"/>
      <c r="D1026" s="217" t="s">
        <v>219</v>
      </c>
      <c r="E1026" s="218" t="s">
        <v>21</v>
      </c>
      <c r="F1026" s="219" t="s">
        <v>1621</v>
      </c>
      <c r="G1026" s="216"/>
      <c r="H1026" s="220">
        <v>2</v>
      </c>
      <c r="I1026" s="221"/>
      <c r="J1026" s="216"/>
      <c r="K1026" s="216"/>
      <c r="L1026" s="222"/>
      <c r="M1026" s="223"/>
      <c r="N1026" s="224"/>
      <c r="O1026" s="224"/>
      <c r="P1026" s="224"/>
      <c r="Q1026" s="224"/>
      <c r="R1026" s="224"/>
      <c r="S1026" s="224"/>
      <c r="T1026" s="225"/>
      <c r="AT1026" s="226" t="s">
        <v>219</v>
      </c>
      <c r="AU1026" s="226" t="s">
        <v>80</v>
      </c>
      <c r="AV1026" s="12" t="s">
        <v>80</v>
      </c>
      <c r="AW1026" s="12" t="s">
        <v>35</v>
      </c>
      <c r="AX1026" s="12" t="s">
        <v>78</v>
      </c>
      <c r="AY1026" s="226" t="s">
        <v>210</v>
      </c>
    </row>
    <row r="1027" spans="2:65" s="1" customFormat="1" ht="25.5" customHeight="1">
      <c r="B1027" s="41"/>
      <c r="C1027" s="203" t="s">
        <v>1622</v>
      </c>
      <c r="D1027" s="203" t="s">
        <v>212</v>
      </c>
      <c r="E1027" s="204" t="s">
        <v>1623</v>
      </c>
      <c r="F1027" s="205" t="s">
        <v>1624</v>
      </c>
      <c r="G1027" s="206" t="s">
        <v>274</v>
      </c>
      <c r="H1027" s="207">
        <v>1.036</v>
      </c>
      <c r="I1027" s="208"/>
      <c r="J1027" s="209">
        <f>ROUND(I1027*H1027,2)</f>
        <v>0</v>
      </c>
      <c r="K1027" s="205" t="s">
        <v>216</v>
      </c>
      <c r="L1027" s="61"/>
      <c r="M1027" s="210" t="s">
        <v>21</v>
      </c>
      <c r="N1027" s="211" t="s">
        <v>42</v>
      </c>
      <c r="O1027" s="42"/>
      <c r="P1027" s="212">
        <f>O1027*H1027</f>
        <v>0</v>
      </c>
      <c r="Q1027" s="212">
        <v>0</v>
      </c>
      <c r="R1027" s="212">
        <f>Q1027*H1027</f>
        <v>0</v>
      </c>
      <c r="S1027" s="212">
        <v>1.258</v>
      </c>
      <c r="T1027" s="213">
        <f>S1027*H1027</f>
        <v>1.303288</v>
      </c>
      <c r="AR1027" s="25" t="s">
        <v>217</v>
      </c>
      <c r="AT1027" s="25" t="s">
        <v>212</v>
      </c>
      <c r="AU1027" s="25" t="s">
        <v>80</v>
      </c>
      <c r="AY1027" s="25" t="s">
        <v>210</v>
      </c>
      <c r="BE1027" s="214">
        <f>IF(N1027="základní",J1027,0)</f>
        <v>0</v>
      </c>
      <c r="BF1027" s="214">
        <f>IF(N1027="snížená",J1027,0)</f>
        <v>0</v>
      </c>
      <c r="BG1027" s="214">
        <f>IF(N1027="zákl. přenesená",J1027,0)</f>
        <v>0</v>
      </c>
      <c r="BH1027" s="214">
        <f>IF(N1027="sníž. přenesená",J1027,0)</f>
        <v>0</v>
      </c>
      <c r="BI1027" s="214">
        <f>IF(N1027="nulová",J1027,0)</f>
        <v>0</v>
      </c>
      <c r="BJ1027" s="25" t="s">
        <v>78</v>
      </c>
      <c r="BK1027" s="214">
        <f>ROUND(I1027*H1027,2)</f>
        <v>0</v>
      </c>
      <c r="BL1027" s="25" t="s">
        <v>217</v>
      </c>
      <c r="BM1027" s="25" t="s">
        <v>1625</v>
      </c>
    </row>
    <row r="1028" spans="2:51" s="12" customFormat="1" ht="13.5">
      <c r="B1028" s="215"/>
      <c r="C1028" s="216"/>
      <c r="D1028" s="217" t="s">
        <v>219</v>
      </c>
      <c r="E1028" s="218" t="s">
        <v>21</v>
      </c>
      <c r="F1028" s="219" t="s">
        <v>1626</v>
      </c>
      <c r="G1028" s="216"/>
      <c r="H1028" s="220">
        <v>0.836</v>
      </c>
      <c r="I1028" s="221"/>
      <c r="J1028" s="216"/>
      <c r="K1028" s="216"/>
      <c r="L1028" s="222"/>
      <c r="M1028" s="223"/>
      <c r="N1028" s="224"/>
      <c r="O1028" s="224"/>
      <c r="P1028" s="224"/>
      <c r="Q1028" s="224"/>
      <c r="R1028" s="224"/>
      <c r="S1028" s="224"/>
      <c r="T1028" s="225"/>
      <c r="AT1028" s="226" t="s">
        <v>219</v>
      </c>
      <c r="AU1028" s="226" t="s">
        <v>80</v>
      </c>
      <c r="AV1028" s="12" t="s">
        <v>80</v>
      </c>
      <c r="AW1028" s="12" t="s">
        <v>35</v>
      </c>
      <c r="AX1028" s="12" t="s">
        <v>71</v>
      </c>
      <c r="AY1028" s="226" t="s">
        <v>210</v>
      </c>
    </row>
    <row r="1029" spans="2:51" s="12" customFormat="1" ht="13.5">
      <c r="B1029" s="215"/>
      <c r="C1029" s="216"/>
      <c r="D1029" s="217" t="s">
        <v>219</v>
      </c>
      <c r="E1029" s="218" t="s">
        <v>21</v>
      </c>
      <c r="F1029" s="219" t="s">
        <v>1627</v>
      </c>
      <c r="G1029" s="216"/>
      <c r="H1029" s="220">
        <v>0.2</v>
      </c>
      <c r="I1029" s="221"/>
      <c r="J1029" s="216"/>
      <c r="K1029" s="216"/>
      <c r="L1029" s="222"/>
      <c r="M1029" s="223"/>
      <c r="N1029" s="224"/>
      <c r="O1029" s="224"/>
      <c r="P1029" s="224"/>
      <c r="Q1029" s="224"/>
      <c r="R1029" s="224"/>
      <c r="S1029" s="224"/>
      <c r="T1029" s="225"/>
      <c r="AT1029" s="226" t="s">
        <v>219</v>
      </c>
      <c r="AU1029" s="226" t="s">
        <v>80</v>
      </c>
      <c r="AV1029" s="12" t="s">
        <v>80</v>
      </c>
      <c r="AW1029" s="12" t="s">
        <v>35</v>
      </c>
      <c r="AX1029" s="12" t="s">
        <v>71</v>
      </c>
      <c r="AY1029" s="226" t="s">
        <v>210</v>
      </c>
    </row>
    <row r="1030" spans="2:51" s="13" customFormat="1" ht="13.5">
      <c r="B1030" s="227"/>
      <c r="C1030" s="228"/>
      <c r="D1030" s="217" t="s">
        <v>219</v>
      </c>
      <c r="E1030" s="229" t="s">
        <v>21</v>
      </c>
      <c r="F1030" s="230" t="s">
        <v>240</v>
      </c>
      <c r="G1030" s="228"/>
      <c r="H1030" s="231">
        <v>1.036</v>
      </c>
      <c r="I1030" s="232"/>
      <c r="J1030" s="228"/>
      <c r="K1030" s="228"/>
      <c r="L1030" s="233"/>
      <c r="M1030" s="234"/>
      <c r="N1030" s="235"/>
      <c r="O1030" s="235"/>
      <c r="P1030" s="235"/>
      <c r="Q1030" s="235"/>
      <c r="R1030" s="235"/>
      <c r="S1030" s="235"/>
      <c r="T1030" s="236"/>
      <c r="AT1030" s="237" t="s">
        <v>219</v>
      </c>
      <c r="AU1030" s="237" t="s">
        <v>80</v>
      </c>
      <c r="AV1030" s="13" t="s">
        <v>217</v>
      </c>
      <c r="AW1030" s="13" t="s">
        <v>35</v>
      </c>
      <c r="AX1030" s="13" t="s">
        <v>78</v>
      </c>
      <c r="AY1030" s="237" t="s">
        <v>210</v>
      </c>
    </row>
    <row r="1031" spans="2:65" s="1" customFormat="1" ht="25.5" customHeight="1">
      <c r="B1031" s="41"/>
      <c r="C1031" s="203" t="s">
        <v>1628</v>
      </c>
      <c r="D1031" s="203" t="s">
        <v>212</v>
      </c>
      <c r="E1031" s="204" t="s">
        <v>1629</v>
      </c>
      <c r="F1031" s="205" t="s">
        <v>1630</v>
      </c>
      <c r="G1031" s="206" t="s">
        <v>231</v>
      </c>
      <c r="H1031" s="207">
        <v>17.8</v>
      </c>
      <c r="I1031" s="208"/>
      <c r="J1031" s="209">
        <f>ROUND(I1031*H1031,2)</f>
        <v>0</v>
      </c>
      <c r="K1031" s="205" t="s">
        <v>216</v>
      </c>
      <c r="L1031" s="61"/>
      <c r="M1031" s="210" t="s">
        <v>21</v>
      </c>
      <c r="N1031" s="211" t="s">
        <v>42</v>
      </c>
      <c r="O1031" s="42"/>
      <c r="P1031" s="212">
        <f>O1031*H1031</f>
        <v>0</v>
      </c>
      <c r="Q1031" s="212">
        <v>0</v>
      </c>
      <c r="R1031" s="212">
        <f>Q1031*H1031</f>
        <v>0</v>
      </c>
      <c r="S1031" s="212">
        <v>2.2</v>
      </c>
      <c r="T1031" s="213">
        <f>S1031*H1031</f>
        <v>39.160000000000004</v>
      </c>
      <c r="AR1031" s="25" t="s">
        <v>217</v>
      </c>
      <c r="AT1031" s="25" t="s">
        <v>212</v>
      </c>
      <c r="AU1031" s="25" t="s">
        <v>80</v>
      </c>
      <c r="AY1031" s="25" t="s">
        <v>210</v>
      </c>
      <c r="BE1031" s="214">
        <f>IF(N1031="základní",J1031,0)</f>
        <v>0</v>
      </c>
      <c r="BF1031" s="214">
        <f>IF(N1031="snížená",J1031,0)</f>
        <v>0</v>
      </c>
      <c r="BG1031" s="214">
        <f>IF(N1031="zákl. přenesená",J1031,0)</f>
        <v>0</v>
      </c>
      <c r="BH1031" s="214">
        <f>IF(N1031="sníž. přenesená",J1031,0)</f>
        <v>0</v>
      </c>
      <c r="BI1031" s="214">
        <f>IF(N1031="nulová",J1031,0)</f>
        <v>0</v>
      </c>
      <c r="BJ1031" s="25" t="s">
        <v>78</v>
      </c>
      <c r="BK1031" s="214">
        <f>ROUND(I1031*H1031,2)</f>
        <v>0</v>
      </c>
      <c r="BL1031" s="25" t="s">
        <v>217</v>
      </c>
      <c r="BM1031" s="25" t="s">
        <v>1631</v>
      </c>
    </row>
    <row r="1032" spans="2:51" s="12" customFormat="1" ht="13.5">
      <c r="B1032" s="215"/>
      <c r="C1032" s="216"/>
      <c r="D1032" s="217" t="s">
        <v>219</v>
      </c>
      <c r="E1032" s="218" t="s">
        <v>21</v>
      </c>
      <c r="F1032" s="219" t="s">
        <v>1632</v>
      </c>
      <c r="G1032" s="216"/>
      <c r="H1032" s="220">
        <v>12.964</v>
      </c>
      <c r="I1032" s="221"/>
      <c r="J1032" s="216"/>
      <c r="K1032" s="216"/>
      <c r="L1032" s="222"/>
      <c r="M1032" s="223"/>
      <c r="N1032" s="224"/>
      <c r="O1032" s="224"/>
      <c r="P1032" s="224"/>
      <c r="Q1032" s="224"/>
      <c r="R1032" s="224"/>
      <c r="S1032" s="224"/>
      <c r="T1032" s="225"/>
      <c r="AT1032" s="226" t="s">
        <v>219</v>
      </c>
      <c r="AU1032" s="226" t="s">
        <v>80</v>
      </c>
      <c r="AV1032" s="12" t="s">
        <v>80</v>
      </c>
      <c r="AW1032" s="12" t="s">
        <v>35</v>
      </c>
      <c r="AX1032" s="12" t="s">
        <v>71</v>
      </c>
      <c r="AY1032" s="226" t="s">
        <v>210</v>
      </c>
    </row>
    <row r="1033" spans="2:51" s="12" customFormat="1" ht="13.5">
      <c r="B1033" s="215"/>
      <c r="C1033" s="216"/>
      <c r="D1033" s="217" t="s">
        <v>219</v>
      </c>
      <c r="E1033" s="218" t="s">
        <v>21</v>
      </c>
      <c r="F1033" s="219" t="s">
        <v>1633</v>
      </c>
      <c r="G1033" s="216"/>
      <c r="H1033" s="220">
        <v>4.836</v>
      </c>
      <c r="I1033" s="221"/>
      <c r="J1033" s="216"/>
      <c r="K1033" s="216"/>
      <c r="L1033" s="222"/>
      <c r="M1033" s="223"/>
      <c r="N1033" s="224"/>
      <c r="O1033" s="224"/>
      <c r="P1033" s="224"/>
      <c r="Q1033" s="224"/>
      <c r="R1033" s="224"/>
      <c r="S1033" s="224"/>
      <c r="T1033" s="225"/>
      <c r="AT1033" s="226" t="s">
        <v>219</v>
      </c>
      <c r="AU1033" s="226" t="s">
        <v>80</v>
      </c>
      <c r="AV1033" s="12" t="s">
        <v>80</v>
      </c>
      <c r="AW1033" s="12" t="s">
        <v>35</v>
      </c>
      <c r="AX1033" s="12" t="s">
        <v>71</v>
      </c>
      <c r="AY1033" s="226" t="s">
        <v>210</v>
      </c>
    </row>
    <row r="1034" spans="2:51" s="13" customFormat="1" ht="13.5">
      <c r="B1034" s="227"/>
      <c r="C1034" s="228"/>
      <c r="D1034" s="217" t="s">
        <v>219</v>
      </c>
      <c r="E1034" s="229" t="s">
        <v>21</v>
      </c>
      <c r="F1034" s="230" t="s">
        <v>240</v>
      </c>
      <c r="G1034" s="228"/>
      <c r="H1034" s="231">
        <v>17.8</v>
      </c>
      <c r="I1034" s="232"/>
      <c r="J1034" s="228"/>
      <c r="K1034" s="228"/>
      <c r="L1034" s="233"/>
      <c r="M1034" s="234"/>
      <c r="N1034" s="235"/>
      <c r="O1034" s="235"/>
      <c r="P1034" s="235"/>
      <c r="Q1034" s="235"/>
      <c r="R1034" s="235"/>
      <c r="S1034" s="235"/>
      <c r="T1034" s="236"/>
      <c r="AT1034" s="237" t="s">
        <v>219</v>
      </c>
      <c r="AU1034" s="237" t="s">
        <v>80</v>
      </c>
      <c r="AV1034" s="13" t="s">
        <v>217</v>
      </c>
      <c r="AW1034" s="13" t="s">
        <v>35</v>
      </c>
      <c r="AX1034" s="13" t="s">
        <v>78</v>
      </c>
      <c r="AY1034" s="237" t="s">
        <v>210</v>
      </c>
    </row>
    <row r="1035" spans="2:65" s="1" customFormat="1" ht="25.5" customHeight="1">
      <c r="B1035" s="41"/>
      <c r="C1035" s="203" t="s">
        <v>1634</v>
      </c>
      <c r="D1035" s="203" t="s">
        <v>212</v>
      </c>
      <c r="E1035" s="204" t="s">
        <v>1635</v>
      </c>
      <c r="F1035" s="205" t="s">
        <v>1636</v>
      </c>
      <c r="G1035" s="206" t="s">
        <v>231</v>
      </c>
      <c r="H1035" s="207">
        <v>1.238</v>
      </c>
      <c r="I1035" s="208"/>
      <c r="J1035" s="209">
        <f>ROUND(I1035*H1035,2)</f>
        <v>0</v>
      </c>
      <c r="K1035" s="205" t="s">
        <v>216</v>
      </c>
      <c r="L1035" s="61"/>
      <c r="M1035" s="210" t="s">
        <v>21</v>
      </c>
      <c r="N1035" s="211" t="s">
        <v>42</v>
      </c>
      <c r="O1035" s="42"/>
      <c r="P1035" s="212">
        <f>O1035*H1035</f>
        <v>0</v>
      </c>
      <c r="Q1035" s="212">
        <v>0</v>
      </c>
      <c r="R1035" s="212">
        <f>Q1035*H1035</f>
        <v>0</v>
      </c>
      <c r="S1035" s="212">
        <v>2.2</v>
      </c>
      <c r="T1035" s="213">
        <f>S1035*H1035</f>
        <v>2.7236000000000002</v>
      </c>
      <c r="AR1035" s="25" t="s">
        <v>217</v>
      </c>
      <c r="AT1035" s="25" t="s">
        <v>212</v>
      </c>
      <c r="AU1035" s="25" t="s">
        <v>80</v>
      </c>
      <c r="AY1035" s="25" t="s">
        <v>210</v>
      </c>
      <c r="BE1035" s="214">
        <f>IF(N1035="základní",J1035,0)</f>
        <v>0</v>
      </c>
      <c r="BF1035" s="214">
        <f>IF(N1035="snížená",J1035,0)</f>
        <v>0</v>
      </c>
      <c r="BG1035" s="214">
        <f>IF(N1035="zákl. přenesená",J1035,0)</f>
        <v>0</v>
      </c>
      <c r="BH1035" s="214">
        <f>IF(N1035="sníž. přenesená",J1035,0)</f>
        <v>0</v>
      </c>
      <c r="BI1035" s="214">
        <f>IF(N1035="nulová",J1035,0)</f>
        <v>0</v>
      </c>
      <c r="BJ1035" s="25" t="s">
        <v>78</v>
      </c>
      <c r="BK1035" s="214">
        <f>ROUND(I1035*H1035,2)</f>
        <v>0</v>
      </c>
      <c r="BL1035" s="25" t="s">
        <v>217</v>
      </c>
      <c r="BM1035" s="25" t="s">
        <v>1637</v>
      </c>
    </row>
    <row r="1036" spans="2:51" s="12" customFormat="1" ht="13.5">
      <c r="B1036" s="215"/>
      <c r="C1036" s="216"/>
      <c r="D1036" s="217" t="s">
        <v>219</v>
      </c>
      <c r="E1036" s="218" t="s">
        <v>21</v>
      </c>
      <c r="F1036" s="219" t="s">
        <v>1638</v>
      </c>
      <c r="G1036" s="216"/>
      <c r="H1036" s="220">
        <v>0.563</v>
      </c>
      <c r="I1036" s="221"/>
      <c r="J1036" s="216"/>
      <c r="K1036" s="216"/>
      <c r="L1036" s="222"/>
      <c r="M1036" s="223"/>
      <c r="N1036" s="224"/>
      <c r="O1036" s="224"/>
      <c r="P1036" s="224"/>
      <c r="Q1036" s="224"/>
      <c r="R1036" s="224"/>
      <c r="S1036" s="224"/>
      <c r="T1036" s="225"/>
      <c r="AT1036" s="226" t="s">
        <v>219</v>
      </c>
      <c r="AU1036" s="226" t="s">
        <v>80</v>
      </c>
      <c r="AV1036" s="12" t="s">
        <v>80</v>
      </c>
      <c r="AW1036" s="12" t="s">
        <v>35</v>
      </c>
      <c r="AX1036" s="12" t="s">
        <v>71</v>
      </c>
      <c r="AY1036" s="226" t="s">
        <v>210</v>
      </c>
    </row>
    <row r="1037" spans="2:51" s="12" customFormat="1" ht="13.5">
      <c r="B1037" s="215"/>
      <c r="C1037" s="216"/>
      <c r="D1037" s="217" t="s">
        <v>219</v>
      </c>
      <c r="E1037" s="218" t="s">
        <v>21</v>
      </c>
      <c r="F1037" s="219" t="s">
        <v>1639</v>
      </c>
      <c r="G1037" s="216"/>
      <c r="H1037" s="220">
        <v>0.675</v>
      </c>
      <c r="I1037" s="221"/>
      <c r="J1037" s="216"/>
      <c r="K1037" s="216"/>
      <c r="L1037" s="222"/>
      <c r="M1037" s="223"/>
      <c r="N1037" s="224"/>
      <c r="O1037" s="224"/>
      <c r="P1037" s="224"/>
      <c r="Q1037" s="224"/>
      <c r="R1037" s="224"/>
      <c r="S1037" s="224"/>
      <c r="T1037" s="225"/>
      <c r="AT1037" s="226" t="s">
        <v>219</v>
      </c>
      <c r="AU1037" s="226" t="s">
        <v>80</v>
      </c>
      <c r="AV1037" s="12" t="s">
        <v>80</v>
      </c>
      <c r="AW1037" s="12" t="s">
        <v>35</v>
      </c>
      <c r="AX1037" s="12" t="s">
        <v>71</v>
      </c>
      <c r="AY1037" s="226" t="s">
        <v>210</v>
      </c>
    </row>
    <row r="1038" spans="2:51" s="13" customFormat="1" ht="13.5">
      <c r="B1038" s="227"/>
      <c r="C1038" s="228"/>
      <c r="D1038" s="217" t="s">
        <v>219</v>
      </c>
      <c r="E1038" s="229" t="s">
        <v>21</v>
      </c>
      <c r="F1038" s="230" t="s">
        <v>240</v>
      </c>
      <c r="G1038" s="228"/>
      <c r="H1038" s="231">
        <v>1.238</v>
      </c>
      <c r="I1038" s="232"/>
      <c r="J1038" s="228"/>
      <c r="K1038" s="228"/>
      <c r="L1038" s="233"/>
      <c r="M1038" s="234"/>
      <c r="N1038" s="235"/>
      <c r="O1038" s="235"/>
      <c r="P1038" s="235"/>
      <c r="Q1038" s="235"/>
      <c r="R1038" s="235"/>
      <c r="S1038" s="235"/>
      <c r="T1038" s="236"/>
      <c r="AT1038" s="237" t="s">
        <v>219</v>
      </c>
      <c r="AU1038" s="237" t="s">
        <v>80</v>
      </c>
      <c r="AV1038" s="13" t="s">
        <v>217</v>
      </c>
      <c r="AW1038" s="13" t="s">
        <v>35</v>
      </c>
      <c r="AX1038" s="13" t="s">
        <v>78</v>
      </c>
      <c r="AY1038" s="237" t="s">
        <v>210</v>
      </c>
    </row>
    <row r="1039" spans="2:65" s="1" customFormat="1" ht="16.5" customHeight="1">
      <c r="B1039" s="41"/>
      <c r="C1039" s="203" t="s">
        <v>1640</v>
      </c>
      <c r="D1039" s="203" t="s">
        <v>212</v>
      </c>
      <c r="E1039" s="204" t="s">
        <v>1641</v>
      </c>
      <c r="F1039" s="205" t="s">
        <v>1642</v>
      </c>
      <c r="G1039" s="206" t="s">
        <v>226</v>
      </c>
      <c r="H1039" s="207">
        <v>52.62</v>
      </c>
      <c r="I1039" s="208"/>
      <c r="J1039" s="209">
        <f>ROUND(I1039*H1039,2)</f>
        <v>0</v>
      </c>
      <c r="K1039" s="205" t="s">
        <v>216</v>
      </c>
      <c r="L1039" s="61"/>
      <c r="M1039" s="210" t="s">
        <v>21</v>
      </c>
      <c r="N1039" s="211" t="s">
        <v>42</v>
      </c>
      <c r="O1039" s="42"/>
      <c r="P1039" s="212">
        <f>O1039*H1039</f>
        <v>0</v>
      </c>
      <c r="Q1039" s="212">
        <v>0</v>
      </c>
      <c r="R1039" s="212">
        <f>Q1039*H1039</f>
        <v>0</v>
      </c>
      <c r="S1039" s="212">
        <v>0</v>
      </c>
      <c r="T1039" s="213">
        <f>S1039*H1039</f>
        <v>0</v>
      </c>
      <c r="AR1039" s="25" t="s">
        <v>217</v>
      </c>
      <c r="AT1039" s="25" t="s">
        <v>212</v>
      </c>
      <c r="AU1039" s="25" t="s">
        <v>80</v>
      </c>
      <c r="AY1039" s="25" t="s">
        <v>210</v>
      </c>
      <c r="BE1039" s="214">
        <f>IF(N1039="základní",J1039,0)</f>
        <v>0</v>
      </c>
      <c r="BF1039" s="214">
        <f>IF(N1039="snížená",J1039,0)</f>
        <v>0</v>
      </c>
      <c r="BG1039" s="214">
        <f>IF(N1039="zákl. přenesená",J1039,0)</f>
        <v>0</v>
      </c>
      <c r="BH1039" s="214">
        <f>IF(N1039="sníž. přenesená",J1039,0)</f>
        <v>0</v>
      </c>
      <c r="BI1039" s="214">
        <f>IF(N1039="nulová",J1039,0)</f>
        <v>0</v>
      </c>
      <c r="BJ1039" s="25" t="s">
        <v>78</v>
      </c>
      <c r="BK1039" s="214">
        <f>ROUND(I1039*H1039,2)</f>
        <v>0</v>
      </c>
      <c r="BL1039" s="25" t="s">
        <v>217</v>
      </c>
      <c r="BM1039" s="25" t="s">
        <v>1643</v>
      </c>
    </row>
    <row r="1040" spans="2:51" s="12" customFormat="1" ht="13.5">
      <c r="B1040" s="215"/>
      <c r="C1040" s="216"/>
      <c r="D1040" s="217" t="s">
        <v>219</v>
      </c>
      <c r="E1040" s="218" t="s">
        <v>21</v>
      </c>
      <c r="F1040" s="219" t="s">
        <v>1644</v>
      </c>
      <c r="G1040" s="216"/>
      <c r="H1040" s="220">
        <v>15.35</v>
      </c>
      <c r="I1040" s="221"/>
      <c r="J1040" s="216"/>
      <c r="K1040" s="216"/>
      <c r="L1040" s="222"/>
      <c r="M1040" s="223"/>
      <c r="N1040" s="224"/>
      <c r="O1040" s="224"/>
      <c r="P1040" s="224"/>
      <c r="Q1040" s="224"/>
      <c r="R1040" s="224"/>
      <c r="S1040" s="224"/>
      <c r="T1040" s="225"/>
      <c r="AT1040" s="226" t="s">
        <v>219</v>
      </c>
      <c r="AU1040" s="226" t="s">
        <v>80</v>
      </c>
      <c r="AV1040" s="12" t="s">
        <v>80</v>
      </c>
      <c r="AW1040" s="12" t="s">
        <v>35</v>
      </c>
      <c r="AX1040" s="12" t="s">
        <v>71</v>
      </c>
      <c r="AY1040" s="226" t="s">
        <v>210</v>
      </c>
    </row>
    <row r="1041" spans="2:51" s="12" customFormat="1" ht="13.5">
      <c r="B1041" s="215"/>
      <c r="C1041" s="216"/>
      <c r="D1041" s="217" t="s">
        <v>219</v>
      </c>
      <c r="E1041" s="218" t="s">
        <v>21</v>
      </c>
      <c r="F1041" s="219" t="s">
        <v>1645</v>
      </c>
      <c r="G1041" s="216"/>
      <c r="H1041" s="220">
        <v>20.78</v>
      </c>
      <c r="I1041" s="221"/>
      <c r="J1041" s="216"/>
      <c r="K1041" s="216"/>
      <c r="L1041" s="222"/>
      <c r="M1041" s="223"/>
      <c r="N1041" s="224"/>
      <c r="O1041" s="224"/>
      <c r="P1041" s="224"/>
      <c r="Q1041" s="224"/>
      <c r="R1041" s="224"/>
      <c r="S1041" s="224"/>
      <c r="T1041" s="225"/>
      <c r="AT1041" s="226" t="s">
        <v>219</v>
      </c>
      <c r="AU1041" s="226" t="s">
        <v>80</v>
      </c>
      <c r="AV1041" s="12" t="s">
        <v>80</v>
      </c>
      <c r="AW1041" s="12" t="s">
        <v>35</v>
      </c>
      <c r="AX1041" s="12" t="s">
        <v>71</v>
      </c>
      <c r="AY1041" s="226" t="s">
        <v>210</v>
      </c>
    </row>
    <row r="1042" spans="2:51" s="12" customFormat="1" ht="13.5">
      <c r="B1042" s="215"/>
      <c r="C1042" s="216"/>
      <c r="D1042" s="217" t="s">
        <v>219</v>
      </c>
      <c r="E1042" s="218" t="s">
        <v>21</v>
      </c>
      <c r="F1042" s="219" t="s">
        <v>1646</v>
      </c>
      <c r="G1042" s="216"/>
      <c r="H1042" s="220">
        <v>16.49</v>
      </c>
      <c r="I1042" s="221"/>
      <c r="J1042" s="216"/>
      <c r="K1042" s="216"/>
      <c r="L1042" s="222"/>
      <c r="M1042" s="223"/>
      <c r="N1042" s="224"/>
      <c r="O1042" s="224"/>
      <c r="P1042" s="224"/>
      <c r="Q1042" s="224"/>
      <c r="R1042" s="224"/>
      <c r="S1042" s="224"/>
      <c r="T1042" s="225"/>
      <c r="AT1042" s="226" t="s">
        <v>219</v>
      </c>
      <c r="AU1042" s="226" t="s">
        <v>80</v>
      </c>
      <c r="AV1042" s="12" t="s">
        <v>80</v>
      </c>
      <c r="AW1042" s="12" t="s">
        <v>35</v>
      </c>
      <c r="AX1042" s="12" t="s">
        <v>71</v>
      </c>
      <c r="AY1042" s="226" t="s">
        <v>210</v>
      </c>
    </row>
    <row r="1043" spans="2:51" s="13" customFormat="1" ht="13.5">
      <c r="B1043" s="227"/>
      <c r="C1043" s="228"/>
      <c r="D1043" s="217" t="s">
        <v>219</v>
      </c>
      <c r="E1043" s="229" t="s">
        <v>21</v>
      </c>
      <c r="F1043" s="230" t="s">
        <v>1647</v>
      </c>
      <c r="G1043" s="228"/>
      <c r="H1043" s="231">
        <v>52.62</v>
      </c>
      <c r="I1043" s="232"/>
      <c r="J1043" s="228"/>
      <c r="K1043" s="228"/>
      <c r="L1043" s="233"/>
      <c r="M1043" s="234"/>
      <c r="N1043" s="235"/>
      <c r="O1043" s="235"/>
      <c r="P1043" s="235"/>
      <c r="Q1043" s="235"/>
      <c r="R1043" s="235"/>
      <c r="S1043" s="235"/>
      <c r="T1043" s="236"/>
      <c r="AT1043" s="237" t="s">
        <v>219</v>
      </c>
      <c r="AU1043" s="237" t="s">
        <v>80</v>
      </c>
      <c r="AV1043" s="13" t="s">
        <v>217</v>
      </c>
      <c r="AW1043" s="13" t="s">
        <v>35</v>
      </c>
      <c r="AX1043" s="13" t="s">
        <v>78</v>
      </c>
      <c r="AY1043" s="237" t="s">
        <v>210</v>
      </c>
    </row>
    <row r="1044" spans="2:65" s="1" customFormat="1" ht="25.5" customHeight="1">
      <c r="B1044" s="41"/>
      <c r="C1044" s="203" t="s">
        <v>1648</v>
      </c>
      <c r="D1044" s="203" t="s">
        <v>212</v>
      </c>
      <c r="E1044" s="204" t="s">
        <v>1649</v>
      </c>
      <c r="F1044" s="205" t="s">
        <v>1650</v>
      </c>
      <c r="G1044" s="206" t="s">
        <v>231</v>
      </c>
      <c r="H1044" s="207">
        <v>4.836</v>
      </c>
      <c r="I1044" s="208"/>
      <c r="J1044" s="209">
        <f>ROUND(I1044*H1044,2)</f>
        <v>0</v>
      </c>
      <c r="K1044" s="205" t="s">
        <v>216</v>
      </c>
      <c r="L1044" s="61"/>
      <c r="M1044" s="210" t="s">
        <v>21</v>
      </c>
      <c r="N1044" s="211" t="s">
        <v>42</v>
      </c>
      <c r="O1044" s="42"/>
      <c r="P1044" s="212">
        <f>O1044*H1044</f>
        <v>0</v>
      </c>
      <c r="Q1044" s="212">
        <v>0</v>
      </c>
      <c r="R1044" s="212">
        <f>Q1044*H1044</f>
        <v>0</v>
      </c>
      <c r="S1044" s="212">
        <v>0.029</v>
      </c>
      <c r="T1044" s="213">
        <f>S1044*H1044</f>
        <v>0.140244</v>
      </c>
      <c r="AR1044" s="25" t="s">
        <v>217</v>
      </c>
      <c r="AT1044" s="25" t="s">
        <v>212</v>
      </c>
      <c r="AU1044" s="25" t="s">
        <v>80</v>
      </c>
      <c r="AY1044" s="25" t="s">
        <v>210</v>
      </c>
      <c r="BE1044" s="214">
        <f>IF(N1044="základní",J1044,0)</f>
        <v>0</v>
      </c>
      <c r="BF1044" s="214">
        <f>IF(N1044="snížená",J1044,0)</f>
        <v>0</v>
      </c>
      <c r="BG1044" s="214">
        <f>IF(N1044="zákl. přenesená",J1044,0)</f>
        <v>0</v>
      </c>
      <c r="BH1044" s="214">
        <f>IF(N1044="sníž. přenesená",J1044,0)</f>
        <v>0</v>
      </c>
      <c r="BI1044" s="214">
        <f>IF(N1044="nulová",J1044,0)</f>
        <v>0</v>
      </c>
      <c r="BJ1044" s="25" t="s">
        <v>78</v>
      </c>
      <c r="BK1044" s="214">
        <f>ROUND(I1044*H1044,2)</f>
        <v>0</v>
      </c>
      <c r="BL1044" s="25" t="s">
        <v>217</v>
      </c>
      <c r="BM1044" s="25" t="s">
        <v>1651</v>
      </c>
    </row>
    <row r="1045" spans="2:51" s="12" customFormat="1" ht="13.5">
      <c r="B1045" s="215"/>
      <c r="C1045" s="216"/>
      <c r="D1045" s="217" t="s">
        <v>219</v>
      </c>
      <c r="E1045" s="218" t="s">
        <v>21</v>
      </c>
      <c r="F1045" s="219" t="s">
        <v>1652</v>
      </c>
      <c r="G1045" s="216"/>
      <c r="H1045" s="220">
        <v>4.836</v>
      </c>
      <c r="I1045" s="221"/>
      <c r="J1045" s="216"/>
      <c r="K1045" s="216"/>
      <c r="L1045" s="222"/>
      <c r="M1045" s="223"/>
      <c r="N1045" s="224"/>
      <c r="O1045" s="224"/>
      <c r="P1045" s="224"/>
      <c r="Q1045" s="224"/>
      <c r="R1045" s="224"/>
      <c r="S1045" s="224"/>
      <c r="T1045" s="225"/>
      <c r="AT1045" s="226" t="s">
        <v>219</v>
      </c>
      <c r="AU1045" s="226" t="s">
        <v>80</v>
      </c>
      <c r="AV1045" s="12" t="s">
        <v>80</v>
      </c>
      <c r="AW1045" s="12" t="s">
        <v>35</v>
      </c>
      <c r="AX1045" s="12" t="s">
        <v>78</v>
      </c>
      <c r="AY1045" s="226" t="s">
        <v>210</v>
      </c>
    </row>
    <row r="1046" spans="2:65" s="1" customFormat="1" ht="25.5" customHeight="1">
      <c r="B1046" s="41"/>
      <c r="C1046" s="203" t="s">
        <v>1653</v>
      </c>
      <c r="D1046" s="203" t="s">
        <v>212</v>
      </c>
      <c r="E1046" s="204" t="s">
        <v>1654</v>
      </c>
      <c r="F1046" s="205" t="s">
        <v>1655</v>
      </c>
      <c r="G1046" s="206" t="s">
        <v>226</v>
      </c>
      <c r="H1046" s="207">
        <v>100.983</v>
      </c>
      <c r="I1046" s="208"/>
      <c r="J1046" s="209">
        <f>ROUND(I1046*H1046,2)</f>
        <v>0</v>
      </c>
      <c r="K1046" s="205" t="s">
        <v>216</v>
      </c>
      <c r="L1046" s="61"/>
      <c r="M1046" s="210" t="s">
        <v>21</v>
      </c>
      <c r="N1046" s="211" t="s">
        <v>42</v>
      </c>
      <c r="O1046" s="42"/>
      <c r="P1046" s="212">
        <f>O1046*H1046</f>
        <v>0</v>
      </c>
      <c r="Q1046" s="212">
        <v>0</v>
      </c>
      <c r="R1046" s="212">
        <f>Q1046*H1046</f>
        <v>0</v>
      </c>
      <c r="S1046" s="212">
        <v>0.035</v>
      </c>
      <c r="T1046" s="213">
        <f>S1046*H1046</f>
        <v>3.5344050000000005</v>
      </c>
      <c r="AR1046" s="25" t="s">
        <v>217</v>
      </c>
      <c r="AT1046" s="25" t="s">
        <v>212</v>
      </c>
      <c r="AU1046" s="25" t="s">
        <v>80</v>
      </c>
      <c r="AY1046" s="25" t="s">
        <v>210</v>
      </c>
      <c r="BE1046" s="214">
        <f>IF(N1046="základní",J1046,0)</f>
        <v>0</v>
      </c>
      <c r="BF1046" s="214">
        <f>IF(N1046="snížená",J1046,0)</f>
        <v>0</v>
      </c>
      <c r="BG1046" s="214">
        <f>IF(N1046="zákl. přenesená",J1046,0)</f>
        <v>0</v>
      </c>
      <c r="BH1046" s="214">
        <f>IF(N1046="sníž. přenesená",J1046,0)</f>
        <v>0</v>
      </c>
      <c r="BI1046" s="214">
        <f>IF(N1046="nulová",J1046,0)</f>
        <v>0</v>
      </c>
      <c r="BJ1046" s="25" t="s">
        <v>78</v>
      </c>
      <c r="BK1046" s="214">
        <f>ROUND(I1046*H1046,2)</f>
        <v>0</v>
      </c>
      <c r="BL1046" s="25" t="s">
        <v>217</v>
      </c>
      <c r="BM1046" s="25" t="s">
        <v>1656</v>
      </c>
    </row>
    <row r="1047" spans="2:51" s="12" customFormat="1" ht="13.5">
      <c r="B1047" s="215"/>
      <c r="C1047" s="216"/>
      <c r="D1047" s="217" t="s">
        <v>219</v>
      </c>
      <c r="E1047" s="218" t="s">
        <v>21</v>
      </c>
      <c r="F1047" s="219" t="s">
        <v>1657</v>
      </c>
      <c r="G1047" s="216"/>
      <c r="H1047" s="220">
        <v>48.363</v>
      </c>
      <c r="I1047" s="221"/>
      <c r="J1047" s="216"/>
      <c r="K1047" s="216"/>
      <c r="L1047" s="222"/>
      <c r="M1047" s="223"/>
      <c r="N1047" s="224"/>
      <c r="O1047" s="224"/>
      <c r="P1047" s="224"/>
      <c r="Q1047" s="224"/>
      <c r="R1047" s="224"/>
      <c r="S1047" s="224"/>
      <c r="T1047" s="225"/>
      <c r="AT1047" s="226" t="s">
        <v>219</v>
      </c>
      <c r="AU1047" s="226" t="s">
        <v>80</v>
      </c>
      <c r="AV1047" s="12" t="s">
        <v>80</v>
      </c>
      <c r="AW1047" s="12" t="s">
        <v>35</v>
      </c>
      <c r="AX1047" s="12" t="s">
        <v>71</v>
      </c>
      <c r="AY1047" s="226" t="s">
        <v>210</v>
      </c>
    </row>
    <row r="1048" spans="2:51" s="12" customFormat="1" ht="13.5">
      <c r="B1048" s="215"/>
      <c r="C1048" s="216"/>
      <c r="D1048" s="217" t="s">
        <v>219</v>
      </c>
      <c r="E1048" s="218" t="s">
        <v>21</v>
      </c>
      <c r="F1048" s="219" t="s">
        <v>1644</v>
      </c>
      <c r="G1048" s="216"/>
      <c r="H1048" s="220">
        <v>15.35</v>
      </c>
      <c r="I1048" s="221"/>
      <c r="J1048" s="216"/>
      <c r="K1048" s="216"/>
      <c r="L1048" s="222"/>
      <c r="M1048" s="223"/>
      <c r="N1048" s="224"/>
      <c r="O1048" s="224"/>
      <c r="P1048" s="224"/>
      <c r="Q1048" s="224"/>
      <c r="R1048" s="224"/>
      <c r="S1048" s="224"/>
      <c r="T1048" s="225"/>
      <c r="AT1048" s="226" t="s">
        <v>219</v>
      </c>
      <c r="AU1048" s="226" t="s">
        <v>80</v>
      </c>
      <c r="AV1048" s="12" t="s">
        <v>80</v>
      </c>
      <c r="AW1048" s="12" t="s">
        <v>35</v>
      </c>
      <c r="AX1048" s="12" t="s">
        <v>71</v>
      </c>
      <c r="AY1048" s="226" t="s">
        <v>210</v>
      </c>
    </row>
    <row r="1049" spans="2:51" s="12" customFormat="1" ht="13.5">
      <c r="B1049" s="215"/>
      <c r="C1049" s="216"/>
      <c r="D1049" s="217" t="s">
        <v>219</v>
      </c>
      <c r="E1049" s="218" t="s">
        <v>21</v>
      </c>
      <c r="F1049" s="219" t="s">
        <v>1645</v>
      </c>
      <c r="G1049" s="216"/>
      <c r="H1049" s="220">
        <v>20.78</v>
      </c>
      <c r="I1049" s="221"/>
      <c r="J1049" s="216"/>
      <c r="K1049" s="216"/>
      <c r="L1049" s="222"/>
      <c r="M1049" s="223"/>
      <c r="N1049" s="224"/>
      <c r="O1049" s="224"/>
      <c r="P1049" s="224"/>
      <c r="Q1049" s="224"/>
      <c r="R1049" s="224"/>
      <c r="S1049" s="224"/>
      <c r="T1049" s="225"/>
      <c r="AT1049" s="226" t="s">
        <v>219</v>
      </c>
      <c r="AU1049" s="226" t="s">
        <v>80</v>
      </c>
      <c r="AV1049" s="12" t="s">
        <v>80</v>
      </c>
      <c r="AW1049" s="12" t="s">
        <v>35</v>
      </c>
      <c r="AX1049" s="12" t="s">
        <v>71</v>
      </c>
      <c r="AY1049" s="226" t="s">
        <v>210</v>
      </c>
    </row>
    <row r="1050" spans="2:51" s="12" customFormat="1" ht="13.5">
      <c r="B1050" s="215"/>
      <c r="C1050" s="216"/>
      <c r="D1050" s="217" t="s">
        <v>219</v>
      </c>
      <c r="E1050" s="218" t="s">
        <v>21</v>
      </c>
      <c r="F1050" s="219" t="s">
        <v>1646</v>
      </c>
      <c r="G1050" s="216"/>
      <c r="H1050" s="220">
        <v>16.49</v>
      </c>
      <c r="I1050" s="221"/>
      <c r="J1050" s="216"/>
      <c r="K1050" s="216"/>
      <c r="L1050" s="222"/>
      <c r="M1050" s="223"/>
      <c r="N1050" s="224"/>
      <c r="O1050" s="224"/>
      <c r="P1050" s="224"/>
      <c r="Q1050" s="224"/>
      <c r="R1050" s="224"/>
      <c r="S1050" s="224"/>
      <c r="T1050" s="225"/>
      <c r="AT1050" s="226" t="s">
        <v>219</v>
      </c>
      <c r="AU1050" s="226" t="s">
        <v>80</v>
      </c>
      <c r="AV1050" s="12" t="s">
        <v>80</v>
      </c>
      <c r="AW1050" s="12" t="s">
        <v>35</v>
      </c>
      <c r="AX1050" s="12" t="s">
        <v>71</v>
      </c>
      <c r="AY1050" s="226" t="s">
        <v>210</v>
      </c>
    </row>
    <row r="1051" spans="2:51" s="13" customFormat="1" ht="13.5">
      <c r="B1051" s="227"/>
      <c r="C1051" s="228"/>
      <c r="D1051" s="217" t="s">
        <v>219</v>
      </c>
      <c r="E1051" s="229" t="s">
        <v>21</v>
      </c>
      <c r="F1051" s="230" t="s">
        <v>240</v>
      </c>
      <c r="G1051" s="228"/>
      <c r="H1051" s="231">
        <v>100.983</v>
      </c>
      <c r="I1051" s="232"/>
      <c r="J1051" s="228"/>
      <c r="K1051" s="228"/>
      <c r="L1051" s="233"/>
      <c r="M1051" s="234"/>
      <c r="N1051" s="235"/>
      <c r="O1051" s="235"/>
      <c r="P1051" s="235"/>
      <c r="Q1051" s="235"/>
      <c r="R1051" s="235"/>
      <c r="S1051" s="235"/>
      <c r="T1051" s="236"/>
      <c r="AT1051" s="237" t="s">
        <v>219</v>
      </c>
      <c r="AU1051" s="237" t="s">
        <v>80</v>
      </c>
      <c r="AV1051" s="13" t="s">
        <v>217</v>
      </c>
      <c r="AW1051" s="13" t="s">
        <v>35</v>
      </c>
      <c r="AX1051" s="13" t="s">
        <v>78</v>
      </c>
      <c r="AY1051" s="237" t="s">
        <v>210</v>
      </c>
    </row>
    <row r="1052" spans="2:65" s="1" customFormat="1" ht="16.5" customHeight="1">
      <c r="B1052" s="41"/>
      <c r="C1052" s="203" t="s">
        <v>1658</v>
      </c>
      <c r="D1052" s="203" t="s">
        <v>212</v>
      </c>
      <c r="E1052" s="204" t="s">
        <v>1659</v>
      </c>
      <c r="F1052" s="205" t="s">
        <v>1660</v>
      </c>
      <c r="G1052" s="206" t="s">
        <v>215</v>
      </c>
      <c r="H1052" s="207">
        <v>3</v>
      </c>
      <c r="I1052" s="208"/>
      <c r="J1052" s="209">
        <f>ROUND(I1052*H1052,2)</f>
        <v>0</v>
      </c>
      <c r="K1052" s="205" t="s">
        <v>216</v>
      </c>
      <c r="L1052" s="61"/>
      <c r="M1052" s="210" t="s">
        <v>21</v>
      </c>
      <c r="N1052" s="211" t="s">
        <v>42</v>
      </c>
      <c r="O1052" s="42"/>
      <c r="P1052" s="212">
        <f>O1052*H1052</f>
        <v>0</v>
      </c>
      <c r="Q1052" s="212">
        <v>0</v>
      </c>
      <c r="R1052" s="212">
        <f>Q1052*H1052</f>
        <v>0</v>
      </c>
      <c r="S1052" s="212">
        <v>0.006</v>
      </c>
      <c r="T1052" s="213">
        <f>S1052*H1052</f>
        <v>0.018000000000000002</v>
      </c>
      <c r="AR1052" s="25" t="s">
        <v>217</v>
      </c>
      <c r="AT1052" s="25" t="s">
        <v>212</v>
      </c>
      <c r="AU1052" s="25" t="s">
        <v>80</v>
      </c>
      <c r="AY1052" s="25" t="s">
        <v>210</v>
      </c>
      <c r="BE1052" s="214">
        <f>IF(N1052="základní",J1052,0)</f>
        <v>0</v>
      </c>
      <c r="BF1052" s="214">
        <f>IF(N1052="snížená",J1052,0)</f>
        <v>0</v>
      </c>
      <c r="BG1052" s="214">
        <f>IF(N1052="zákl. přenesená",J1052,0)</f>
        <v>0</v>
      </c>
      <c r="BH1052" s="214">
        <f>IF(N1052="sníž. přenesená",J1052,0)</f>
        <v>0</v>
      </c>
      <c r="BI1052" s="214">
        <f>IF(N1052="nulová",J1052,0)</f>
        <v>0</v>
      </c>
      <c r="BJ1052" s="25" t="s">
        <v>78</v>
      </c>
      <c r="BK1052" s="214">
        <f>ROUND(I1052*H1052,2)</f>
        <v>0</v>
      </c>
      <c r="BL1052" s="25" t="s">
        <v>217</v>
      </c>
      <c r="BM1052" s="25" t="s">
        <v>1661</v>
      </c>
    </row>
    <row r="1053" spans="2:65" s="1" customFormat="1" ht="16.5" customHeight="1">
      <c r="B1053" s="41"/>
      <c r="C1053" s="203" t="s">
        <v>1662</v>
      </c>
      <c r="D1053" s="203" t="s">
        <v>212</v>
      </c>
      <c r="E1053" s="204" t="s">
        <v>1663</v>
      </c>
      <c r="F1053" s="205" t="s">
        <v>1664</v>
      </c>
      <c r="G1053" s="206" t="s">
        <v>345</v>
      </c>
      <c r="H1053" s="207">
        <v>3</v>
      </c>
      <c r="I1053" s="208"/>
      <c r="J1053" s="209">
        <f>ROUND(I1053*H1053,2)</f>
        <v>0</v>
      </c>
      <c r="K1053" s="205" t="s">
        <v>216</v>
      </c>
      <c r="L1053" s="61"/>
      <c r="M1053" s="210" t="s">
        <v>21</v>
      </c>
      <c r="N1053" s="211" t="s">
        <v>42</v>
      </c>
      <c r="O1053" s="42"/>
      <c r="P1053" s="212">
        <f>O1053*H1053</f>
        <v>0</v>
      </c>
      <c r="Q1053" s="212">
        <v>0</v>
      </c>
      <c r="R1053" s="212">
        <f>Q1053*H1053</f>
        <v>0</v>
      </c>
      <c r="S1053" s="212">
        <v>0.00925</v>
      </c>
      <c r="T1053" s="213">
        <f>S1053*H1053</f>
        <v>0.027749999999999997</v>
      </c>
      <c r="AR1053" s="25" t="s">
        <v>217</v>
      </c>
      <c r="AT1053" s="25" t="s">
        <v>212</v>
      </c>
      <c r="AU1053" s="25" t="s">
        <v>80</v>
      </c>
      <c r="AY1053" s="25" t="s">
        <v>210</v>
      </c>
      <c r="BE1053" s="214">
        <f>IF(N1053="základní",J1053,0)</f>
        <v>0</v>
      </c>
      <c r="BF1053" s="214">
        <f>IF(N1053="snížená",J1053,0)</f>
        <v>0</v>
      </c>
      <c r="BG1053" s="214">
        <f>IF(N1053="zákl. přenesená",J1053,0)</f>
        <v>0</v>
      </c>
      <c r="BH1053" s="214">
        <f>IF(N1053="sníž. přenesená",J1053,0)</f>
        <v>0</v>
      </c>
      <c r="BI1053" s="214">
        <f>IF(N1053="nulová",J1053,0)</f>
        <v>0</v>
      </c>
      <c r="BJ1053" s="25" t="s">
        <v>78</v>
      </c>
      <c r="BK1053" s="214">
        <f>ROUND(I1053*H1053,2)</f>
        <v>0</v>
      </c>
      <c r="BL1053" s="25" t="s">
        <v>217</v>
      </c>
      <c r="BM1053" s="25" t="s">
        <v>1665</v>
      </c>
    </row>
    <row r="1054" spans="2:51" s="12" customFormat="1" ht="13.5">
      <c r="B1054" s="215"/>
      <c r="C1054" s="216"/>
      <c r="D1054" s="217" t="s">
        <v>219</v>
      </c>
      <c r="E1054" s="218" t="s">
        <v>21</v>
      </c>
      <c r="F1054" s="219" t="s">
        <v>1666</v>
      </c>
      <c r="G1054" s="216"/>
      <c r="H1054" s="220">
        <v>3</v>
      </c>
      <c r="I1054" s="221"/>
      <c r="J1054" s="216"/>
      <c r="K1054" s="216"/>
      <c r="L1054" s="222"/>
      <c r="M1054" s="223"/>
      <c r="N1054" s="224"/>
      <c r="O1054" s="224"/>
      <c r="P1054" s="224"/>
      <c r="Q1054" s="224"/>
      <c r="R1054" s="224"/>
      <c r="S1054" s="224"/>
      <c r="T1054" s="225"/>
      <c r="AT1054" s="226" t="s">
        <v>219</v>
      </c>
      <c r="AU1054" s="226" t="s">
        <v>80</v>
      </c>
      <c r="AV1054" s="12" t="s">
        <v>80</v>
      </c>
      <c r="AW1054" s="12" t="s">
        <v>35</v>
      </c>
      <c r="AX1054" s="12" t="s">
        <v>78</v>
      </c>
      <c r="AY1054" s="226" t="s">
        <v>210</v>
      </c>
    </row>
    <row r="1055" spans="2:65" s="1" customFormat="1" ht="16.5" customHeight="1">
      <c r="B1055" s="41"/>
      <c r="C1055" s="203" t="s">
        <v>1667</v>
      </c>
      <c r="D1055" s="203" t="s">
        <v>212</v>
      </c>
      <c r="E1055" s="204" t="s">
        <v>1668</v>
      </c>
      <c r="F1055" s="205" t="s">
        <v>1669</v>
      </c>
      <c r="G1055" s="206" t="s">
        <v>226</v>
      </c>
      <c r="H1055" s="207">
        <v>1.05</v>
      </c>
      <c r="I1055" s="208"/>
      <c r="J1055" s="209">
        <f>ROUND(I1055*H1055,2)</f>
        <v>0</v>
      </c>
      <c r="K1055" s="205" t="s">
        <v>216</v>
      </c>
      <c r="L1055" s="61"/>
      <c r="M1055" s="210" t="s">
        <v>21</v>
      </c>
      <c r="N1055" s="211" t="s">
        <v>42</v>
      </c>
      <c r="O1055" s="42"/>
      <c r="P1055" s="212">
        <f>O1055*H1055</f>
        <v>0</v>
      </c>
      <c r="Q1055" s="212">
        <v>0</v>
      </c>
      <c r="R1055" s="212">
        <f>Q1055*H1055</f>
        <v>0</v>
      </c>
      <c r="S1055" s="212">
        <v>0.075</v>
      </c>
      <c r="T1055" s="213">
        <f>S1055*H1055</f>
        <v>0.07875</v>
      </c>
      <c r="AR1055" s="25" t="s">
        <v>217</v>
      </c>
      <c r="AT1055" s="25" t="s">
        <v>212</v>
      </c>
      <c r="AU1055" s="25" t="s">
        <v>80</v>
      </c>
      <c r="AY1055" s="25" t="s">
        <v>210</v>
      </c>
      <c r="BE1055" s="214">
        <f>IF(N1055="základní",J1055,0)</f>
        <v>0</v>
      </c>
      <c r="BF1055" s="214">
        <f>IF(N1055="snížená",J1055,0)</f>
        <v>0</v>
      </c>
      <c r="BG1055" s="214">
        <f>IF(N1055="zákl. přenesená",J1055,0)</f>
        <v>0</v>
      </c>
      <c r="BH1055" s="214">
        <f>IF(N1055="sníž. přenesená",J1055,0)</f>
        <v>0</v>
      </c>
      <c r="BI1055" s="214">
        <f>IF(N1055="nulová",J1055,0)</f>
        <v>0</v>
      </c>
      <c r="BJ1055" s="25" t="s">
        <v>78</v>
      </c>
      <c r="BK1055" s="214">
        <f>ROUND(I1055*H1055,2)</f>
        <v>0</v>
      </c>
      <c r="BL1055" s="25" t="s">
        <v>217</v>
      </c>
      <c r="BM1055" s="25" t="s">
        <v>1670</v>
      </c>
    </row>
    <row r="1056" spans="2:51" s="12" customFormat="1" ht="13.5">
      <c r="B1056" s="215"/>
      <c r="C1056" s="216"/>
      <c r="D1056" s="217" t="s">
        <v>219</v>
      </c>
      <c r="E1056" s="218" t="s">
        <v>21</v>
      </c>
      <c r="F1056" s="219" t="s">
        <v>1671</v>
      </c>
      <c r="G1056" s="216"/>
      <c r="H1056" s="220">
        <v>1.05</v>
      </c>
      <c r="I1056" s="221"/>
      <c r="J1056" s="216"/>
      <c r="K1056" s="216"/>
      <c r="L1056" s="222"/>
      <c r="M1056" s="223"/>
      <c r="N1056" s="224"/>
      <c r="O1056" s="224"/>
      <c r="P1056" s="224"/>
      <c r="Q1056" s="224"/>
      <c r="R1056" s="224"/>
      <c r="S1056" s="224"/>
      <c r="T1056" s="225"/>
      <c r="AT1056" s="226" t="s">
        <v>219</v>
      </c>
      <c r="AU1056" s="226" t="s">
        <v>80</v>
      </c>
      <c r="AV1056" s="12" t="s">
        <v>80</v>
      </c>
      <c r="AW1056" s="12" t="s">
        <v>35</v>
      </c>
      <c r="AX1056" s="12" t="s">
        <v>78</v>
      </c>
      <c r="AY1056" s="226" t="s">
        <v>210</v>
      </c>
    </row>
    <row r="1057" spans="2:65" s="1" customFormat="1" ht="16.5" customHeight="1">
      <c r="B1057" s="41"/>
      <c r="C1057" s="203" t="s">
        <v>1672</v>
      </c>
      <c r="D1057" s="203" t="s">
        <v>212</v>
      </c>
      <c r="E1057" s="204" t="s">
        <v>1673</v>
      </c>
      <c r="F1057" s="205" t="s">
        <v>1674</v>
      </c>
      <c r="G1057" s="206" t="s">
        <v>226</v>
      </c>
      <c r="H1057" s="207">
        <v>25.939</v>
      </c>
      <c r="I1057" s="208"/>
      <c r="J1057" s="209">
        <f>ROUND(I1057*H1057,2)</f>
        <v>0</v>
      </c>
      <c r="K1057" s="205" t="s">
        <v>216</v>
      </c>
      <c r="L1057" s="61"/>
      <c r="M1057" s="210" t="s">
        <v>21</v>
      </c>
      <c r="N1057" s="211" t="s">
        <v>42</v>
      </c>
      <c r="O1057" s="42"/>
      <c r="P1057" s="212">
        <f>O1057*H1057</f>
        <v>0</v>
      </c>
      <c r="Q1057" s="212">
        <v>0</v>
      </c>
      <c r="R1057" s="212">
        <f>Q1057*H1057</f>
        <v>0</v>
      </c>
      <c r="S1057" s="212">
        <v>0.055</v>
      </c>
      <c r="T1057" s="213">
        <f>S1057*H1057</f>
        <v>1.426645</v>
      </c>
      <c r="AR1057" s="25" t="s">
        <v>217</v>
      </c>
      <c r="AT1057" s="25" t="s">
        <v>212</v>
      </c>
      <c r="AU1057" s="25" t="s">
        <v>80</v>
      </c>
      <c r="AY1057" s="25" t="s">
        <v>210</v>
      </c>
      <c r="BE1057" s="214">
        <f>IF(N1057="základní",J1057,0)</f>
        <v>0</v>
      </c>
      <c r="BF1057" s="214">
        <f>IF(N1057="snížená",J1057,0)</f>
        <v>0</v>
      </c>
      <c r="BG1057" s="214">
        <f>IF(N1057="zákl. přenesená",J1057,0)</f>
        <v>0</v>
      </c>
      <c r="BH1057" s="214">
        <f>IF(N1057="sníž. přenesená",J1057,0)</f>
        <v>0</v>
      </c>
      <c r="BI1057" s="214">
        <f>IF(N1057="nulová",J1057,0)</f>
        <v>0</v>
      </c>
      <c r="BJ1057" s="25" t="s">
        <v>78</v>
      </c>
      <c r="BK1057" s="214">
        <f>ROUND(I1057*H1057,2)</f>
        <v>0</v>
      </c>
      <c r="BL1057" s="25" t="s">
        <v>217</v>
      </c>
      <c r="BM1057" s="25" t="s">
        <v>1675</v>
      </c>
    </row>
    <row r="1058" spans="2:51" s="12" customFormat="1" ht="13.5">
      <c r="B1058" s="215"/>
      <c r="C1058" s="216"/>
      <c r="D1058" s="217" t="s">
        <v>219</v>
      </c>
      <c r="E1058" s="218" t="s">
        <v>21</v>
      </c>
      <c r="F1058" s="219" t="s">
        <v>1676</v>
      </c>
      <c r="G1058" s="216"/>
      <c r="H1058" s="220">
        <v>3.75</v>
      </c>
      <c r="I1058" s="221"/>
      <c r="J1058" s="216"/>
      <c r="K1058" s="216"/>
      <c r="L1058" s="222"/>
      <c r="M1058" s="223"/>
      <c r="N1058" s="224"/>
      <c r="O1058" s="224"/>
      <c r="P1058" s="224"/>
      <c r="Q1058" s="224"/>
      <c r="R1058" s="224"/>
      <c r="S1058" s="224"/>
      <c r="T1058" s="225"/>
      <c r="AT1058" s="226" t="s">
        <v>219</v>
      </c>
      <c r="AU1058" s="226" t="s">
        <v>80</v>
      </c>
      <c r="AV1058" s="12" t="s">
        <v>80</v>
      </c>
      <c r="AW1058" s="12" t="s">
        <v>35</v>
      </c>
      <c r="AX1058" s="12" t="s">
        <v>71</v>
      </c>
      <c r="AY1058" s="226" t="s">
        <v>210</v>
      </c>
    </row>
    <row r="1059" spans="2:51" s="12" customFormat="1" ht="27">
      <c r="B1059" s="215"/>
      <c r="C1059" s="216"/>
      <c r="D1059" s="217" t="s">
        <v>219</v>
      </c>
      <c r="E1059" s="218" t="s">
        <v>21</v>
      </c>
      <c r="F1059" s="219" t="s">
        <v>1677</v>
      </c>
      <c r="G1059" s="216"/>
      <c r="H1059" s="220">
        <v>10.959</v>
      </c>
      <c r="I1059" s="221"/>
      <c r="J1059" s="216"/>
      <c r="K1059" s="216"/>
      <c r="L1059" s="222"/>
      <c r="M1059" s="223"/>
      <c r="N1059" s="224"/>
      <c r="O1059" s="224"/>
      <c r="P1059" s="224"/>
      <c r="Q1059" s="224"/>
      <c r="R1059" s="224"/>
      <c r="S1059" s="224"/>
      <c r="T1059" s="225"/>
      <c r="AT1059" s="226" t="s">
        <v>219</v>
      </c>
      <c r="AU1059" s="226" t="s">
        <v>80</v>
      </c>
      <c r="AV1059" s="12" t="s">
        <v>80</v>
      </c>
      <c r="AW1059" s="12" t="s">
        <v>35</v>
      </c>
      <c r="AX1059" s="12" t="s">
        <v>71</v>
      </c>
      <c r="AY1059" s="226" t="s">
        <v>210</v>
      </c>
    </row>
    <row r="1060" spans="2:51" s="12" customFormat="1" ht="13.5">
      <c r="B1060" s="215"/>
      <c r="C1060" s="216"/>
      <c r="D1060" s="217" t="s">
        <v>219</v>
      </c>
      <c r="E1060" s="218" t="s">
        <v>21</v>
      </c>
      <c r="F1060" s="219" t="s">
        <v>1678</v>
      </c>
      <c r="G1060" s="216"/>
      <c r="H1060" s="220">
        <v>3.264</v>
      </c>
      <c r="I1060" s="221"/>
      <c r="J1060" s="216"/>
      <c r="K1060" s="216"/>
      <c r="L1060" s="222"/>
      <c r="M1060" s="223"/>
      <c r="N1060" s="224"/>
      <c r="O1060" s="224"/>
      <c r="P1060" s="224"/>
      <c r="Q1060" s="224"/>
      <c r="R1060" s="224"/>
      <c r="S1060" s="224"/>
      <c r="T1060" s="225"/>
      <c r="AT1060" s="226" t="s">
        <v>219</v>
      </c>
      <c r="AU1060" s="226" t="s">
        <v>80</v>
      </c>
      <c r="AV1060" s="12" t="s">
        <v>80</v>
      </c>
      <c r="AW1060" s="12" t="s">
        <v>35</v>
      </c>
      <c r="AX1060" s="12" t="s">
        <v>71</v>
      </c>
      <c r="AY1060" s="226" t="s">
        <v>210</v>
      </c>
    </row>
    <row r="1061" spans="2:51" s="12" customFormat="1" ht="13.5">
      <c r="B1061" s="215"/>
      <c r="C1061" s="216"/>
      <c r="D1061" s="217" t="s">
        <v>219</v>
      </c>
      <c r="E1061" s="218" t="s">
        <v>21</v>
      </c>
      <c r="F1061" s="219" t="s">
        <v>1679</v>
      </c>
      <c r="G1061" s="216"/>
      <c r="H1061" s="220">
        <v>7.966</v>
      </c>
      <c r="I1061" s="221"/>
      <c r="J1061" s="216"/>
      <c r="K1061" s="216"/>
      <c r="L1061" s="222"/>
      <c r="M1061" s="223"/>
      <c r="N1061" s="224"/>
      <c r="O1061" s="224"/>
      <c r="P1061" s="224"/>
      <c r="Q1061" s="224"/>
      <c r="R1061" s="224"/>
      <c r="S1061" s="224"/>
      <c r="T1061" s="225"/>
      <c r="AT1061" s="226" t="s">
        <v>219</v>
      </c>
      <c r="AU1061" s="226" t="s">
        <v>80</v>
      </c>
      <c r="AV1061" s="12" t="s">
        <v>80</v>
      </c>
      <c r="AW1061" s="12" t="s">
        <v>35</v>
      </c>
      <c r="AX1061" s="12" t="s">
        <v>71</v>
      </c>
      <c r="AY1061" s="226" t="s">
        <v>210</v>
      </c>
    </row>
    <row r="1062" spans="2:51" s="13" customFormat="1" ht="13.5">
      <c r="B1062" s="227"/>
      <c r="C1062" s="228"/>
      <c r="D1062" s="217" t="s">
        <v>219</v>
      </c>
      <c r="E1062" s="229" t="s">
        <v>21</v>
      </c>
      <c r="F1062" s="230" t="s">
        <v>240</v>
      </c>
      <c r="G1062" s="228"/>
      <c r="H1062" s="231">
        <v>25.939</v>
      </c>
      <c r="I1062" s="232"/>
      <c r="J1062" s="228"/>
      <c r="K1062" s="228"/>
      <c r="L1062" s="233"/>
      <c r="M1062" s="234"/>
      <c r="N1062" s="235"/>
      <c r="O1062" s="235"/>
      <c r="P1062" s="235"/>
      <c r="Q1062" s="235"/>
      <c r="R1062" s="235"/>
      <c r="S1062" s="235"/>
      <c r="T1062" s="236"/>
      <c r="AT1062" s="237" t="s">
        <v>219</v>
      </c>
      <c r="AU1062" s="237" t="s">
        <v>80</v>
      </c>
      <c r="AV1062" s="13" t="s">
        <v>217</v>
      </c>
      <c r="AW1062" s="13" t="s">
        <v>35</v>
      </c>
      <c r="AX1062" s="13" t="s">
        <v>78</v>
      </c>
      <c r="AY1062" s="237" t="s">
        <v>210</v>
      </c>
    </row>
    <row r="1063" spans="2:65" s="1" customFormat="1" ht="16.5" customHeight="1">
      <c r="B1063" s="41"/>
      <c r="C1063" s="203" t="s">
        <v>1680</v>
      </c>
      <c r="D1063" s="203" t="s">
        <v>212</v>
      </c>
      <c r="E1063" s="204" t="s">
        <v>1681</v>
      </c>
      <c r="F1063" s="205" t="s">
        <v>1682</v>
      </c>
      <c r="G1063" s="206" t="s">
        <v>226</v>
      </c>
      <c r="H1063" s="207">
        <v>1.26</v>
      </c>
      <c r="I1063" s="208"/>
      <c r="J1063" s="209">
        <f>ROUND(I1063*H1063,2)</f>
        <v>0</v>
      </c>
      <c r="K1063" s="205" t="s">
        <v>216</v>
      </c>
      <c r="L1063" s="61"/>
      <c r="M1063" s="210" t="s">
        <v>21</v>
      </c>
      <c r="N1063" s="211" t="s">
        <v>42</v>
      </c>
      <c r="O1063" s="42"/>
      <c r="P1063" s="212">
        <f>O1063*H1063</f>
        <v>0</v>
      </c>
      <c r="Q1063" s="212">
        <v>0</v>
      </c>
      <c r="R1063" s="212">
        <f>Q1063*H1063</f>
        <v>0</v>
      </c>
      <c r="S1063" s="212">
        <v>0.183</v>
      </c>
      <c r="T1063" s="213">
        <f>S1063*H1063</f>
        <v>0.23058</v>
      </c>
      <c r="AR1063" s="25" t="s">
        <v>217</v>
      </c>
      <c r="AT1063" s="25" t="s">
        <v>212</v>
      </c>
      <c r="AU1063" s="25" t="s">
        <v>80</v>
      </c>
      <c r="AY1063" s="25" t="s">
        <v>210</v>
      </c>
      <c r="BE1063" s="214">
        <f>IF(N1063="základní",J1063,0)</f>
        <v>0</v>
      </c>
      <c r="BF1063" s="214">
        <f>IF(N1063="snížená",J1063,0)</f>
        <v>0</v>
      </c>
      <c r="BG1063" s="214">
        <f>IF(N1063="zákl. přenesená",J1063,0)</f>
        <v>0</v>
      </c>
      <c r="BH1063" s="214">
        <f>IF(N1063="sníž. přenesená",J1063,0)</f>
        <v>0</v>
      </c>
      <c r="BI1063" s="214">
        <f>IF(N1063="nulová",J1063,0)</f>
        <v>0</v>
      </c>
      <c r="BJ1063" s="25" t="s">
        <v>78</v>
      </c>
      <c r="BK1063" s="214">
        <f>ROUND(I1063*H1063,2)</f>
        <v>0</v>
      </c>
      <c r="BL1063" s="25" t="s">
        <v>217</v>
      </c>
      <c r="BM1063" s="25" t="s">
        <v>1683</v>
      </c>
    </row>
    <row r="1064" spans="2:51" s="12" customFormat="1" ht="13.5">
      <c r="B1064" s="215"/>
      <c r="C1064" s="216"/>
      <c r="D1064" s="217" t="s">
        <v>219</v>
      </c>
      <c r="E1064" s="218" t="s">
        <v>21</v>
      </c>
      <c r="F1064" s="219" t="s">
        <v>1684</v>
      </c>
      <c r="G1064" s="216"/>
      <c r="H1064" s="220">
        <v>1.26</v>
      </c>
      <c r="I1064" s="221"/>
      <c r="J1064" s="216"/>
      <c r="K1064" s="216"/>
      <c r="L1064" s="222"/>
      <c r="M1064" s="223"/>
      <c r="N1064" s="224"/>
      <c r="O1064" s="224"/>
      <c r="P1064" s="224"/>
      <c r="Q1064" s="224"/>
      <c r="R1064" s="224"/>
      <c r="S1064" s="224"/>
      <c r="T1064" s="225"/>
      <c r="AT1064" s="226" t="s">
        <v>219</v>
      </c>
      <c r="AU1064" s="226" t="s">
        <v>80</v>
      </c>
      <c r="AV1064" s="12" t="s">
        <v>80</v>
      </c>
      <c r="AW1064" s="12" t="s">
        <v>35</v>
      </c>
      <c r="AX1064" s="12" t="s">
        <v>78</v>
      </c>
      <c r="AY1064" s="226" t="s">
        <v>210</v>
      </c>
    </row>
    <row r="1065" spans="2:65" s="1" customFormat="1" ht="16.5" customHeight="1">
      <c r="B1065" s="41"/>
      <c r="C1065" s="203" t="s">
        <v>1685</v>
      </c>
      <c r="D1065" s="203" t="s">
        <v>212</v>
      </c>
      <c r="E1065" s="204" t="s">
        <v>1686</v>
      </c>
      <c r="F1065" s="205" t="s">
        <v>1687</v>
      </c>
      <c r="G1065" s="206" t="s">
        <v>226</v>
      </c>
      <c r="H1065" s="207">
        <v>2.458</v>
      </c>
      <c r="I1065" s="208"/>
      <c r="J1065" s="209">
        <f>ROUND(I1065*H1065,2)</f>
        <v>0</v>
      </c>
      <c r="K1065" s="205" t="s">
        <v>216</v>
      </c>
      <c r="L1065" s="61"/>
      <c r="M1065" s="210" t="s">
        <v>21</v>
      </c>
      <c r="N1065" s="211" t="s">
        <v>42</v>
      </c>
      <c r="O1065" s="42"/>
      <c r="P1065" s="212">
        <f>O1065*H1065</f>
        <v>0</v>
      </c>
      <c r="Q1065" s="212">
        <v>0</v>
      </c>
      <c r="R1065" s="212">
        <f>Q1065*H1065</f>
        <v>0</v>
      </c>
      <c r="S1065" s="212">
        <v>0.275</v>
      </c>
      <c r="T1065" s="213">
        <f>S1065*H1065</f>
        <v>0.67595</v>
      </c>
      <c r="AR1065" s="25" t="s">
        <v>217</v>
      </c>
      <c r="AT1065" s="25" t="s">
        <v>212</v>
      </c>
      <c r="AU1065" s="25" t="s">
        <v>80</v>
      </c>
      <c r="AY1065" s="25" t="s">
        <v>210</v>
      </c>
      <c r="BE1065" s="214">
        <f>IF(N1065="základní",J1065,0)</f>
        <v>0</v>
      </c>
      <c r="BF1065" s="214">
        <f>IF(N1065="snížená",J1065,0)</f>
        <v>0</v>
      </c>
      <c r="BG1065" s="214">
        <f>IF(N1065="zákl. přenesená",J1065,0)</f>
        <v>0</v>
      </c>
      <c r="BH1065" s="214">
        <f>IF(N1065="sníž. přenesená",J1065,0)</f>
        <v>0</v>
      </c>
      <c r="BI1065" s="214">
        <f>IF(N1065="nulová",J1065,0)</f>
        <v>0</v>
      </c>
      <c r="BJ1065" s="25" t="s">
        <v>78</v>
      </c>
      <c r="BK1065" s="214">
        <f>ROUND(I1065*H1065,2)</f>
        <v>0</v>
      </c>
      <c r="BL1065" s="25" t="s">
        <v>217</v>
      </c>
      <c r="BM1065" s="25" t="s">
        <v>1688</v>
      </c>
    </row>
    <row r="1066" spans="2:51" s="12" customFormat="1" ht="13.5">
      <c r="B1066" s="215"/>
      <c r="C1066" s="216"/>
      <c r="D1066" s="217" t="s">
        <v>219</v>
      </c>
      <c r="E1066" s="218" t="s">
        <v>21</v>
      </c>
      <c r="F1066" s="219" t="s">
        <v>1689</v>
      </c>
      <c r="G1066" s="216"/>
      <c r="H1066" s="220">
        <v>1.828</v>
      </c>
      <c r="I1066" s="221"/>
      <c r="J1066" s="216"/>
      <c r="K1066" s="216"/>
      <c r="L1066" s="222"/>
      <c r="M1066" s="223"/>
      <c r="N1066" s="224"/>
      <c r="O1066" s="224"/>
      <c r="P1066" s="224"/>
      <c r="Q1066" s="224"/>
      <c r="R1066" s="224"/>
      <c r="S1066" s="224"/>
      <c r="T1066" s="225"/>
      <c r="AT1066" s="226" t="s">
        <v>219</v>
      </c>
      <c r="AU1066" s="226" t="s">
        <v>80</v>
      </c>
      <c r="AV1066" s="12" t="s">
        <v>80</v>
      </c>
      <c r="AW1066" s="12" t="s">
        <v>35</v>
      </c>
      <c r="AX1066" s="12" t="s">
        <v>71</v>
      </c>
      <c r="AY1066" s="226" t="s">
        <v>210</v>
      </c>
    </row>
    <row r="1067" spans="2:51" s="12" customFormat="1" ht="13.5">
      <c r="B1067" s="215"/>
      <c r="C1067" s="216"/>
      <c r="D1067" s="217" t="s">
        <v>219</v>
      </c>
      <c r="E1067" s="218" t="s">
        <v>21</v>
      </c>
      <c r="F1067" s="219" t="s">
        <v>1690</v>
      </c>
      <c r="G1067" s="216"/>
      <c r="H1067" s="220">
        <v>0.63</v>
      </c>
      <c r="I1067" s="221"/>
      <c r="J1067" s="216"/>
      <c r="K1067" s="216"/>
      <c r="L1067" s="222"/>
      <c r="M1067" s="223"/>
      <c r="N1067" s="224"/>
      <c r="O1067" s="224"/>
      <c r="P1067" s="224"/>
      <c r="Q1067" s="224"/>
      <c r="R1067" s="224"/>
      <c r="S1067" s="224"/>
      <c r="T1067" s="225"/>
      <c r="AT1067" s="226" t="s">
        <v>219</v>
      </c>
      <c r="AU1067" s="226" t="s">
        <v>80</v>
      </c>
      <c r="AV1067" s="12" t="s">
        <v>80</v>
      </c>
      <c r="AW1067" s="12" t="s">
        <v>35</v>
      </c>
      <c r="AX1067" s="12" t="s">
        <v>71</v>
      </c>
      <c r="AY1067" s="226" t="s">
        <v>210</v>
      </c>
    </row>
    <row r="1068" spans="2:51" s="13" customFormat="1" ht="13.5">
      <c r="B1068" s="227"/>
      <c r="C1068" s="228"/>
      <c r="D1068" s="217" t="s">
        <v>219</v>
      </c>
      <c r="E1068" s="229" t="s">
        <v>21</v>
      </c>
      <c r="F1068" s="230" t="s">
        <v>240</v>
      </c>
      <c r="G1068" s="228"/>
      <c r="H1068" s="231">
        <v>2.458</v>
      </c>
      <c r="I1068" s="232"/>
      <c r="J1068" s="228"/>
      <c r="K1068" s="228"/>
      <c r="L1068" s="233"/>
      <c r="M1068" s="234"/>
      <c r="N1068" s="235"/>
      <c r="O1068" s="235"/>
      <c r="P1068" s="235"/>
      <c r="Q1068" s="235"/>
      <c r="R1068" s="235"/>
      <c r="S1068" s="235"/>
      <c r="T1068" s="236"/>
      <c r="AT1068" s="237" t="s">
        <v>219</v>
      </c>
      <c r="AU1068" s="237" t="s">
        <v>80</v>
      </c>
      <c r="AV1068" s="13" t="s">
        <v>217</v>
      </c>
      <c r="AW1068" s="13" t="s">
        <v>35</v>
      </c>
      <c r="AX1068" s="13" t="s">
        <v>78</v>
      </c>
      <c r="AY1068" s="237" t="s">
        <v>210</v>
      </c>
    </row>
    <row r="1069" spans="2:65" s="1" customFormat="1" ht="16.5" customHeight="1">
      <c r="B1069" s="41"/>
      <c r="C1069" s="203" t="s">
        <v>1691</v>
      </c>
      <c r="D1069" s="203" t="s">
        <v>212</v>
      </c>
      <c r="E1069" s="204" t="s">
        <v>1692</v>
      </c>
      <c r="F1069" s="205" t="s">
        <v>1693</v>
      </c>
      <c r="G1069" s="206" t="s">
        <v>226</v>
      </c>
      <c r="H1069" s="207">
        <v>11.233</v>
      </c>
      <c r="I1069" s="208"/>
      <c r="J1069" s="209">
        <f>ROUND(I1069*H1069,2)</f>
        <v>0</v>
      </c>
      <c r="K1069" s="205" t="s">
        <v>216</v>
      </c>
      <c r="L1069" s="61"/>
      <c r="M1069" s="210" t="s">
        <v>21</v>
      </c>
      <c r="N1069" s="211" t="s">
        <v>42</v>
      </c>
      <c r="O1069" s="42"/>
      <c r="P1069" s="212">
        <f>O1069*H1069</f>
        <v>0</v>
      </c>
      <c r="Q1069" s="212">
        <v>0</v>
      </c>
      <c r="R1069" s="212">
        <f>Q1069*H1069</f>
        <v>0</v>
      </c>
      <c r="S1069" s="212">
        <v>0.048</v>
      </c>
      <c r="T1069" s="213">
        <f>S1069*H1069</f>
        <v>0.539184</v>
      </c>
      <c r="AR1069" s="25" t="s">
        <v>217</v>
      </c>
      <c r="AT1069" s="25" t="s">
        <v>212</v>
      </c>
      <c r="AU1069" s="25" t="s">
        <v>80</v>
      </c>
      <c r="AY1069" s="25" t="s">
        <v>210</v>
      </c>
      <c r="BE1069" s="214">
        <f>IF(N1069="základní",J1069,0)</f>
        <v>0</v>
      </c>
      <c r="BF1069" s="214">
        <f>IF(N1069="snížená",J1069,0)</f>
        <v>0</v>
      </c>
      <c r="BG1069" s="214">
        <f>IF(N1069="zákl. přenesená",J1069,0)</f>
        <v>0</v>
      </c>
      <c r="BH1069" s="214">
        <f>IF(N1069="sníž. přenesená",J1069,0)</f>
        <v>0</v>
      </c>
      <c r="BI1069" s="214">
        <f>IF(N1069="nulová",J1069,0)</f>
        <v>0</v>
      </c>
      <c r="BJ1069" s="25" t="s">
        <v>78</v>
      </c>
      <c r="BK1069" s="214">
        <f>ROUND(I1069*H1069,2)</f>
        <v>0</v>
      </c>
      <c r="BL1069" s="25" t="s">
        <v>217</v>
      </c>
      <c r="BM1069" s="25" t="s">
        <v>1694</v>
      </c>
    </row>
    <row r="1070" spans="2:51" s="12" customFormat="1" ht="13.5">
      <c r="B1070" s="215"/>
      <c r="C1070" s="216"/>
      <c r="D1070" s="217" t="s">
        <v>219</v>
      </c>
      <c r="E1070" s="218" t="s">
        <v>21</v>
      </c>
      <c r="F1070" s="219" t="s">
        <v>1695</v>
      </c>
      <c r="G1070" s="216"/>
      <c r="H1070" s="220">
        <v>7.009</v>
      </c>
      <c r="I1070" s="221"/>
      <c r="J1070" s="216"/>
      <c r="K1070" s="216"/>
      <c r="L1070" s="222"/>
      <c r="M1070" s="223"/>
      <c r="N1070" s="224"/>
      <c r="O1070" s="224"/>
      <c r="P1070" s="224"/>
      <c r="Q1070" s="224"/>
      <c r="R1070" s="224"/>
      <c r="S1070" s="224"/>
      <c r="T1070" s="225"/>
      <c r="AT1070" s="226" t="s">
        <v>219</v>
      </c>
      <c r="AU1070" s="226" t="s">
        <v>80</v>
      </c>
      <c r="AV1070" s="12" t="s">
        <v>80</v>
      </c>
      <c r="AW1070" s="12" t="s">
        <v>35</v>
      </c>
      <c r="AX1070" s="12" t="s">
        <v>71</v>
      </c>
      <c r="AY1070" s="226" t="s">
        <v>210</v>
      </c>
    </row>
    <row r="1071" spans="2:51" s="12" customFormat="1" ht="13.5">
      <c r="B1071" s="215"/>
      <c r="C1071" s="216"/>
      <c r="D1071" s="217" t="s">
        <v>219</v>
      </c>
      <c r="E1071" s="218" t="s">
        <v>21</v>
      </c>
      <c r="F1071" s="219" t="s">
        <v>1696</v>
      </c>
      <c r="G1071" s="216"/>
      <c r="H1071" s="220">
        <v>4.224</v>
      </c>
      <c r="I1071" s="221"/>
      <c r="J1071" s="216"/>
      <c r="K1071" s="216"/>
      <c r="L1071" s="222"/>
      <c r="M1071" s="223"/>
      <c r="N1071" s="224"/>
      <c r="O1071" s="224"/>
      <c r="P1071" s="224"/>
      <c r="Q1071" s="224"/>
      <c r="R1071" s="224"/>
      <c r="S1071" s="224"/>
      <c r="T1071" s="225"/>
      <c r="AT1071" s="226" t="s">
        <v>219</v>
      </c>
      <c r="AU1071" s="226" t="s">
        <v>80</v>
      </c>
      <c r="AV1071" s="12" t="s">
        <v>80</v>
      </c>
      <c r="AW1071" s="12" t="s">
        <v>35</v>
      </c>
      <c r="AX1071" s="12" t="s">
        <v>71</v>
      </c>
      <c r="AY1071" s="226" t="s">
        <v>210</v>
      </c>
    </row>
    <row r="1072" spans="2:51" s="13" customFormat="1" ht="13.5">
      <c r="B1072" s="227"/>
      <c r="C1072" s="228"/>
      <c r="D1072" s="217" t="s">
        <v>219</v>
      </c>
      <c r="E1072" s="229" t="s">
        <v>21</v>
      </c>
      <c r="F1072" s="230" t="s">
        <v>240</v>
      </c>
      <c r="G1072" s="228"/>
      <c r="H1072" s="231">
        <v>11.233</v>
      </c>
      <c r="I1072" s="232"/>
      <c r="J1072" s="228"/>
      <c r="K1072" s="228"/>
      <c r="L1072" s="233"/>
      <c r="M1072" s="234"/>
      <c r="N1072" s="235"/>
      <c r="O1072" s="235"/>
      <c r="P1072" s="235"/>
      <c r="Q1072" s="235"/>
      <c r="R1072" s="235"/>
      <c r="S1072" s="235"/>
      <c r="T1072" s="236"/>
      <c r="AT1072" s="237" t="s">
        <v>219</v>
      </c>
      <c r="AU1072" s="237" t="s">
        <v>80</v>
      </c>
      <c r="AV1072" s="13" t="s">
        <v>217</v>
      </c>
      <c r="AW1072" s="13" t="s">
        <v>35</v>
      </c>
      <c r="AX1072" s="13" t="s">
        <v>78</v>
      </c>
      <c r="AY1072" s="237" t="s">
        <v>210</v>
      </c>
    </row>
    <row r="1073" spans="2:65" s="1" customFormat="1" ht="16.5" customHeight="1">
      <c r="B1073" s="41"/>
      <c r="C1073" s="203" t="s">
        <v>1697</v>
      </c>
      <c r="D1073" s="203" t="s">
        <v>212</v>
      </c>
      <c r="E1073" s="204" t="s">
        <v>1698</v>
      </c>
      <c r="F1073" s="205" t="s">
        <v>1699</v>
      </c>
      <c r="G1073" s="206" t="s">
        <v>226</v>
      </c>
      <c r="H1073" s="207">
        <v>43.584</v>
      </c>
      <c r="I1073" s="208"/>
      <c r="J1073" s="209">
        <f>ROUND(I1073*H1073,2)</f>
        <v>0</v>
      </c>
      <c r="K1073" s="205" t="s">
        <v>216</v>
      </c>
      <c r="L1073" s="61"/>
      <c r="M1073" s="210" t="s">
        <v>21</v>
      </c>
      <c r="N1073" s="211" t="s">
        <v>42</v>
      </c>
      <c r="O1073" s="42"/>
      <c r="P1073" s="212">
        <f>O1073*H1073</f>
        <v>0</v>
      </c>
      <c r="Q1073" s="212">
        <v>0</v>
      </c>
      <c r="R1073" s="212">
        <f>Q1073*H1073</f>
        <v>0</v>
      </c>
      <c r="S1073" s="212">
        <v>0.038</v>
      </c>
      <c r="T1073" s="213">
        <f>S1073*H1073</f>
        <v>1.656192</v>
      </c>
      <c r="AR1073" s="25" t="s">
        <v>217</v>
      </c>
      <c r="AT1073" s="25" t="s">
        <v>212</v>
      </c>
      <c r="AU1073" s="25" t="s">
        <v>80</v>
      </c>
      <c r="AY1073" s="25" t="s">
        <v>210</v>
      </c>
      <c r="BE1073" s="214">
        <f>IF(N1073="základní",J1073,0)</f>
        <v>0</v>
      </c>
      <c r="BF1073" s="214">
        <f>IF(N1073="snížená",J1073,0)</f>
        <v>0</v>
      </c>
      <c r="BG1073" s="214">
        <f>IF(N1073="zákl. přenesená",J1073,0)</f>
        <v>0</v>
      </c>
      <c r="BH1073" s="214">
        <f>IF(N1073="sníž. přenesená",J1073,0)</f>
        <v>0</v>
      </c>
      <c r="BI1073" s="214">
        <f>IF(N1073="nulová",J1073,0)</f>
        <v>0</v>
      </c>
      <c r="BJ1073" s="25" t="s">
        <v>78</v>
      </c>
      <c r="BK1073" s="214">
        <f>ROUND(I1073*H1073,2)</f>
        <v>0</v>
      </c>
      <c r="BL1073" s="25" t="s">
        <v>217</v>
      </c>
      <c r="BM1073" s="25" t="s">
        <v>1700</v>
      </c>
    </row>
    <row r="1074" spans="2:51" s="12" customFormat="1" ht="13.5">
      <c r="B1074" s="215"/>
      <c r="C1074" s="216"/>
      <c r="D1074" s="217" t="s">
        <v>219</v>
      </c>
      <c r="E1074" s="218" t="s">
        <v>21</v>
      </c>
      <c r="F1074" s="219" t="s">
        <v>1701</v>
      </c>
      <c r="G1074" s="216"/>
      <c r="H1074" s="220">
        <v>18.09</v>
      </c>
      <c r="I1074" s="221"/>
      <c r="J1074" s="216"/>
      <c r="K1074" s="216"/>
      <c r="L1074" s="222"/>
      <c r="M1074" s="223"/>
      <c r="N1074" s="224"/>
      <c r="O1074" s="224"/>
      <c r="P1074" s="224"/>
      <c r="Q1074" s="224"/>
      <c r="R1074" s="224"/>
      <c r="S1074" s="224"/>
      <c r="T1074" s="225"/>
      <c r="AT1074" s="226" t="s">
        <v>219</v>
      </c>
      <c r="AU1074" s="226" t="s">
        <v>80</v>
      </c>
      <c r="AV1074" s="12" t="s">
        <v>80</v>
      </c>
      <c r="AW1074" s="12" t="s">
        <v>35</v>
      </c>
      <c r="AX1074" s="12" t="s">
        <v>71</v>
      </c>
      <c r="AY1074" s="226" t="s">
        <v>210</v>
      </c>
    </row>
    <row r="1075" spans="2:51" s="12" customFormat="1" ht="13.5">
      <c r="B1075" s="215"/>
      <c r="C1075" s="216"/>
      <c r="D1075" s="217" t="s">
        <v>219</v>
      </c>
      <c r="E1075" s="218" t="s">
        <v>21</v>
      </c>
      <c r="F1075" s="219" t="s">
        <v>1702</v>
      </c>
      <c r="G1075" s="216"/>
      <c r="H1075" s="220">
        <v>24.306</v>
      </c>
      <c r="I1075" s="221"/>
      <c r="J1075" s="216"/>
      <c r="K1075" s="216"/>
      <c r="L1075" s="222"/>
      <c r="M1075" s="223"/>
      <c r="N1075" s="224"/>
      <c r="O1075" s="224"/>
      <c r="P1075" s="224"/>
      <c r="Q1075" s="224"/>
      <c r="R1075" s="224"/>
      <c r="S1075" s="224"/>
      <c r="T1075" s="225"/>
      <c r="AT1075" s="226" t="s">
        <v>219</v>
      </c>
      <c r="AU1075" s="226" t="s">
        <v>80</v>
      </c>
      <c r="AV1075" s="12" t="s">
        <v>80</v>
      </c>
      <c r="AW1075" s="12" t="s">
        <v>35</v>
      </c>
      <c r="AX1075" s="12" t="s">
        <v>71</v>
      </c>
      <c r="AY1075" s="226" t="s">
        <v>210</v>
      </c>
    </row>
    <row r="1076" spans="2:51" s="12" customFormat="1" ht="13.5">
      <c r="B1076" s="215"/>
      <c r="C1076" s="216"/>
      <c r="D1076" s="217" t="s">
        <v>219</v>
      </c>
      <c r="E1076" s="218" t="s">
        <v>21</v>
      </c>
      <c r="F1076" s="219" t="s">
        <v>1703</v>
      </c>
      <c r="G1076" s="216"/>
      <c r="H1076" s="220">
        <v>1.188</v>
      </c>
      <c r="I1076" s="221"/>
      <c r="J1076" s="216"/>
      <c r="K1076" s="216"/>
      <c r="L1076" s="222"/>
      <c r="M1076" s="223"/>
      <c r="N1076" s="224"/>
      <c r="O1076" s="224"/>
      <c r="P1076" s="224"/>
      <c r="Q1076" s="224"/>
      <c r="R1076" s="224"/>
      <c r="S1076" s="224"/>
      <c r="T1076" s="225"/>
      <c r="AT1076" s="226" t="s">
        <v>219</v>
      </c>
      <c r="AU1076" s="226" t="s">
        <v>80</v>
      </c>
      <c r="AV1076" s="12" t="s">
        <v>80</v>
      </c>
      <c r="AW1076" s="12" t="s">
        <v>35</v>
      </c>
      <c r="AX1076" s="12" t="s">
        <v>71</v>
      </c>
      <c r="AY1076" s="226" t="s">
        <v>210</v>
      </c>
    </row>
    <row r="1077" spans="2:51" s="13" customFormat="1" ht="13.5">
      <c r="B1077" s="227"/>
      <c r="C1077" s="228"/>
      <c r="D1077" s="217" t="s">
        <v>219</v>
      </c>
      <c r="E1077" s="229" t="s">
        <v>21</v>
      </c>
      <c r="F1077" s="230" t="s">
        <v>240</v>
      </c>
      <c r="G1077" s="228"/>
      <c r="H1077" s="231">
        <v>43.584</v>
      </c>
      <c r="I1077" s="232"/>
      <c r="J1077" s="228"/>
      <c r="K1077" s="228"/>
      <c r="L1077" s="233"/>
      <c r="M1077" s="234"/>
      <c r="N1077" s="235"/>
      <c r="O1077" s="235"/>
      <c r="P1077" s="235"/>
      <c r="Q1077" s="235"/>
      <c r="R1077" s="235"/>
      <c r="S1077" s="235"/>
      <c r="T1077" s="236"/>
      <c r="AT1077" s="237" t="s">
        <v>219</v>
      </c>
      <c r="AU1077" s="237" t="s">
        <v>80</v>
      </c>
      <c r="AV1077" s="13" t="s">
        <v>217</v>
      </c>
      <c r="AW1077" s="13" t="s">
        <v>35</v>
      </c>
      <c r="AX1077" s="13" t="s">
        <v>78</v>
      </c>
      <c r="AY1077" s="237" t="s">
        <v>210</v>
      </c>
    </row>
    <row r="1078" spans="2:65" s="1" customFormat="1" ht="16.5" customHeight="1">
      <c r="B1078" s="41"/>
      <c r="C1078" s="203" t="s">
        <v>1704</v>
      </c>
      <c r="D1078" s="203" t="s">
        <v>212</v>
      </c>
      <c r="E1078" s="204" t="s">
        <v>1705</v>
      </c>
      <c r="F1078" s="205" t="s">
        <v>1706</v>
      </c>
      <c r="G1078" s="206" t="s">
        <v>226</v>
      </c>
      <c r="H1078" s="207">
        <v>2.22</v>
      </c>
      <c r="I1078" s="208"/>
      <c r="J1078" s="209">
        <f>ROUND(I1078*H1078,2)</f>
        <v>0</v>
      </c>
      <c r="K1078" s="205" t="s">
        <v>216</v>
      </c>
      <c r="L1078" s="61"/>
      <c r="M1078" s="210" t="s">
        <v>21</v>
      </c>
      <c r="N1078" s="211" t="s">
        <v>42</v>
      </c>
      <c r="O1078" s="42"/>
      <c r="P1078" s="212">
        <f>O1078*H1078</f>
        <v>0</v>
      </c>
      <c r="Q1078" s="212">
        <v>0</v>
      </c>
      <c r="R1078" s="212">
        <f>Q1078*H1078</f>
        <v>0</v>
      </c>
      <c r="S1078" s="212">
        <v>0.034</v>
      </c>
      <c r="T1078" s="213">
        <f>S1078*H1078</f>
        <v>0.07548</v>
      </c>
      <c r="AR1078" s="25" t="s">
        <v>217</v>
      </c>
      <c r="AT1078" s="25" t="s">
        <v>212</v>
      </c>
      <c r="AU1078" s="25" t="s">
        <v>80</v>
      </c>
      <c r="AY1078" s="25" t="s">
        <v>210</v>
      </c>
      <c r="BE1078" s="214">
        <f>IF(N1078="základní",J1078,0)</f>
        <v>0</v>
      </c>
      <c r="BF1078" s="214">
        <f>IF(N1078="snížená",J1078,0)</f>
        <v>0</v>
      </c>
      <c r="BG1078" s="214">
        <f>IF(N1078="zákl. přenesená",J1078,0)</f>
        <v>0</v>
      </c>
      <c r="BH1078" s="214">
        <f>IF(N1078="sníž. přenesená",J1078,0)</f>
        <v>0</v>
      </c>
      <c r="BI1078" s="214">
        <f>IF(N1078="nulová",J1078,0)</f>
        <v>0</v>
      </c>
      <c r="BJ1078" s="25" t="s">
        <v>78</v>
      </c>
      <c r="BK1078" s="214">
        <f>ROUND(I1078*H1078,2)</f>
        <v>0</v>
      </c>
      <c r="BL1078" s="25" t="s">
        <v>217</v>
      </c>
      <c r="BM1078" s="25" t="s">
        <v>1707</v>
      </c>
    </row>
    <row r="1079" spans="2:51" s="12" customFormat="1" ht="13.5">
      <c r="B1079" s="215"/>
      <c r="C1079" s="216"/>
      <c r="D1079" s="217" t="s">
        <v>219</v>
      </c>
      <c r="E1079" s="218" t="s">
        <v>21</v>
      </c>
      <c r="F1079" s="219" t="s">
        <v>1708</v>
      </c>
      <c r="G1079" s="216"/>
      <c r="H1079" s="220">
        <v>2.22</v>
      </c>
      <c r="I1079" s="221"/>
      <c r="J1079" s="216"/>
      <c r="K1079" s="216"/>
      <c r="L1079" s="222"/>
      <c r="M1079" s="223"/>
      <c r="N1079" s="224"/>
      <c r="O1079" s="224"/>
      <c r="P1079" s="224"/>
      <c r="Q1079" s="224"/>
      <c r="R1079" s="224"/>
      <c r="S1079" s="224"/>
      <c r="T1079" s="225"/>
      <c r="AT1079" s="226" t="s">
        <v>219</v>
      </c>
      <c r="AU1079" s="226" t="s">
        <v>80</v>
      </c>
      <c r="AV1079" s="12" t="s">
        <v>80</v>
      </c>
      <c r="AW1079" s="12" t="s">
        <v>35</v>
      </c>
      <c r="AX1079" s="12" t="s">
        <v>78</v>
      </c>
      <c r="AY1079" s="226" t="s">
        <v>210</v>
      </c>
    </row>
    <row r="1080" spans="2:65" s="1" customFormat="1" ht="16.5" customHeight="1">
      <c r="B1080" s="41"/>
      <c r="C1080" s="203" t="s">
        <v>1709</v>
      </c>
      <c r="D1080" s="203" t="s">
        <v>212</v>
      </c>
      <c r="E1080" s="204" t="s">
        <v>1710</v>
      </c>
      <c r="F1080" s="205" t="s">
        <v>1711</v>
      </c>
      <c r="G1080" s="206" t="s">
        <v>226</v>
      </c>
      <c r="H1080" s="207">
        <v>8.547</v>
      </c>
      <c r="I1080" s="208"/>
      <c r="J1080" s="209">
        <f>ROUND(I1080*H1080,2)</f>
        <v>0</v>
      </c>
      <c r="K1080" s="205" t="s">
        <v>216</v>
      </c>
      <c r="L1080" s="61"/>
      <c r="M1080" s="210" t="s">
        <v>21</v>
      </c>
      <c r="N1080" s="211" t="s">
        <v>42</v>
      </c>
      <c r="O1080" s="42"/>
      <c r="P1080" s="212">
        <f>O1080*H1080</f>
        <v>0</v>
      </c>
      <c r="Q1080" s="212">
        <v>0</v>
      </c>
      <c r="R1080" s="212">
        <f>Q1080*H1080</f>
        <v>0</v>
      </c>
      <c r="S1080" s="212">
        <v>0.088</v>
      </c>
      <c r="T1080" s="213">
        <f>S1080*H1080</f>
        <v>0.752136</v>
      </c>
      <c r="AR1080" s="25" t="s">
        <v>217</v>
      </c>
      <c r="AT1080" s="25" t="s">
        <v>212</v>
      </c>
      <c r="AU1080" s="25" t="s">
        <v>80</v>
      </c>
      <c r="AY1080" s="25" t="s">
        <v>210</v>
      </c>
      <c r="BE1080" s="214">
        <f>IF(N1080="základní",J1080,0)</f>
        <v>0</v>
      </c>
      <c r="BF1080" s="214">
        <f>IF(N1080="snížená",J1080,0)</f>
        <v>0</v>
      </c>
      <c r="BG1080" s="214">
        <f>IF(N1080="zákl. přenesená",J1080,0)</f>
        <v>0</v>
      </c>
      <c r="BH1080" s="214">
        <f>IF(N1080="sníž. přenesená",J1080,0)</f>
        <v>0</v>
      </c>
      <c r="BI1080" s="214">
        <f>IF(N1080="nulová",J1080,0)</f>
        <v>0</v>
      </c>
      <c r="BJ1080" s="25" t="s">
        <v>78</v>
      </c>
      <c r="BK1080" s="214">
        <f>ROUND(I1080*H1080,2)</f>
        <v>0</v>
      </c>
      <c r="BL1080" s="25" t="s">
        <v>217</v>
      </c>
      <c r="BM1080" s="25" t="s">
        <v>1712</v>
      </c>
    </row>
    <row r="1081" spans="2:51" s="12" customFormat="1" ht="13.5">
      <c r="B1081" s="215"/>
      <c r="C1081" s="216"/>
      <c r="D1081" s="217" t="s">
        <v>219</v>
      </c>
      <c r="E1081" s="218" t="s">
        <v>21</v>
      </c>
      <c r="F1081" s="219" t="s">
        <v>1713</v>
      </c>
      <c r="G1081" s="216"/>
      <c r="H1081" s="220">
        <v>2.153</v>
      </c>
      <c r="I1081" s="221"/>
      <c r="J1081" s="216"/>
      <c r="K1081" s="216"/>
      <c r="L1081" s="222"/>
      <c r="M1081" s="223"/>
      <c r="N1081" s="224"/>
      <c r="O1081" s="224"/>
      <c r="P1081" s="224"/>
      <c r="Q1081" s="224"/>
      <c r="R1081" s="224"/>
      <c r="S1081" s="224"/>
      <c r="T1081" s="225"/>
      <c r="AT1081" s="226" t="s">
        <v>219</v>
      </c>
      <c r="AU1081" s="226" t="s">
        <v>80</v>
      </c>
      <c r="AV1081" s="12" t="s">
        <v>80</v>
      </c>
      <c r="AW1081" s="12" t="s">
        <v>35</v>
      </c>
      <c r="AX1081" s="12" t="s">
        <v>71</v>
      </c>
      <c r="AY1081" s="226" t="s">
        <v>210</v>
      </c>
    </row>
    <row r="1082" spans="2:51" s="12" customFormat="1" ht="13.5">
      <c r="B1082" s="215"/>
      <c r="C1082" s="216"/>
      <c r="D1082" s="217" t="s">
        <v>219</v>
      </c>
      <c r="E1082" s="218" t="s">
        <v>21</v>
      </c>
      <c r="F1082" s="219" t="s">
        <v>1714</v>
      </c>
      <c r="G1082" s="216"/>
      <c r="H1082" s="220">
        <v>1.599</v>
      </c>
      <c r="I1082" s="221"/>
      <c r="J1082" s="216"/>
      <c r="K1082" s="216"/>
      <c r="L1082" s="222"/>
      <c r="M1082" s="223"/>
      <c r="N1082" s="224"/>
      <c r="O1082" s="224"/>
      <c r="P1082" s="224"/>
      <c r="Q1082" s="224"/>
      <c r="R1082" s="224"/>
      <c r="S1082" s="224"/>
      <c r="T1082" s="225"/>
      <c r="AT1082" s="226" t="s">
        <v>219</v>
      </c>
      <c r="AU1082" s="226" t="s">
        <v>80</v>
      </c>
      <c r="AV1082" s="12" t="s">
        <v>80</v>
      </c>
      <c r="AW1082" s="12" t="s">
        <v>35</v>
      </c>
      <c r="AX1082" s="12" t="s">
        <v>71</v>
      </c>
      <c r="AY1082" s="226" t="s">
        <v>210</v>
      </c>
    </row>
    <row r="1083" spans="2:51" s="12" customFormat="1" ht="13.5">
      <c r="B1083" s="215"/>
      <c r="C1083" s="216"/>
      <c r="D1083" s="217" t="s">
        <v>219</v>
      </c>
      <c r="E1083" s="218" t="s">
        <v>21</v>
      </c>
      <c r="F1083" s="219" t="s">
        <v>1715</v>
      </c>
      <c r="G1083" s="216"/>
      <c r="H1083" s="220">
        <v>1.576</v>
      </c>
      <c r="I1083" s="221"/>
      <c r="J1083" s="216"/>
      <c r="K1083" s="216"/>
      <c r="L1083" s="222"/>
      <c r="M1083" s="223"/>
      <c r="N1083" s="224"/>
      <c r="O1083" s="224"/>
      <c r="P1083" s="224"/>
      <c r="Q1083" s="224"/>
      <c r="R1083" s="224"/>
      <c r="S1083" s="224"/>
      <c r="T1083" s="225"/>
      <c r="AT1083" s="226" t="s">
        <v>219</v>
      </c>
      <c r="AU1083" s="226" t="s">
        <v>80</v>
      </c>
      <c r="AV1083" s="12" t="s">
        <v>80</v>
      </c>
      <c r="AW1083" s="12" t="s">
        <v>35</v>
      </c>
      <c r="AX1083" s="12" t="s">
        <v>71</v>
      </c>
      <c r="AY1083" s="226" t="s">
        <v>210</v>
      </c>
    </row>
    <row r="1084" spans="2:51" s="12" customFormat="1" ht="13.5">
      <c r="B1084" s="215"/>
      <c r="C1084" s="216"/>
      <c r="D1084" s="217" t="s">
        <v>219</v>
      </c>
      <c r="E1084" s="218" t="s">
        <v>21</v>
      </c>
      <c r="F1084" s="219" t="s">
        <v>1716</v>
      </c>
      <c r="G1084" s="216"/>
      <c r="H1084" s="220">
        <v>3.219</v>
      </c>
      <c r="I1084" s="221"/>
      <c r="J1084" s="216"/>
      <c r="K1084" s="216"/>
      <c r="L1084" s="222"/>
      <c r="M1084" s="223"/>
      <c r="N1084" s="224"/>
      <c r="O1084" s="224"/>
      <c r="P1084" s="224"/>
      <c r="Q1084" s="224"/>
      <c r="R1084" s="224"/>
      <c r="S1084" s="224"/>
      <c r="T1084" s="225"/>
      <c r="AT1084" s="226" t="s">
        <v>219</v>
      </c>
      <c r="AU1084" s="226" t="s">
        <v>80</v>
      </c>
      <c r="AV1084" s="12" t="s">
        <v>80</v>
      </c>
      <c r="AW1084" s="12" t="s">
        <v>35</v>
      </c>
      <c r="AX1084" s="12" t="s">
        <v>71</v>
      </c>
      <c r="AY1084" s="226" t="s">
        <v>210</v>
      </c>
    </row>
    <row r="1085" spans="2:51" s="13" customFormat="1" ht="13.5">
      <c r="B1085" s="227"/>
      <c r="C1085" s="228"/>
      <c r="D1085" s="217" t="s">
        <v>219</v>
      </c>
      <c r="E1085" s="229" t="s">
        <v>21</v>
      </c>
      <c r="F1085" s="230" t="s">
        <v>240</v>
      </c>
      <c r="G1085" s="228"/>
      <c r="H1085" s="231">
        <v>8.547</v>
      </c>
      <c r="I1085" s="232"/>
      <c r="J1085" s="228"/>
      <c r="K1085" s="228"/>
      <c r="L1085" s="233"/>
      <c r="M1085" s="234"/>
      <c r="N1085" s="235"/>
      <c r="O1085" s="235"/>
      <c r="P1085" s="235"/>
      <c r="Q1085" s="235"/>
      <c r="R1085" s="235"/>
      <c r="S1085" s="235"/>
      <c r="T1085" s="236"/>
      <c r="AT1085" s="237" t="s">
        <v>219</v>
      </c>
      <c r="AU1085" s="237" t="s">
        <v>80</v>
      </c>
      <c r="AV1085" s="13" t="s">
        <v>217</v>
      </c>
      <c r="AW1085" s="13" t="s">
        <v>35</v>
      </c>
      <c r="AX1085" s="13" t="s">
        <v>78</v>
      </c>
      <c r="AY1085" s="237" t="s">
        <v>210</v>
      </c>
    </row>
    <row r="1086" spans="2:65" s="1" customFormat="1" ht="16.5" customHeight="1">
      <c r="B1086" s="41"/>
      <c r="C1086" s="203" t="s">
        <v>1717</v>
      </c>
      <c r="D1086" s="203" t="s">
        <v>212</v>
      </c>
      <c r="E1086" s="204" t="s">
        <v>1718</v>
      </c>
      <c r="F1086" s="205" t="s">
        <v>1719</v>
      </c>
      <c r="G1086" s="206" t="s">
        <v>226</v>
      </c>
      <c r="H1086" s="207">
        <v>27.186</v>
      </c>
      <c r="I1086" s="208"/>
      <c r="J1086" s="209">
        <f>ROUND(I1086*H1086,2)</f>
        <v>0</v>
      </c>
      <c r="K1086" s="205" t="s">
        <v>216</v>
      </c>
      <c r="L1086" s="61"/>
      <c r="M1086" s="210" t="s">
        <v>21</v>
      </c>
      <c r="N1086" s="211" t="s">
        <v>42</v>
      </c>
      <c r="O1086" s="42"/>
      <c r="P1086" s="212">
        <f>O1086*H1086</f>
        <v>0</v>
      </c>
      <c r="Q1086" s="212">
        <v>0</v>
      </c>
      <c r="R1086" s="212">
        <f>Q1086*H1086</f>
        <v>0</v>
      </c>
      <c r="S1086" s="212">
        <v>0.076</v>
      </c>
      <c r="T1086" s="213">
        <f>S1086*H1086</f>
        <v>2.0661359999999998</v>
      </c>
      <c r="AR1086" s="25" t="s">
        <v>217</v>
      </c>
      <c r="AT1086" s="25" t="s">
        <v>212</v>
      </c>
      <c r="AU1086" s="25" t="s">
        <v>80</v>
      </c>
      <c r="AY1086" s="25" t="s">
        <v>210</v>
      </c>
      <c r="BE1086" s="214">
        <f>IF(N1086="základní",J1086,0)</f>
        <v>0</v>
      </c>
      <c r="BF1086" s="214">
        <f>IF(N1086="snížená",J1086,0)</f>
        <v>0</v>
      </c>
      <c r="BG1086" s="214">
        <f>IF(N1086="zákl. přenesená",J1086,0)</f>
        <v>0</v>
      </c>
      <c r="BH1086" s="214">
        <f>IF(N1086="sníž. přenesená",J1086,0)</f>
        <v>0</v>
      </c>
      <c r="BI1086" s="214">
        <f>IF(N1086="nulová",J1086,0)</f>
        <v>0</v>
      </c>
      <c r="BJ1086" s="25" t="s">
        <v>78</v>
      </c>
      <c r="BK1086" s="214">
        <f>ROUND(I1086*H1086,2)</f>
        <v>0</v>
      </c>
      <c r="BL1086" s="25" t="s">
        <v>217</v>
      </c>
      <c r="BM1086" s="25" t="s">
        <v>1720</v>
      </c>
    </row>
    <row r="1087" spans="2:51" s="12" customFormat="1" ht="13.5">
      <c r="B1087" s="215"/>
      <c r="C1087" s="216"/>
      <c r="D1087" s="217" t="s">
        <v>219</v>
      </c>
      <c r="E1087" s="218" t="s">
        <v>21</v>
      </c>
      <c r="F1087" s="219" t="s">
        <v>1721</v>
      </c>
      <c r="G1087" s="216"/>
      <c r="H1087" s="220">
        <v>14.972</v>
      </c>
      <c r="I1087" s="221"/>
      <c r="J1087" s="216"/>
      <c r="K1087" s="216"/>
      <c r="L1087" s="222"/>
      <c r="M1087" s="223"/>
      <c r="N1087" s="224"/>
      <c r="O1087" s="224"/>
      <c r="P1087" s="224"/>
      <c r="Q1087" s="224"/>
      <c r="R1087" s="224"/>
      <c r="S1087" s="224"/>
      <c r="T1087" s="225"/>
      <c r="AT1087" s="226" t="s">
        <v>219</v>
      </c>
      <c r="AU1087" s="226" t="s">
        <v>80</v>
      </c>
      <c r="AV1087" s="12" t="s">
        <v>80</v>
      </c>
      <c r="AW1087" s="12" t="s">
        <v>35</v>
      </c>
      <c r="AX1087" s="12" t="s">
        <v>71</v>
      </c>
      <c r="AY1087" s="226" t="s">
        <v>210</v>
      </c>
    </row>
    <row r="1088" spans="2:51" s="12" customFormat="1" ht="13.5">
      <c r="B1088" s="215"/>
      <c r="C1088" s="216"/>
      <c r="D1088" s="217" t="s">
        <v>219</v>
      </c>
      <c r="E1088" s="218" t="s">
        <v>21</v>
      </c>
      <c r="F1088" s="219" t="s">
        <v>1722</v>
      </c>
      <c r="G1088" s="216"/>
      <c r="H1088" s="220">
        <v>4.728</v>
      </c>
      <c r="I1088" s="221"/>
      <c r="J1088" s="216"/>
      <c r="K1088" s="216"/>
      <c r="L1088" s="222"/>
      <c r="M1088" s="223"/>
      <c r="N1088" s="224"/>
      <c r="O1088" s="224"/>
      <c r="P1088" s="224"/>
      <c r="Q1088" s="224"/>
      <c r="R1088" s="224"/>
      <c r="S1088" s="224"/>
      <c r="T1088" s="225"/>
      <c r="AT1088" s="226" t="s">
        <v>219</v>
      </c>
      <c r="AU1088" s="226" t="s">
        <v>80</v>
      </c>
      <c r="AV1088" s="12" t="s">
        <v>80</v>
      </c>
      <c r="AW1088" s="12" t="s">
        <v>35</v>
      </c>
      <c r="AX1088" s="12" t="s">
        <v>71</v>
      </c>
      <c r="AY1088" s="226" t="s">
        <v>210</v>
      </c>
    </row>
    <row r="1089" spans="2:51" s="12" customFormat="1" ht="13.5">
      <c r="B1089" s="215"/>
      <c r="C1089" s="216"/>
      <c r="D1089" s="217" t="s">
        <v>219</v>
      </c>
      <c r="E1089" s="218" t="s">
        <v>21</v>
      </c>
      <c r="F1089" s="219" t="s">
        <v>1723</v>
      </c>
      <c r="G1089" s="216"/>
      <c r="H1089" s="220">
        <v>5.91</v>
      </c>
      <c r="I1089" s="221"/>
      <c r="J1089" s="216"/>
      <c r="K1089" s="216"/>
      <c r="L1089" s="222"/>
      <c r="M1089" s="223"/>
      <c r="N1089" s="224"/>
      <c r="O1089" s="224"/>
      <c r="P1089" s="224"/>
      <c r="Q1089" s="224"/>
      <c r="R1089" s="224"/>
      <c r="S1089" s="224"/>
      <c r="T1089" s="225"/>
      <c r="AT1089" s="226" t="s">
        <v>219</v>
      </c>
      <c r="AU1089" s="226" t="s">
        <v>80</v>
      </c>
      <c r="AV1089" s="12" t="s">
        <v>80</v>
      </c>
      <c r="AW1089" s="12" t="s">
        <v>35</v>
      </c>
      <c r="AX1089" s="12" t="s">
        <v>71</v>
      </c>
      <c r="AY1089" s="226" t="s">
        <v>210</v>
      </c>
    </row>
    <row r="1090" spans="2:51" s="12" customFormat="1" ht="13.5">
      <c r="B1090" s="215"/>
      <c r="C1090" s="216"/>
      <c r="D1090" s="217" t="s">
        <v>219</v>
      </c>
      <c r="E1090" s="218" t="s">
        <v>21</v>
      </c>
      <c r="F1090" s="219" t="s">
        <v>1724</v>
      </c>
      <c r="G1090" s="216"/>
      <c r="H1090" s="220">
        <v>1.576</v>
      </c>
      <c r="I1090" s="221"/>
      <c r="J1090" s="216"/>
      <c r="K1090" s="216"/>
      <c r="L1090" s="222"/>
      <c r="M1090" s="223"/>
      <c r="N1090" s="224"/>
      <c r="O1090" s="224"/>
      <c r="P1090" s="224"/>
      <c r="Q1090" s="224"/>
      <c r="R1090" s="224"/>
      <c r="S1090" s="224"/>
      <c r="T1090" s="225"/>
      <c r="AT1090" s="226" t="s">
        <v>219</v>
      </c>
      <c r="AU1090" s="226" t="s">
        <v>80</v>
      </c>
      <c r="AV1090" s="12" t="s">
        <v>80</v>
      </c>
      <c r="AW1090" s="12" t="s">
        <v>35</v>
      </c>
      <c r="AX1090" s="12" t="s">
        <v>71</v>
      </c>
      <c r="AY1090" s="226" t="s">
        <v>210</v>
      </c>
    </row>
    <row r="1091" spans="2:51" s="13" customFormat="1" ht="13.5">
      <c r="B1091" s="227"/>
      <c r="C1091" s="228"/>
      <c r="D1091" s="217" t="s">
        <v>219</v>
      </c>
      <c r="E1091" s="229" t="s">
        <v>21</v>
      </c>
      <c r="F1091" s="230" t="s">
        <v>240</v>
      </c>
      <c r="G1091" s="228"/>
      <c r="H1091" s="231">
        <v>27.186</v>
      </c>
      <c r="I1091" s="232"/>
      <c r="J1091" s="228"/>
      <c r="K1091" s="228"/>
      <c r="L1091" s="233"/>
      <c r="M1091" s="234"/>
      <c r="N1091" s="235"/>
      <c r="O1091" s="235"/>
      <c r="P1091" s="235"/>
      <c r="Q1091" s="235"/>
      <c r="R1091" s="235"/>
      <c r="S1091" s="235"/>
      <c r="T1091" s="236"/>
      <c r="AT1091" s="237" t="s">
        <v>219</v>
      </c>
      <c r="AU1091" s="237" t="s">
        <v>80</v>
      </c>
      <c r="AV1091" s="13" t="s">
        <v>217</v>
      </c>
      <c r="AW1091" s="13" t="s">
        <v>35</v>
      </c>
      <c r="AX1091" s="13" t="s">
        <v>78</v>
      </c>
      <c r="AY1091" s="237" t="s">
        <v>210</v>
      </c>
    </row>
    <row r="1092" spans="2:65" s="1" customFormat="1" ht="25.5" customHeight="1">
      <c r="B1092" s="41"/>
      <c r="C1092" s="203" t="s">
        <v>1725</v>
      </c>
      <c r="D1092" s="203" t="s">
        <v>212</v>
      </c>
      <c r="E1092" s="204" t="s">
        <v>1726</v>
      </c>
      <c r="F1092" s="205" t="s">
        <v>1727</v>
      </c>
      <c r="G1092" s="206" t="s">
        <v>231</v>
      </c>
      <c r="H1092" s="207">
        <v>0.966</v>
      </c>
      <c r="I1092" s="208"/>
      <c r="J1092" s="209">
        <f>ROUND(I1092*H1092,2)</f>
        <v>0</v>
      </c>
      <c r="K1092" s="205" t="s">
        <v>216</v>
      </c>
      <c r="L1092" s="61"/>
      <c r="M1092" s="210" t="s">
        <v>21</v>
      </c>
      <c r="N1092" s="211" t="s">
        <v>42</v>
      </c>
      <c r="O1092" s="42"/>
      <c r="P1092" s="212">
        <f>O1092*H1092</f>
        <v>0</v>
      </c>
      <c r="Q1092" s="212">
        <v>0</v>
      </c>
      <c r="R1092" s="212">
        <f>Q1092*H1092</f>
        <v>0</v>
      </c>
      <c r="S1092" s="212">
        <v>2.5</v>
      </c>
      <c r="T1092" s="213">
        <f>S1092*H1092</f>
        <v>2.415</v>
      </c>
      <c r="AR1092" s="25" t="s">
        <v>217</v>
      </c>
      <c r="AT1092" s="25" t="s">
        <v>212</v>
      </c>
      <c r="AU1092" s="25" t="s">
        <v>80</v>
      </c>
      <c r="AY1092" s="25" t="s">
        <v>210</v>
      </c>
      <c r="BE1092" s="214">
        <f>IF(N1092="základní",J1092,0)</f>
        <v>0</v>
      </c>
      <c r="BF1092" s="214">
        <f>IF(N1092="snížená",J1092,0)</f>
        <v>0</v>
      </c>
      <c r="BG1092" s="214">
        <f>IF(N1092="zákl. přenesená",J1092,0)</f>
        <v>0</v>
      </c>
      <c r="BH1092" s="214">
        <f>IF(N1092="sníž. přenesená",J1092,0)</f>
        <v>0</v>
      </c>
      <c r="BI1092" s="214">
        <f>IF(N1092="nulová",J1092,0)</f>
        <v>0</v>
      </c>
      <c r="BJ1092" s="25" t="s">
        <v>78</v>
      </c>
      <c r="BK1092" s="214">
        <f>ROUND(I1092*H1092,2)</f>
        <v>0</v>
      </c>
      <c r="BL1092" s="25" t="s">
        <v>217</v>
      </c>
      <c r="BM1092" s="25" t="s">
        <v>1728</v>
      </c>
    </row>
    <row r="1093" spans="2:51" s="12" customFormat="1" ht="13.5">
      <c r="B1093" s="215"/>
      <c r="C1093" s="216"/>
      <c r="D1093" s="217" t="s">
        <v>219</v>
      </c>
      <c r="E1093" s="218" t="s">
        <v>21</v>
      </c>
      <c r="F1093" s="219" t="s">
        <v>1729</v>
      </c>
      <c r="G1093" s="216"/>
      <c r="H1093" s="220">
        <v>0.966</v>
      </c>
      <c r="I1093" s="221"/>
      <c r="J1093" s="216"/>
      <c r="K1093" s="216"/>
      <c r="L1093" s="222"/>
      <c r="M1093" s="223"/>
      <c r="N1093" s="224"/>
      <c r="O1093" s="224"/>
      <c r="P1093" s="224"/>
      <c r="Q1093" s="224"/>
      <c r="R1093" s="224"/>
      <c r="S1093" s="224"/>
      <c r="T1093" s="225"/>
      <c r="AT1093" s="226" t="s">
        <v>219</v>
      </c>
      <c r="AU1093" s="226" t="s">
        <v>80</v>
      </c>
      <c r="AV1093" s="12" t="s">
        <v>80</v>
      </c>
      <c r="AW1093" s="12" t="s">
        <v>35</v>
      </c>
      <c r="AX1093" s="12" t="s">
        <v>78</v>
      </c>
      <c r="AY1093" s="226" t="s">
        <v>210</v>
      </c>
    </row>
    <row r="1094" spans="2:65" s="1" customFormat="1" ht="25.5" customHeight="1">
      <c r="B1094" s="41"/>
      <c r="C1094" s="203" t="s">
        <v>1730</v>
      </c>
      <c r="D1094" s="203" t="s">
        <v>212</v>
      </c>
      <c r="E1094" s="204" t="s">
        <v>1731</v>
      </c>
      <c r="F1094" s="205" t="s">
        <v>1732</v>
      </c>
      <c r="G1094" s="206" t="s">
        <v>215</v>
      </c>
      <c r="H1094" s="207">
        <v>5</v>
      </c>
      <c r="I1094" s="208"/>
      <c r="J1094" s="209">
        <f>ROUND(I1094*H1094,2)</f>
        <v>0</v>
      </c>
      <c r="K1094" s="205" t="s">
        <v>216</v>
      </c>
      <c r="L1094" s="61"/>
      <c r="M1094" s="210" t="s">
        <v>21</v>
      </c>
      <c r="N1094" s="211" t="s">
        <v>42</v>
      </c>
      <c r="O1094" s="42"/>
      <c r="P1094" s="212">
        <f>O1094*H1094</f>
        <v>0</v>
      </c>
      <c r="Q1094" s="212">
        <v>0</v>
      </c>
      <c r="R1094" s="212">
        <f>Q1094*H1094</f>
        <v>0</v>
      </c>
      <c r="S1094" s="212">
        <v>0.054</v>
      </c>
      <c r="T1094" s="213">
        <f>S1094*H1094</f>
        <v>0.27</v>
      </c>
      <c r="AR1094" s="25" t="s">
        <v>217</v>
      </c>
      <c r="AT1094" s="25" t="s">
        <v>212</v>
      </c>
      <c r="AU1094" s="25" t="s">
        <v>80</v>
      </c>
      <c r="AY1094" s="25" t="s">
        <v>210</v>
      </c>
      <c r="BE1094" s="214">
        <f>IF(N1094="základní",J1094,0)</f>
        <v>0</v>
      </c>
      <c r="BF1094" s="214">
        <f>IF(N1094="snížená",J1094,0)</f>
        <v>0</v>
      </c>
      <c r="BG1094" s="214">
        <f>IF(N1094="zákl. přenesená",J1094,0)</f>
        <v>0</v>
      </c>
      <c r="BH1094" s="214">
        <f>IF(N1094="sníž. přenesená",J1094,0)</f>
        <v>0</v>
      </c>
      <c r="BI1094" s="214">
        <f>IF(N1094="nulová",J1094,0)</f>
        <v>0</v>
      </c>
      <c r="BJ1094" s="25" t="s">
        <v>78</v>
      </c>
      <c r="BK1094" s="214">
        <f>ROUND(I1094*H1094,2)</f>
        <v>0</v>
      </c>
      <c r="BL1094" s="25" t="s">
        <v>217</v>
      </c>
      <c r="BM1094" s="25" t="s">
        <v>1733</v>
      </c>
    </row>
    <row r="1095" spans="2:51" s="12" customFormat="1" ht="13.5">
      <c r="B1095" s="215"/>
      <c r="C1095" s="216"/>
      <c r="D1095" s="217" t="s">
        <v>219</v>
      </c>
      <c r="E1095" s="218" t="s">
        <v>21</v>
      </c>
      <c r="F1095" s="219" t="s">
        <v>1734</v>
      </c>
      <c r="G1095" s="216"/>
      <c r="H1095" s="220">
        <v>5</v>
      </c>
      <c r="I1095" s="221"/>
      <c r="J1095" s="216"/>
      <c r="K1095" s="216"/>
      <c r="L1095" s="222"/>
      <c r="M1095" s="223"/>
      <c r="N1095" s="224"/>
      <c r="O1095" s="224"/>
      <c r="P1095" s="224"/>
      <c r="Q1095" s="224"/>
      <c r="R1095" s="224"/>
      <c r="S1095" s="224"/>
      <c r="T1095" s="225"/>
      <c r="AT1095" s="226" t="s">
        <v>219</v>
      </c>
      <c r="AU1095" s="226" t="s">
        <v>80</v>
      </c>
      <c r="AV1095" s="12" t="s">
        <v>80</v>
      </c>
      <c r="AW1095" s="12" t="s">
        <v>35</v>
      </c>
      <c r="AX1095" s="12" t="s">
        <v>78</v>
      </c>
      <c r="AY1095" s="226" t="s">
        <v>210</v>
      </c>
    </row>
    <row r="1096" spans="2:65" s="1" customFormat="1" ht="25.5" customHeight="1">
      <c r="B1096" s="41"/>
      <c r="C1096" s="203" t="s">
        <v>1735</v>
      </c>
      <c r="D1096" s="203" t="s">
        <v>212</v>
      </c>
      <c r="E1096" s="204" t="s">
        <v>1736</v>
      </c>
      <c r="F1096" s="205" t="s">
        <v>1737</v>
      </c>
      <c r="G1096" s="206" t="s">
        <v>215</v>
      </c>
      <c r="H1096" s="207">
        <v>17</v>
      </c>
      <c r="I1096" s="208"/>
      <c r="J1096" s="209">
        <f>ROUND(I1096*H1096,2)</f>
        <v>0</v>
      </c>
      <c r="K1096" s="205" t="s">
        <v>216</v>
      </c>
      <c r="L1096" s="61"/>
      <c r="M1096" s="210" t="s">
        <v>21</v>
      </c>
      <c r="N1096" s="211" t="s">
        <v>42</v>
      </c>
      <c r="O1096" s="42"/>
      <c r="P1096" s="212">
        <f>O1096*H1096</f>
        <v>0</v>
      </c>
      <c r="Q1096" s="212">
        <v>0</v>
      </c>
      <c r="R1096" s="212">
        <f>Q1096*H1096</f>
        <v>0</v>
      </c>
      <c r="S1096" s="212">
        <v>0.074</v>
      </c>
      <c r="T1096" s="213">
        <f>S1096*H1096</f>
        <v>1.258</v>
      </c>
      <c r="AR1096" s="25" t="s">
        <v>217</v>
      </c>
      <c r="AT1096" s="25" t="s">
        <v>212</v>
      </c>
      <c r="AU1096" s="25" t="s">
        <v>80</v>
      </c>
      <c r="AY1096" s="25" t="s">
        <v>210</v>
      </c>
      <c r="BE1096" s="214">
        <f>IF(N1096="základní",J1096,0)</f>
        <v>0</v>
      </c>
      <c r="BF1096" s="214">
        <f>IF(N1096="snížená",J1096,0)</f>
        <v>0</v>
      </c>
      <c r="BG1096" s="214">
        <f>IF(N1096="zákl. přenesená",J1096,0)</f>
        <v>0</v>
      </c>
      <c r="BH1096" s="214">
        <f>IF(N1096="sníž. přenesená",J1096,0)</f>
        <v>0</v>
      </c>
      <c r="BI1096" s="214">
        <f>IF(N1096="nulová",J1096,0)</f>
        <v>0</v>
      </c>
      <c r="BJ1096" s="25" t="s">
        <v>78</v>
      </c>
      <c r="BK1096" s="214">
        <f>ROUND(I1096*H1096,2)</f>
        <v>0</v>
      </c>
      <c r="BL1096" s="25" t="s">
        <v>217</v>
      </c>
      <c r="BM1096" s="25" t="s">
        <v>1738</v>
      </c>
    </row>
    <row r="1097" spans="2:51" s="12" customFormat="1" ht="13.5">
      <c r="B1097" s="215"/>
      <c r="C1097" s="216"/>
      <c r="D1097" s="217" t="s">
        <v>219</v>
      </c>
      <c r="E1097" s="218" t="s">
        <v>21</v>
      </c>
      <c r="F1097" s="219" t="s">
        <v>1739</v>
      </c>
      <c r="G1097" s="216"/>
      <c r="H1097" s="220">
        <v>17</v>
      </c>
      <c r="I1097" s="221"/>
      <c r="J1097" s="216"/>
      <c r="K1097" s="216"/>
      <c r="L1097" s="222"/>
      <c r="M1097" s="223"/>
      <c r="N1097" s="224"/>
      <c r="O1097" s="224"/>
      <c r="P1097" s="224"/>
      <c r="Q1097" s="224"/>
      <c r="R1097" s="224"/>
      <c r="S1097" s="224"/>
      <c r="T1097" s="225"/>
      <c r="AT1097" s="226" t="s">
        <v>219</v>
      </c>
      <c r="AU1097" s="226" t="s">
        <v>80</v>
      </c>
      <c r="AV1097" s="12" t="s">
        <v>80</v>
      </c>
      <c r="AW1097" s="12" t="s">
        <v>35</v>
      </c>
      <c r="AX1097" s="12" t="s">
        <v>78</v>
      </c>
      <c r="AY1097" s="226" t="s">
        <v>210</v>
      </c>
    </row>
    <row r="1098" spans="2:65" s="1" customFormat="1" ht="25.5" customHeight="1">
      <c r="B1098" s="41"/>
      <c r="C1098" s="203" t="s">
        <v>1740</v>
      </c>
      <c r="D1098" s="203" t="s">
        <v>212</v>
      </c>
      <c r="E1098" s="204" t="s">
        <v>1741</v>
      </c>
      <c r="F1098" s="205" t="s">
        <v>1742</v>
      </c>
      <c r="G1098" s="206" t="s">
        <v>215</v>
      </c>
      <c r="H1098" s="207">
        <v>2</v>
      </c>
      <c r="I1098" s="208"/>
      <c r="J1098" s="209">
        <f>ROUND(I1098*H1098,2)</f>
        <v>0</v>
      </c>
      <c r="K1098" s="205" t="s">
        <v>216</v>
      </c>
      <c r="L1098" s="61"/>
      <c r="M1098" s="210" t="s">
        <v>21</v>
      </c>
      <c r="N1098" s="211" t="s">
        <v>42</v>
      </c>
      <c r="O1098" s="42"/>
      <c r="P1098" s="212">
        <f>O1098*H1098</f>
        <v>0</v>
      </c>
      <c r="Q1098" s="212">
        <v>0</v>
      </c>
      <c r="R1098" s="212">
        <f>Q1098*H1098</f>
        <v>0</v>
      </c>
      <c r="S1098" s="212">
        <v>0.207</v>
      </c>
      <c r="T1098" s="213">
        <f>S1098*H1098</f>
        <v>0.414</v>
      </c>
      <c r="AR1098" s="25" t="s">
        <v>217</v>
      </c>
      <c r="AT1098" s="25" t="s">
        <v>212</v>
      </c>
      <c r="AU1098" s="25" t="s">
        <v>80</v>
      </c>
      <c r="AY1098" s="25" t="s">
        <v>210</v>
      </c>
      <c r="BE1098" s="214">
        <f>IF(N1098="základní",J1098,0)</f>
        <v>0</v>
      </c>
      <c r="BF1098" s="214">
        <f>IF(N1098="snížená",J1098,0)</f>
        <v>0</v>
      </c>
      <c r="BG1098" s="214">
        <f>IF(N1098="zákl. přenesená",J1098,0)</f>
        <v>0</v>
      </c>
      <c r="BH1098" s="214">
        <f>IF(N1098="sníž. přenesená",J1098,0)</f>
        <v>0</v>
      </c>
      <c r="BI1098" s="214">
        <f>IF(N1098="nulová",J1098,0)</f>
        <v>0</v>
      </c>
      <c r="BJ1098" s="25" t="s">
        <v>78</v>
      </c>
      <c r="BK1098" s="214">
        <f>ROUND(I1098*H1098,2)</f>
        <v>0</v>
      </c>
      <c r="BL1098" s="25" t="s">
        <v>217</v>
      </c>
      <c r="BM1098" s="25" t="s">
        <v>1743</v>
      </c>
    </row>
    <row r="1099" spans="2:51" s="12" customFormat="1" ht="13.5">
      <c r="B1099" s="215"/>
      <c r="C1099" s="216"/>
      <c r="D1099" s="217" t="s">
        <v>219</v>
      </c>
      <c r="E1099" s="218" t="s">
        <v>21</v>
      </c>
      <c r="F1099" s="219" t="s">
        <v>1744</v>
      </c>
      <c r="G1099" s="216"/>
      <c r="H1099" s="220">
        <v>1</v>
      </c>
      <c r="I1099" s="221"/>
      <c r="J1099" s="216"/>
      <c r="K1099" s="216"/>
      <c r="L1099" s="222"/>
      <c r="M1099" s="223"/>
      <c r="N1099" s="224"/>
      <c r="O1099" s="224"/>
      <c r="P1099" s="224"/>
      <c r="Q1099" s="224"/>
      <c r="R1099" s="224"/>
      <c r="S1099" s="224"/>
      <c r="T1099" s="225"/>
      <c r="AT1099" s="226" t="s">
        <v>219</v>
      </c>
      <c r="AU1099" s="226" t="s">
        <v>80</v>
      </c>
      <c r="AV1099" s="12" t="s">
        <v>80</v>
      </c>
      <c r="AW1099" s="12" t="s">
        <v>35</v>
      </c>
      <c r="AX1099" s="12" t="s">
        <v>71</v>
      </c>
      <c r="AY1099" s="226" t="s">
        <v>210</v>
      </c>
    </row>
    <row r="1100" spans="2:51" s="12" customFormat="1" ht="13.5">
      <c r="B1100" s="215"/>
      <c r="C1100" s="216"/>
      <c r="D1100" s="217" t="s">
        <v>219</v>
      </c>
      <c r="E1100" s="218" t="s">
        <v>21</v>
      </c>
      <c r="F1100" s="219" t="s">
        <v>1745</v>
      </c>
      <c r="G1100" s="216"/>
      <c r="H1100" s="220">
        <v>1</v>
      </c>
      <c r="I1100" s="221"/>
      <c r="J1100" s="216"/>
      <c r="K1100" s="216"/>
      <c r="L1100" s="222"/>
      <c r="M1100" s="223"/>
      <c r="N1100" s="224"/>
      <c r="O1100" s="224"/>
      <c r="P1100" s="224"/>
      <c r="Q1100" s="224"/>
      <c r="R1100" s="224"/>
      <c r="S1100" s="224"/>
      <c r="T1100" s="225"/>
      <c r="AT1100" s="226" t="s">
        <v>219</v>
      </c>
      <c r="AU1100" s="226" t="s">
        <v>80</v>
      </c>
      <c r="AV1100" s="12" t="s">
        <v>80</v>
      </c>
      <c r="AW1100" s="12" t="s">
        <v>35</v>
      </c>
      <c r="AX1100" s="12" t="s">
        <v>71</v>
      </c>
      <c r="AY1100" s="226" t="s">
        <v>210</v>
      </c>
    </row>
    <row r="1101" spans="2:51" s="13" customFormat="1" ht="13.5">
      <c r="B1101" s="227"/>
      <c r="C1101" s="228"/>
      <c r="D1101" s="217" t="s">
        <v>219</v>
      </c>
      <c r="E1101" s="229" t="s">
        <v>21</v>
      </c>
      <c r="F1101" s="230" t="s">
        <v>240</v>
      </c>
      <c r="G1101" s="228"/>
      <c r="H1101" s="231">
        <v>2</v>
      </c>
      <c r="I1101" s="232"/>
      <c r="J1101" s="228"/>
      <c r="K1101" s="228"/>
      <c r="L1101" s="233"/>
      <c r="M1101" s="234"/>
      <c r="N1101" s="235"/>
      <c r="O1101" s="235"/>
      <c r="P1101" s="235"/>
      <c r="Q1101" s="235"/>
      <c r="R1101" s="235"/>
      <c r="S1101" s="235"/>
      <c r="T1101" s="236"/>
      <c r="AT1101" s="237" t="s">
        <v>219</v>
      </c>
      <c r="AU1101" s="237" t="s">
        <v>80</v>
      </c>
      <c r="AV1101" s="13" t="s">
        <v>217</v>
      </c>
      <c r="AW1101" s="13" t="s">
        <v>35</v>
      </c>
      <c r="AX1101" s="13" t="s">
        <v>78</v>
      </c>
      <c r="AY1101" s="237" t="s">
        <v>210</v>
      </c>
    </row>
    <row r="1102" spans="2:65" s="1" customFormat="1" ht="25.5" customHeight="1">
      <c r="B1102" s="41"/>
      <c r="C1102" s="203" t="s">
        <v>1746</v>
      </c>
      <c r="D1102" s="203" t="s">
        <v>212</v>
      </c>
      <c r="E1102" s="204" t="s">
        <v>1747</v>
      </c>
      <c r="F1102" s="205" t="s">
        <v>1748</v>
      </c>
      <c r="G1102" s="206" t="s">
        <v>215</v>
      </c>
      <c r="H1102" s="207">
        <v>2</v>
      </c>
      <c r="I1102" s="208"/>
      <c r="J1102" s="209">
        <f>ROUND(I1102*H1102,2)</f>
        <v>0</v>
      </c>
      <c r="K1102" s="205" t="s">
        <v>216</v>
      </c>
      <c r="L1102" s="61"/>
      <c r="M1102" s="210" t="s">
        <v>21</v>
      </c>
      <c r="N1102" s="211" t="s">
        <v>42</v>
      </c>
      <c r="O1102" s="42"/>
      <c r="P1102" s="212">
        <f>O1102*H1102</f>
        <v>0</v>
      </c>
      <c r="Q1102" s="212">
        <v>0</v>
      </c>
      <c r="R1102" s="212">
        <f>Q1102*H1102</f>
        <v>0</v>
      </c>
      <c r="S1102" s="212">
        <v>0.276</v>
      </c>
      <c r="T1102" s="213">
        <f>S1102*H1102</f>
        <v>0.552</v>
      </c>
      <c r="AR1102" s="25" t="s">
        <v>217</v>
      </c>
      <c r="AT1102" s="25" t="s">
        <v>212</v>
      </c>
      <c r="AU1102" s="25" t="s">
        <v>80</v>
      </c>
      <c r="AY1102" s="25" t="s">
        <v>210</v>
      </c>
      <c r="BE1102" s="214">
        <f>IF(N1102="základní",J1102,0)</f>
        <v>0</v>
      </c>
      <c r="BF1102" s="214">
        <f>IF(N1102="snížená",J1102,0)</f>
        <v>0</v>
      </c>
      <c r="BG1102" s="214">
        <f>IF(N1102="zákl. přenesená",J1102,0)</f>
        <v>0</v>
      </c>
      <c r="BH1102" s="214">
        <f>IF(N1102="sníž. přenesená",J1102,0)</f>
        <v>0</v>
      </c>
      <c r="BI1102" s="214">
        <f>IF(N1102="nulová",J1102,0)</f>
        <v>0</v>
      </c>
      <c r="BJ1102" s="25" t="s">
        <v>78</v>
      </c>
      <c r="BK1102" s="214">
        <f>ROUND(I1102*H1102,2)</f>
        <v>0</v>
      </c>
      <c r="BL1102" s="25" t="s">
        <v>217</v>
      </c>
      <c r="BM1102" s="25" t="s">
        <v>1749</v>
      </c>
    </row>
    <row r="1103" spans="2:51" s="12" customFormat="1" ht="13.5">
      <c r="B1103" s="215"/>
      <c r="C1103" s="216"/>
      <c r="D1103" s="217" t="s">
        <v>219</v>
      </c>
      <c r="E1103" s="218" t="s">
        <v>21</v>
      </c>
      <c r="F1103" s="219" t="s">
        <v>1750</v>
      </c>
      <c r="G1103" s="216"/>
      <c r="H1103" s="220">
        <v>2</v>
      </c>
      <c r="I1103" s="221"/>
      <c r="J1103" s="216"/>
      <c r="K1103" s="216"/>
      <c r="L1103" s="222"/>
      <c r="M1103" s="223"/>
      <c r="N1103" s="224"/>
      <c r="O1103" s="224"/>
      <c r="P1103" s="224"/>
      <c r="Q1103" s="224"/>
      <c r="R1103" s="224"/>
      <c r="S1103" s="224"/>
      <c r="T1103" s="225"/>
      <c r="AT1103" s="226" t="s">
        <v>219</v>
      </c>
      <c r="AU1103" s="226" t="s">
        <v>80</v>
      </c>
      <c r="AV1103" s="12" t="s">
        <v>80</v>
      </c>
      <c r="AW1103" s="12" t="s">
        <v>35</v>
      </c>
      <c r="AX1103" s="12" t="s">
        <v>78</v>
      </c>
      <c r="AY1103" s="226" t="s">
        <v>210</v>
      </c>
    </row>
    <row r="1104" spans="2:65" s="1" customFormat="1" ht="25.5" customHeight="1">
      <c r="B1104" s="41"/>
      <c r="C1104" s="203" t="s">
        <v>1751</v>
      </c>
      <c r="D1104" s="203" t="s">
        <v>212</v>
      </c>
      <c r="E1104" s="204" t="s">
        <v>1752</v>
      </c>
      <c r="F1104" s="205" t="s">
        <v>1753</v>
      </c>
      <c r="G1104" s="206" t="s">
        <v>231</v>
      </c>
      <c r="H1104" s="207">
        <v>0.33</v>
      </c>
      <c r="I1104" s="208"/>
      <c r="J1104" s="209">
        <f>ROUND(I1104*H1104,2)</f>
        <v>0</v>
      </c>
      <c r="K1104" s="205" t="s">
        <v>216</v>
      </c>
      <c r="L1104" s="61"/>
      <c r="M1104" s="210" t="s">
        <v>21</v>
      </c>
      <c r="N1104" s="211" t="s">
        <v>42</v>
      </c>
      <c r="O1104" s="42"/>
      <c r="P1104" s="212">
        <f>O1104*H1104</f>
        <v>0</v>
      </c>
      <c r="Q1104" s="212">
        <v>0</v>
      </c>
      <c r="R1104" s="212">
        <f>Q1104*H1104</f>
        <v>0</v>
      </c>
      <c r="S1104" s="212">
        <v>1.8</v>
      </c>
      <c r="T1104" s="213">
        <f>S1104*H1104</f>
        <v>0.5940000000000001</v>
      </c>
      <c r="AR1104" s="25" t="s">
        <v>217</v>
      </c>
      <c r="AT1104" s="25" t="s">
        <v>212</v>
      </c>
      <c r="AU1104" s="25" t="s">
        <v>80</v>
      </c>
      <c r="AY1104" s="25" t="s">
        <v>210</v>
      </c>
      <c r="BE1104" s="214">
        <f>IF(N1104="základní",J1104,0)</f>
        <v>0</v>
      </c>
      <c r="BF1104" s="214">
        <f>IF(N1104="snížená",J1104,0)</f>
        <v>0</v>
      </c>
      <c r="BG1104" s="214">
        <f>IF(N1104="zákl. přenesená",J1104,0)</f>
        <v>0</v>
      </c>
      <c r="BH1104" s="214">
        <f>IF(N1104="sníž. přenesená",J1104,0)</f>
        <v>0</v>
      </c>
      <c r="BI1104" s="214">
        <f>IF(N1104="nulová",J1104,0)</f>
        <v>0</v>
      </c>
      <c r="BJ1104" s="25" t="s">
        <v>78</v>
      </c>
      <c r="BK1104" s="214">
        <f>ROUND(I1104*H1104,2)</f>
        <v>0</v>
      </c>
      <c r="BL1104" s="25" t="s">
        <v>217</v>
      </c>
      <c r="BM1104" s="25" t="s">
        <v>1754</v>
      </c>
    </row>
    <row r="1105" spans="2:51" s="12" customFormat="1" ht="13.5">
      <c r="B1105" s="215"/>
      <c r="C1105" s="216"/>
      <c r="D1105" s="217" t="s">
        <v>219</v>
      </c>
      <c r="E1105" s="218" t="s">
        <v>21</v>
      </c>
      <c r="F1105" s="219" t="s">
        <v>1755</v>
      </c>
      <c r="G1105" s="216"/>
      <c r="H1105" s="220">
        <v>0.21</v>
      </c>
      <c r="I1105" s="221"/>
      <c r="J1105" s="216"/>
      <c r="K1105" s="216"/>
      <c r="L1105" s="222"/>
      <c r="M1105" s="223"/>
      <c r="N1105" s="224"/>
      <c r="O1105" s="224"/>
      <c r="P1105" s="224"/>
      <c r="Q1105" s="224"/>
      <c r="R1105" s="224"/>
      <c r="S1105" s="224"/>
      <c r="T1105" s="225"/>
      <c r="AT1105" s="226" t="s">
        <v>219</v>
      </c>
      <c r="AU1105" s="226" t="s">
        <v>80</v>
      </c>
      <c r="AV1105" s="12" t="s">
        <v>80</v>
      </c>
      <c r="AW1105" s="12" t="s">
        <v>35</v>
      </c>
      <c r="AX1105" s="12" t="s">
        <v>71</v>
      </c>
      <c r="AY1105" s="226" t="s">
        <v>210</v>
      </c>
    </row>
    <row r="1106" spans="2:51" s="12" customFormat="1" ht="13.5">
      <c r="B1106" s="215"/>
      <c r="C1106" s="216"/>
      <c r="D1106" s="217" t="s">
        <v>219</v>
      </c>
      <c r="E1106" s="218" t="s">
        <v>21</v>
      </c>
      <c r="F1106" s="219" t="s">
        <v>1756</v>
      </c>
      <c r="G1106" s="216"/>
      <c r="H1106" s="220">
        <v>0.12</v>
      </c>
      <c r="I1106" s="221"/>
      <c r="J1106" s="216"/>
      <c r="K1106" s="216"/>
      <c r="L1106" s="222"/>
      <c r="M1106" s="223"/>
      <c r="N1106" s="224"/>
      <c r="O1106" s="224"/>
      <c r="P1106" s="224"/>
      <c r="Q1106" s="224"/>
      <c r="R1106" s="224"/>
      <c r="S1106" s="224"/>
      <c r="T1106" s="225"/>
      <c r="AT1106" s="226" t="s">
        <v>219</v>
      </c>
      <c r="AU1106" s="226" t="s">
        <v>80</v>
      </c>
      <c r="AV1106" s="12" t="s">
        <v>80</v>
      </c>
      <c r="AW1106" s="12" t="s">
        <v>35</v>
      </c>
      <c r="AX1106" s="12" t="s">
        <v>71</v>
      </c>
      <c r="AY1106" s="226" t="s">
        <v>210</v>
      </c>
    </row>
    <row r="1107" spans="2:51" s="13" customFormat="1" ht="13.5">
      <c r="B1107" s="227"/>
      <c r="C1107" s="228"/>
      <c r="D1107" s="217" t="s">
        <v>219</v>
      </c>
      <c r="E1107" s="229" t="s">
        <v>21</v>
      </c>
      <c r="F1107" s="230" t="s">
        <v>240</v>
      </c>
      <c r="G1107" s="228"/>
      <c r="H1107" s="231">
        <v>0.33</v>
      </c>
      <c r="I1107" s="232"/>
      <c r="J1107" s="228"/>
      <c r="K1107" s="228"/>
      <c r="L1107" s="233"/>
      <c r="M1107" s="234"/>
      <c r="N1107" s="235"/>
      <c r="O1107" s="235"/>
      <c r="P1107" s="235"/>
      <c r="Q1107" s="235"/>
      <c r="R1107" s="235"/>
      <c r="S1107" s="235"/>
      <c r="T1107" s="236"/>
      <c r="AT1107" s="237" t="s">
        <v>219</v>
      </c>
      <c r="AU1107" s="237" t="s">
        <v>80</v>
      </c>
      <c r="AV1107" s="13" t="s">
        <v>217</v>
      </c>
      <c r="AW1107" s="13" t="s">
        <v>35</v>
      </c>
      <c r="AX1107" s="13" t="s">
        <v>78</v>
      </c>
      <c r="AY1107" s="237" t="s">
        <v>210</v>
      </c>
    </row>
    <row r="1108" spans="2:65" s="1" customFormat="1" ht="25.5" customHeight="1">
      <c r="B1108" s="41"/>
      <c r="C1108" s="203" t="s">
        <v>1757</v>
      </c>
      <c r="D1108" s="203" t="s">
        <v>212</v>
      </c>
      <c r="E1108" s="204" t="s">
        <v>1758</v>
      </c>
      <c r="F1108" s="205" t="s">
        <v>1759</v>
      </c>
      <c r="G1108" s="206" t="s">
        <v>231</v>
      </c>
      <c r="H1108" s="207">
        <v>3.471</v>
      </c>
      <c r="I1108" s="208"/>
      <c r="J1108" s="209">
        <f>ROUND(I1108*H1108,2)</f>
        <v>0</v>
      </c>
      <c r="K1108" s="205" t="s">
        <v>216</v>
      </c>
      <c r="L1108" s="61"/>
      <c r="M1108" s="210" t="s">
        <v>21</v>
      </c>
      <c r="N1108" s="211" t="s">
        <v>42</v>
      </c>
      <c r="O1108" s="42"/>
      <c r="P1108" s="212">
        <f>O1108*H1108</f>
        <v>0</v>
      </c>
      <c r="Q1108" s="212">
        <v>0</v>
      </c>
      <c r="R1108" s="212">
        <f>Q1108*H1108</f>
        <v>0</v>
      </c>
      <c r="S1108" s="212">
        <v>1.8</v>
      </c>
      <c r="T1108" s="213">
        <f>S1108*H1108</f>
        <v>6.247800000000001</v>
      </c>
      <c r="AR1108" s="25" t="s">
        <v>217</v>
      </c>
      <c r="AT1108" s="25" t="s">
        <v>212</v>
      </c>
      <c r="AU1108" s="25" t="s">
        <v>80</v>
      </c>
      <c r="AY1108" s="25" t="s">
        <v>210</v>
      </c>
      <c r="BE1108" s="214">
        <f>IF(N1108="základní",J1108,0)</f>
        <v>0</v>
      </c>
      <c r="BF1108" s="214">
        <f>IF(N1108="snížená",J1108,0)</f>
        <v>0</v>
      </c>
      <c r="BG1108" s="214">
        <f>IF(N1108="zákl. přenesená",J1108,0)</f>
        <v>0</v>
      </c>
      <c r="BH1108" s="214">
        <f>IF(N1108="sníž. přenesená",J1108,0)</f>
        <v>0</v>
      </c>
      <c r="BI1108" s="214">
        <f>IF(N1108="nulová",J1108,0)</f>
        <v>0</v>
      </c>
      <c r="BJ1108" s="25" t="s">
        <v>78</v>
      </c>
      <c r="BK1108" s="214">
        <f>ROUND(I1108*H1108,2)</f>
        <v>0</v>
      </c>
      <c r="BL1108" s="25" t="s">
        <v>217</v>
      </c>
      <c r="BM1108" s="25" t="s">
        <v>1760</v>
      </c>
    </row>
    <row r="1109" spans="2:51" s="12" customFormat="1" ht="13.5">
      <c r="B1109" s="215"/>
      <c r="C1109" s="216"/>
      <c r="D1109" s="217" t="s">
        <v>219</v>
      </c>
      <c r="E1109" s="218" t="s">
        <v>21</v>
      </c>
      <c r="F1109" s="219" t="s">
        <v>1761</v>
      </c>
      <c r="G1109" s="216"/>
      <c r="H1109" s="220">
        <v>0.432</v>
      </c>
      <c r="I1109" s="221"/>
      <c r="J1109" s="216"/>
      <c r="K1109" s="216"/>
      <c r="L1109" s="222"/>
      <c r="M1109" s="223"/>
      <c r="N1109" s="224"/>
      <c r="O1109" s="224"/>
      <c r="P1109" s="224"/>
      <c r="Q1109" s="224"/>
      <c r="R1109" s="224"/>
      <c r="S1109" s="224"/>
      <c r="T1109" s="225"/>
      <c r="AT1109" s="226" t="s">
        <v>219</v>
      </c>
      <c r="AU1109" s="226" t="s">
        <v>80</v>
      </c>
      <c r="AV1109" s="12" t="s">
        <v>80</v>
      </c>
      <c r="AW1109" s="12" t="s">
        <v>35</v>
      </c>
      <c r="AX1109" s="12" t="s">
        <v>71</v>
      </c>
      <c r="AY1109" s="226" t="s">
        <v>210</v>
      </c>
    </row>
    <row r="1110" spans="2:51" s="12" customFormat="1" ht="13.5">
      <c r="B1110" s="215"/>
      <c r="C1110" s="216"/>
      <c r="D1110" s="217" t="s">
        <v>219</v>
      </c>
      <c r="E1110" s="218" t="s">
        <v>21</v>
      </c>
      <c r="F1110" s="219" t="s">
        <v>1762</v>
      </c>
      <c r="G1110" s="216"/>
      <c r="H1110" s="220">
        <v>0.813</v>
      </c>
      <c r="I1110" s="221"/>
      <c r="J1110" s="216"/>
      <c r="K1110" s="216"/>
      <c r="L1110" s="222"/>
      <c r="M1110" s="223"/>
      <c r="N1110" s="224"/>
      <c r="O1110" s="224"/>
      <c r="P1110" s="224"/>
      <c r="Q1110" s="224"/>
      <c r="R1110" s="224"/>
      <c r="S1110" s="224"/>
      <c r="T1110" s="225"/>
      <c r="AT1110" s="226" t="s">
        <v>219</v>
      </c>
      <c r="AU1110" s="226" t="s">
        <v>80</v>
      </c>
      <c r="AV1110" s="12" t="s">
        <v>80</v>
      </c>
      <c r="AW1110" s="12" t="s">
        <v>35</v>
      </c>
      <c r="AX1110" s="12" t="s">
        <v>71</v>
      </c>
      <c r="AY1110" s="226" t="s">
        <v>210</v>
      </c>
    </row>
    <row r="1111" spans="2:51" s="12" customFormat="1" ht="13.5">
      <c r="B1111" s="215"/>
      <c r="C1111" s="216"/>
      <c r="D1111" s="217" t="s">
        <v>219</v>
      </c>
      <c r="E1111" s="218" t="s">
        <v>21</v>
      </c>
      <c r="F1111" s="219" t="s">
        <v>1763</v>
      </c>
      <c r="G1111" s="216"/>
      <c r="H1111" s="220">
        <v>0.87</v>
      </c>
      <c r="I1111" s="221"/>
      <c r="J1111" s="216"/>
      <c r="K1111" s="216"/>
      <c r="L1111" s="222"/>
      <c r="M1111" s="223"/>
      <c r="N1111" s="224"/>
      <c r="O1111" s="224"/>
      <c r="P1111" s="224"/>
      <c r="Q1111" s="224"/>
      <c r="R1111" s="224"/>
      <c r="S1111" s="224"/>
      <c r="T1111" s="225"/>
      <c r="AT1111" s="226" t="s">
        <v>219</v>
      </c>
      <c r="AU1111" s="226" t="s">
        <v>80</v>
      </c>
      <c r="AV1111" s="12" t="s">
        <v>80</v>
      </c>
      <c r="AW1111" s="12" t="s">
        <v>35</v>
      </c>
      <c r="AX1111" s="12" t="s">
        <v>71</v>
      </c>
      <c r="AY1111" s="226" t="s">
        <v>210</v>
      </c>
    </row>
    <row r="1112" spans="2:51" s="12" customFormat="1" ht="13.5">
      <c r="B1112" s="215"/>
      <c r="C1112" s="216"/>
      <c r="D1112" s="217" t="s">
        <v>219</v>
      </c>
      <c r="E1112" s="218" t="s">
        <v>21</v>
      </c>
      <c r="F1112" s="219" t="s">
        <v>1764</v>
      </c>
      <c r="G1112" s="216"/>
      <c r="H1112" s="220">
        <v>0.739</v>
      </c>
      <c r="I1112" s="221"/>
      <c r="J1112" s="216"/>
      <c r="K1112" s="216"/>
      <c r="L1112" s="222"/>
      <c r="M1112" s="223"/>
      <c r="N1112" s="224"/>
      <c r="O1112" s="224"/>
      <c r="P1112" s="224"/>
      <c r="Q1112" s="224"/>
      <c r="R1112" s="224"/>
      <c r="S1112" s="224"/>
      <c r="T1112" s="225"/>
      <c r="AT1112" s="226" t="s">
        <v>219</v>
      </c>
      <c r="AU1112" s="226" t="s">
        <v>80</v>
      </c>
      <c r="AV1112" s="12" t="s">
        <v>80</v>
      </c>
      <c r="AW1112" s="12" t="s">
        <v>35</v>
      </c>
      <c r="AX1112" s="12" t="s">
        <v>71</v>
      </c>
      <c r="AY1112" s="226" t="s">
        <v>210</v>
      </c>
    </row>
    <row r="1113" spans="2:51" s="12" customFormat="1" ht="13.5">
      <c r="B1113" s="215"/>
      <c r="C1113" s="216"/>
      <c r="D1113" s="217" t="s">
        <v>219</v>
      </c>
      <c r="E1113" s="218" t="s">
        <v>21</v>
      </c>
      <c r="F1113" s="219" t="s">
        <v>1765</v>
      </c>
      <c r="G1113" s="216"/>
      <c r="H1113" s="220">
        <v>0.617</v>
      </c>
      <c r="I1113" s="221"/>
      <c r="J1113" s="216"/>
      <c r="K1113" s="216"/>
      <c r="L1113" s="222"/>
      <c r="M1113" s="223"/>
      <c r="N1113" s="224"/>
      <c r="O1113" s="224"/>
      <c r="P1113" s="224"/>
      <c r="Q1113" s="224"/>
      <c r="R1113" s="224"/>
      <c r="S1113" s="224"/>
      <c r="T1113" s="225"/>
      <c r="AT1113" s="226" t="s">
        <v>219</v>
      </c>
      <c r="AU1113" s="226" t="s">
        <v>80</v>
      </c>
      <c r="AV1113" s="12" t="s">
        <v>80</v>
      </c>
      <c r="AW1113" s="12" t="s">
        <v>35</v>
      </c>
      <c r="AX1113" s="12" t="s">
        <v>71</v>
      </c>
      <c r="AY1113" s="226" t="s">
        <v>210</v>
      </c>
    </row>
    <row r="1114" spans="2:51" s="13" customFormat="1" ht="13.5">
      <c r="B1114" s="227"/>
      <c r="C1114" s="228"/>
      <c r="D1114" s="217" t="s">
        <v>219</v>
      </c>
      <c r="E1114" s="229" t="s">
        <v>21</v>
      </c>
      <c r="F1114" s="230" t="s">
        <v>240</v>
      </c>
      <c r="G1114" s="228"/>
      <c r="H1114" s="231">
        <v>3.471</v>
      </c>
      <c r="I1114" s="232"/>
      <c r="J1114" s="228"/>
      <c r="K1114" s="228"/>
      <c r="L1114" s="233"/>
      <c r="M1114" s="234"/>
      <c r="N1114" s="235"/>
      <c r="O1114" s="235"/>
      <c r="P1114" s="235"/>
      <c r="Q1114" s="235"/>
      <c r="R1114" s="235"/>
      <c r="S1114" s="235"/>
      <c r="T1114" s="236"/>
      <c r="AT1114" s="237" t="s">
        <v>219</v>
      </c>
      <c r="AU1114" s="237" t="s">
        <v>80</v>
      </c>
      <c r="AV1114" s="13" t="s">
        <v>217</v>
      </c>
      <c r="AW1114" s="13" t="s">
        <v>35</v>
      </c>
      <c r="AX1114" s="13" t="s">
        <v>78</v>
      </c>
      <c r="AY1114" s="237" t="s">
        <v>210</v>
      </c>
    </row>
    <row r="1115" spans="2:65" s="1" customFormat="1" ht="25.5" customHeight="1">
      <c r="B1115" s="41"/>
      <c r="C1115" s="203" t="s">
        <v>1766</v>
      </c>
      <c r="D1115" s="203" t="s">
        <v>212</v>
      </c>
      <c r="E1115" s="204" t="s">
        <v>1767</v>
      </c>
      <c r="F1115" s="205" t="s">
        <v>1768</v>
      </c>
      <c r="G1115" s="206" t="s">
        <v>226</v>
      </c>
      <c r="H1115" s="207">
        <v>2.73</v>
      </c>
      <c r="I1115" s="208"/>
      <c r="J1115" s="209">
        <f>ROUND(I1115*H1115,2)</f>
        <v>0</v>
      </c>
      <c r="K1115" s="205" t="s">
        <v>216</v>
      </c>
      <c r="L1115" s="61"/>
      <c r="M1115" s="210" t="s">
        <v>21</v>
      </c>
      <c r="N1115" s="211" t="s">
        <v>42</v>
      </c>
      <c r="O1115" s="42"/>
      <c r="P1115" s="212">
        <f>O1115*H1115</f>
        <v>0</v>
      </c>
      <c r="Q1115" s="212">
        <v>0</v>
      </c>
      <c r="R1115" s="212">
        <f>Q1115*H1115</f>
        <v>0</v>
      </c>
      <c r="S1115" s="212">
        <v>0.27</v>
      </c>
      <c r="T1115" s="213">
        <f>S1115*H1115</f>
        <v>0.7371000000000001</v>
      </c>
      <c r="AR1115" s="25" t="s">
        <v>217</v>
      </c>
      <c r="AT1115" s="25" t="s">
        <v>212</v>
      </c>
      <c r="AU1115" s="25" t="s">
        <v>80</v>
      </c>
      <c r="AY1115" s="25" t="s">
        <v>210</v>
      </c>
      <c r="BE1115" s="214">
        <f>IF(N1115="základní",J1115,0)</f>
        <v>0</v>
      </c>
      <c r="BF1115" s="214">
        <f>IF(N1115="snížená",J1115,0)</f>
        <v>0</v>
      </c>
      <c r="BG1115" s="214">
        <f>IF(N1115="zákl. přenesená",J1115,0)</f>
        <v>0</v>
      </c>
      <c r="BH1115" s="214">
        <f>IF(N1115="sníž. přenesená",J1115,0)</f>
        <v>0</v>
      </c>
      <c r="BI1115" s="214">
        <f>IF(N1115="nulová",J1115,0)</f>
        <v>0</v>
      </c>
      <c r="BJ1115" s="25" t="s">
        <v>78</v>
      </c>
      <c r="BK1115" s="214">
        <f>ROUND(I1115*H1115,2)</f>
        <v>0</v>
      </c>
      <c r="BL1115" s="25" t="s">
        <v>217</v>
      </c>
      <c r="BM1115" s="25" t="s">
        <v>1769</v>
      </c>
    </row>
    <row r="1116" spans="2:51" s="12" customFormat="1" ht="13.5">
      <c r="B1116" s="215"/>
      <c r="C1116" s="216"/>
      <c r="D1116" s="217" t="s">
        <v>219</v>
      </c>
      <c r="E1116" s="218" t="s">
        <v>21</v>
      </c>
      <c r="F1116" s="219" t="s">
        <v>1770</v>
      </c>
      <c r="G1116" s="216"/>
      <c r="H1116" s="220">
        <v>2.73</v>
      </c>
      <c r="I1116" s="221"/>
      <c r="J1116" s="216"/>
      <c r="K1116" s="216"/>
      <c r="L1116" s="222"/>
      <c r="M1116" s="223"/>
      <c r="N1116" s="224"/>
      <c r="O1116" s="224"/>
      <c r="P1116" s="224"/>
      <c r="Q1116" s="224"/>
      <c r="R1116" s="224"/>
      <c r="S1116" s="224"/>
      <c r="T1116" s="225"/>
      <c r="AT1116" s="226" t="s">
        <v>219</v>
      </c>
      <c r="AU1116" s="226" t="s">
        <v>80</v>
      </c>
      <c r="AV1116" s="12" t="s">
        <v>80</v>
      </c>
      <c r="AW1116" s="12" t="s">
        <v>35</v>
      </c>
      <c r="AX1116" s="12" t="s">
        <v>78</v>
      </c>
      <c r="AY1116" s="226" t="s">
        <v>210</v>
      </c>
    </row>
    <row r="1117" spans="2:65" s="1" customFormat="1" ht="25.5" customHeight="1">
      <c r="B1117" s="41"/>
      <c r="C1117" s="203" t="s">
        <v>1771</v>
      </c>
      <c r="D1117" s="203" t="s">
        <v>212</v>
      </c>
      <c r="E1117" s="204" t="s">
        <v>1772</v>
      </c>
      <c r="F1117" s="205" t="s">
        <v>1773</v>
      </c>
      <c r="G1117" s="206" t="s">
        <v>231</v>
      </c>
      <c r="H1117" s="207">
        <v>0.664</v>
      </c>
      <c r="I1117" s="208"/>
      <c r="J1117" s="209">
        <f>ROUND(I1117*H1117,2)</f>
        <v>0</v>
      </c>
      <c r="K1117" s="205" t="s">
        <v>216</v>
      </c>
      <c r="L1117" s="61"/>
      <c r="M1117" s="210" t="s">
        <v>21</v>
      </c>
      <c r="N1117" s="211" t="s">
        <v>42</v>
      </c>
      <c r="O1117" s="42"/>
      <c r="P1117" s="212">
        <f>O1117*H1117</f>
        <v>0</v>
      </c>
      <c r="Q1117" s="212">
        <v>0</v>
      </c>
      <c r="R1117" s="212">
        <f>Q1117*H1117</f>
        <v>0</v>
      </c>
      <c r="S1117" s="212">
        <v>1.8</v>
      </c>
      <c r="T1117" s="213">
        <f>S1117*H1117</f>
        <v>1.1952</v>
      </c>
      <c r="AR1117" s="25" t="s">
        <v>217</v>
      </c>
      <c r="AT1117" s="25" t="s">
        <v>212</v>
      </c>
      <c r="AU1117" s="25" t="s">
        <v>80</v>
      </c>
      <c r="AY1117" s="25" t="s">
        <v>210</v>
      </c>
      <c r="BE1117" s="214">
        <f>IF(N1117="základní",J1117,0)</f>
        <v>0</v>
      </c>
      <c r="BF1117" s="214">
        <f>IF(N1117="snížená",J1117,0)</f>
        <v>0</v>
      </c>
      <c r="BG1117" s="214">
        <f>IF(N1117="zákl. přenesená",J1117,0)</f>
        <v>0</v>
      </c>
      <c r="BH1117" s="214">
        <f>IF(N1117="sníž. přenesená",J1117,0)</f>
        <v>0</v>
      </c>
      <c r="BI1117" s="214">
        <f>IF(N1117="nulová",J1117,0)</f>
        <v>0</v>
      </c>
      <c r="BJ1117" s="25" t="s">
        <v>78</v>
      </c>
      <c r="BK1117" s="214">
        <f>ROUND(I1117*H1117,2)</f>
        <v>0</v>
      </c>
      <c r="BL1117" s="25" t="s">
        <v>217</v>
      </c>
      <c r="BM1117" s="25" t="s">
        <v>1774</v>
      </c>
    </row>
    <row r="1118" spans="2:51" s="12" customFormat="1" ht="13.5">
      <c r="B1118" s="215"/>
      <c r="C1118" s="216"/>
      <c r="D1118" s="217" t="s">
        <v>219</v>
      </c>
      <c r="E1118" s="218" t="s">
        <v>21</v>
      </c>
      <c r="F1118" s="219" t="s">
        <v>1775</v>
      </c>
      <c r="G1118" s="216"/>
      <c r="H1118" s="220">
        <v>0.664</v>
      </c>
      <c r="I1118" s="221"/>
      <c r="J1118" s="216"/>
      <c r="K1118" s="216"/>
      <c r="L1118" s="222"/>
      <c r="M1118" s="223"/>
      <c r="N1118" s="224"/>
      <c r="O1118" s="224"/>
      <c r="P1118" s="224"/>
      <c r="Q1118" s="224"/>
      <c r="R1118" s="224"/>
      <c r="S1118" s="224"/>
      <c r="T1118" s="225"/>
      <c r="AT1118" s="226" t="s">
        <v>219</v>
      </c>
      <c r="AU1118" s="226" t="s">
        <v>80</v>
      </c>
      <c r="AV1118" s="12" t="s">
        <v>80</v>
      </c>
      <c r="AW1118" s="12" t="s">
        <v>35</v>
      </c>
      <c r="AX1118" s="12" t="s">
        <v>78</v>
      </c>
      <c r="AY1118" s="226" t="s">
        <v>210</v>
      </c>
    </row>
    <row r="1119" spans="2:65" s="1" customFormat="1" ht="25.5" customHeight="1">
      <c r="B1119" s="41"/>
      <c r="C1119" s="203" t="s">
        <v>1776</v>
      </c>
      <c r="D1119" s="203" t="s">
        <v>212</v>
      </c>
      <c r="E1119" s="204" t="s">
        <v>1777</v>
      </c>
      <c r="F1119" s="205" t="s">
        <v>1778</v>
      </c>
      <c r="G1119" s="206" t="s">
        <v>231</v>
      </c>
      <c r="H1119" s="207">
        <v>13.094</v>
      </c>
      <c r="I1119" s="208"/>
      <c r="J1119" s="209">
        <f>ROUND(I1119*H1119,2)</f>
        <v>0</v>
      </c>
      <c r="K1119" s="205" t="s">
        <v>216</v>
      </c>
      <c r="L1119" s="61"/>
      <c r="M1119" s="210" t="s">
        <v>21</v>
      </c>
      <c r="N1119" s="211" t="s">
        <v>42</v>
      </c>
      <c r="O1119" s="42"/>
      <c r="P1119" s="212">
        <f>O1119*H1119</f>
        <v>0</v>
      </c>
      <c r="Q1119" s="212">
        <v>0</v>
      </c>
      <c r="R1119" s="212">
        <f>Q1119*H1119</f>
        <v>0</v>
      </c>
      <c r="S1119" s="212">
        <v>1.8</v>
      </c>
      <c r="T1119" s="213">
        <f>S1119*H1119</f>
        <v>23.5692</v>
      </c>
      <c r="AR1119" s="25" t="s">
        <v>217</v>
      </c>
      <c r="AT1119" s="25" t="s">
        <v>212</v>
      </c>
      <c r="AU1119" s="25" t="s">
        <v>80</v>
      </c>
      <c r="AY1119" s="25" t="s">
        <v>210</v>
      </c>
      <c r="BE1119" s="214">
        <f>IF(N1119="základní",J1119,0)</f>
        <v>0</v>
      </c>
      <c r="BF1119" s="214">
        <f>IF(N1119="snížená",J1119,0)</f>
        <v>0</v>
      </c>
      <c r="BG1119" s="214">
        <f>IF(N1119="zákl. přenesená",J1119,0)</f>
        <v>0</v>
      </c>
      <c r="BH1119" s="214">
        <f>IF(N1119="sníž. přenesená",J1119,0)</f>
        <v>0</v>
      </c>
      <c r="BI1119" s="214">
        <f>IF(N1119="nulová",J1119,0)</f>
        <v>0</v>
      </c>
      <c r="BJ1119" s="25" t="s">
        <v>78</v>
      </c>
      <c r="BK1119" s="214">
        <f>ROUND(I1119*H1119,2)</f>
        <v>0</v>
      </c>
      <c r="BL1119" s="25" t="s">
        <v>217</v>
      </c>
      <c r="BM1119" s="25" t="s">
        <v>1779</v>
      </c>
    </row>
    <row r="1120" spans="2:51" s="12" customFormat="1" ht="40.5">
      <c r="B1120" s="215"/>
      <c r="C1120" s="216"/>
      <c r="D1120" s="217" t="s">
        <v>219</v>
      </c>
      <c r="E1120" s="218" t="s">
        <v>21</v>
      </c>
      <c r="F1120" s="219" t="s">
        <v>1780</v>
      </c>
      <c r="G1120" s="216"/>
      <c r="H1120" s="220">
        <v>7.777</v>
      </c>
      <c r="I1120" s="221"/>
      <c r="J1120" s="216"/>
      <c r="K1120" s="216"/>
      <c r="L1120" s="222"/>
      <c r="M1120" s="223"/>
      <c r="N1120" s="224"/>
      <c r="O1120" s="224"/>
      <c r="P1120" s="224"/>
      <c r="Q1120" s="224"/>
      <c r="R1120" s="224"/>
      <c r="S1120" s="224"/>
      <c r="T1120" s="225"/>
      <c r="AT1120" s="226" t="s">
        <v>219</v>
      </c>
      <c r="AU1120" s="226" t="s">
        <v>80</v>
      </c>
      <c r="AV1120" s="12" t="s">
        <v>80</v>
      </c>
      <c r="AW1120" s="12" t="s">
        <v>35</v>
      </c>
      <c r="AX1120" s="12" t="s">
        <v>71</v>
      </c>
      <c r="AY1120" s="226" t="s">
        <v>210</v>
      </c>
    </row>
    <row r="1121" spans="2:51" s="12" customFormat="1" ht="13.5">
      <c r="B1121" s="215"/>
      <c r="C1121" s="216"/>
      <c r="D1121" s="217" t="s">
        <v>219</v>
      </c>
      <c r="E1121" s="218" t="s">
        <v>21</v>
      </c>
      <c r="F1121" s="219" t="s">
        <v>1781</v>
      </c>
      <c r="G1121" s="216"/>
      <c r="H1121" s="220">
        <v>5.317</v>
      </c>
      <c r="I1121" s="221"/>
      <c r="J1121" s="216"/>
      <c r="K1121" s="216"/>
      <c r="L1121" s="222"/>
      <c r="M1121" s="223"/>
      <c r="N1121" s="224"/>
      <c r="O1121" s="224"/>
      <c r="P1121" s="224"/>
      <c r="Q1121" s="224"/>
      <c r="R1121" s="224"/>
      <c r="S1121" s="224"/>
      <c r="T1121" s="225"/>
      <c r="AT1121" s="226" t="s">
        <v>219</v>
      </c>
      <c r="AU1121" s="226" t="s">
        <v>80</v>
      </c>
      <c r="AV1121" s="12" t="s">
        <v>80</v>
      </c>
      <c r="AW1121" s="12" t="s">
        <v>35</v>
      </c>
      <c r="AX1121" s="12" t="s">
        <v>71</v>
      </c>
      <c r="AY1121" s="226" t="s">
        <v>210</v>
      </c>
    </row>
    <row r="1122" spans="2:51" s="13" customFormat="1" ht="13.5">
      <c r="B1122" s="227"/>
      <c r="C1122" s="228"/>
      <c r="D1122" s="217" t="s">
        <v>219</v>
      </c>
      <c r="E1122" s="229" t="s">
        <v>21</v>
      </c>
      <c r="F1122" s="230" t="s">
        <v>240</v>
      </c>
      <c r="G1122" s="228"/>
      <c r="H1122" s="231">
        <v>13.094</v>
      </c>
      <c r="I1122" s="232"/>
      <c r="J1122" s="228"/>
      <c r="K1122" s="228"/>
      <c r="L1122" s="233"/>
      <c r="M1122" s="234"/>
      <c r="N1122" s="235"/>
      <c r="O1122" s="235"/>
      <c r="P1122" s="235"/>
      <c r="Q1122" s="235"/>
      <c r="R1122" s="235"/>
      <c r="S1122" s="235"/>
      <c r="T1122" s="236"/>
      <c r="AT1122" s="237" t="s">
        <v>219</v>
      </c>
      <c r="AU1122" s="237" t="s">
        <v>80</v>
      </c>
      <c r="AV1122" s="13" t="s">
        <v>217</v>
      </c>
      <c r="AW1122" s="13" t="s">
        <v>35</v>
      </c>
      <c r="AX1122" s="13" t="s">
        <v>78</v>
      </c>
      <c r="AY1122" s="237" t="s">
        <v>210</v>
      </c>
    </row>
    <row r="1123" spans="2:65" s="1" customFormat="1" ht="25.5" customHeight="1">
      <c r="B1123" s="41"/>
      <c r="C1123" s="203" t="s">
        <v>1782</v>
      </c>
      <c r="D1123" s="203" t="s">
        <v>212</v>
      </c>
      <c r="E1123" s="204" t="s">
        <v>1783</v>
      </c>
      <c r="F1123" s="205" t="s">
        <v>1784</v>
      </c>
      <c r="G1123" s="206" t="s">
        <v>215</v>
      </c>
      <c r="H1123" s="207">
        <v>2</v>
      </c>
      <c r="I1123" s="208"/>
      <c r="J1123" s="209">
        <f>ROUND(I1123*H1123,2)</f>
        <v>0</v>
      </c>
      <c r="K1123" s="205" t="s">
        <v>216</v>
      </c>
      <c r="L1123" s="61"/>
      <c r="M1123" s="210" t="s">
        <v>21</v>
      </c>
      <c r="N1123" s="211" t="s">
        <v>42</v>
      </c>
      <c r="O1123" s="42"/>
      <c r="P1123" s="212">
        <f>O1123*H1123</f>
        <v>0</v>
      </c>
      <c r="Q1123" s="212">
        <v>0</v>
      </c>
      <c r="R1123" s="212">
        <f>Q1123*H1123</f>
        <v>0</v>
      </c>
      <c r="S1123" s="212">
        <v>0.119</v>
      </c>
      <c r="T1123" s="213">
        <f>S1123*H1123</f>
        <v>0.238</v>
      </c>
      <c r="AR1123" s="25" t="s">
        <v>217</v>
      </c>
      <c r="AT1123" s="25" t="s">
        <v>212</v>
      </c>
      <c r="AU1123" s="25" t="s">
        <v>80</v>
      </c>
      <c r="AY1123" s="25" t="s">
        <v>210</v>
      </c>
      <c r="BE1123" s="214">
        <f>IF(N1123="základní",J1123,0)</f>
        <v>0</v>
      </c>
      <c r="BF1123" s="214">
        <f>IF(N1123="snížená",J1123,0)</f>
        <v>0</v>
      </c>
      <c r="BG1123" s="214">
        <f>IF(N1123="zákl. přenesená",J1123,0)</f>
        <v>0</v>
      </c>
      <c r="BH1123" s="214">
        <f>IF(N1123="sníž. přenesená",J1123,0)</f>
        <v>0</v>
      </c>
      <c r="BI1123" s="214">
        <f>IF(N1123="nulová",J1123,0)</f>
        <v>0</v>
      </c>
      <c r="BJ1123" s="25" t="s">
        <v>78</v>
      </c>
      <c r="BK1123" s="214">
        <f>ROUND(I1123*H1123,2)</f>
        <v>0</v>
      </c>
      <c r="BL1123" s="25" t="s">
        <v>217</v>
      </c>
      <c r="BM1123" s="25" t="s">
        <v>1785</v>
      </c>
    </row>
    <row r="1124" spans="2:51" s="12" customFormat="1" ht="13.5">
      <c r="B1124" s="215"/>
      <c r="C1124" s="216"/>
      <c r="D1124" s="217" t="s">
        <v>219</v>
      </c>
      <c r="E1124" s="218" t="s">
        <v>21</v>
      </c>
      <c r="F1124" s="219" t="s">
        <v>1786</v>
      </c>
      <c r="G1124" s="216"/>
      <c r="H1124" s="220">
        <v>2</v>
      </c>
      <c r="I1124" s="221"/>
      <c r="J1124" s="216"/>
      <c r="K1124" s="216"/>
      <c r="L1124" s="222"/>
      <c r="M1124" s="223"/>
      <c r="N1124" s="224"/>
      <c r="O1124" s="224"/>
      <c r="P1124" s="224"/>
      <c r="Q1124" s="224"/>
      <c r="R1124" s="224"/>
      <c r="S1124" s="224"/>
      <c r="T1124" s="225"/>
      <c r="AT1124" s="226" t="s">
        <v>219</v>
      </c>
      <c r="AU1124" s="226" t="s">
        <v>80</v>
      </c>
      <c r="AV1124" s="12" t="s">
        <v>80</v>
      </c>
      <c r="AW1124" s="12" t="s">
        <v>35</v>
      </c>
      <c r="AX1124" s="12" t="s">
        <v>78</v>
      </c>
      <c r="AY1124" s="226" t="s">
        <v>210</v>
      </c>
    </row>
    <row r="1125" spans="2:65" s="1" customFormat="1" ht="25.5" customHeight="1">
      <c r="B1125" s="41"/>
      <c r="C1125" s="203" t="s">
        <v>1787</v>
      </c>
      <c r="D1125" s="203" t="s">
        <v>212</v>
      </c>
      <c r="E1125" s="204" t="s">
        <v>1788</v>
      </c>
      <c r="F1125" s="205" t="s">
        <v>1789</v>
      </c>
      <c r="G1125" s="206" t="s">
        <v>345</v>
      </c>
      <c r="H1125" s="207">
        <v>36.47</v>
      </c>
      <c r="I1125" s="208"/>
      <c r="J1125" s="209">
        <f>ROUND(I1125*H1125,2)</f>
        <v>0</v>
      </c>
      <c r="K1125" s="205" t="s">
        <v>216</v>
      </c>
      <c r="L1125" s="61"/>
      <c r="M1125" s="210" t="s">
        <v>21</v>
      </c>
      <c r="N1125" s="211" t="s">
        <v>42</v>
      </c>
      <c r="O1125" s="42"/>
      <c r="P1125" s="212">
        <f>O1125*H1125</f>
        <v>0</v>
      </c>
      <c r="Q1125" s="212">
        <v>0</v>
      </c>
      <c r="R1125" s="212">
        <f>Q1125*H1125</f>
        <v>0</v>
      </c>
      <c r="S1125" s="212">
        <v>0.009</v>
      </c>
      <c r="T1125" s="213">
        <f>S1125*H1125</f>
        <v>0.32822999999999997</v>
      </c>
      <c r="AR1125" s="25" t="s">
        <v>217</v>
      </c>
      <c r="AT1125" s="25" t="s">
        <v>212</v>
      </c>
      <c r="AU1125" s="25" t="s">
        <v>80</v>
      </c>
      <c r="AY1125" s="25" t="s">
        <v>210</v>
      </c>
      <c r="BE1125" s="214">
        <f>IF(N1125="základní",J1125,0)</f>
        <v>0</v>
      </c>
      <c r="BF1125" s="214">
        <f>IF(N1125="snížená",J1125,0)</f>
        <v>0</v>
      </c>
      <c r="BG1125" s="214">
        <f>IF(N1125="zákl. přenesená",J1125,0)</f>
        <v>0</v>
      </c>
      <c r="BH1125" s="214">
        <f>IF(N1125="sníž. přenesená",J1125,0)</f>
        <v>0</v>
      </c>
      <c r="BI1125" s="214">
        <f>IF(N1125="nulová",J1125,0)</f>
        <v>0</v>
      </c>
      <c r="BJ1125" s="25" t="s">
        <v>78</v>
      </c>
      <c r="BK1125" s="214">
        <f>ROUND(I1125*H1125,2)</f>
        <v>0</v>
      </c>
      <c r="BL1125" s="25" t="s">
        <v>217</v>
      </c>
      <c r="BM1125" s="25" t="s">
        <v>1790</v>
      </c>
    </row>
    <row r="1126" spans="2:51" s="12" customFormat="1" ht="13.5">
      <c r="B1126" s="215"/>
      <c r="C1126" s="216"/>
      <c r="D1126" s="217" t="s">
        <v>219</v>
      </c>
      <c r="E1126" s="218" t="s">
        <v>21</v>
      </c>
      <c r="F1126" s="219" t="s">
        <v>1791</v>
      </c>
      <c r="G1126" s="216"/>
      <c r="H1126" s="220">
        <v>6.15</v>
      </c>
      <c r="I1126" s="221"/>
      <c r="J1126" s="216"/>
      <c r="K1126" s="216"/>
      <c r="L1126" s="222"/>
      <c r="M1126" s="223"/>
      <c r="N1126" s="224"/>
      <c r="O1126" s="224"/>
      <c r="P1126" s="224"/>
      <c r="Q1126" s="224"/>
      <c r="R1126" s="224"/>
      <c r="S1126" s="224"/>
      <c r="T1126" s="225"/>
      <c r="AT1126" s="226" t="s">
        <v>219</v>
      </c>
      <c r="AU1126" s="226" t="s">
        <v>80</v>
      </c>
      <c r="AV1126" s="12" t="s">
        <v>80</v>
      </c>
      <c r="AW1126" s="12" t="s">
        <v>35</v>
      </c>
      <c r="AX1126" s="12" t="s">
        <v>71</v>
      </c>
      <c r="AY1126" s="226" t="s">
        <v>210</v>
      </c>
    </row>
    <row r="1127" spans="2:51" s="12" customFormat="1" ht="13.5">
      <c r="B1127" s="215"/>
      <c r="C1127" s="216"/>
      <c r="D1127" s="217" t="s">
        <v>219</v>
      </c>
      <c r="E1127" s="218" t="s">
        <v>21</v>
      </c>
      <c r="F1127" s="219" t="s">
        <v>1792</v>
      </c>
      <c r="G1127" s="216"/>
      <c r="H1127" s="220">
        <v>30.32</v>
      </c>
      <c r="I1127" s="221"/>
      <c r="J1127" s="216"/>
      <c r="K1127" s="216"/>
      <c r="L1127" s="222"/>
      <c r="M1127" s="223"/>
      <c r="N1127" s="224"/>
      <c r="O1127" s="224"/>
      <c r="P1127" s="224"/>
      <c r="Q1127" s="224"/>
      <c r="R1127" s="224"/>
      <c r="S1127" s="224"/>
      <c r="T1127" s="225"/>
      <c r="AT1127" s="226" t="s">
        <v>219</v>
      </c>
      <c r="AU1127" s="226" t="s">
        <v>80</v>
      </c>
      <c r="AV1127" s="12" t="s">
        <v>80</v>
      </c>
      <c r="AW1127" s="12" t="s">
        <v>35</v>
      </c>
      <c r="AX1127" s="12" t="s">
        <v>71</v>
      </c>
      <c r="AY1127" s="226" t="s">
        <v>210</v>
      </c>
    </row>
    <row r="1128" spans="2:51" s="13" customFormat="1" ht="13.5">
      <c r="B1128" s="227"/>
      <c r="C1128" s="228"/>
      <c r="D1128" s="217" t="s">
        <v>219</v>
      </c>
      <c r="E1128" s="229" t="s">
        <v>21</v>
      </c>
      <c r="F1128" s="230" t="s">
        <v>240</v>
      </c>
      <c r="G1128" s="228"/>
      <c r="H1128" s="231">
        <v>36.47</v>
      </c>
      <c r="I1128" s="232"/>
      <c r="J1128" s="228"/>
      <c r="K1128" s="228"/>
      <c r="L1128" s="233"/>
      <c r="M1128" s="234"/>
      <c r="N1128" s="235"/>
      <c r="O1128" s="235"/>
      <c r="P1128" s="235"/>
      <c r="Q1128" s="235"/>
      <c r="R1128" s="235"/>
      <c r="S1128" s="235"/>
      <c r="T1128" s="236"/>
      <c r="AT1128" s="237" t="s">
        <v>219</v>
      </c>
      <c r="AU1128" s="237" t="s">
        <v>80</v>
      </c>
      <c r="AV1128" s="13" t="s">
        <v>217</v>
      </c>
      <c r="AW1128" s="13" t="s">
        <v>35</v>
      </c>
      <c r="AX1128" s="13" t="s">
        <v>78</v>
      </c>
      <c r="AY1128" s="237" t="s">
        <v>210</v>
      </c>
    </row>
    <row r="1129" spans="2:65" s="1" customFormat="1" ht="25.5" customHeight="1">
      <c r="B1129" s="41"/>
      <c r="C1129" s="203" t="s">
        <v>1793</v>
      </c>
      <c r="D1129" s="203" t="s">
        <v>212</v>
      </c>
      <c r="E1129" s="204" t="s">
        <v>1794</v>
      </c>
      <c r="F1129" s="205" t="s">
        <v>1795</v>
      </c>
      <c r="G1129" s="206" t="s">
        <v>345</v>
      </c>
      <c r="H1129" s="207">
        <v>4.1</v>
      </c>
      <c r="I1129" s="208"/>
      <c r="J1129" s="209">
        <f>ROUND(I1129*H1129,2)</f>
        <v>0</v>
      </c>
      <c r="K1129" s="205" t="s">
        <v>216</v>
      </c>
      <c r="L1129" s="61"/>
      <c r="M1129" s="210" t="s">
        <v>21</v>
      </c>
      <c r="N1129" s="211" t="s">
        <v>42</v>
      </c>
      <c r="O1129" s="42"/>
      <c r="P1129" s="212">
        <f>O1129*H1129</f>
        <v>0</v>
      </c>
      <c r="Q1129" s="212">
        <v>0</v>
      </c>
      <c r="R1129" s="212">
        <f>Q1129*H1129</f>
        <v>0</v>
      </c>
      <c r="S1129" s="212">
        <v>0.011</v>
      </c>
      <c r="T1129" s="213">
        <f>S1129*H1129</f>
        <v>0.045099999999999994</v>
      </c>
      <c r="AR1129" s="25" t="s">
        <v>217</v>
      </c>
      <c r="AT1129" s="25" t="s">
        <v>212</v>
      </c>
      <c r="AU1129" s="25" t="s">
        <v>80</v>
      </c>
      <c r="AY1129" s="25" t="s">
        <v>210</v>
      </c>
      <c r="BE1129" s="214">
        <f>IF(N1129="základní",J1129,0)</f>
        <v>0</v>
      </c>
      <c r="BF1129" s="214">
        <f>IF(N1129="snížená",J1129,0)</f>
        <v>0</v>
      </c>
      <c r="BG1129" s="214">
        <f>IF(N1129="zákl. přenesená",J1129,0)</f>
        <v>0</v>
      </c>
      <c r="BH1129" s="214">
        <f>IF(N1129="sníž. přenesená",J1129,0)</f>
        <v>0</v>
      </c>
      <c r="BI1129" s="214">
        <f>IF(N1129="nulová",J1129,0)</f>
        <v>0</v>
      </c>
      <c r="BJ1129" s="25" t="s">
        <v>78</v>
      </c>
      <c r="BK1129" s="214">
        <f>ROUND(I1129*H1129,2)</f>
        <v>0</v>
      </c>
      <c r="BL1129" s="25" t="s">
        <v>217</v>
      </c>
      <c r="BM1129" s="25" t="s">
        <v>1796</v>
      </c>
    </row>
    <row r="1130" spans="2:51" s="12" customFormat="1" ht="13.5">
      <c r="B1130" s="215"/>
      <c r="C1130" s="216"/>
      <c r="D1130" s="217" t="s">
        <v>219</v>
      </c>
      <c r="E1130" s="218" t="s">
        <v>21</v>
      </c>
      <c r="F1130" s="219" t="s">
        <v>1797</v>
      </c>
      <c r="G1130" s="216"/>
      <c r="H1130" s="220">
        <v>4.1</v>
      </c>
      <c r="I1130" s="221"/>
      <c r="J1130" s="216"/>
      <c r="K1130" s="216"/>
      <c r="L1130" s="222"/>
      <c r="M1130" s="223"/>
      <c r="N1130" s="224"/>
      <c r="O1130" s="224"/>
      <c r="P1130" s="224"/>
      <c r="Q1130" s="224"/>
      <c r="R1130" s="224"/>
      <c r="S1130" s="224"/>
      <c r="T1130" s="225"/>
      <c r="AT1130" s="226" t="s">
        <v>219</v>
      </c>
      <c r="AU1130" s="226" t="s">
        <v>80</v>
      </c>
      <c r="AV1130" s="12" t="s">
        <v>80</v>
      </c>
      <c r="AW1130" s="12" t="s">
        <v>35</v>
      </c>
      <c r="AX1130" s="12" t="s">
        <v>78</v>
      </c>
      <c r="AY1130" s="226" t="s">
        <v>210</v>
      </c>
    </row>
    <row r="1131" spans="2:65" s="1" customFormat="1" ht="25.5" customHeight="1">
      <c r="B1131" s="41"/>
      <c r="C1131" s="203" t="s">
        <v>1798</v>
      </c>
      <c r="D1131" s="203" t="s">
        <v>212</v>
      </c>
      <c r="E1131" s="204" t="s">
        <v>1799</v>
      </c>
      <c r="F1131" s="205" t="s">
        <v>1800</v>
      </c>
      <c r="G1131" s="206" t="s">
        <v>345</v>
      </c>
      <c r="H1131" s="207">
        <v>2.35</v>
      </c>
      <c r="I1131" s="208"/>
      <c r="J1131" s="209">
        <f>ROUND(I1131*H1131,2)</f>
        <v>0</v>
      </c>
      <c r="K1131" s="205" t="s">
        <v>216</v>
      </c>
      <c r="L1131" s="61"/>
      <c r="M1131" s="210" t="s">
        <v>21</v>
      </c>
      <c r="N1131" s="211" t="s">
        <v>42</v>
      </c>
      <c r="O1131" s="42"/>
      <c r="P1131" s="212">
        <f>O1131*H1131</f>
        <v>0</v>
      </c>
      <c r="Q1131" s="212">
        <v>0</v>
      </c>
      <c r="R1131" s="212">
        <f>Q1131*H1131</f>
        <v>0</v>
      </c>
      <c r="S1131" s="212">
        <v>0.013</v>
      </c>
      <c r="T1131" s="213">
        <f>S1131*H1131</f>
        <v>0.03055</v>
      </c>
      <c r="AR1131" s="25" t="s">
        <v>217</v>
      </c>
      <c r="AT1131" s="25" t="s">
        <v>212</v>
      </c>
      <c r="AU1131" s="25" t="s">
        <v>80</v>
      </c>
      <c r="AY1131" s="25" t="s">
        <v>210</v>
      </c>
      <c r="BE1131" s="214">
        <f>IF(N1131="základní",J1131,0)</f>
        <v>0</v>
      </c>
      <c r="BF1131" s="214">
        <f>IF(N1131="snížená",J1131,0)</f>
        <v>0</v>
      </c>
      <c r="BG1131" s="214">
        <f>IF(N1131="zákl. přenesená",J1131,0)</f>
        <v>0</v>
      </c>
      <c r="BH1131" s="214">
        <f>IF(N1131="sníž. přenesená",J1131,0)</f>
        <v>0</v>
      </c>
      <c r="BI1131" s="214">
        <f>IF(N1131="nulová",J1131,0)</f>
        <v>0</v>
      </c>
      <c r="BJ1131" s="25" t="s">
        <v>78</v>
      </c>
      <c r="BK1131" s="214">
        <f>ROUND(I1131*H1131,2)</f>
        <v>0</v>
      </c>
      <c r="BL1131" s="25" t="s">
        <v>217</v>
      </c>
      <c r="BM1131" s="25" t="s">
        <v>1801</v>
      </c>
    </row>
    <row r="1132" spans="2:51" s="12" customFormat="1" ht="13.5">
      <c r="B1132" s="215"/>
      <c r="C1132" s="216"/>
      <c r="D1132" s="217" t="s">
        <v>219</v>
      </c>
      <c r="E1132" s="218" t="s">
        <v>21</v>
      </c>
      <c r="F1132" s="219" t="s">
        <v>1802</v>
      </c>
      <c r="G1132" s="216"/>
      <c r="H1132" s="220">
        <v>2.35</v>
      </c>
      <c r="I1132" s="221"/>
      <c r="J1132" s="216"/>
      <c r="K1132" s="216"/>
      <c r="L1132" s="222"/>
      <c r="M1132" s="223"/>
      <c r="N1132" s="224"/>
      <c r="O1132" s="224"/>
      <c r="P1132" s="224"/>
      <c r="Q1132" s="224"/>
      <c r="R1132" s="224"/>
      <c r="S1132" s="224"/>
      <c r="T1132" s="225"/>
      <c r="AT1132" s="226" t="s">
        <v>219</v>
      </c>
      <c r="AU1132" s="226" t="s">
        <v>80</v>
      </c>
      <c r="AV1132" s="12" t="s">
        <v>80</v>
      </c>
      <c r="AW1132" s="12" t="s">
        <v>35</v>
      </c>
      <c r="AX1132" s="12" t="s">
        <v>78</v>
      </c>
      <c r="AY1132" s="226" t="s">
        <v>210</v>
      </c>
    </row>
    <row r="1133" spans="2:65" s="1" customFormat="1" ht="25.5" customHeight="1">
      <c r="B1133" s="41"/>
      <c r="C1133" s="203" t="s">
        <v>1803</v>
      </c>
      <c r="D1133" s="203" t="s">
        <v>212</v>
      </c>
      <c r="E1133" s="204" t="s">
        <v>1804</v>
      </c>
      <c r="F1133" s="205" t="s">
        <v>1805</v>
      </c>
      <c r="G1133" s="206" t="s">
        <v>345</v>
      </c>
      <c r="H1133" s="207">
        <v>4.2</v>
      </c>
      <c r="I1133" s="208"/>
      <c r="J1133" s="209">
        <f>ROUND(I1133*H1133,2)</f>
        <v>0</v>
      </c>
      <c r="K1133" s="205" t="s">
        <v>216</v>
      </c>
      <c r="L1133" s="61"/>
      <c r="M1133" s="210" t="s">
        <v>21</v>
      </c>
      <c r="N1133" s="211" t="s">
        <v>42</v>
      </c>
      <c r="O1133" s="42"/>
      <c r="P1133" s="212">
        <f>O1133*H1133</f>
        <v>0</v>
      </c>
      <c r="Q1133" s="212">
        <v>0</v>
      </c>
      <c r="R1133" s="212">
        <f>Q1133*H1133</f>
        <v>0</v>
      </c>
      <c r="S1133" s="212">
        <v>0.026</v>
      </c>
      <c r="T1133" s="213">
        <f>S1133*H1133</f>
        <v>0.1092</v>
      </c>
      <c r="AR1133" s="25" t="s">
        <v>217</v>
      </c>
      <c r="AT1133" s="25" t="s">
        <v>212</v>
      </c>
      <c r="AU1133" s="25" t="s">
        <v>80</v>
      </c>
      <c r="AY1133" s="25" t="s">
        <v>210</v>
      </c>
      <c r="BE1133" s="214">
        <f>IF(N1133="základní",J1133,0)</f>
        <v>0</v>
      </c>
      <c r="BF1133" s="214">
        <f>IF(N1133="snížená",J1133,0)</f>
        <v>0</v>
      </c>
      <c r="BG1133" s="214">
        <f>IF(N1133="zákl. přenesená",J1133,0)</f>
        <v>0</v>
      </c>
      <c r="BH1133" s="214">
        <f>IF(N1133="sníž. přenesená",J1133,0)</f>
        <v>0</v>
      </c>
      <c r="BI1133" s="214">
        <f>IF(N1133="nulová",J1133,0)</f>
        <v>0</v>
      </c>
      <c r="BJ1133" s="25" t="s">
        <v>78</v>
      </c>
      <c r="BK1133" s="214">
        <f>ROUND(I1133*H1133,2)</f>
        <v>0</v>
      </c>
      <c r="BL1133" s="25" t="s">
        <v>217</v>
      </c>
      <c r="BM1133" s="25" t="s">
        <v>1806</v>
      </c>
    </row>
    <row r="1134" spans="2:51" s="12" customFormat="1" ht="13.5">
      <c r="B1134" s="215"/>
      <c r="C1134" s="216"/>
      <c r="D1134" s="217" t="s">
        <v>219</v>
      </c>
      <c r="E1134" s="218" t="s">
        <v>21</v>
      </c>
      <c r="F1134" s="219" t="s">
        <v>1807</v>
      </c>
      <c r="G1134" s="216"/>
      <c r="H1134" s="220">
        <v>4.2</v>
      </c>
      <c r="I1134" s="221"/>
      <c r="J1134" s="216"/>
      <c r="K1134" s="216"/>
      <c r="L1134" s="222"/>
      <c r="M1134" s="223"/>
      <c r="N1134" s="224"/>
      <c r="O1134" s="224"/>
      <c r="P1134" s="224"/>
      <c r="Q1134" s="224"/>
      <c r="R1134" s="224"/>
      <c r="S1134" s="224"/>
      <c r="T1134" s="225"/>
      <c r="AT1134" s="226" t="s">
        <v>219</v>
      </c>
      <c r="AU1134" s="226" t="s">
        <v>80</v>
      </c>
      <c r="AV1134" s="12" t="s">
        <v>80</v>
      </c>
      <c r="AW1134" s="12" t="s">
        <v>35</v>
      </c>
      <c r="AX1134" s="12" t="s">
        <v>78</v>
      </c>
      <c r="AY1134" s="226" t="s">
        <v>210</v>
      </c>
    </row>
    <row r="1135" spans="2:65" s="1" customFormat="1" ht="25.5" customHeight="1">
      <c r="B1135" s="41"/>
      <c r="C1135" s="203" t="s">
        <v>1808</v>
      </c>
      <c r="D1135" s="203" t="s">
        <v>212</v>
      </c>
      <c r="E1135" s="204" t="s">
        <v>1809</v>
      </c>
      <c r="F1135" s="205" t="s">
        <v>1810</v>
      </c>
      <c r="G1135" s="206" t="s">
        <v>215</v>
      </c>
      <c r="H1135" s="207">
        <v>38</v>
      </c>
      <c r="I1135" s="208"/>
      <c r="J1135" s="209">
        <f>ROUND(I1135*H1135,2)</f>
        <v>0</v>
      </c>
      <c r="K1135" s="205" t="s">
        <v>216</v>
      </c>
      <c r="L1135" s="61"/>
      <c r="M1135" s="210" t="s">
        <v>21</v>
      </c>
      <c r="N1135" s="211" t="s">
        <v>42</v>
      </c>
      <c r="O1135" s="42"/>
      <c r="P1135" s="212">
        <f>O1135*H1135</f>
        <v>0</v>
      </c>
      <c r="Q1135" s="212">
        <v>0</v>
      </c>
      <c r="R1135" s="212">
        <f>Q1135*H1135</f>
        <v>0</v>
      </c>
      <c r="S1135" s="212">
        <v>0.031</v>
      </c>
      <c r="T1135" s="213">
        <f>S1135*H1135</f>
        <v>1.178</v>
      </c>
      <c r="AR1135" s="25" t="s">
        <v>217</v>
      </c>
      <c r="AT1135" s="25" t="s">
        <v>212</v>
      </c>
      <c r="AU1135" s="25" t="s">
        <v>80</v>
      </c>
      <c r="AY1135" s="25" t="s">
        <v>210</v>
      </c>
      <c r="BE1135" s="214">
        <f>IF(N1135="základní",J1135,0)</f>
        <v>0</v>
      </c>
      <c r="BF1135" s="214">
        <f>IF(N1135="snížená",J1135,0)</f>
        <v>0</v>
      </c>
      <c r="BG1135" s="214">
        <f>IF(N1135="zákl. přenesená",J1135,0)</f>
        <v>0</v>
      </c>
      <c r="BH1135" s="214">
        <f>IF(N1135="sníž. přenesená",J1135,0)</f>
        <v>0</v>
      </c>
      <c r="BI1135" s="214">
        <f>IF(N1135="nulová",J1135,0)</f>
        <v>0</v>
      </c>
      <c r="BJ1135" s="25" t="s">
        <v>78</v>
      </c>
      <c r="BK1135" s="214">
        <f>ROUND(I1135*H1135,2)</f>
        <v>0</v>
      </c>
      <c r="BL1135" s="25" t="s">
        <v>217</v>
      </c>
      <c r="BM1135" s="25" t="s">
        <v>1811</v>
      </c>
    </row>
    <row r="1136" spans="2:51" s="12" customFormat="1" ht="13.5">
      <c r="B1136" s="215"/>
      <c r="C1136" s="216"/>
      <c r="D1136" s="217" t="s">
        <v>219</v>
      </c>
      <c r="E1136" s="218" t="s">
        <v>21</v>
      </c>
      <c r="F1136" s="219" t="s">
        <v>1812</v>
      </c>
      <c r="G1136" s="216"/>
      <c r="H1136" s="220">
        <v>9</v>
      </c>
      <c r="I1136" s="221"/>
      <c r="J1136" s="216"/>
      <c r="K1136" s="216"/>
      <c r="L1136" s="222"/>
      <c r="M1136" s="223"/>
      <c r="N1136" s="224"/>
      <c r="O1136" s="224"/>
      <c r="P1136" s="224"/>
      <c r="Q1136" s="224"/>
      <c r="R1136" s="224"/>
      <c r="S1136" s="224"/>
      <c r="T1136" s="225"/>
      <c r="AT1136" s="226" t="s">
        <v>219</v>
      </c>
      <c r="AU1136" s="226" t="s">
        <v>80</v>
      </c>
      <c r="AV1136" s="12" t="s">
        <v>80</v>
      </c>
      <c r="AW1136" s="12" t="s">
        <v>35</v>
      </c>
      <c r="AX1136" s="12" t="s">
        <v>71</v>
      </c>
      <c r="AY1136" s="226" t="s">
        <v>210</v>
      </c>
    </row>
    <row r="1137" spans="2:51" s="12" customFormat="1" ht="13.5">
      <c r="B1137" s="215"/>
      <c r="C1137" s="216"/>
      <c r="D1137" s="217" t="s">
        <v>219</v>
      </c>
      <c r="E1137" s="218" t="s">
        <v>21</v>
      </c>
      <c r="F1137" s="219" t="s">
        <v>1813</v>
      </c>
      <c r="G1137" s="216"/>
      <c r="H1137" s="220">
        <v>6</v>
      </c>
      <c r="I1137" s="221"/>
      <c r="J1137" s="216"/>
      <c r="K1137" s="216"/>
      <c r="L1137" s="222"/>
      <c r="M1137" s="223"/>
      <c r="N1137" s="224"/>
      <c r="O1137" s="224"/>
      <c r="P1137" s="224"/>
      <c r="Q1137" s="224"/>
      <c r="R1137" s="224"/>
      <c r="S1137" s="224"/>
      <c r="T1137" s="225"/>
      <c r="AT1137" s="226" t="s">
        <v>219</v>
      </c>
      <c r="AU1137" s="226" t="s">
        <v>80</v>
      </c>
      <c r="AV1137" s="12" t="s">
        <v>80</v>
      </c>
      <c r="AW1137" s="12" t="s">
        <v>35</v>
      </c>
      <c r="AX1137" s="12" t="s">
        <v>71</v>
      </c>
      <c r="AY1137" s="226" t="s">
        <v>210</v>
      </c>
    </row>
    <row r="1138" spans="2:51" s="12" customFormat="1" ht="13.5">
      <c r="B1138" s="215"/>
      <c r="C1138" s="216"/>
      <c r="D1138" s="217" t="s">
        <v>219</v>
      </c>
      <c r="E1138" s="218" t="s">
        <v>21</v>
      </c>
      <c r="F1138" s="219" t="s">
        <v>1814</v>
      </c>
      <c r="G1138" s="216"/>
      <c r="H1138" s="220">
        <v>6</v>
      </c>
      <c r="I1138" s="221"/>
      <c r="J1138" s="216"/>
      <c r="K1138" s="216"/>
      <c r="L1138" s="222"/>
      <c r="M1138" s="223"/>
      <c r="N1138" s="224"/>
      <c r="O1138" s="224"/>
      <c r="P1138" s="224"/>
      <c r="Q1138" s="224"/>
      <c r="R1138" s="224"/>
      <c r="S1138" s="224"/>
      <c r="T1138" s="225"/>
      <c r="AT1138" s="226" t="s">
        <v>219</v>
      </c>
      <c r="AU1138" s="226" t="s">
        <v>80</v>
      </c>
      <c r="AV1138" s="12" t="s">
        <v>80</v>
      </c>
      <c r="AW1138" s="12" t="s">
        <v>35</v>
      </c>
      <c r="AX1138" s="12" t="s">
        <v>71</v>
      </c>
      <c r="AY1138" s="226" t="s">
        <v>210</v>
      </c>
    </row>
    <row r="1139" spans="2:51" s="12" customFormat="1" ht="13.5">
      <c r="B1139" s="215"/>
      <c r="C1139" s="216"/>
      <c r="D1139" s="217" t="s">
        <v>219</v>
      </c>
      <c r="E1139" s="218" t="s">
        <v>21</v>
      </c>
      <c r="F1139" s="219" t="s">
        <v>1815</v>
      </c>
      <c r="G1139" s="216"/>
      <c r="H1139" s="220">
        <v>17</v>
      </c>
      <c r="I1139" s="221"/>
      <c r="J1139" s="216"/>
      <c r="K1139" s="216"/>
      <c r="L1139" s="222"/>
      <c r="M1139" s="223"/>
      <c r="N1139" s="224"/>
      <c r="O1139" s="224"/>
      <c r="P1139" s="224"/>
      <c r="Q1139" s="224"/>
      <c r="R1139" s="224"/>
      <c r="S1139" s="224"/>
      <c r="T1139" s="225"/>
      <c r="AT1139" s="226" t="s">
        <v>219</v>
      </c>
      <c r="AU1139" s="226" t="s">
        <v>80</v>
      </c>
      <c r="AV1139" s="12" t="s">
        <v>80</v>
      </c>
      <c r="AW1139" s="12" t="s">
        <v>35</v>
      </c>
      <c r="AX1139" s="12" t="s">
        <v>71</v>
      </c>
      <c r="AY1139" s="226" t="s">
        <v>210</v>
      </c>
    </row>
    <row r="1140" spans="2:51" s="13" customFormat="1" ht="13.5">
      <c r="B1140" s="227"/>
      <c r="C1140" s="228"/>
      <c r="D1140" s="217" t="s">
        <v>219</v>
      </c>
      <c r="E1140" s="229" t="s">
        <v>21</v>
      </c>
      <c r="F1140" s="230" t="s">
        <v>240</v>
      </c>
      <c r="G1140" s="228"/>
      <c r="H1140" s="231">
        <v>38</v>
      </c>
      <c r="I1140" s="232"/>
      <c r="J1140" s="228"/>
      <c r="K1140" s="228"/>
      <c r="L1140" s="233"/>
      <c r="M1140" s="234"/>
      <c r="N1140" s="235"/>
      <c r="O1140" s="235"/>
      <c r="P1140" s="235"/>
      <c r="Q1140" s="235"/>
      <c r="R1140" s="235"/>
      <c r="S1140" s="235"/>
      <c r="T1140" s="236"/>
      <c r="AT1140" s="237" t="s">
        <v>219</v>
      </c>
      <c r="AU1140" s="237" t="s">
        <v>80</v>
      </c>
      <c r="AV1140" s="13" t="s">
        <v>217</v>
      </c>
      <c r="AW1140" s="13" t="s">
        <v>35</v>
      </c>
      <c r="AX1140" s="13" t="s">
        <v>78</v>
      </c>
      <c r="AY1140" s="237" t="s">
        <v>210</v>
      </c>
    </row>
    <row r="1141" spans="2:65" s="1" customFormat="1" ht="25.5" customHeight="1">
      <c r="B1141" s="41"/>
      <c r="C1141" s="203" t="s">
        <v>1816</v>
      </c>
      <c r="D1141" s="203" t="s">
        <v>212</v>
      </c>
      <c r="E1141" s="204" t="s">
        <v>1817</v>
      </c>
      <c r="F1141" s="205" t="s">
        <v>1818</v>
      </c>
      <c r="G1141" s="206" t="s">
        <v>215</v>
      </c>
      <c r="H1141" s="207">
        <v>3</v>
      </c>
      <c r="I1141" s="208"/>
      <c r="J1141" s="209">
        <f>ROUND(I1141*H1141,2)</f>
        <v>0</v>
      </c>
      <c r="K1141" s="205" t="s">
        <v>216</v>
      </c>
      <c r="L1141" s="61"/>
      <c r="M1141" s="210" t="s">
        <v>21</v>
      </c>
      <c r="N1141" s="211" t="s">
        <v>42</v>
      </c>
      <c r="O1141" s="42"/>
      <c r="P1141" s="212">
        <f>O1141*H1141</f>
        <v>0</v>
      </c>
      <c r="Q1141" s="212">
        <v>0</v>
      </c>
      <c r="R1141" s="212">
        <f>Q1141*H1141</f>
        <v>0</v>
      </c>
      <c r="S1141" s="212">
        <v>0.062</v>
      </c>
      <c r="T1141" s="213">
        <f>S1141*H1141</f>
        <v>0.186</v>
      </c>
      <c r="AR1141" s="25" t="s">
        <v>217</v>
      </c>
      <c r="AT1141" s="25" t="s">
        <v>212</v>
      </c>
      <c r="AU1141" s="25" t="s">
        <v>80</v>
      </c>
      <c r="AY1141" s="25" t="s">
        <v>210</v>
      </c>
      <c r="BE1141" s="214">
        <f>IF(N1141="základní",J1141,0)</f>
        <v>0</v>
      </c>
      <c r="BF1141" s="214">
        <f>IF(N1141="snížená",J1141,0)</f>
        <v>0</v>
      </c>
      <c r="BG1141" s="214">
        <f>IF(N1141="zákl. přenesená",J1141,0)</f>
        <v>0</v>
      </c>
      <c r="BH1141" s="214">
        <f>IF(N1141="sníž. přenesená",J1141,0)</f>
        <v>0</v>
      </c>
      <c r="BI1141" s="214">
        <f>IF(N1141="nulová",J1141,0)</f>
        <v>0</v>
      </c>
      <c r="BJ1141" s="25" t="s">
        <v>78</v>
      </c>
      <c r="BK1141" s="214">
        <f>ROUND(I1141*H1141,2)</f>
        <v>0</v>
      </c>
      <c r="BL1141" s="25" t="s">
        <v>217</v>
      </c>
      <c r="BM1141" s="25" t="s">
        <v>1819</v>
      </c>
    </row>
    <row r="1142" spans="2:51" s="12" customFormat="1" ht="13.5">
      <c r="B1142" s="215"/>
      <c r="C1142" s="216"/>
      <c r="D1142" s="217" t="s">
        <v>219</v>
      </c>
      <c r="E1142" s="218" t="s">
        <v>21</v>
      </c>
      <c r="F1142" s="219" t="s">
        <v>1744</v>
      </c>
      <c r="G1142" s="216"/>
      <c r="H1142" s="220">
        <v>1</v>
      </c>
      <c r="I1142" s="221"/>
      <c r="J1142" s="216"/>
      <c r="K1142" s="216"/>
      <c r="L1142" s="222"/>
      <c r="M1142" s="223"/>
      <c r="N1142" s="224"/>
      <c r="O1142" s="224"/>
      <c r="P1142" s="224"/>
      <c r="Q1142" s="224"/>
      <c r="R1142" s="224"/>
      <c r="S1142" s="224"/>
      <c r="T1142" s="225"/>
      <c r="AT1142" s="226" t="s">
        <v>219</v>
      </c>
      <c r="AU1142" s="226" t="s">
        <v>80</v>
      </c>
      <c r="AV1142" s="12" t="s">
        <v>80</v>
      </c>
      <c r="AW1142" s="12" t="s">
        <v>35</v>
      </c>
      <c r="AX1142" s="12" t="s">
        <v>71</v>
      </c>
      <c r="AY1142" s="226" t="s">
        <v>210</v>
      </c>
    </row>
    <row r="1143" spans="2:51" s="12" customFormat="1" ht="13.5">
      <c r="B1143" s="215"/>
      <c r="C1143" s="216"/>
      <c r="D1143" s="217" t="s">
        <v>219</v>
      </c>
      <c r="E1143" s="218" t="s">
        <v>21</v>
      </c>
      <c r="F1143" s="219" t="s">
        <v>1820</v>
      </c>
      <c r="G1143" s="216"/>
      <c r="H1143" s="220">
        <v>2</v>
      </c>
      <c r="I1143" s="221"/>
      <c r="J1143" s="216"/>
      <c r="K1143" s="216"/>
      <c r="L1143" s="222"/>
      <c r="M1143" s="223"/>
      <c r="N1143" s="224"/>
      <c r="O1143" s="224"/>
      <c r="P1143" s="224"/>
      <c r="Q1143" s="224"/>
      <c r="R1143" s="224"/>
      <c r="S1143" s="224"/>
      <c r="T1143" s="225"/>
      <c r="AT1143" s="226" t="s">
        <v>219</v>
      </c>
      <c r="AU1143" s="226" t="s">
        <v>80</v>
      </c>
      <c r="AV1143" s="12" t="s">
        <v>80</v>
      </c>
      <c r="AW1143" s="12" t="s">
        <v>35</v>
      </c>
      <c r="AX1143" s="12" t="s">
        <v>71</v>
      </c>
      <c r="AY1143" s="226" t="s">
        <v>210</v>
      </c>
    </row>
    <row r="1144" spans="2:51" s="13" customFormat="1" ht="13.5">
      <c r="B1144" s="227"/>
      <c r="C1144" s="228"/>
      <c r="D1144" s="217" t="s">
        <v>219</v>
      </c>
      <c r="E1144" s="229" t="s">
        <v>21</v>
      </c>
      <c r="F1144" s="230" t="s">
        <v>240</v>
      </c>
      <c r="G1144" s="228"/>
      <c r="H1144" s="231">
        <v>3</v>
      </c>
      <c r="I1144" s="232"/>
      <c r="J1144" s="228"/>
      <c r="K1144" s="228"/>
      <c r="L1144" s="233"/>
      <c r="M1144" s="234"/>
      <c r="N1144" s="235"/>
      <c r="O1144" s="235"/>
      <c r="P1144" s="235"/>
      <c r="Q1144" s="235"/>
      <c r="R1144" s="235"/>
      <c r="S1144" s="235"/>
      <c r="T1144" s="236"/>
      <c r="AT1144" s="237" t="s">
        <v>219</v>
      </c>
      <c r="AU1144" s="237" t="s">
        <v>80</v>
      </c>
      <c r="AV1144" s="13" t="s">
        <v>217</v>
      </c>
      <c r="AW1144" s="13" t="s">
        <v>35</v>
      </c>
      <c r="AX1144" s="13" t="s">
        <v>78</v>
      </c>
      <c r="AY1144" s="237" t="s">
        <v>210</v>
      </c>
    </row>
    <row r="1145" spans="2:65" s="1" customFormat="1" ht="25.5" customHeight="1">
      <c r="B1145" s="41"/>
      <c r="C1145" s="203" t="s">
        <v>1821</v>
      </c>
      <c r="D1145" s="203" t="s">
        <v>212</v>
      </c>
      <c r="E1145" s="204" t="s">
        <v>1822</v>
      </c>
      <c r="F1145" s="205" t="s">
        <v>1823</v>
      </c>
      <c r="G1145" s="206" t="s">
        <v>345</v>
      </c>
      <c r="H1145" s="207">
        <v>17.55</v>
      </c>
      <c r="I1145" s="208"/>
      <c r="J1145" s="209">
        <f>ROUND(I1145*H1145,2)</f>
        <v>0</v>
      </c>
      <c r="K1145" s="205" t="s">
        <v>216</v>
      </c>
      <c r="L1145" s="61"/>
      <c r="M1145" s="210" t="s">
        <v>21</v>
      </c>
      <c r="N1145" s="211" t="s">
        <v>42</v>
      </c>
      <c r="O1145" s="42"/>
      <c r="P1145" s="212">
        <f>O1145*H1145</f>
        <v>0</v>
      </c>
      <c r="Q1145" s="212">
        <v>0</v>
      </c>
      <c r="R1145" s="212">
        <f>Q1145*H1145</f>
        <v>0</v>
      </c>
      <c r="S1145" s="212">
        <v>0.009</v>
      </c>
      <c r="T1145" s="213">
        <f>S1145*H1145</f>
        <v>0.15795</v>
      </c>
      <c r="AR1145" s="25" t="s">
        <v>217</v>
      </c>
      <c r="AT1145" s="25" t="s">
        <v>212</v>
      </c>
      <c r="AU1145" s="25" t="s">
        <v>80</v>
      </c>
      <c r="AY1145" s="25" t="s">
        <v>210</v>
      </c>
      <c r="BE1145" s="214">
        <f>IF(N1145="základní",J1145,0)</f>
        <v>0</v>
      </c>
      <c r="BF1145" s="214">
        <f>IF(N1145="snížená",J1145,0)</f>
        <v>0</v>
      </c>
      <c r="BG1145" s="214">
        <f>IF(N1145="zákl. přenesená",J1145,0)</f>
        <v>0</v>
      </c>
      <c r="BH1145" s="214">
        <f>IF(N1145="sníž. přenesená",J1145,0)</f>
        <v>0</v>
      </c>
      <c r="BI1145" s="214">
        <f>IF(N1145="nulová",J1145,0)</f>
        <v>0</v>
      </c>
      <c r="BJ1145" s="25" t="s">
        <v>78</v>
      </c>
      <c r="BK1145" s="214">
        <f>ROUND(I1145*H1145,2)</f>
        <v>0</v>
      </c>
      <c r="BL1145" s="25" t="s">
        <v>217</v>
      </c>
      <c r="BM1145" s="25" t="s">
        <v>1824</v>
      </c>
    </row>
    <row r="1146" spans="2:51" s="12" customFormat="1" ht="13.5">
      <c r="B1146" s="215"/>
      <c r="C1146" s="216"/>
      <c r="D1146" s="217" t="s">
        <v>219</v>
      </c>
      <c r="E1146" s="218" t="s">
        <v>21</v>
      </c>
      <c r="F1146" s="219" t="s">
        <v>1825</v>
      </c>
      <c r="G1146" s="216"/>
      <c r="H1146" s="220">
        <v>7.05</v>
      </c>
      <c r="I1146" s="221"/>
      <c r="J1146" s="216"/>
      <c r="K1146" s="216"/>
      <c r="L1146" s="222"/>
      <c r="M1146" s="223"/>
      <c r="N1146" s="224"/>
      <c r="O1146" s="224"/>
      <c r="P1146" s="224"/>
      <c r="Q1146" s="224"/>
      <c r="R1146" s="224"/>
      <c r="S1146" s="224"/>
      <c r="T1146" s="225"/>
      <c r="AT1146" s="226" t="s">
        <v>219</v>
      </c>
      <c r="AU1146" s="226" t="s">
        <v>80</v>
      </c>
      <c r="AV1146" s="12" t="s">
        <v>80</v>
      </c>
      <c r="AW1146" s="12" t="s">
        <v>35</v>
      </c>
      <c r="AX1146" s="12" t="s">
        <v>71</v>
      </c>
      <c r="AY1146" s="226" t="s">
        <v>210</v>
      </c>
    </row>
    <row r="1147" spans="2:51" s="12" customFormat="1" ht="13.5">
      <c r="B1147" s="215"/>
      <c r="C1147" s="216"/>
      <c r="D1147" s="217" t="s">
        <v>219</v>
      </c>
      <c r="E1147" s="218" t="s">
        <v>21</v>
      </c>
      <c r="F1147" s="219" t="s">
        <v>1826</v>
      </c>
      <c r="G1147" s="216"/>
      <c r="H1147" s="220">
        <v>5</v>
      </c>
      <c r="I1147" s="221"/>
      <c r="J1147" s="216"/>
      <c r="K1147" s="216"/>
      <c r="L1147" s="222"/>
      <c r="M1147" s="223"/>
      <c r="N1147" s="224"/>
      <c r="O1147" s="224"/>
      <c r="P1147" s="224"/>
      <c r="Q1147" s="224"/>
      <c r="R1147" s="224"/>
      <c r="S1147" s="224"/>
      <c r="T1147" s="225"/>
      <c r="AT1147" s="226" t="s">
        <v>219</v>
      </c>
      <c r="AU1147" s="226" t="s">
        <v>80</v>
      </c>
      <c r="AV1147" s="12" t="s">
        <v>80</v>
      </c>
      <c r="AW1147" s="12" t="s">
        <v>35</v>
      </c>
      <c r="AX1147" s="12" t="s">
        <v>71</v>
      </c>
      <c r="AY1147" s="226" t="s">
        <v>210</v>
      </c>
    </row>
    <row r="1148" spans="2:51" s="12" customFormat="1" ht="13.5">
      <c r="B1148" s="215"/>
      <c r="C1148" s="216"/>
      <c r="D1148" s="217" t="s">
        <v>219</v>
      </c>
      <c r="E1148" s="218" t="s">
        <v>21</v>
      </c>
      <c r="F1148" s="219" t="s">
        <v>1827</v>
      </c>
      <c r="G1148" s="216"/>
      <c r="H1148" s="220">
        <v>5.5</v>
      </c>
      <c r="I1148" s="221"/>
      <c r="J1148" s="216"/>
      <c r="K1148" s="216"/>
      <c r="L1148" s="222"/>
      <c r="M1148" s="223"/>
      <c r="N1148" s="224"/>
      <c r="O1148" s="224"/>
      <c r="P1148" s="224"/>
      <c r="Q1148" s="224"/>
      <c r="R1148" s="224"/>
      <c r="S1148" s="224"/>
      <c r="T1148" s="225"/>
      <c r="AT1148" s="226" t="s">
        <v>219</v>
      </c>
      <c r="AU1148" s="226" t="s">
        <v>80</v>
      </c>
      <c r="AV1148" s="12" t="s">
        <v>80</v>
      </c>
      <c r="AW1148" s="12" t="s">
        <v>35</v>
      </c>
      <c r="AX1148" s="12" t="s">
        <v>71</v>
      </c>
      <c r="AY1148" s="226" t="s">
        <v>210</v>
      </c>
    </row>
    <row r="1149" spans="2:51" s="13" customFormat="1" ht="13.5">
      <c r="B1149" s="227"/>
      <c r="C1149" s="228"/>
      <c r="D1149" s="217" t="s">
        <v>219</v>
      </c>
      <c r="E1149" s="229" t="s">
        <v>21</v>
      </c>
      <c r="F1149" s="230" t="s">
        <v>240</v>
      </c>
      <c r="G1149" s="228"/>
      <c r="H1149" s="231">
        <v>17.55</v>
      </c>
      <c r="I1149" s="232"/>
      <c r="J1149" s="228"/>
      <c r="K1149" s="228"/>
      <c r="L1149" s="233"/>
      <c r="M1149" s="234"/>
      <c r="N1149" s="235"/>
      <c r="O1149" s="235"/>
      <c r="P1149" s="235"/>
      <c r="Q1149" s="235"/>
      <c r="R1149" s="235"/>
      <c r="S1149" s="235"/>
      <c r="T1149" s="236"/>
      <c r="AT1149" s="237" t="s">
        <v>219</v>
      </c>
      <c r="AU1149" s="237" t="s">
        <v>80</v>
      </c>
      <c r="AV1149" s="13" t="s">
        <v>217</v>
      </c>
      <c r="AW1149" s="13" t="s">
        <v>35</v>
      </c>
      <c r="AX1149" s="13" t="s">
        <v>78</v>
      </c>
      <c r="AY1149" s="237" t="s">
        <v>210</v>
      </c>
    </row>
    <row r="1150" spans="2:65" s="1" customFormat="1" ht="16.5" customHeight="1">
      <c r="B1150" s="41"/>
      <c r="C1150" s="203" t="s">
        <v>1828</v>
      </c>
      <c r="D1150" s="203" t="s">
        <v>212</v>
      </c>
      <c r="E1150" s="204" t="s">
        <v>1829</v>
      </c>
      <c r="F1150" s="205" t="s">
        <v>1830</v>
      </c>
      <c r="G1150" s="206" t="s">
        <v>345</v>
      </c>
      <c r="H1150" s="207">
        <v>18.94</v>
      </c>
      <c r="I1150" s="208"/>
      <c r="J1150" s="209">
        <f>ROUND(I1150*H1150,2)</f>
        <v>0</v>
      </c>
      <c r="K1150" s="205" t="s">
        <v>216</v>
      </c>
      <c r="L1150" s="61"/>
      <c r="M1150" s="210" t="s">
        <v>21</v>
      </c>
      <c r="N1150" s="211" t="s">
        <v>42</v>
      </c>
      <c r="O1150" s="42"/>
      <c r="P1150" s="212">
        <f>O1150*H1150</f>
        <v>0</v>
      </c>
      <c r="Q1150" s="212">
        <v>0</v>
      </c>
      <c r="R1150" s="212">
        <f>Q1150*H1150</f>
        <v>0</v>
      </c>
      <c r="S1150" s="212">
        <v>0.024</v>
      </c>
      <c r="T1150" s="213">
        <f>S1150*H1150</f>
        <v>0.45456</v>
      </c>
      <c r="AR1150" s="25" t="s">
        <v>217</v>
      </c>
      <c r="AT1150" s="25" t="s">
        <v>212</v>
      </c>
      <c r="AU1150" s="25" t="s">
        <v>80</v>
      </c>
      <c r="AY1150" s="25" t="s">
        <v>210</v>
      </c>
      <c r="BE1150" s="214">
        <f>IF(N1150="základní",J1150,0)</f>
        <v>0</v>
      </c>
      <c r="BF1150" s="214">
        <f>IF(N1150="snížená",J1150,0)</f>
        <v>0</v>
      </c>
      <c r="BG1150" s="214">
        <f>IF(N1150="zákl. přenesená",J1150,0)</f>
        <v>0</v>
      </c>
      <c r="BH1150" s="214">
        <f>IF(N1150="sníž. přenesená",J1150,0)</f>
        <v>0</v>
      </c>
      <c r="BI1150" s="214">
        <f>IF(N1150="nulová",J1150,0)</f>
        <v>0</v>
      </c>
      <c r="BJ1150" s="25" t="s">
        <v>78</v>
      </c>
      <c r="BK1150" s="214">
        <f>ROUND(I1150*H1150,2)</f>
        <v>0</v>
      </c>
      <c r="BL1150" s="25" t="s">
        <v>217</v>
      </c>
      <c r="BM1150" s="25" t="s">
        <v>1831</v>
      </c>
    </row>
    <row r="1151" spans="2:51" s="12" customFormat="1" ht="13.5">
      <c r="B1151" s="215"/>
      <c r="C1151" s="216"/>
      <c r="D1151" s="217" t="s">
        <v>219</v>
      </c>
      <c r="E1151" s="218" t="s">
        <v>21</v>
      </c>
      <c r="F1151" s="219" t="s">
        <v>1832</v>
      </c>
      <c r="G1151" s="216"/>
      <c r="H1151" s="220">
        <v>12.1</v>
      </c>
      <c r="I1151" s="221"/>
      <c r="J1151" s="216"/>
      <c r="K1151" s="216"/>
      <c r="L1151" s="222"/>
      <c r="M1151" s="223"/>
      <c r="N1151" s="224"/>
      <c r="O1151" s="224"/>
      <c r="P1151" s="224"/>
      <c r="Q1151" s="224"/>
      <c r="R1151" s="224"/>
      <c r="S1151" s="224"/>
      <c r="T1151" s="225"/>
      <c r="AT1151" s="226" t="s">
        <v>219</v>
      </c>
      <c r="AU1151" s="226" t="s">
        <v>80</v>
      </c>
      <c r="AV1151" s="12" t="s">
        <v>80</v>
      </c>
      <c r="AW1151" s="12" t="s">
        <v>35</v>
      </c>
      <c r="AX1151" s="12" t="s">
        <v>71</v>
      </c>
      <c r="AY1151" s="226" t="s">
        <v>210</v>
      </c>
    </row>
    <row r="1152" spans="2:51" s="12" customFormat="1" ht="13.5">
      <c r="B1152" s="215"/>
      <c r="C1152" s="216"/>
      <c r="D1152" s="217" t="s">
        <v>219</v>
      </c>
      <c r="E1152" s="218" t="s">
        <v>21</v>
      </c>
      <c r="F1152" s="219" t="s">
        <v>1833</v>
      </c>
      <c r="G1152" s="216"/>
      <c r="H1152" s="220">
        <v>4.5</v>
      </c>
      <c r="I1152" s="221"/>
      <c r="J1152" s="216"/>
      <c r="K1152" s="216"/>
      <c r="L1152" s="222"/>
      <c r="M1152" s="223"/>
      <c r="N1152" s="224"/>
      <c r="O1152" s="224"/>
      <c r="P1152" s="224"/>
      <c r="Q1152" s="224"/>
      <c r="R1152" s="224"/>
      <c r="S1152" s="224"/>
      <c r="T1152" s="225"/>
      <c r="AT1152" s="226" t="s">
        <v>219</v>
      </c>
      <c r="AU1152" s="226" t="s">
        <v>80</v>
      </c>
      <c r="AV1152" s="12" t="s">
        <v>80</v>
      </c>
      <c r="AW1152" s="12" t="s">
        <v>35</v>
      </c>
      <c r="AX1152" s="12" t="s">
        <v>71</v>
      </c>
      <c r="AY1152" s="226" t="s">
        <v>210</v>
      </c>
    </row>
    <row r="1153" spans="2:51" s="12" customFormat="1" ht="13.5">
      <c r="B1153" s="215"/>
      <c r="C1153" s="216"/>
      <c r="D1153" s="217" t="s">
        <v>219</v>
      </c>
      <c r="E1153" s="218" t="s">
        <v>21</v>
      </c>
      <c r="F1153" s="219" t="s">
        <v>1834</v>
      </c>
      <c r="G1153" s="216"/>
      <c r="H1153" s="220">
        <v>1.66</v>
      </c>
      <c r="I1153" s="221"/>
      <c r="J1153" s="216"/>
      <c r="K1153" s="216"/>
      <c r="L1153" s="222"/>
      <c r="M1153" s="223"/>
      <c r="N1153" s="224"/>
      <c r="O1153" s="224"/>
      <c r="P1153" s="224"/>
      <c r="Q1153" s="224"/>
      <c r="R1153" s="224"/>
      <c r="S1153" s="224"/>
      <c r="T1153" s="225"/>
      <c r="AT1153" s="226" t="s">
        <v>219</v>
      </c>
      <c r="AU1153" s="226" t="s">
        <v>80</v>
      </c>
      <c r="AV1153" s="12" t="s">
        <v>80</v>
      </c>
      <c r="AW1153" s="12" t="s">
        <v>35</v>
      </c>
      <c r="AX1153" s="12" t="s">
        <v>71</v>
      </c>
      <c r="AY1153" s="226" t="s">
        <v>210</v>
      </c>
    </row>
    <row r="1154" spans="2:51" s="12" customFormat="1" ht="13.5">
      <c r="B1154" s="215"/>
      <c r="C1154" s="216"/>
      <c r="D1154" s="217" t="s">
        <v>219</v>
      </c>
      <c r="E1154" s="218" t="s">
        <v>21</v>
      </c>
      <c r="F1154" s="219" t="s">
        <v>1835</v>
      </c>
      <c r="G1154" s="216"/>
      <c r="H1154" s="220">
        <v>0.68</v>
      </c>
      <c r="I1154" s="221"/>
      <c r="J1154" s="216"/>
      <c r="K1154" s="216"/>
      <c r="L1154" s="222"/>
      <c r="M1154" s="223"/>
      <c r="N1154" s="224"/>
      <c r="O1154" s="224"/>
      <c r="P1154" s="224"/>
      <c r="Q1154" s="224"/>
      <c r="R1154" s="224"/>
      <c r="S1154" s="224"/>
      <c r="T1154" s="225"/>
      <c r="AT1154" s="226" t="s">
        <v>219</v>
      </c>
      <c r="AU1154" s="226" t="s">
        <v>80</v>
      </c>
      <c r="AV1154" s="12" t="s">
        <v>80</v>
      </c>
      <c r="AW1154" s="12" t="s">
        <v>35</v>
      </c>
      <c r="AX1154" s="12" t="s">
        <v>71</v>
      </c>
      <c r="AY1154" s="226" t="s">
        <v>210</v>
      </c>
    </row>
    <row r="1155" spans="2:51" s="14" customFormat="1" ht="13.5">
      <c r="B1155" s="248"/>
      <c r="C1155" s="249"/>
      <c r="D1155" s="217" t="s">
        <v>219</v>
      </c>
      <c r="E1155" s="250" t="s">
        <v>21</v>
      </c>
      <c r="F1155" s="251" t="s">
        <v>1836</v>
      </c>
      <c r="G1155" s="249"/>
      <c r="H1155" s="252">
        <v>18.94</v>
      </c>
      <c r="I1155" s="253"/>
      <c r="J1155" s="249"/>
      <c r="K1155" s="249"/>
      <c r="L1155" s="254"/>
      <c r="M1155" s="255"/>
      <c r="N1155" s="256"/>
      <c r="O1155" s="256"/>
      <c r="P1155" s="256"/>
      <c r="Q1155" s="256"/>
      <c r="R1155" s="256"/>
      <c r="S1155" s="256"/>
      <c r="T1155" s="257"/>
      <c r="AT1155" s="258" t="s">
        <v>219</v>
      </c>
      <c r="AU1155" s="258" t="s">
        <v>80</v>
      </c>
      <c r="AV1155" s="14" t="s">
        <v>88</v>
      </c>
      <c r="AW1155" s="14" t="s">
        <v>35</v>
      </c>
      <c r="AX1155" s="14" t="s">
        <v>78</v>
      </c>
      <c r="AY1155" s="258" t="s">
        <v>210</v>
      </c>
    </row>
    <row r="1156" spans="2:65" s="1" customFormat="1" ht="25.5" customHeight="1">
      <c r="B1156" s="41"/>
      <c r="C1156" s="203" t="s">
        <v>1837</v>
      </c>
      <c r="D1156" s="203" t="s">
        <v>212</v>
      </c>
      <c r="E1156" s="204" t="s">
        <v>1838</v>
      </c>
      <c r="F1156" s="205" t="s">
        <v>1839</v>
      </c>
      <c r="G1156" s="206" t="s">
        <v>345</v>
      </c>
      <c r="H1156" s="207">
        <v>6.8</v>
      </c>
      <c r="I1156" s="208"/>
      <c r="J1156" s="209">
        <f>ROUND(I1156*H1156,2)</f>
        <v>0</v>
      </c>
      <c r="K1156" s="205" t="s">
        <v>216</v>
      </c>
      <c r="L1156" s="61"/>
      <c r="M1156" s="210" t="s">
        <v>21</v>
      </c>
      <c r="N1156" s="211" t="s">
        <v>42</v>
      </c>
      <c r="O1156" s="42"/>
      <c r="P1156" s="212">
        <f>O1156*H1156</f>
        <v>0</v>
      </c>
      <c r="Q1156" s="212">
        <v>0</v>
      </c>
      <c r="R1156" s="212">
        <f>Q1156*H1156</f>
        <v>0</v>
      </c>
      <c r="S1156" s="212">
        <v>0.047</v>
      </c>
      <c r="T1156" s="213">
        <f>S1156*H1156</f>
        <v>0.3196</v>
      </c>
      <c r="AR1156" s="25" t="s">
        <v>217</v>
      </c>
      <c r="AT1156" s="25" t="s">
        <v>212</v>
      </c>
      <c r="AU1156" s="25" t="s">
        <v>80</v>
      </c>
      <c r="AY1156" s="25" t="s">
        <v>210</v>
      </c>
      <c r="BE1156" s="214">
        <f>IF(N1156="základní",J1156,0)</f>
        <v>0</v>
      </c>
      <c r="BF1156" s="214">
        <f>IF(N1156="snížená",J1156,0)</f>
        <v>0</v>
      </c>
      <c r="BG1156" s="214">
        <f>IF(N1156="zákl. přenesená",J1156,0)</f>
        <v>0</v>
      </c>
      <c r="BH1156" s="214">
        <f>IF(N1156="sníž. přenesená",J1156,0)</f>
        <v>0</v>
      </c>
      <c r="BI1156" s="214">
        <f>IF(N1156="nulová",J1156,0)</f>
        <v>0</v>
      </c>
      <c r="BJ1156" s="25" t="s">
        <v>78</v>
      </c>
      <c r="BK1156" s="214">
        <f>ROUND(I1156*H1156,2)</f>
        <v>0</v>
      </c>
      <c r="BL1156" s="25" t="s">
        <v>217</v>
      </c>
      <c r="BM1156" s="25" t="s">
        <v>1840</v>
      </c>
    </row>
    <row r="1157" spans="2:51" s="12" customFormat="1" ht="13.5">
      <c r="B1157" s="215"/>
      <c r="C1157" s="216"/>
      <c r="D1157" s="217" t="s">
        <v>219</v>
      </c>
      <c r="E1157" s="218" t="s">
        <v>21</v>
      </c>
      <c r="F1157" s="219" t="s">
        <v>1841</v>
      </c>
      <c r="G1157" s="216"/>
      <c r="H1157" s="220">
        <v>6.8</v>
      </c>
      <c r="I1157" s="221"/>
      <c r="J1157" s="216"/>
      <c r="K1157" s="216"/>
      <c r="L1157" s="222"/>
      <c r="M1157" s="223"/>
      <c r="N1157" s="224"/>
      <c r="O1157" s="224"/>
      <c r="P1157" s="224"/>
      <c r="Q1157" s="224"/>
      <c r="R1157" s="224"/>
      <c r="S1157" s="224"/>
      <c r="T1157" s="225"/>
      <c r="AT1157" s="226" t="s">
        <v>219</v>
      </c>
      <c r="AU1157" s="226" t="s">
        <v>80</v>
      </c>
      <c r="AV1157" s="12" t="s">
        <v>80</v>
      </c>
      <c r="AW1157" s="12" t="s">
        <v>35</v>
      </c>
      <c r="AX1157" s="12" t="s">
        <v>78</v>
      </c>
      <c r="AY1157" s="226" t="s">
        <v>210</v>
      </c>
    </row>
    <row r="1158" spans="2:65" s="1" customFormat="1" ht="16.5" customHeight="1">
      <c r="B1158" s="41"/>
      <c r="C1158" s="203" t="s">
        <v>1842</v>
      </c>
      <c r="D1158" s="203" t="s">
        <v>212</v>
      </c>
      <c r="E1158" s="204" t="s">
        <v>1843</v>
      </c>
      <c r="F1158" s="205" t="s">
        <v>1844</v>
      </c>
      <c r="G1158" s="206" t="s">
        <v>345</v>
      </c>
      <c r="H1158" s="207">
        <v>170.46</v>
      </c>
      <c r="I1158" s="208"/>
      <c r="J1158" s="209">
        <f>ROUND(I1158*H1158,2)</f>
        <v>0</v>
      </c>
      <c r="K1158" s="205" t="s">
        <v>216</v>
      </c>
      <c r="L1158" s="61"/>
      <c r="M1158" s="210" t="s">
        <v>21</v>
      </c>
      <c r="N1158" s="211" t="s">
        <v>42</v>
      </c>
      <c r="O1158" s="42"/>
      <c r="P1158" s="212">
        <f>O1158*H1158</f>
        <v>0</v>
      </c>
      <c r="Q1158" s="212">
        <v>0</v>
      </c>
      <c r="R1158" s="212">
        <f>Q1158*H1158</f>
        <v>0</v>
      </c>
      <c r="S1158" s="212">
        <v>0.019</v>
      </c>
      <c r="T1158" s="213">
        <f>S1158*H1158</f>
        <v>3.23874</v>
      </c>
      <c r="AR1158" s="25" t="s">
        <v>217</v>
      </c>
      <c r="AT1158" s="25" t="s">
        <v>212</v>
      </c>
      <c r="AU1158" s="25" t="s">
        <v>80</v>
      </c>
      <c r="AY1158" s="25" t="s">
        <v>210</v>
      </c>
      <c r="BE1158" s="214">
        <f>IF(N1158="základní",J1158,0)</f>
        <v>0</v>
      </c>
      <c r="BF1158" s="214">
        <f>IF(N1158="snížená",J1158,0)</f>
        <v>0</v>
      </c>
      <c r="BG1158" s="214">
        <f>IF(N1158="zákl. přenesená",J1158,0)</f>
        <v>0</v>
      </c>
      <c r="BH1158" s="214">
        <f>IF(N1158="sníž. přenesená",J1158,0)</f>
        <v>0</v>
      </c>
      <c r="BI1158" s="214">
        <f>IF(N1158="nulová",J1158,0)</f>
        <v>0</v>
      </c>
      <c r="BJ1158" s="25" t="s">
        <v>78</v>
      </c>
      <c r="BK1158" s="214">
        <f>ROUND(I1158*H1158,2)</f>
        <v>0</v>
      </c>
      <c r="BL1158" s="25" t="s">
        <v>217</v>
      </c>
      <c r="BM1158" s="25" t="s">
        <v>1845</v>
      </c>
    </row>
    <row r="1159" spans="2:51" s="12" customFormat="1" ht="13.5">
      <c r="B1159" s="215"/>
      <c r="C1159" s="216"/>
      <c r="D1159" s="217" t="s">
        <v>219</v>
      </c>
      <c r="E1159" s="218" t="s">
        <v>21</v>
      </c>
      <c r="F1159" s="219" t="s">
        <v>1846</v>
      </c>
      <c r="G1159" s="216"/>
      <c r="H1159" s="220">
        <v>108.9</v>
      </c>
      <c r="I1159" s="221"/>
      <c r="J1159" s="216"/>
      <c r="K1159" s="216"/>
      <c r="L1159" s="222"/>
      <c r="M1159" s="223"/>
      <c r="N1159" s="224"/>
      <c r="O1159" s="224"/>
      <c r="P1159" s="224"/>
      <c r="Q1159" s="224"/>
      <c r="R1159" s="224"/>
      <c r="S1159" s="224"/>
      <c r="T1159" s="225"/>
      <c r="AT1159" s="226" t="s">
        <v>219</v>
      </c>
      <c r="AU1159" s="226" t="s">
        <v>80</v>
      </c>
      <c r="AV1159" s="12" t="s">
        <v>80</v>
      </c>
      <c r="AW1159" s="12" t="s">
        <v>35</v>
      </c>
      <c r="AX1159" s="12" t="s">
        <v>71</v>
      </c>
      <c r="AY1159" s="226" t="s">
        <v>210</v>
      </c>
    </row>
    <row r="1160" spans="2:51" s="12" customFormat="1" ht="13.5">
      <c r="B1160" s="215"/>
      <c r="C1160" s="216"/>
      <c r="D1160" s="217" t="s">
        <v>219</v>
      </c>
      <c r="E1160" s="218" t="s">
        <v>21</v>
      </c>
      <c r="F1160" s="219" t="s">
        <v>1847</v>
      </c>
      <c r="G1160" s="216"/>
      <c r="H1160" s="220">
        <v>40.5</v>
      </c>
      <c r="I1160" s="221"/>
      <c r="J1160" s="216"/>
      <c r="K1160" s="216"/>
      <c r="L1160" s="222"/>
      <c r="M1160" s="223"/>
      <c r="N1160" s="224"/>
      <c r="O1160" s="224"/>
      <c r="P1160" s="224"/>
      <c r="Q1160" s="224"/>
      <c r="R1160" s="224"/>
      <c r="S1160" s="224"/>
      <c r="T1160" s="225"/>
      <c r="AT1160" s="226" t="s">
        <v>219</v>
      </c>
      <c r="AU1160" s="226" t="s">
        <v>80</v>
      </c>
      <c r="AV1160" s="12" t="s">
        <v>80</v>
      </c>
      <c r="AW1160" s="12" t="s">
        <v>35</v>
      </c>
      <c r="AX1160" s="12" t="s">
        <v>71</v>
      </c>
      <c r="AY1160" s="226" t="s">
        <v>210</v>
      </c>
    </row>
    <row r="1161" spans="2:51" s="12" customFormat="1" ht="13.5">
      <c r="B1161" s="215"/>
      <c r="C1161" s="216"/>
      <c r="D1161" s="217" t="s">
        <v>219</v>
      </c>
      <c r="E1161" s="218" t="s">
        <v>21</v>
      </c>
      <c r="F1161" s="219" t="s">
        <v>1848</v>
      </c>
      <c r="G1161" s="216"/>
      <c r="H1161" s="220">
        <v>14.94</v>
      </c>
      <c r="I1161" s="221"/>
      <c r="J1161" s="216"/>
      <c r="K1161" s="216"/>
      <c r="L1161" s="222"/>
      <c r="M1161" s="223"/>
      <c r="N1161" s="224"/>
      <c r="O1161" s="224"/>
      <c r="P1161" s="224"/>
      <c r="Q1161" s="224"/>
      <c r="R1161" s="224"/>
      <c r="S1161" s="224"/>
      <c r="T1161" s="225"/>
      <c r="AT1161" s="226" t="s">
        <v>219</v>
      </c>
      <c r="AU1161" s="226" t="s">
        <v>80</v>
      </c>
      <c r="AV1161" s="12" t="s">
        <v>80</v>
      </c>
      <c r="AW1161" s="12" t="s">
        <v>35</v>
      </c>
      <c r="AX1161" s="12" t="s">
        <v>71</v>
      </c>
      <c r="AY1161" s="226" t="s">
        <v>210</v>
      </c>
    </row>
    <row r="1162" spans="2:51" s="12" customFormat="1" ht="13.5">
      <c r="B1162" s="215"/>
      <c r="C1162" s="216"/>
      <c r="D1162" s="217" t="s">
        <v>219</v>
      </c>
      <c r="E1162" s="218" t="s">
        <v>21</v>
      </c>
      <c r="F1162" s="219" t="s">
        <v>1849</v>
      </c>
      <c r="G1162" s="216"/>
      <c r="H1162" s="220">
        <v>6.12</v>
      </c>
      <c r="I1162" s="221"/>
      <c r="J1162" s="216"/>
      <c r="K1162" s="216"/>
      <c r="L1162" s="222"/>
      <c r="M1162" s="223"/>
      <c r="N1162" s="224"/>
      <c r="O1162" s="224"/>
      <c r="P1162" s="224"/>
      <c r="Q1162" s="224"/>
      <c r="R1162" s="224"/>
      <c r="S1162" s="224"/>
      <c r="T1162" s="225"/>
      <c r="AT1162" s="226" t="s">
        <v>219</v>
      </c>
      <c r="AU1162" s="226" t="s">
        <v>80</v>
      </c>
      <c r="AV1162" s="12" t="s">
        <v>80</v>
      </c>
      <c r="AW1162" s="12" t="s">
        <v>35</v>
      </c>
      <c r="AX1162" s="12" t="s">
        <v>71</v>
      </c>
      <c r="AY1162" s="226" t="s">
        <v>210</v>
      </c>
    </row>
    <row r="1163" spans="2:51" s="14" customFormat="1" ht="13.5">
      <c r="B1163" s="248"/>
      <c r="C1163" s="249"/>
      <c r="D1163" s="217" t="s">
        <v>219</v>
      </c>
      <c r="E1163" s="250" t="s">
        <v>21</v>
      </c>
      <c r="F1163" s="251" t="s">
        <v>859</v>
      </c>
      <c r="G1163" s="249"/>
      <c r="H1163" s="252">
        <v>170.46</v>
      </c>
      <c r="I1163" s="253"/>
      <c r="J1163" s="249"/>
      <c r="K1163" s="249"/>
      <c r="L1163" s="254"/>
      <c r="M1163" s="255"/>
      <c r="N1163" s="256"/>
      <c r="O1163" s="256"/>
      <c r="P1163" s="256"/>
      <c r="Q1163" s="256"/>
      <c r="R1163" s="256"/>
      <c r="S1163" s="256"/>
      <c r="T1163" s="257"/>
      <c r="AT1163" s="258" t="s">
        <v>219</v>
      </c>
      <c r="AU1163" s="258" t="s">
        <v>80</v>
      </c>
      <c r="AV1163" s="14" t="s">
        <v>88</v>
      </c>
      <c r="AW1163" s="14" t="s">
        <v>35</v>
      </c>
      <c r="AX1163" s="14" t="s">
        <v>78</v>
      </c>
      <c r="AY1163" s="258" t="s">
        <v>210</v>
      </c>
    </row>
    <row r="1164" spans="2:65" s="1" customFormat="1" ht="25.5" customHeight="1">
      <c r="B1164" s="41"/>
      <c r="C1164" s="203" t="s">
        <v>1850</v>
      </c>
      <c r="D1164" s="203" t="s">
        <v>212</v>
      </c>
      <c r="E1164" s="204" t="s">
        <v>1851</v>
      </c>
      <c r="F1164" s="205" t="s">
        <v>1852</v>
      </c>
      <c r="G1164" s="206" t="s">
        <v>345</v>
      </c>
      <c r="H1164" s="207">
        <v>67.5</v>
      </c>
      <c r="I1164" s="208"/>
      <c r="J1164" s="209">
        <f>ROUND(I1164*H1164,2)</f>
        <v>0</v>
      </c>
      <c r="K1164" s="205" t="s">
        <v>216</v>
      </c>
      <c r="L1164" s="61"/>
      <c r="M1164" s="210" t="s">
        <v>21</v>
      </c>
      <c r="N1164" s="211" t="s">
        <v>42</v>
      </c>
      <c r="O1164" s="42"/>
      <c r="P1164" s="212">
        <f>O1164*H1164</f>
        <v>0</v>
      </c>
      <c r="Q1164" s="212">
        <v>0</v>
      </c>
      <c r="R1164" s="212">
        <f>Q1164*H1164</f>
        <v>0</v>
      </c>
      <c r="S1164" s="212">
        <v>0.042</v>
      </c>
      <c r="T1164" s="213">
        <f>S1164*H1164</f>
        <v>2.835</v>
      </c>
      <c r="AR1164" s="25" t="s">
        <v>217</v>
      </c>
      <c r="AT1164" s="25" t="s">
        <v>212</v>
      </c>
      <c r="AU1164" s="25" t="s">
        <v>80</v>
      </c>
      <c r="AY1164" s="25" t="s">
        <v>210</v>
      </c>
      <c r="BE1164" s="214">
        <f>IF(N1164="základní",J1164,0)</f>
        <v>0</v>
      </c>
      <c r="BF1164" s="214">
        <f>IF(N1164="snížená",J1164,0)</f>
        <v>0</v>
      </c>
      <c r="BG1164" s="214">
        <f>IF(N1164="zákl. přenesená",J1164,0)</f>
        <v>0</v>
      </c>
      <c r="BH1164" s="214">
        <f>IF(N1164="sníž. přenesená",J1164,0)</f>
        <v>0</v>
      </c>
      <c r="BI1164" s="214">
        <f>IF(N1164="nulová",J1164,0)</f>
        <v>0</v>
      </c>
      <c r="BJ1164" s="25" t="s">
        <v>78</v>
      </c>
      <c r="BK1164" s="214">
        <f>ROUND(I1164*H1164,2)</f>
        <v>0</v>
      </c>
      <c r="BL1164" s="25" t="s">
        <v>217</v>
      </c>
      <c r="BM1164" s="25" t="s">
        <v>1853</v>
      </c>
    </row>
    <row r="1165" spans="2:51" s="12" customFormat="1" ht="13.5">
      <c r="B1165" s="215"/>
      <c r="C1165" s="216"/>
      <c r="D1165" s="217" t="s">
        <v>219</v>
      </c>
      <c r="E1165" s="218" t="s">
        <v>21</v>
      </c>
      <c r="F1165" s="219" t="s">
        <v>1854</v>
      </c>
      <c r="G1165" s="216"/>
      <c r="H1165" s="220">
        <v>36.2</v>
      </c>
      <c r="I1165" s="221"/>
      <c r="J1165" s="216"/>
      <c r="K1165" s="216"/>
      <c r="L1165" s="222"/>
      <c r="M1165" s="223"/>
      <c r="N1165" s="224"/>
      <c r="O1165" s="224"/>
      <c r="P1165" s="224"/>
      <c r="Q1165" s="224"/>
      <c r="R1165" s="224"/>
      <c r="S1165" s="224"/>
      <c r="T1165" s="225"/>
      <c r="AT1165" s="226" t="s">
        <v>219</v>
      </c>
      <c r="AU1165" s="226" t="s">
        <v>80</v>
      </c>
      <c r="AV1165" s="12" t="s">
        <v>80</v>
      </c>
      <c r="AW1165" s="12" t="s">
        <v>35</v>
      </c>
      <c r="AX1165" s="12" t="s">
        <v>71</v>
      </c>
      <c r="AY1165" s="226" t="s">
        <v>210</v>
      </c>
    </row>
    <row r="1166" spans="2:51" s="12" customFormat="1" ht="13.5">
      <c r="B1166" s="215"/>
      <c r="C1166" s="216"/>
      <c r="D1166" s="217" t="s">
        <v>219</v>
      </c>
      <c r="E1166" s="218" t="s">
        <v>21</v>
      </c>
      <c r="F1166" s="219" t="s">
        <v>1855</v>
      </c>
      <c r="G1166" s="216"/>
      <c r="H1166" s="220">
        <v>29.55</v>
      </c>
      <c r="I1166" s="221"/>
      <c r="J1166" s="216"/>
      <c r="K1166" s="216"/>
      <c r="L1166" s="222"/>
      <c r="M1166" s="223"/>
      <c r="N1166" s="224"/>
      <c r="O1166" s="224"/>
      <c r="P1166" s="224"/>
      <c r="Q1166" s="224"/>
      <c r="R1166" s="224"/>
      <c r="S1166" s="224"/>
      <c r="T1166" s="225"/>
      <c r="AT1166" s="226" t="s">
        <v>219</v>
      </c>
      <c r="AU1166" s="226" t="s">
        <v>80</v>
      </c>
      <c r="AV1166" s="12" t="s">
        <v>80</v>
      </c>
      <c r="AW1166" s="12" t="s">
        <v>35</v>
      </c>
      <c r="AX1166" s="12" t="s">
        <v>71</v>
      </c>
      <c r="AY1166" s="226" t="s">
        <v>210</v>
      </c>
    </row>
    <row r="1167" spans="2:51" s="12" customFormat="1" ht="13.5">
      <c r="B1167" s="215"/>
      <c r="C1167" s="216"/>
      <c r="D1167" s="217" t="s">
        <v>219</v>
      </c>
      <c r="E1167" s="218" t="s">
        <v>21</v>
      </c>
      <c r="F1167" s="219" t="s">
        <v>1856</v>
      </c>
      <c r="G1167" s="216"/>
      <c r="H1167" s="220">
        <v>1.75</v>
      </c>
      <c r="I1167" s="221"/>
      <c r="J1167" s="216"/>
      <c r="K1167" s="216"/>
      <c r="L1167" s="222"/>
      <c r="M1167" s="223"/>
      <c r="N1167" s="224"/>
      <c r="O1167" s="224"/>
      <c r="P1167" s="224"/>
      <c r="Q1167" s="224"/>
      <c r="R1167" s="224"/>
      <c r="S1167" s="224"/>
      <c r="T1167" s="225"/>
      <c r="AT1167" s="226" t="s">
        <v>219</v>
      </c>
      <c r="AU1167" s="226" t="s">
        <v>80</v>
      </c>
      <c r="AV1167" s="12" t="s">
        <v>80</v>
      </c>
      <c r="AW1167" s="12" t="s">
        <v>35</v>
      </c>
      <c r="AX1167" s="12" t="s">
        <v>71</v>
      </c>
      <c r="AY1167" s="226" t="s">
        <v>210</v>
      </c>
    </row>
    <row r="1168" spans="2:51" s="13" customFormat="1" ht="13.5">
      <c r="B1168" s="227"/>
      <c r="C1168" s="228"/>
      <c r="D1168" s="217" t="s">
        <v>219</v>
      </c>
      <c r="E1168" s="229" t="s">
        <v>21</v>
      </c>
      <c r="F1168" s="230" t="s">
        <v>240</v>
      </c>
      <c r="G1168" s="228"/>
      <c r="H1168" s="231">
        <v>67.5</v>
      </c>
      <c r="I1168" s="232"/>
      <c r="J1168" s="228"/>
      <c r="K1168" s="228"/>
      <c r="L1168" s="233"/>
      <c r="M1168" s="234"/>
      <c r="N1168" s="235"/>
      <c r="O1168" s="235"/>
      <c r="P1168" s="235"/>
      <c r="Q1168" s="235"/>
      <c r="R1168" s="235"/>
      <c r="S1168" s="235"/>
      <c r="T1168" s="236"/>
      <c r="AT1168" s="237" t="s">
        <v>219</v>
      </c>
      <c r="AU1168" s="237" t="s">
        <v>80</v>
      </c>
      <c r="AV1168" s="13" t="s">
        <v>217</v>
      </c>
      <c r="AW1168" s="13" t="s">
        <v>35</v>
      </c>
      <c r="AX1168" s="13" t="s">
        <v>78</v>
      </c>
      <c r="AY1168" s="237" t="s">
        <v>210</v>
      </c>
    </row>
    <row r="1169" spans="2:65" s="1" customFormat="1" ht="25.5" customHeight="1">
      <c r="B1169" s="41"/>
      <c r="C1169" s="203" t="s">
        <v>1857</v>
      </c>
      <c r="D1169" s="203" t="s">
        <v>212</v>
      </c>
      <c r="E1169" s="204" t="s">
        <v>1858</v>
      </c>
      <c r="F1169" s="205" t="s">
        <v>1859</v>
      </c>
      <c r="G1169" s="206" t="s">
        <v>345</v>
      </c>
      <c r="H1169" s="207">
        <v>51.9</v>
      </c>
      <c r="I1169" s="208"/>
      <c r="J1169" s="209">
        <f>ROUND(I1169*H1169,2)</f>
        <v>0</v>
      </c>
      <c r="K1169" s="205" t="s">
        <v>216</v>
      </c>
      <c r="L1169" s="61"/>
      <c r="M1169" s="210" t="s">
        <v>21</v>
      </c>
      <c r="N1169" s="211" t="s">
        <v>42</v>
      </c>
      <c r="O1169" s="42"/>
      <c r="P1169" s="212">
        <f>O1169*H1169</f>
        <v>0</v>
      </c>
      <c r="Q1169" s="212">
        <v>0</v>
      </c>
      <c r="R1169" s="212">
        <f>Q1169*H1169</f>
        <v>0</v>
      </c>
      <c r="S1169" s="212">
        <v>0.065</v>
      </c>
      <c r="T1169" s="213">
        <f>S1169*H1169</f>
        <v>3.3735</v>
      </c>
      <c r="AR1169" s="25" t="s">
        <v>217</v>
      </c>
      <c r="AT1169" s="25" t="s">
        <v>212</v>
      </c>
      <c r="AU1169" s="25" t="s">
        <v>80</v>
      </c>
      <c r="AY1169" s="25" t="s">
        <v>210</v>
      </c>
      <c r="BE1169" s="214">
        <f>IF(N1169="základní",J1169,0)</f>
        <v>0</v>
      </c>
      <c r="BF1169" s="214">
        <f>IF(N1169="snížená",J1169,0)</f>
        <v>0</v>
      </c>
      <c r="BG1169" s="214">
        <f>IF(N1169="zákl. přenesená",J1169,0)</f>
        <v>0</v>
      </c>
      <c r="BH1169" s="214">
        <f>IF(N1169="sníž. přenesená",J1169,0)</f>
        <v>0</v>
      </c>
      <c r="BI1169" s="214">
        <f>IF(N1169="nulová",J1169,0)</f>
        <v>0</v>
      </c>
      <c r="BJ1169" s="25" t="s">
        <v>78</v>
      </c>
      <c r="BK1169" s="214">
        <f>ROUND(I1169*H1169,2)</f>
        <v>0</v>
      </c>
      <c r="BL1169" s="25" t="s">
        <v>217</v>
      </c>
      <c r="BM1169" s="25" t="s">
        <v>1860</v>
      </c>
    </row>
    <row r="1170" spans="2:51" s="12" customFormat="1" ht="13.5">
      <c r="B1170" s="215"/>
      <c r="C1170" s="216"/>
      <c r="D1170" s="217" t="s">
        <v>219</v>
      </c>
      <c r="E1170" s="218" t="s">
        <v>21</v>
      </c>
      <c r="F1170" s="219" t="s">
        <v>1861</v>
      </c>
      <c r="G1170" s="216"/>
      <c r="H1170" s="220">
        <v>14.5</v>
      </c>
      <c r="I1170" s="221"/>
      <c r="J1170" s="216"/>
      <c r="K1170" s="216"/>
      <c r="L1170" s="222"/>
      <c r="M1170" s="223"/>
      <c r="N1170" s="224"/>
      <c r="O1170" s="224"/>
      <c r="P1170" s="224"/>
      <c r="Q1170" s="224"/>
      <c r="R1170" s="224"/>
      <c r="S1170" s="224"/>
      <c r="T1170" s="225"/>
      <c r="AT1170" s="226" t="s">
        <v>219</v>
      </c>
      <c r="AU1170" s="226" t="s">
        <v>80</v>
      </c>
      <c r="AV1170" s="12" t="s">
        <v>80</v>
      </c>
      <c r="AW1170" s="12" t="s">
        <v>35</v>
      </c>
      <c r="AX1170" s="12" t="s">
        <v>71</v>
      </c>
      <c r="AY1170" s="226" t="s">
        <v>210</v>
      </c>
    </row>
    <row r="1171" spans="2:51" s="12" customFormat="1" ht="13.5">
      <c r="B1171" s="215"/>
      <c r="C1171" s="216"/>
      <c r="D1171" s="217" t="s">
        <v>219</v>
      </c>
      <c r="E1171" s="218" t="s">
        <v>21</v>
      </c>
      <c r="F1171" s="219" t="s">
        <v>1862</v>
      </c>
      <c r="G1171" s="216"/>
      <c r="H1171" s="220">
        <v>37.4</v>
      </c>
      <c r="I1171" s="221"/>
      <c r="J1171" s="216"/>
      <c r="K1171" s="216"/>
      <c r="L1171" s="222"/>
      <c r="M1171" s="223"/>
      <c r="N1171" s="224"/>
      <c r="O1171" s="224"/>
      <c r="P1171" s="224"/>
      <c r="Q1171" s="224"/>
      <c r="R1171" s="224"/>
      <c r="S1171" s="224"/>
      <c r="T1171" s="225"/>
      <c r="AT1171" s="226" t="s">
        <v>219</v>
      </c>
      <c r="AU1171" s="226" t="s">
        <v>80</v>
      </c>
      <c r="AV1171" s="12" t="s">
        <v>80</v>
      </c>
      <c r="AW1171" s="12" t="s">
        <v>35</v>
      </c>
      <c r="AX1171" s="12" t="s">
        <v>71</v>
      </c>
      <c r="AY1171" s="226" t="s">
        <v>210</v>
      </c>
    </row>
    <row r="1172" spans="2:51" s="13" customFormat="1" ht="13.5">
      <c r="B1172" s="227"/>
      <c r="C1172" s="228"/>
      <c r="D1172" s="217" t="s">
        <v>219</v>
      </c>
      <c r="E1172" s="229" t="s">
        <v>21</v>
      </c>
      <c r="F1172" s="230" t="s">
        <v>240</v>
      </c>
      <c r="G1172" s="228"/>
      <c r="H1172" s="231">
        <v>51.9</v>
      </c>
      <c r="I1172" s="232"/>
      <c r="J1172" s="228"/>
      <c r="K1172" s="228"/>
      <c r="L1172" s="233"/>
      <c r="M1172" s="234"/>
      <c r="N1172" s="235"/>
      <c r="O1172" s="235"/>
      <c r="P1172" s="235"/>
      <c r="Q1172" s="235"/>
      <c r="R1172" s="235"/>
      <c r="S1172" s="235"/>
      <c r="T1172" s="236"/>
      <c r="AT1172" s="237" t="s">
        <v>219</v>
      </c>
      <c r="AU1172" s="237" t="s">
        <v>80</v>
      </c>
      <c r="AV1172" s="13" t="s">
        <v>217</v>
      </c>
      <c r="AW1172" s="13" t="s">
        <v>35</v>
      </c>
      <c r="AX1172" s="13" t="s">
        <v>78</v>
      </c>
      <c r="AY1172" s="237" t="s">
        <v>210</v>
      </c>
    </row>
    <row r="1173" spans="2:65" s="1" customFormat="1" ht="25.5" customHeight="1">
      <c r="B1173" s="41"/>
      <c r="C1173" s="203" t="s">
        <v>1863</v>
      </c>
      <c r="D1173" s="203" t="s">
        <v>212</v>
      </c>
      <c r="E1173" s="204" t="s">
        <v>1864</v>
      </c>
      <c r="F1173" s="205" t="s">
        <v>1865</v>
      </c>
      <c r="G1173" s="206" t="s">
        <v>345</v>
      </c>
      <c r="H1173" s="207">
        <v>15.9</v>
      </c>
      <c r="I1173" s="208"/>
      <c r="J1173" s="209">
        <f>ROUND(I1173*H1173,2)</f>
        <v>0</v>
      </c>
      <c r="K1173" s="205" t="s">
        <v>216</v>
      </c>
      <c r="L1173" s="61"/>
      <c r="M1173" s="210" t="s">
        <v>21</v>
      </c>
      <c r="N1173" s="211" t="s">
        <v>42</v>
      </c>
      <c r="O1173" s="42"/>
      <c r="P1173" s="212">
        <f>O1173*H1173</f>
        <v>0</v>
      </c>
      <c r="Q1173" s="212">
        <v>0</v>
      </c>
      <c r="R1173" s="212">
        <f>Q1173*H1173</f>
        <v>0</v>
      </c>
      <c r="S1173" s="212">
        <v>0.097</v>
      </c>
      <c r="T1173" s="213">
        <f>S1173*H1173</f>
        <v>1.5423</v>
      </c>
      <c r="AR1173" s="25" t="s">
        <v>217</v>
      </c>
      <c r="AT1173" s="25" t="s">
        <v>212</v>
      </c>
      <c r="AU1173" s="25" t="s">
        <v>80</v>
      </c>
      <c r="AY1173" s="25" t="s">
        <v>210</v>
      </c>
      <c r="BE1173" s="214">
        <f>IF(N1173="základní",J1173,0)</f>
        <v>0</v>
      </c>
      <c r="BF1173" s="214">
        <f>IF(N1173="snížená",J1173,0)</f>
        <v>0</v>
      </c>
      <c r="BG1173" s="214">
        <f>IF(N1173="zákl. přenesená",J1173,0)</f>
        <v>0</v>
      </c>
      <c r="BH1173" s="214">
        <f>IF(N1173="sníž. přenesená",J1173,0)</f>
        <v>0</v>
      </c>
      <c r="BI1173" s="214">
        <f>IF(N1173="nulová",J1173,0)</f>
        <v>0</v>
      </c>
      <c r="BJ1173" s="25" t="s">
        <v>78</v>
      </c>
      <c r="BK1173" s="214">
        <f>ROUND(I1173*H1173,2)</f>
        <v>0</v>
      </c>
      <c r="BL1173" s="25" t="s">
        <v>217</v>
      </c>
      <c r="BM1173" s="25" t="s">
        <v>1866</v>
      </c>
    </row>
    <row r="1174" spans="2:51" s="12" customFormat="1" ht="13.5">
      <c r="B1174" s="215"/>
      <c r="C1174" s="216"/>
      <c r="D1174" s="217" t="s">
        <v>219</v>
      </c>
      <c r="E1174" s="218" t="s">
        <v>21</v>
      </c>
      <c r="F1174" s="219" t="s">
        <v>1867</v>
      </c>
      <c r="G1174" s="216"/>
      <c r="H1174" s="220">
        <v>15.9</v>
      </c>
      <c r="I1174" s="221"/>
      <c r="J1174" s="216"/>
      <c r="K1174" s="216"/>
      <c r="L1174" s="222"/>
      <c r="M1174" s="223"/>
      <c r="N1174" s="224"/>
      <c r="O1174" s="224"/>
      <c r="P1174" s="224"/>
      <c r="Q1174" s="224"/>
      <c r="R1174" s="224"/>
      <c r="S1174" s="224"/>
      <c r="T1174" s="225"/>
      <c r="AT1174" s="226" t="s">
        <v>219</v>
      </c>
      <c r="AU1174" s="226" t="s">
        <v>80</v>
      </c>
      <c r="AV1174" s="12" t="s">
        <v>80</v>
      </c>
      <c r="AW1174" s="12" t="s">
        <v>35</v>
      </c>
      <c r="AX1174" s="12" t="s">
        <v>78</v>
      </c>
      <c r="AY1174" s="226" t="s">
        <v>210</v>
      </c>
    </row>
    <row r="1175" spans="2:65" s="1" customFormat="1" ht="25.5" customHeight="1">
      <c r="B1175" s="41"/>
      <c r="C1175" s="203" t="s">
        <v>1868</v>
      </c>
      <c r="D1175" s="203" t="s">
        <v>212</v>
      </c>
      <c r="E1175" s="204" t="s">
        <v>1869</v>
      </c>
      <c r="F1175" s="205" t="s">
        <v>1870</v>
      </c>
      <c r="G1175" s="206" t="s">
        <v>345</v>
      </c>
      <c r="H1175" s="207">
        <v>2</v>
      </c>
      <c r="I1175" s="208"/>
      <c r="J1175" s="209">
        <f>ROUND(I1175*H1175,2)</f>
        <v>0</v>
      </c>
      <c r="K1175" s="205" t="s">
        <v>216</v>
      </c>
      <c r="L1175" s="61"/>
      <c r="M1175" s="210" t="s">
        <v>21</v>
      </c>
      <c r="N1175" s="211" t="s">
        <v>42</v>
      </c>
      <c r="O1175" s="42"/>
      <c r="P1175" s="212">
        <f>O1175*H1175</f>
        <v>0</v>
      </c>
      <c r="Q1175" s="212">
        <v>0</v>
      </c>
      <c r="R1175" s="212">
        <f>Q1175*H1175</f>
        <v>0</v>
      </c>
      <c r="S1175" s="212">
        <v>0.016</v>
      </c>
      <c r="T1175" s="213">
        <f>S1175*H1175</f>
        <v>0.032</v>
      </c>
      <c r="AR1175" s="25" t="s">
        <v>217</v>
      </c>
      <c r="AT1175" s="25" t="s">
        <v>212</v>
      </c>
      <c r="AU1175" s="25" t="s">
        <v>80</v>
      </c>
      <c r="AY1175" s="25" t="s">
        <v>210</v>
      </c>
      <c r="BE1175" s="214">
        <f>IF(N1175="základní",J1175,0)</f>
        <v>0</v>
      </c>
      <c r="BF1175" s="214">
        <f>IF(N1175="snížená",J1175,0)</f>
        <v>0</v>
      </c>
      <c r="BG1175" s="214">
        <f>IF(N1175="zákl. přenesená",J1175,0)</f>
        <v>0</v>
      </c>
      <c r="BH1175" s="214">
        <f>IF(N1175="sníž. přenesená",J1175,0)</f>
        <v>0</v>
      </c>
      <c r="BI1175" s="214">
        <f>IF(N1175="nulová",J1175,0)</f>
        <v>0</v>
      </c>
      <c r="BJ1175" s="25" t="s">
        <v>78</v>
      </c>
      <c r="BK1175" s="214">
        <f>ROUND(I1175*H1175,2)</f>
        <v>0</v>
      </c>
      <c r="BL1175" s="25" t="s">
        <v>217</v>
      </c>
      <c r="BM1175" s="25" t="s">
        <v>1871</v>
      </c>
    </row>
    <row r="1176" spans="2:51" s="12" customFormat="1" ht="13.5">
      <c r="B1176" s="215"/>
      <c r="C1176" s="216"/>
      <c r="D1176" s="217" t="s">
        <v>219</v>
      </c>
      <c r="E1176" s="218" t="s">
        <v>21</v>
      </c>
      <c r="F1176" s="219" t="s">
        <v>1872</v>
      </c>
      <c r="G1176" s="216"/>
      <c r="H1176" s="220">
        <v>2</v>
      </c>
      <c r="I1176" s="221"/>
      <c r="J1176" s="216"/>
      <c r="K1176" s="216"/>
      <c r="L1176" s="222"/>
      <c r="M1176" s="223"/>
      <c r="N1176" s="224"/>
      <c r="O1176" s="224"/>
      <c r="P1176" s="224"/>
      <c r="Q1176" s="224"/>
      <c r="R1176" s="224"/>
      <c r="S1176" s="224"/>
      <c r="T1176" s="225"/>
      <c r="AT1176" s="226" t="s">
        <v>219</v>
      </c>
      <c r="AU1176" s="226" t="s">
        <v>80</v>
      </c>
      <c r="AV1176" s="12" t="s">
        <v>80</v>
      </c>
      <c r="AW1176" s="12" t="s">
        <v>35</v>
      </c>
      <c r="AX1176" s="12" t="s">
        <v>78</v>
      </c>
      <c r="AY1176" s="226" t="s">
        <v>210</v>
      </c>
    </row>
    <row r="1177" spans="2:65" s="1" customFormat="1" ht="25.5" customHeight="1">
      <c r="B1177" s="41"/>
      <c r="C1177" s="203" t="s">
        <v>1873</v>
      </c>
      <c r="D1177" s="203" t="s">
        <v>212</v>
      </c>
      <c r="E1177" s="204" t="s">
        <v>1874</v>
      </c>
      <c r="F1177" s="205" t="s">
        <v>1875</v>
      </c>
      <c r="G1177" s="206" t="s">
        <v>345</v>
      </c>
      <c r="H1177" s="207">
        <v>35</v>
      </c>
      <c r="I1177" s="208"/>
      <c r="J1177" s="209">
        <f>ROUND(I1177*H1177,2)</f>
        <v>0</v>
      </c>
      <c r="K1177" s="205" t="s">
        <v>216</v>
      </c>
      <c r="L1177" s="61"/>
      <c r="M1177" s="210" t="s">
        <v>21</v>
      </c>
      <c r="N1177" s="211" t="s">
        <v>42</v>
      </c>
      <c r="O1177" s="42"/>
      <c r="P1177" s="212">
        <f>O1177*H1177</f>
        <v>0</v>
      </c>
      <c r="Q1177" s="212">
        <v>0</v>
      </c>
      <c r="R1177" s="212">
        <f>Q1177*H1177</f>
        <v>0</v>
      </c>
      <c r="S1177" s="212">
        <v>0.022</v>
      </c>
      <c r="T1177" s="213">
        <f>S1177*H1177</f>
        <v>0.7699999999999999</v>
      </c>
      <c r="AR1177" s="25" t="s">
        <v>217</v>
      </c>
      <c r="AT1177" s="25" t="s">
        <v>212</v>
      </c>
      <c r="AU1177" s="25" t="s">
        <v>80</v>
      </c>
      <c r="AY1177" s="25" t="s">
        <v>210</v>
      </c>
      <c r="BE1177" s="214">
        <f>IF(N1177="základní",J1177,0)</f>
        <v>0</v>
      </c>
      <c r="BF1177" s="214">
        <f>IF(N1177="snížená",J1177,0)</f>
        <v>0</v>
      </c>
      <c r="BG1177" s="214">
        <f>IF(N1177="zákl. přenesená",J1177,0)</f>
        <v>0</v>
      </c>
      <c r="BH1177" s="214">
        <f>IF(N1177="sníž. přenesená",J1177,0)</f>
        <v>0</v>
      </c>
      <c r="BI1177" s="214">
        <f>IF(N1177="nulová",J1177,0)</f>
        <v>0</v>
      </c>
      <c r="BJ1177" s="25" t="s">
        <v>78</v>
      </c>
      <c r="BK1177" s="214">
        <f>ROUND(I1177*H1177,2)</f>
        <v>0</v>
      </c>
      <c r="BL1177" s="25" t="s">
        <v>217</v>
      </c>
      <c r="BM1177" s="25" t="s">
        <v>1876</v>
      </c>
    </row>
    <row r="1178" spans="2:51" s="12" customFormat="1" ht="13.5">
      <c r="B1178" s="215"/>
      <c r="C1178" s="216"/>
      <c r="D1178" s="217" t="s">
        <v>219</v>
      </c>
      <c r="E1178" s="218" t="s">
        <v>21</v>
      </c>
      <c r="F1178" s="219" t="s">
        <v>1877</v>
      </c>
      <c r="G1178" s="216"/>
      <c r="H1178" s="220">
        <v>30</v>
      </c>
      <c r="I1178" s="221"/>
      <c r="J1178" s="216"/>
      <c r="K1178" s="216"/>
      <c r="L1178" s="222"/>
      <c r="M1178" s="223"/>
      <c r="N1178" s="224"/>
      <c r="O1178" s="224"/>
      <c r="P1178" s="224"/>
      <c r="Q1178" s="224"/>
      <c r="R1178" s="224"/>
      <c r="S1178" s="224"/>
      <c r="T1178" s="225"/>
      <c r="AT1178" s="226" t="s">
        <v>219</v>
      </c>
      <c r="AU1178" s="226" t="s">
        <v>80</v>
      </c>
      <c r="AV1178" s="12" t="s">
        <v>80</v>
      </c>
      <c r="AW1178" s="12" t="s">
        <v>35</v>
      </c>
      <c r="AX1178" s="12" t="s">
        <v>71</v>
      </c>
      <c r="AY1178" s="226" t="s">
        <v>210</v>
      </c>
    </row>
    <row r="1179" spans="2:51" s="12" customFormat="1" ht="13.5">
      <c r="B1179" s="215"/>
      <c r="C1179" s="216"/>
      <c r="D1179" s="217" t="s">
        <v>219</v>
      </c>
      <c r="E1179" s="218" t="s">
        <v>21</v>
      </c>
      <c r="F1179" s="219" t="s">
        <v>1878</v>
      </c>
      <c r="G1179" s="216"/>
      <c r="H1179" s="220">
        <v>5</v>
      </c>
      <c r="I1179" s="221"/>
      <c r="J1179" s="216"/>
      <c r="K1179" s="216"/>
      <c r="L1179" s="222"/>
      <c r="M1179" s="223"/>
      <c r="N1179" s="224"/>
      <c r="O1179" s="224"/>
      <c r="P1179" s="224"/>
      <c r="Q1179" s="224"/>
      <c r="R1179" s="224"/>
      <c r="S1179" s="224"/>
      <c r="T1179" s="225"/>
      <c r="AT1179" s="226" t="s">
        <v>219</v>
      </c>
      <c r="AU1179" s="226" t="s">
        <v>80</v>
      </c>
      <c r="AV1179" s="12" t="s">
        <v>80</v>
      </c>
      <c r="AW1179" s="12" t="s">
        <v>35</v>
      </c>
      <c r="AX1179" s="12" t="s">
        <v>71</v>
      </c>
      <c r="AY1179" s="226" t="s">
        <v>210</v>
      </c>
    </row>
    <row r="1180" spans="2:51" s="14" customFormat="1" ht="13.5">
      <c r="B1180" s="248"/>
      <c r="C1180" s="249"/>
      <c r="D1180" s="217" t="s">
        <v>219</v>
      </c>
      <c r="E1180" s="250" t="s">
        <v>21</v>
      </c>
      <c r="F1180" s="251" t="s">
        <v>859</v>
      </c>
      <c r="G1180" s="249"/>
      <c r="H1180" s="252">
        <v>35</v>
      </c>
      <c r="I1180" s="253"/>
      <c r="J1180" s="249"/>
      <c r="K1180" s="249"/>
      <c r="L1180" s="254"/>
      <c r="M1180" s="255"/>
      <c r="N1180" s="256"/>
      <c r="O1180" s="256"/>
      <c r="P1180" s="256"/>
      <c r="Q1180" s="256"/>
      <c r="R1180" s="256"/>
      <c r="S1180" s="256"/>
      <c r="T1180" s="257"/>
      <c r="AT1180" s="258" t="s">
        <v>219</v>
      </c>
      <c r="AU1180" s="258" t="s">
        <v>80</v>
      </c>
      <c r="AV1180" s="14" t="s">
        <v>88</v>
      </c>
      <c r="AW1180" s="14" t="s">
        <v>35</v>
      </c>
      <c r="AX1180" s="14" t="s">
        <v>78</v>
      </c>
      <c r="AY1180" s="258" t="s">
        <v>210</v>
      </c>
    </row>
    <row r="1181" spans="2:65" s="1" customFormat="1" ht="25.5" customHeight="1">
      <c r="B1181" s="41"/>
      <c r="C1181" s="203" t="s">
        <v>1879</v>
      </c>
      <c r="D1181" s="203" t="s">
        <v>212</v>
      </c>
      <c r="E1181" s="204" t="s">
        <v>1880</v>
      </c>
      <c r="F1181" s="205" t="s">
        <v>1881</v>
      </c>
      <c r="G1181" s="206" t="s">
        <v>345</v>
      </c>
      <c r="H1181" s="207">
        <v>30.4</v>
      </c>
      <c r="I1181" s="208"/>
      <c r="J1181" s="209">
        <f>ROUND(I1181*H1181,2)</f>
        <v>0</v>
      </c>
      <c r="K1181" s="205" t="s">
        <v>216</v>
      </c>
      <c r="L1181" s="61"/>
      <c r="M1181" s="210" t="s">
        <v>21</v>
      </c>
      <c r="N1181" s="211" t="s">
        <v>42</v>
      </c>
      <c r="O1181" s="42"/>
      <c r="P1181" s="212">
        <f>O1181*H1181</f>
        <v>0</v>
      </c>
      <c r="Q1181" s="212">
        <v>0</v>
      </c>
      <c r="R1181" s="212">
        <f>Q1181*H1181</f>
        <v>0</v>
      </c>
      <c r="S1181" s="212">
        <v>0.066</v>
      </c>
      <c r="T1181" s="213">
        <f>S1181*H1181</f>
        <v>2.0064</v>
      </c>
      <c r="AR1181" s="25" t="s">
        <v>217</v>
      </c>
      <c r="AT1181" s="25" t="s">
        <v>212</v>
      </c>
      <c r="AU1181" s="25" t="s">
        <v>80</v>
      </c>
      <c r="AY1181" s="25" t="s">
        <v>210</v>
      </c>
      <c r="BE1181" s="214">
        <f>IF(N1181="základní",J1181,0)</f>
        <v>0</v>
      </c>
      <c r="BF1181" s="214">
        <f>IF(N1181="snížená",J1181,0)</f>
        <v>0</v>
      </c>
      <c r="BG1181" s="214">
        <f>IF(N1181="zákl. přenesená",J1181,0)</f>
        <v>0</v>
      </c>
      <c r="BH1181" s="214">
        <f>IF(N1181="sníž. přenesená",J1181,0)</f>
        <v>0</v>
      </c>
      <c r="BI1181" s="214">
        <f>IF(N1181="nulová",J1181,0)</f>
        <v>0</v>
      </c>
      <c r="BJ1181" s="25" t="s">
        <v>78</v>
      </c>
      <c r="BK1181" s="214">
        <f>ROUND(I1181*H1181,2)</f>
        <v>0</v>
      </c>
      <c r="BL1181" s="25" t="s">
        <v>217</v>
      </c>
      <c r="BM1181" s="25" t="s">
        <v>1882</v>
      </c>
    </row>
    <row r="1182" spans="2:51" s="12" customFormat="1" ht="13.5">
      <c r="B1182" s="215"/>
      <c r="C1182" s="216"/>
      <c r="D1182" s="217" t="s">
        <v>219</v>
      </c>
      <c r="E1182" s="218" t="s">
        <v>21</v>
      </c>
      <c r="F1182" s="219" t="s">
        <v>1883</v>
      </c>
      <c r="G1182" s="216"/>
      <c r="H1182" s="220">
        <v>30.4</v>
      </c>
      <c r="I1182" s="221"/>
      <c r="J1182" s="216"/>
      <c r="K1182" s="216"/>
      <c r="L1182" s="222"/>
      <c r="M1182" s="223"/>
      <c r="N1182" s="224"/>
      <c r="O1182" s="224"/>
      <c r="P1182" s="224"/>
      <c r="Q1182" s="224"/>
      <c r="R1182" s="224"/>
      <c r="S1182" s="224"/>
      <c r="T1182" s="225"/>
      <c r="AT1182" s="226" t="s">
        <v>219</v>
      </c>
      <c r="AU1182" s="226" t="s">
        <v>80</v>
      </c>
      <c r="AV1182" s="12" t="s">
        <v>80</v>
      </c>
      <c r="AW1182" s="12" t="s">
        <v>35</v>
      </c>
      <c r="AX1182" s="12" t="s">
        <v>78</v>
      </c>
      <c r="AY1182" s="226" t="s">
        <v>210</v>
      </c>
    </row>
    <row r="1183" spans="2:65" s="1" customFormat="1" ht="25.5" customHeight="1">
      <c r="B1183" s="41"/>
      <c r="C1183" s="203" t="s">
        <v>1884</v>
      </c>
      <c r="D1183" s="203" t="s">
        <v>212</v>
      </c>
      <c r="E1183" s="204" t="s">
        <v>1885</v>
      </c>
      <c r="F1183" s="205" t="s">
        <v>1886</v>
      </c>
      <c r="G1183" s="206" t="s">
        <v>345</v>
      </c>
      <c r="H1183" s="207">
        <v>30.4</v>
      </c>
      <c r="I1183" s="208"/>
      <c r="J1183" s="209">
        <f>ROUND(I1183*H1183,2)</f>
        <v>0</v>
      </c>
      <c r="K1183" s="205" t="s">
        <v>216</v>
      </c>
      <c r="L1183" s="61"/>
      <c r="M1183" s="210" t="s">
        <v>21</v>
      </c>
      <c r="N1183" s="211" t="s">
        <v>42</v>
      </c>
      <c r="O1183" s="42"/>
      <c r="P1183" s="212">
        <f>O1183*H1183</f>
        <v>0</v>
      </c>
      <c r="Q1183" s="212">
        <v>0</v>
      </c>
      <c r="R1183" s="212">
        <f>Q1183*H1183</f>
        <v>0</v>
      </c>
      <c r="S1183" s="212">
        <v>0.022</v>
      </c>
      <c r="T1183" s="213">
        <f>S1183*H1183</f>
        <v>0.6688</v>
      </c>
      <c r="AR1183" s="25" t="s">
        <v>217</v>
      </c>
      <c r="AT1183" s="25" t="s">
        <v>212</v>
      </c>
      <c r="AU1183" s="25" t="s">
        <v>80</v>
      </c>
      <c r="AY1183" s="25" t="s">
        <v>210</v>
      </c>
      <c r="BE1183" s="214">
        <f>IF(N1183="základní",J1183,0)</f>
        <v>0</v>
      </c>
      <c r="BF1183" s="214">
        <f>IF(N1183="snížená",J1183,0)</f>
        <v>0</v>
      </c>
      <c r="BG1183" s="214">
        <f>IF(N1183="zákl. přenesená",J1183,0)</f>
        <v>0</v>
      </c>
      <c r="BH1183" s="214">
        <f>IF(N1183="sníž. přenesená",J1183,0)</f>
        <v>0</v>
      </c>
      <c r="BI1183" s="214">
        <f>IF(N1183="nulová",J1183,0)</f>
        <v>0</v>
      </c>
      <c r="BJ1183" s="25" t="s">
        <v>78</v>
      </c>
      <c r="BK1183" s="214">
        <f>ROUND(I1183*H1183,2)</f>
        <v>0</v>
      </c>
      <c r="BL1183" s="25" t="s">
        <v>217</v>
      </c>
      <c r="BM1183" s="25" t="s">
        <v>1887</v>
      </c>
    </row>
    <row r="1184" spans="2:51" s="12" customFormat="1" ht="13.5">
      <c r="B1184" s="215"/>
      <c r="C1184" s="216"/>
      <c r="D1184" s="217" t="s">
        <v>219</v>
      </c>
      <c r="E1184" s="218" t="s">
        <v>21</v>
      </c>
      <c r="F1184" s="219" t="s">
        <v>1888</v>
      </c>
      <c r="G1184" s="216"/>
      <c r="H1184" s="220">
        <v>30.4</v>
      </c>
      <c r="I1184" s="221"/>
      <c r="J1184" s="216"/>
      <c r="K1184" s="216"/>
      <c r="L1184" s="222"/>
      <c r="M1184" s="223"/>
      <c r="N1184" s="224"/>
      <c r="O1184" s="224"/>
      <c r="P1184" s="224"/>
      <c r="Q1184" s="224"/>
      <c r="R1184" s="224"/>
      <c r="S1184" s="224"/>
      <c r="T1184" s="225"/>
      <c r="AT1184" s="226" t="s">
        <v>219</v>
      </c>
      <c r="AU1184" s="226" t="s">
        <v>80</v>
      </c>
      <c r="AV1184" s="12" t="s">
        <v>80</v>
      </c>
      <c r="AW1184" s="12" t="s">
        <v>35</v>
      </c>
      <c r="AX1184" s="12" t="s">
        <v>78</v>
      </c>
      <c r="AY1184" s="226" t="s">
        <v>210</v>
      </c>
    </row>
    <row r="1185" spans="2:65" s="1" customFormat="1" ht="25.5" customHeight="1">
      <c r="B1185" s="41"/>
      <c r="C1185" s="203" t="s">
        <v>1889</v>
      </c>
      <c r="D1185" s="203" t="s">
        <v>212</v>
      </c>
      <c r="E1185" s="204" t="s">
        <v>1890</v>
      </c>
      <c r="F1185" s="205" t="s">
        <v>1891</v>
      </c>
      <c r="G1185" s="206" t="s">
        <v>345</v>
      </c>
      <c r="H1185" s="207">
        <v>16</v>
      </c>
      <c r="I1185" s="208"/>
      <c r="J1185" s="209">
        <f>ROUND(I1185*H1185,2)</f>
        <v>0</v>
      </c>
      <c r="K1185" s="205" t="s">
        <v>216</v>
      </c>
      <c r="L1185" s="61"/>
      <c r="M1185" s="210" t="s">
        <v>21</v>
      </c>
      <c r="N1185" s="211" t="s">
        <v>42</v>
      </c>
      <c r="O1185" s="42"/>
      <c r="P1185" s="212">
        <f>O1185*H1185</f>
        <v>0</v>
      </c>
      <c r="Q1185" s="212">
        <v>0.01257</v>
      </c>
      <c r="R1185" s="212">
        <f>Q1185*H1185</f>
        <v>0.20112</v>
      </c>
      <c r="S1185" s="212">
        <v>0</v>
      </c>
      <c r="T1185" s="213">
        <f>S1185*H1185</f>
        <v>0</v>
      </c>
      <c r="AR1185" s="25" t="s">
        <v>217</v>
      </c>
      <c r="AT1185" s="25" t="s">
        <v>212</v>
      </c>
      <c r="AU1185" s="25" t="s">
        <v>80</v>
      </c>
      <c r="AY1185" s="25" t="s">
        <v>210</v>
      </c>
      <c r="BE1185" s="214">
        <f>IF(N1185="základní",J1185,0)</f>
        <v>0</v>
      </c>
      <c r="BF1185" s="214">
        <f>IF(N1185="snížená",J1185,0)</f>
        <v>0</v>
      </c>
      <c r="BG1185" s="214">
        <f>IF(N1185="zákl. přenesená",J1185,0)</f>
        <v>0</v>
      </c>
      <c r="BH1185" s="214">
        <f>IF(N1185="sníž. přenesená",J1185,0)</f>
        <v>0</v>
      </c>
      <c r="BI1185" s="214">
        <f>IF(N1185="nulová",J1185,0)</f>
        <v>0</v>
      </c>
      <c r="BJ1185" s="25" t="s">
        <v>78</v>
      </c>
      <c r="BK1185" s="214">
        <f>ROUND(I1185*H1185,2)</f>
        <v>0</v>
      </c>
      <c r="BL1185" s="25" t="s">
        <v>217</v>
      </c>
      <c r="BM1185" s="25" t="s">
        <v>1892</v>
      </c>
    </row>
    <row r="1186" spans="2:51" s="12" customFormat="1" ht="13.5">
      <c r="B1186" s="215"/>
      <c r="C1186" s="216"/>
      <c r="D1186" s="217" t="s">
        <v>219</v>
      </c>
      <c r="E1186" s="218" t="s">
        <v>21</v>
      </c>
      <c r="F1186" s="219" t="s">
        <v>1893</v>
      </c>
      <c r="G1186" s="216"/>
      <c r="H1186" s="220">
        <v>16</v>
      </c>
      <c r="I1186" s="221"/>
      <c r="J1186" s="216"/>
      <c r="K1186" s="216"/>
      <c r="L1186" s="222"/>
      <c r="M1186" s="223"/>
      <c r="N1186" s="224"/>
      <c r="O1186" s="224"/>
      <c r="P1186" s="224"/>
      <c r="Q1186" s="224"/>
      <c r="R1186" s="224"/>
      <c r="S1186" s="224"/>
      <c r="T1186" s="225"/>
      <c r="AT1186" s="226" t="s">
        <v>219</v>
      </c>
      <c r="AU1186" s="226" t="s">
        <v>80</v>
      </c>
      <c r="AV1186" s="12" t="s">
        <v>80</v>
      </c>
      <c r="AW1186" s="12" t="s">
        <v>35</v>
      </c>
      <c r="AX1186" s="12" t="s">
        <v>78</v>
      </c>
      <c r="AY1186" s="226" t="s">
        <v>210</v>
      </c>
    </row>
    <row r="1187" spans="2:65" s="1" customFormat="1" ht="16.5" customHeight="1">
      <c r="B1187" s="41"/>
      <c r="C1187" s="203" t="s">
        <v>1894</v>
      </c>
      <c r="D1187" s="203" t="s">
        <v>212</v>
      </c>
      <c r="E1187" s="204" t="s">
        <v>1895</v>
      </c>
      <c r="F1187" s="205" t="s">
        <v>1896</v>
      </c>
      <c r="G1187" s="206" t="s">
        <v>345</v>
      </c>
      <c r="H1187" s="207">
        <v>2.5</v>
      </c>
      <c r="I1187" s="208"/>
      <c r="J1187" s="209">
        <f>ROUND(I1187*H1187,2)</f>
        <v>0</v>
      </c>
      <c r="K1187" s="205" t="s">
        <v>216</v>
      </c>
      <c r="L1187" s="61"/>
      <c r="M1187" s="210" t="s">
        <v>21</v>
      </c>
      <c r="N1187" s="211" t="s">
        <v>42</v>
      </c>
      <c r="O1187" s="42"/>
      <c r="P1187" s="212">
        <f>O1187*H1187</f>
        <v>0</v>
      </c>
      <c r="Q1187" s="212">
        <v>0.00122</v>
      </c>
      <c r="R1187" s="212">
        <f>Q1187*H1187</f>
        <v>0.0030499999999999998</v>
      </c>
      <c r="S1187" s="212">
        <v>0.07</v>
      </c>
      <c r="T1187" s="213">
        <f>S1187*H1187</f>
        <v>0.17500000000000002</v>
      </c>
      <c r="AR1187" s="25" t="s">
        <v>217</v>
      </c>
      <c r="AT1187" s="25" t="s">
        <v>212</v>
      </c>
      <c r="AU1187" s="25" t="s">
        <v>80</v>
      </c>
      <c r="AY1187" s="25" t="s">
        <v>210</v>
      </c>
      <c r="BE1187" s="214">
        <f>IF(N1187="základní",J1187,0)</f>
        <v>0</v>
      </c>
      <c r="BF1187" s="214">
        <f>IF(N1187="snížená",J1187,0)</f>
        <v>0</v>
      </c>
      <c r="BG1187" s="214">
        <f>IF(N1187="zákl. přenesená",J1187,0)</f>
        <v>0</v>
      </c>
      <c r="BH1187" s="214">
        <f>IF(N1187="sníž. přenesená",J1187,0)</f>
        <v>0</v>
      </c>
      <c r="BI1187" s="214">
        <f>IF(N1187="nulová",J1187,0)</f>
        <v>0</v>
      </c>
      <c r="BJ1187" s="25" t="s">
        <v>78</v>
      </c>
      <c r="BK1187" s="214">
        <f>ROUND(I1187*H1187,2)</f>
        <v>0</v>
      </c>
      <c r="BL1187" s="25" t="s">
        <v>217</v>
      </c>
      <c r="BM1187" s="25" t="s">
        <v>1897</v>
      </c>
    </row>
    <row r="1188" spans="2:51" s="12" customFormat="1" ht="13.5">
      <c r="B1188" s="215"/>
      <c r="C1188" s="216"/>
      <c r="D1188" s="217" t="s">
        <v>219</v>
      </c>
      <c r="E1188" s="218" t="s">
        <v>21</v>
      </c>
      <c r="F1188" s="219" t="s">
        <v>1898</v>
      </c>
      <c r="G1188" s="216"/>
      <c r="H1188" s="220">
        <v>1</v>
      </c>
      <c r="I1188" s="221"/>
      <c r="J1188" s="216"/>
      <c r="K1188" s="216"/>
      <c r="L1188" s="222"/>
      <c r="M1188" s="223"/>
      <c r="N1188" s="224"/>
      <c r="O1188" s="224"/>
      <c r="P1188" s="224"/>
      <c r="Q1188" s="224"/>
      <c r="R1188" s="224"/>
      <c r="S1188" s="224"/>
      <c r="T1188" s="225"/>
      <c r="AT1188" s="226" t="s">
        <v>219</v>
      </c>
      <c r="AU1188" s="226" t="s">
        <v>80</v>
      </c>
      <c r="AV1188" s="12" t="s">
        <v>80</v>
      </c>
      <c r="AW1188" s="12" t="s">
        <v>35</v>
      </c>
      <c r="AX1188" s="12" t="s">
        <v>71</v>
      </c>
      <c r="AY1188" s="226" t="s">
        <v>210</v>
      </c>
    </row>
    <row r="1189" spans="2:51" s="12" customFormat="1" ht="13.5">
      <c r="B1189" s="215"/>
      <c r="C1189" s="216"/>
      <c r="D1189" s="217" t="s">
        <v>219</v>
      </c>
      <c r="E1189" s="218" t="s">
        <v>21</v>
      </c>
      <c r="F1189" s="219" t="s">
        <v>1899</v>
      </c>
      <c r="G1189" s="216"/>
      <c r="H1189" s="220">
        <v>1.5</v>
      </c>
      <c r="I1189" s="221"/>
      <c r="J1189" s="216"/>
      <c r="K1189" s="216"/>
      <c r="L1189" s="222"/>
      <c r="M1189" s="223"/>
      <c r="N1189" s="224"/>
      <c r="O1189" s="224"/>
      <c r="P1189" s="224"/>
      <c r="Q1189" s="224"/>
      <c r="R1189" s="224"/>
      <c r="S1189" s="224"/>
      <c r="T1189" s="225"/>
      <c r="AT1189" s="226" t="s">
        <v>219</v>
      </c>
      <c r="AU1189" s="226" t="s">
        <v>80</v>
      </c>
      <c r="AV1189" s="12" t="s">
        <v>80</v>
      </c>
      <c r="AW1189" s="12" t="s">
        <v>35</v>
      </c>
      <c r="AX1189" s="12" t="s">
        <v>71</v>
      </c>
      <c r="AY1189" s="226" t="s">
        <v>210</v>
      </c>
    </row>
    <row r="1190" spans="2:51" s="13" customFormat="1" ht="13.5">
      <c r="B1190" s="227"/>
      <c r="C1190" s="228"/>
      <c r="D1190" s="217" t="s">
        <v>219</v>
      </c>
      <c r="E1190" s="229" t="s">
        <v>21</v>
      </c>
      <c r="F1190" s="230" t="s">
        <v>240</v>
      </c>
      <c r="G1190" s="228"/>
      <c r="H1190" s="231">
        <v>2.5</v>
      </c>
      <c r="I1190" s="232"/>
      <c r="J1190" s="228"/>
      <c r="K1190" s="228"/>
      <c r="L1190" s="233"/>
      <c r="M1190" s="234"/>
      <c r="N1190" s="235"/>
      <c r="O1190" s="235"/>
      <c r="P1190" s="235"/>
      <c r="Q1190" s="235"/>
      <c r="R1190" s="235"/>
      <c r="S1190" s="235"/>
      <c r="T1190" s="236"/>
      <c r="AT1190" s="237" t="s">
        <v>219</v>
      </c>
      <c r="AU1190" s="237" t="s">
        <v>80</v>
      </c>
      <c r="AV1190" s="13" t="s">
        <v>217</v>
      </c>
      <c r="AW1190" s="13" t="s">
        <v>35</v>
      </c>
      <c r="AX1190" s="13" t="s">
        <v>78</v>
      </c>
      <c r="AY1190" s="237" t="s">
        <v>210</v>
      </c>
    </row>
    <row r="1191" spans="2:65" s="1" customFormat="1" ht="16.5" customHeight="1">
      <c r="B1191" s="41"/>
      <c r="C1191" s="203" t="s">
        <v>1900</v>
      </c>
      <c r="D1191" s="203" t="s">
        <v>212</v>
      </c>
      <c r="E1191" s="204" t="s">
        <v>1901</v>
      </c>
      <c r="F1191" s="205" t="s">
        <v>1902</v>
      </c>
      <c r="G1191" s="206" t="s">
        <v>345</v>
      </c>
      <c r="H1191" s="207">
        <v>60.8</v>
      </c>
      <c r="I1191" s="208"/>
      <c r="J1191" s="209">
        <f>ROUND(I1191*H1191,2)</f>
        <v>0</v>
      </c>
      <c r="K1191" s="205" t="s">
        <v>216</v>
      </c>
      <c r="L1191" s="61"/>
      <c r="M1191" s="210" t="s">
        <v>21</v>
      </c>
      <c r="N1191" s="211" t="s">
        <v>42</v>
      </c>
      <c r="O1191" s="42"/>
      <c r="P1191" s="212">
        <f>O1191*H1191</f>
        <v>0</v>
      </c>
      <c r="Q1191" s="212">
        <v>0</v>
      </c>
      <c r="R1191" s="212">
        <f>Q1191*H1191</f>
        <v>0</v>
      </c>
      <c r="S1191" s="212">
        <v>0</v>
      </c>
      <c r="T1191" s="213">
        <f>S1191*H1191</f>
        <v>0</v>
      </c>
      <c r="AR1191" s="25" t="s">
        <v>217</v>
      </c>
      <c r="AT1191" s="25" t="s">
        <v>212</v>
      </c>
      <c r="AU1191" s="25" t="s">
        <v>80</v>
      </c>
      <c r="AY1191" s="25" t="s">
        <v>210</v>
      </c>
      <c r="BE1191" s="214">
        <f>IF(N1191="základní",J1191,0)</f>
        <v>0</v>
      </c>
      <c r="BF1191" s="214">
        <f>IF(N1191="snížená",J1191,0)</f>
        <v>0</v>
      </c>
      <c r="BG1191" s="214">
        <f>IF(N1191="zákl. přenesená",J1191,0)</f>
        <v>0</v>
      </c>
      <c r="BH1191" s="214">
        <f>IF(N1191="sníž. přenesená",J1191,0)</f>
        <v>0</v>
      </c>
      <c r="BI1191" s="214">
        <f>IF(N1191="nulová",J1191,0)</f>
        <v>0</v>
      </c>
      <c r="BJ1191" s="25" t="s">
        <v>78</v>
      </c>
      <c r="BK1191" s="214">
        <f>ROUND(I1191*H1191,2)</f>
        <v>0</v>
      </c>
      <c r="BL1191" s="25" t="s">
        <v>217</v>
      </c>
      <c r="BM1191" s="25" t="s">
        <v>1903</v>
      </c>
    </row>
    <row r="1192" spans="2:51" s="12" customFormat="1" ht="13.5">
      <c r="B1192" s="215"/>
      <c r="C1192" s="216"/>
      <c r="D1192" s="217" t="s">
        <v>219</v>
      </c>
      <c r="E1192" s="218" t="s">
        <v>21</v>
      </c>
      <c r="F1192" s="219" t="s">
        <v>1904</v>
      </c>
      <c r="G1192" s="216"/>
      <c r="H1192" s="220">
        <v>60.8</v>
      </c>
      <c r="I1192" s="221"/>
      <c r="J1192" s="216"/>
      <c r="K1192" s="216"/>
      <c r="L1192" s="222"/>
      <c r="M1192" s="223"/>
      <c r="N1192" s="224"/>
      <c r="O1192" s="224"/>
      <c r="P1192" s="224"/>
      <c r="Q1192" s="224"/>
      <c r="R1192" s="224"/>
      <c r="S1192" s="224"/>
      <c r="T1192" s="225"/>
      <c r="AT1192" s="226" t="s">
        <v>219</v>
      </c>
      <c r="AU1192" s="226" t="s">
        <v>80</v>
      </c>
      <c r="AV1192" s="12" t="s">
        <v>80</v>
      </c>
      <c r="AW1192" s="12" t="s">
        <v>35</v>
      </c>
      <c r="AX1192" s="12" t="s">
        <v>78</v>
      </c>
      <c r="AY1192" s="226" t="s">
        <v>210</v>
      </c>
    </row>
    <row r="1193" spans="2:65" s="1" customFormat="1" ht="16.5" customHeight="1">
      <c r="B1193" s="41"/>
      <c r="C1193" s="203" t="s">
        <v>1905</v>
      </c>
      <c r="D1193" s="203" t="s">
        <v>212</v>
      </c>
      <c r="E1193" s="204" t="s">
        <v>1906</v>
      </c>
      <c r="F1193" s="205" t="s">
        <v>1907</v>
      </c>
      <c r="G1193" s="206" t="s">
        <v>345</v>
      </c>
      <c r="H1193" s="207">
        <v>43.05</v>
      </c>
      <c r="I1193" s="208"/>
      <c r="J1193" s="209">
        <f>ROUND(I1193*H1193,2)</f>
        <v>0</v>
      </c>
      <c r="K1193" s="205" t="s">
        <v>216</v>
      </c>
      <c r="L1193" s="61"/>
      <c r="M1193" s="210" t="s">
        <v>21</v>
      </c>
      <c r="N1193" s="211" t="s">
        <v>42</v>
      </c>
      <c r="O1193" s="42"/>
      <c r="P1193" s="212">
        <f>O1193*H1193</f>
        <v>0</v>
      </c>
      <c r="Q1193" s="212">
        <v>0</v>
      </c>
      <c r="R1193" s="212">
        <f>Q1193*H1193</f>
        <v>0</v>
      </c>
      <c r="S1193" s="212">
        <v>0.001</v>
      </c>
      <c r="T1193" s="213">
        <f>S1193*H1193</f>
        <v>0.04305</v>
      </c>
      <c r="AR1193" s="25" t="s">
        <v>217</v>
      </c>
      <c r="AT1193" s="25" t="s">
        <v>212</v>
      </c>
      <c r="AU1193" s="25" t="s">
        <v>80</v>
      </c>
      <c r="AY1193" s="25" t="s">
        <v>210</v>
      </c>
      <c r="BE1193" s="214">
        <f>IF(N1193="základní",J1193,0)</f>
        <v>0</v>
      </c>
      <c r="BF1193" s="214">
        <f>IF(N1193="snížená",J1193,0)</f>
        <v>0</v>
      </c>
      <c r="BG1193" s="214">
        <f>IF(N1193="zákl. přenesená",J1193,0)</f>
        <v>0</v>
      </c>
      <c r="BH1193" s="214">
        <f>IF(N1193="sníž. přenesená",J1193,0)</f>
        <v>0</v>
      </c>
      <c r="BI1193" s="214">
        <f>IF(N1193="nulová",J1193,0)</f>
        <v>0</v>
      </c>
      <c r="BJ1193" s="25" t="s">
        <v>78</v>
      </c>
      <c r="BK1193" s="214">
        <f>ROUND(I1193*H1193,2)</f>
        <v>0</v>
      </c>
      <c r="BL1193" s="25" t="s">
        <v>217</v>
      </c>
      <c r="BM1193" s="25" t="s">
        <v>1908</v>
      </c>
    </row>
    <row r="1194" spans="2:51" s="12" customFormat="1" ht="13.5">
      <c r="B1194" s="215"/>
      <c r="C1194" s="216"/>
      <c r="D1194" s="217" t="s">
        <v>219</v>
      </c>
      <c r="E1194" s="218" t="s">
        <v>21</v>
      </c>
      <c r="F1194" s="219" t="s">
        <v>1909</v>
      </c>
      <c r="G1194" s="216"/>
      <c r="H1194" s="220">
        <v>43.05</v>
      </c>
      <c r="I1194" s="221"/>
      <c r="J1194" s="216"/>
      <c r="K1194" s="216"/>
      <c r="L1194" s="222"/>
      <c r="M1194" s="223"/>
      <c r="N1194" s="224"/>
      <c r="O1194" s="224"/>
      <c r="P1194" s="224"/>
      <c r="Q1194" s="224"/>
      <c r="R1194" s="224"/>
      <c r="S1194" s="224"/>
      <c r="T1194" s="225"/>
      <c r="AT1194" s="226" t="s">
        <v>219</v>
      </c>
      <c r="AU1194" s="226" t="s">
        <v>80</v>
      </c>
      <c r="AV1194" s="12" t="s">
        <v>80</v>
      </c>
      <c r="AW1194" s="12" t="s">
        <v>35</v>
      </c>
      <c r="AX1194" s="12" t="s">
        <v>78</v>
      </c>
      <c r="AY1194" s="226" t="s">
        <v>210</v>
      </c>
    </row>
    <row r="1195" spans="2:65" s="1" customFormat="1" ht="16.5" customHeight="1">
      <c r="B1195" s="41"/>
      <c r="C1195" s="203" t="s">
        <v>1910</v>
      </c>
      <c r="D1195" s="203" t="s">
        <v>212</v>
      </c>
      <c r="E1195" s="204" t="s">
        <v>1911</v>
      </c>
      <c r="F1195" s="205" t="s">
        <v>1912</v>
      </c>
      <c r="G1195" s="206" t="s">
        <v>345</v>
      </c>
      <c r="H1195" s="207">
        <v>14.35</v>
      </c>
      <c r="I1195" s="208"/>
      <c r="J1195" s="209">
        <f>ROUND(I1195*H1195,2)</f>
        <v>0</v>
      </c>
      <c r="K1195" s="205" t="s">
        <v>216</v>
      </c>
      <c r="L1195" s="61"/>
      <c r="M1195" s="210" t="s">
        <v>21</v>
      </c>
      <c r="N1195" s="211" t="s">
        <v>42</v>
      </c>
      <c r="O1195" s="42"/>
      <c r="P1195" s="212">
        <f>O1195*H1195</f>
        <v>0</v>
      </c>
      <c r="Q1195" s="212">
        <v>0</v>
      </c>
      <c r="R1195" s="212">
        <f>Q1195*H1195</f>
        <v>0</v>
      </c>
      <c r="S1195" s="212">
        <v>0.022</v>
      </c>
      <c r="T1195" s="213">
        <f>S1195*H1195</f>
        <v>0.3157</v>
      </c>
      <c r="AR1195" s="25" t="s">
        <v>217</v>
      </c>
      <c r="AT1195" s="25" t="s">
        <v>212</v>
      </c>
      <c r="AU1195" s="25" t="s">
        <v>80</v>
      </c>
      <c r="AY1195" s="25" t="s">
        <v>210</v>
      </c>
      <c r="BE1195" s="214">
        <f>IF(N1195="základní",J1195,0)</f>
        <v>0</v>
      </c>
      <c r="BF1195" s="214">
        <f>IF(N1195="snížená",J1195,0)</f>
        <v>0</v>
      </c>
      <c r="BG1195" s="214">
        <f>IF(N1195="zákl. přenesená",J1195,0)</f>
        <v>0</v>
      </c>
      <c r="BH1195" s="214">
        <f>IF(N1195="sníž. přenesená",J1195,0)</f>
        <v>0</v>
      </c>
      <c r="BI1195" s="214">
        <f>IF(N1195="nulová",J1195,0)</f>
        <v>0</v>
      </c>
      <c r="BJ1195" s="25" t="s">
        <v>78</v>
      </c>
      <c r="BK1195" s="214">
        <f>ROUND(I1195*H1195,2)</f>
        <v>0</v>
      </c>
      <c r="BL1195" s="25" t="s">
        <v>217</v>
      </c>
      <c r="BM1195" s="25" t="s">
        <v>1913</v>
      </c>
    </row>
    <row r="1196" spans="2:51" s="12" customFormat="1" ht="13.5">
      <c r="B1196" s="215"/>
      <c r="C1196" s="216"/>
      <c r="D1196" s="217" t="s">
        <v>219</v>
      </c>
      <c r="E1196" s="218" t="s">
        <v>21</v>
      </c>
      <c r="F1196" s="219" t="s">
        <v>1914</v>
      </c>
      <c r="G1196" s="216"/>
      <c r="H1196" s="220">
        <v>14.35</v>
      </c>
      <c r="I1196" s="221"/>
      <c r="J1196" s="216"/>
      <c r="K1196" s="216"/>
      <c r="L1196" s="222"/>
      <c r="M1196" s="223"/>
      <c r="N1196" s="224"/>
      <c r="O1196" s="224"/>
      <c r="P1196" s="224"/>
      <c r="Q1196" s="224"/>
      <c r="R1196" s="224"/>
      <c r="S1196" s="224"/>
      <c r="T1196" s="225"/>
      <c r="AT1196" s="226" t="s">
        <v>219</v>
      </c>
      <c r="AU1196" s="226" t="s">
        <v>80</v>
      </c>
      <c r="AV1196" s="12" t="s">
        <v>80</v>
      </c>
      <c r="AW1196" s="12" t="s">
        <v>35</v>
      </c>
      <c r="AX1196" s="12" t="s">
        <v>78</v>
      </c>
      <c r="AY1196" s="226" t="s">
        <v>210</v>
      </c>
    </row>
    <row r="1197" spans="2:65" s="1" customFormat="1" ht="25.5" customHeight="1">
      <c r="B1197" s="41"/>
      <c r="C1197" s="203" t="s">
        <v>1915</v>
      </c>
      <c r="D1197" s="203" t="s">
        <v>212</v>
      </c>
      <c r="E1197" s="204" t="s">
        <v>1916</v>
      </c>
      <c r="F1197" s="205" t="s">
        <v>1917</v>
      </c>
      <c r="G1197" s="206" t="s">
        <v>226</v>
      </c>
      <c r="H1197" s="207">
        <v>145.98</v>
      </c>
      <c r="I1197" s="208"/>
      <c r="J1197" s="209">
        <f>ROUND(I1197*H1197,2)</f>
        <v>0</v>
      </c>
      <c r="K1197" s="205" t="s">
        <v>216</v>
      </c>
      <c r="L1197" s="61"/>
      <c r="M1197" s="210" t="s">
        <v>21</v>
      </c>
      <c r="N1197" s="211" t="s">
        <v>42</v>
      </c>
      <c r="O1197" s="42"/>
      <c r="P1197" s="212">
        <f>O1197*H1197</f>
        <v>0</v>
      </c>
      <c r="Q1197" s="212">
        <v>0</v>
      </c>
      <c r="R1197" s="212">
        <f>Q1197*H1197</f>
        <v>0</v>
      </c>
      <c r="S1197" s="212">
        <v>0.01</v>
      </c>
      <c r="T1197" s="213">
        <f>S1197*H1197</f>
        <v>1.4598</v>
      </c>
      <c r="AR1197" s="25" t="s">
        <v>217</v>
      </c>
      <c r="AT1197" s="25" t="s">
        <v>212</v>
      </c>
      <c r="AU1197" s="25" t="s">
        <v>80</v>
      </c>
      <c r="AY1197" s="25" t="s">
        <v>210</v>
      </c>
      <c r="BE1197" s="214">
        <f>IF(N1197="základní",J1197,0)</f>
        <v>0</v>
      </c>
      <c r="BF1197" s="214">
        <f>IF(N1197="snížená",J1197,0)</f>
        <v>0</v>
      </c>
      <c r="BG1197" s="214">
        <f>IF(N1197="zákl. přenesená",J1197,0)</f>
        <v>0</v>
      </c>
      <c r="BH1197" s="214">
        <f>IF(N1197="sníž. přenesená",J1197,0)</f>
        <v>0</v>
      </c>
      <c r="BI1197" s="214">
        <f>IF(N1197="nulová",J1197,0)</f>
        <v>0</v>
      </c>
      <c r="BJ1197" s="25" t="s">
        <v>78</v>
      </c>
      <c r="BK1197" s="214">
        <f>ROUND(I1197*H1197,2)</f>
        <v>0</v>
      </c>
      <c r="BL1197" s="25" t="s">
        <v>217</v>
      </c>
      <c r="BM1197" s="25" t="s">
        <v>1918</v>
      </c>
    </row>
    <row r="1198" spans="2:51" s="12" customFormat="1" ht="13.5">
      <c r="B1198" s="215"/>
      <c r="C1198" s="216"/>
      <c r="D1198" s="217" t="s">
        <v>219</v>
      </c>
      <c r="E1198" s="218" t="s">
        <v>21</v>
      </c>
      <c r="F1198" s="219" t="s">
        <v>790</v>
      </c>
      <c r="G1198" s="216"/>
      <c r="H1198" s="220">
        <v>145.98</v>
      </c>
      <c r="I1198" s="221"/>
      <c r="J1198" s="216"/>
      <c r="K1198" s="216"/>
      <c r="L1198" s="222"/>
      <c r="M1198" s="223"/>
      <c r="N1198" s="224"/>
      <c r="O1198" s="224"/>
      <c r="P1198" s="224"/>
      <c r="Q1198" s="224"/>
      <c r="R1198" s="224"/>
      <c r="S1198" s="224"/>
      <c r="T1198" s="225"/>
      <c r="AT1198" s="226" t="s">
        <v>219</v>
      </c>
      <c r="AU1198" s="226" t="s">
        <v>80</v>
      </c>
      <c r="AV1198" s="12" t="s">
        <v>80</v>
      </c>
      <c r="AW1198" s="12" t="s">
        <v>35</v>
      </c>
      <c r="AX1198" s="12" t="s">
        <v>78</v>
      </c>
      <c r="AY1198" s="226" t="s">
        <v>210</v>
      </c>
    </row>
    <row r="1199" spans="2:65" s="1" customFormat="1" ht="25.5" customHeight="1">
      <c r="B1199" s="41"/>
      <c r="C1199" s="203" t="s">
        <v>1919</v>
      </c>
      <c r="D1199" s="203" t="s">
        <v>212</v>
      </c>
      <c r="E1199" s="204" t="s">
        <v>1920</v>
      </c>
      <c r="F1199" s="205" t="s">
        <v>1921</v>
      </c>
      <c r="G1199" s="206" t="s">
        <v>226</v>
      </c>
      <c r="H1199" s="207">
        <v>320.26</v>
      </c>
      <c r="I1199" s="208"/>
      <c r="J1199" s="209">
        <f>ROUND(I1199*H1199,2)</f>
        <v>0</v>
      </c>
      <c r="K1199" s="205" t="s">
        <v>216</v>
      </c>
      <c r="L1199" s="61"/>
      <c r="M1199" s="210" t="s">
        <v>21</v>
      </c>
      <c r="N1199" s="211" t="s">
        <v>42</v>
      </c>
      <c r="O1199" s="42"/>
      <c r="P1199" s="212">
        <f>O1199*H1199</f>
        <v>0</v>
      </c>
      <c r="Q1199" s="212">
        <v>0</v>
      </c>
      <c r="R1199" s="212">
        <f>Q1199*H1199</f>
        <v>0</v>
      </c>
      <c r="S1199" s="212">
        <v>0.004</v>
      </c>
      <c r="T1199" s="213">
        <f>S1199*H1199</f>
        <v>1.28104</v>
      </c>
      <c r="AR1199" s="25" t="s">
        <v>217</v>
      </c>
      <c r="AT1199" s="25" t="s">
        <v>212</v>
      </c>
      <c r="AU1199" s="25" t="s">
        <v>80</v>
      </c>
      <c r="AY1199" s="25" t="s">
        <v>210</v>
      </c>
      <c r="BE1199" s="214">
        <f>IF(N1199="základní",J1199,0)</f>
        <v>0</v>
      </c>
      <c r="BF1199" s="214">
        <f>IF(N1199="snížená",J1199,0)</f>
        <v>0</v>
      </c>
      <c r="BG1199" s="214">
        <f>IF(N1199="zákl. přenesená",J1199,0)</f>
        <v>0</v>
      </c>
      <c r="BH1199" s="214">
        <f>IF(N1199="sníž. přenesená",J1199,0)</f>
        <v>0</v>
      </c>
      <c r="BI1199" s="214">
        <f>IF(N1199="nulová",J1199,0)</f>
        <v>0</v>
      </c>
      <c r="BJ1199" s="25" t="s">
        <v>78</v>
      </c>
      <c r="BK1199" s="214">
        <f>ROUND(I1199*H1199,2)</f>
        <v>0</v>
      </c>
      <c r="BL1199" s="25" t="s">
        <v>217</v>
      </c>
      <c r="BM1199" s="25" t="s">
        <v>1922</v>
      </c>
    </row>
    <row r="1200" spans="2:51" s="12" customFormat="1" ht="13.5">
      <c r="B1200" s="215"/>
      <c r="C1200" s="216"/>
      <c r="D1200" s="217" t="s">
        <v>219</v>
      </c>
      <c r="E1200" s="218" t="s">
        <v>21</v>
      </c>
      <c r="F1200" s="219" t="s">
        <v>791</v>
      </c>
      <c r="G1200" s="216"/>
      <c r="H1200" s="220">
        <v>160.19</v>
      </c>
      <c r="I1200" s="221"/>
      <c r="J1200" s="216"/>
      <c r="K1200" s="216"/>
      <c r="L1200" s="222"/>
      <c r="M1200" s="223"/>
      <c r="N1200" s="224"/>
      <c r="O1200" s="224"/>
      <c r="P1200" s="224"/>
      <c r="Q1200" s="224"/>
      <c r="R1200" s="224"/>
      <c r="S1200" s="224"/>
      <c r="T1200" s="225"/>
      <c r="AT1200" s="226" t="s">
        <v>219</v>
      </c>
      <c r="AU1200" s="226" t="s">
        <v>80</v>
      </c>
      <c r="AV1200" s="12" t="s">
        <v>80</v>
      </c>
      <c r="AW1200" s="12" t="s">
        <v>35</v>
      </c>
      <c r="AX1200" s="12" t="s">
        <v>71</v>
      </c>
      <c r="AY1200" s="226" t="s">
        <v>210</v>
      </c>
    </row>
    <row r="1201" spans="2:51" s="12" customFormat="1" ht="13.5">
      <c r="B1201" s="215"/>
      <c r="C1201" s="216"/>
      <c r="D1201" s="217" t="s">
        <v>219</v>
      </c>
      <c r="E1201" s="218" t="s">
        <v>21</v>
      </c>
      <c r="F1201" s="219" t="s">
        <v>792</v>
      </c>
      <c r="G1201" s="216"/>
      <c r="H1201" s="220">
        <v>160.07</v>
      </c>
      <c r="I1201" s="221"/>
      <c r="J1201" s="216"/>
      <c r="K1201" s="216"/>
      <c r="L1201" s="222"/>
      <c r="M1201" s="223"/>
      <c r="N1201" s="224"/>
      <c r="O1201" s="224"/>
      <c r="P1201" s="224"/>
      <c r="Q1201" s="224"/>
      <c r="R1201" s="224"/>
      <c r="S1201" s="224"/>
      <c r="T1201" s="225"/>
      <c r="AT1201" s="226" t="s">
        <v>219</v>
      </c>
      <c r="AU1201" s="226" t="s">
        <v>80</v>
      </c>
      <c r="AV1201" s="12" t="s">
        <v>80</v>
      </c>
      <c r="AW1201" s="12" t="s">
        <v>35</v>
      </c>
      <c r="AX1201" s="12" t="s">
        <v>71</v>
      </c>
      <c r="AY1201" s="226" t="s">
        <v>210</v>
      </c>
    </row>
    <row r="1202" spans="2:51" s="13" customFormat="1" ht="13.5">
      <c r="B1202" s="227"/>
      <c r="C1202" s="228"/>
      <c r="D1202" s="217" t="s">
        <v>219</v>
      </c>
      <c r="E1202" s="229" t="s">
        <v>21</v>
      </c>
      <c r="F1202" s="230" t="s">
        <v>240</v>
      </c>
      <c r="G1202" s="228"/>
      <c r="H1202" s="231">
        <v>320.26</v>
      </c>
      <c r="I1202" s="232"/>
      <c r="J1202" s="228"/>
      <c r="K1202" s="228"/>
      <c r="L1202" s="233"/>
      <c r="M1202" s="234"/>
      <c r="N1202" s="235"/>
      <c r="O1202" s="235"/>
      <c r="P1202" s="235"/>
      <c r="Q1202" s="235"/>
      <c r="R1202" s="235"/>
      <c r="S1202" s="235"/>
      <c r="T1202" s="236"/>
      <c r="AT1202" s="237" t="s">
        <v>219</v>
      </c>
      <c r="AU1202" s="237" t="s">
        <v>80</v>
      </c>
      <c r="AV1202" s="13" t="s">
        <v>217</v>
      </c>
      <c r="AW1202" s="13" t="s">
        <v>35</v>
      </c>
      <c r="AX1202" s="13" t="s">
        <v>78</v>
      </c>
      <c r="AY1202" s="237" t="s">
        <v>210</v>
      </c>
    </row>
    <row r="1203" spans="2:65" s="1" customFormat="1" ht="25.5" customHeight="1">
      <c r="B1203" s="41"/>
      <c r="C1203" s="203" t="s">
        <v>1923</v>
      </c>
      <c r="D1203" s="203" t="s">
        <v>212</v>
      </c>
      <c r="E1203" s="204" t="s">
        <v>1924</v>
      </c>
      <c r="F1203" s="205" t="s">
        <v>1925</v>
      </c>
      <c r="G1203" s="206" t="s">
        <v>226</v>
      </c>
      <c r="H1203" s="207">
        <v>938.425</v>
      </c>
      <c r="I1203" s="208"/>
      <c r="J1203" s="209">
        <f>ROUND(I1203*H1203,2)</f>
        <v>0</v>
      </c>
      <c r="K1203" s="205" t="s">
        <v>216</v>
      </c>
      <c r="L1203" s="61"/>
      <c r="M1203" s="210" t="s">
        <v>21</v>
      </c>
      <c r="N1203" s="211" t="s">
        <v>42</v>
      </c>
      <c r="O1203" s="42"/>
      <c r="P1203" s="212">
        <f>O1203*H1203</f>
        <v>0</v>
      </c>
      <c r="Q1203" s="212">
        <v>0</v>
      </c>
      <c r="R1203" s="212">
        <f>Q1203*H1203</f>
        <v>0</v>
      </c>
      <c r="S1203" s="212">
        <v>0.01</v>
      </c>
      <c r="T1203" s="213">
        <f>S1203*H1203</f>
        <v>9.38425</v>
      </c>
      <c r="AR1203" s="25" t="s">
        <v>217</v>
      </c>
      <c r="AT1203" s="25" t="s">
        <v>212</v>
      </c>
      <c r="AU1203" s="25" t="s">
        <v>80</v>
      </c>
      <c r="AY1203" s="25" t="s">
        <v>210</v>
      </c>
      <c r="BE1203" s="214">
        <f>IF(N1203="základní",J1203,0)</f>
        <v>0</v>
      </c>
      <c r="BF1203" s="214">
        <f>IF(N1203="snížená",J1203,0)</f>
        <v>0</v>
      </c>
      <c r="BG1203" s="214">
        <f>IF(N1203="zákl. přenesená",J1203,0)</f>
        <v>0</v>
      </c>
      <c r="BH1203" s="214">
        <f>IF(N1203="sníž. přenesená",J1203,0)</f>
        <v>0</v>
      </c>
      <c r="BI1203" s="214">
        <f>IF(N1203="nulová",J1203,0)</f>
        <v>0</v>
      </c>
      <c r="BJ1203" s="25" t="s">
        <v>78</v>
      </c>
      <c r="BK1203" s="214">
        <f>ROUND(I1203*H1203,2)</f>
        <v>0</v>
      </c>
      <c r="BL1203" s="25" t="s">
        <v>217</v>
      </c>
      <c r="BM1203" s="25" t="s">
        <v>1926</v>
      </c>
    </row>
    <row r="1204" spans="2:51" s="12" customFormat="1" ht="27">
      <c r="B1204" s="215"/>
      <c r="C1204" s="216"/>
      <c r="D1204" s="217" t="s">
        <v>219</v>
      </c>
      <c r="E1204" s="218" t="s">
        <v>21</v>
      </c>
      <c r="F1204" s="219" t="s">
        <v>833</v>
      </c>
      <c r="G1204" s="216"/>
      <c r="H1204" s="220">
        <v>175.728</v>
      </c>
      <c r="I1204" s="221"/>
      <c r="J1204" s="216"/>
      <c r="K1204" s="216"/>
      <c r="L1204" s="222"/>
      <c r="M1204" s="223"/>
      <c r="N1204" s="224"/>
      <c r="O1204" s="224"/>
      <c r="P1204" s="224"/>
      <c r="Q1204" s="224"/>
      <c r="R1204" s="224"/>
      <c r="S1204" s="224"/>
      <c r="T1204" s="225"/>
      <c r="AT1204" s="226" t="s">
        <v>219</v>
      </c>
      <c r="AU1204" s="226" t="s">
        <v>80</v>
      </c>
      <c r="AV1204" s="12" t="s">
        <v>80</v>
      </c>
      <c r="AW1204" s="12" t="s">
        <v>35</v>
      </c>
      <c r="AX1204" s="12" t="s">
        <v>71</v>
      </c>
      <c r="AY1204" s="226" t="s">
        <v>210</v>
      </c>
    </row>
    <row r="1205" spans="2:51" s="12" customFormat="1" ht="27">
      <c r="B1205" s="215"/>
      <c r="C1205" s="216"/>
      <c r="D1205" s="217" t="s">
        <v>219</v>
      </c>
      <c r="E1205" s="218" t="s">
        <v>21</v>
      </c>
      <c r="F1205" s="219" t="s">
        <v>834</v>
      </c>
      <c r="G1205" s="216"/>
      <c r="H1205" s="220">
        <v>23.04</v>
      </c>
      <c r="I1205" s="221"/>
      <c r="J1205" s="216"/>
      <c r="K1205" s="216"/>
      <c r="L1205" s="222"/>
      <c r="M1205" s="223"/>
      <c r="N1205" s="224"/>
      <c r="O1205" s="224"/>
      <c r="P1205" s="224"/>
      <c r="Q1205" s="224"/>
      <c r="R1205" s="224"/>
      <c r="S1205" s="224"/>
      <c r="T1205" s="225"/>
      <c r="AT1205" s="226" t="s">
        <v>219</v>
      </c>
      <c r="AU1205" s="226" t="s">
        <v>80</v>
      </c>
      <c r="AV1205" s="12" t="s">
        <v>80</v>
      </c>
      <c r="AW1205" s="12" t="s">
        <v>35</v>
      </c>
      <c r="AX1205" s="12" t="s">
        <v>71</v>
      </c>
      <c r="AY1205" s="226" t="s">
        <v>210</v>
      </c>
    </row>
    <row r="1206" spans="2:51" s="14" customFormat="1" ht="13.5">
      <c r="B1206" s="248"/>
      <c r="C1206" s="249"/>
      <c r="D1206" s="217" t="s">
        <v>219</v>
      </c>
      <c r="E1206" s="250" t="s">
        <v>21</v>
      </c>
      <c r="F1206" s="251" t="s">
        <v>835</v>
      </c>
      <c r="G1206" s="249"/>
      <c r="H1206" s="252">
        <v>198.768</v>
      </c>
      <c r="I1206" s="253"/>
      <c r="J1206" s="249"/>
      <c r="K1206" s="249"/>
      <c r="L1206" s="254"/>
      <c r="M1206" s="255"/>
      <c r="N1206" s="256"/>
      <c r="O1206" s="256"/>
      <c r="P1206" s="256"/>
      <c r="Q1206" s="256"/>
      <c r="R1206" s="256"/>
      <c r="S1206" s="256"/>
      <c r="T1206" s="257"/>
      <c r="AT1206" s="258" t="s">
        <v>219</v>
      </c>
      <c r="AU1206" s="258" t="s">
        <v>80</v>
      </c>
      <c r="AV1206" s="14" t="s">
        <v>88</v>
      </c>
      <c r="AW1206" s="14" t="s">
        <v>35</v>
      </c>
      <c r="AX1206" s="14" t="s">
        <v>71</v>
      </c>
      <c r="AY1206" s="258" t="s">
        <v>210</v>
      </c>
    </row>
    <row r="1207" spans="2:51" s="12" customFormat="1" ht="40.5">
      <c r="B1207" s="215"/>
      <c r="C1207" s="216"/>
      <c r="D1207" s="217" t="s">
        <v>219</v>
      </c>
      <c r="E1207" s="218" t="s">
        <v>21</v>
      </c>
      <c r="F1207" s="219" t="s">
        <v>836</v>
      </c>
      <c r="G1207" s="216"/>
      <c r="H1207" s="220">
        <v>27.354</v>
      </c>
      <c r="I1207" s="221"/>
      <c r="J1207" s="216"/>
      <c r="K1207" s="216"/>
      <c r="L1207" s="222"/>
      <c r="M1207" s="223"/>
      <c r="N1207" s="224"/>
      <c r="O1207" s="224"/>
      <c r="P1207" s="224"/>
      <c r="Q1207" s="224"/>
      <c r="R1207" s="224"/>
      <c r="S1207" s="224"/>
      <c r="T1207" s="225"/>
      <c r="AT1207" s="226" t="s">
        <v>219</v>
      </c>
      <c r="AU1207" s="226" t="s">
        <v>80</v>
      </c>
      <c r="AV1207" s="12" t="s">
        <v>80</v>
      </c>
      <c r="AW1207" s="12" t="s">
        <v>35</v>
      </c>
      <c r="AX1207" s="12" t="s">
        <v>71</v>
      </c>
      <c r="AY1207" s="226" t="s">
        <v>210</v>
      </c>
    </row>
    <row r="1208" spans="2:51" s="12" customFormat="1" ht="40.5">
      <c r="B1208" s="215"/>
      <c r="C1208" s="216"/>
      <c r="D1208" s="217" t="s">
        <v>219</v>
      </c>
      <c r="E1208" s="218" t="s">
        <v>21</v>
      </c>
      <c r="F1208" s="219" t="s">
        <v>837</v>
      </c>
      <c r="G1208" s="216"/>
      <c r="H1208" s="220">
        <v>252.864</v>
      </c>
      <c r="I1208" s="221"/>
      <c r="J1208" s="216"/>
      <c r="K1208" s="216"/>
      <c r="L1208" s="222"/>
      <c r="M1208" s="223"/>
      <c r="N1208" s="224"/>
      <c r="O1208" s="224"/>
      <c r="P1208" s="224"/>
      <c r="Q1208" s="224"/>
      <c r="R1208" s="224"/>
      <c r="S1208" s="224"/>
      <c r="T1208" s="225"/>
      <c r="AT1208" s="226" t="s">
        <v>219</v>
      </c>
      <c r="AU1208" s="226" t="s">
        <v>80</v>
      </c>
      <c r="AV1208" s="12" t="s">
        <v>80</v>
      </c>
      <c r="AW1208" s="12" t="s">
        <v>35</v>
      </c>
      <c r="AX1208" s="12" t="s">
        <v>71</v>
      </c>
      <c r="AY1208" s="226" t="s">
        <v>210</v>
      </c>
    </row>
    <row r="1209" spans="2:51" s="12" customFormat="1" ht="13.5">
      <c r="B1209" s="215"/>
      <c r="C1209" s="216"/>
      <c r="D1209" s="217" t="s">
        <v>219</v>
      </c>
      <c r="E1209" s="218" t="s">
        <v>21</v>
      </c>
      <c r="F1209" s="219" t="s">
        <v>838</v>
      </c>
      <c r="G1209" s="216"/>
      <c r="H1209" s="220">
        <v>-20.31</v>
      </c>
      <c r="I1209" s="221"/>
      <c r="J1209" s="216"/>
      <c r="K1209" s="216"/>
      <c r="L1209" s="222"/>
      <c r="M1209" s="223"/>
      <c r="N1209" s="224"/>
      <c r="O1209" s="224"/>
      <c r="P1209" s="224"/>
      <c r="Q1209" s="224"/>
      <c r="R1209" s="224"/>
      <c r="S1209" s="224"/>
      <c r="T1209" s="225"/>
      <c r="AT1209" s="226" t="s">
        <v>219</v>
      </c>
      <c r="AU1209" s="226" t="s">
        <v>80</v>
      </c>
      <c r="AV1209" s="12" t="s">
        <v>80</v>
      </c>
      <c r="AW1209" s="12" t="s">
        <v>35</v>
      </c>
      <c r="AX1209" s="12" t="s">
        <v>71</v>
      </c>
      <c r="AY1209" s="226" t="s">
        <v>210</v>
      </c>
    </row>
    <row r="1210" spans="2:51" s="12" customFormat="1" ht="27">
      <c r="B1210" s="215"/>
      <c r="C1210" s="216"/>
      <c r="D1210" s="217" t="s">
        <v>219</v>
      </c>
      <c r="E1210" s="218" t="s">
        <v>21</v>
      </c>
      <c r="F1210" s="219" t="s">
        <v>839</v>
      </c>
      <c r="G1210" s="216"/>
      <c r="H1210" s="220">
        <v>31.808</v>
      </c>
      <c r="I1210" s="221"/>
      <c r="J1210" s="216"/>
      <c r="K1210" s="216"/>
      <c r="L1210" s="222"/>
      <c r="M1210" s="223"/>
      <c r="N1210" s="224"/>
      <c r="O1210" s="224"/>
      <c r="P1210" s="224"/>
      <c r="Q1210" s="224"/>
      <c r="R1210" s="224"/>
      <c r="S1210" s="224"/>
      <c r="T1210" s="225"/>
      <c r="AT1210" s="226" t="s">
        <v>219</v>
      </c>
      <c r="AU1210" s="226" t="s">
        <v>80</v>
      </c>
      <c r="AV1210" s="12" t="s">
        <v>80</v>
      </c>
      <c r="AW1210" s="12" t="s">
        <v>35</v>
      </c>
      <c r="AX1210" s="12" t="s">
        <v>71</v>
      </c>
      <c r="AY1210" s="226" t="s">
        <v>210</v>
      </c>
    </row>
    <row r="1211" spans="2:51" s="14" customFormat="1" ht="13.5">
      <c r="B1211" s="248"/>
      <c r="C1211" s="249"/>
      <c r="D1211" s="217" t="s">
        <v>219</v>
      </c>
      <c r="E1211" s="250" t="s">
        <v>21</v>
      </c>
      <c r="F1211" s="251" t="s">
        <v>735</v>
      </c>
      <c r="G1211" s="249"/>
      <c r="H1211" s="252">
        <v>291.716</v>
      </c>
      <c r="I1211" s="253"/>
      <c r="J1211" s="249"/>
      <c r="K1211" s="249"/>
      <c r="L1211" s="254"/>
      <c r="M1211" s="255"/>
      <c r="N1211" s="256"/>
      <c r="O1211" s="256"/>
      <c r="P1211" s="256"/>
      <c r="Q1211" s="256"/>
      <c r="R1211" s="256"/>
      <c r="S1211" s="256"/>
      <c r="T1211" s="257"/>
      <c r="AT1211" s="258" t="s">
        <v>219</v>
      </c>
      <c r="AU1211" s="258" t="s">
        <v>80</v>
      </c>
      <c r="AV1211" s="14" t="s">
        <v>88</v>
      </c>
      <c r="AW1211" s="14" t="s">
        <v>35</v>
      </c>
      <c r="AX1211" s="14" t="s">
        <v>71</v>
      </c>
      <c r="AY1211" s="258" t="s">
        <v>210</v>
      </c>
    </row>
    <row r="1212" spans="2:51" s="12" customFormat="1" ht="27">
      <c r="B1212" s="215"/>
      <c r="C1212" s="216"/>
      <c r="D1212" s="217" t="s">
        <v>219</v>
      </c>
      <c r="E1212" s="218" t="s">
        <v>21</v>
      </c>
      <c r="F1212" s="219" t="s">
        <v>841</v>
      </c>
      <c r="G1212" s="216"/>
      <c r="H1212" s="220">
        <v>336.649</v>
      </c>
      <c r="I1212" s="221"/>
      <c r="J1212" s="216"/>
      <c r="K1212" s="216"/>
      <c r="L1212" s="222"/>
      <c r="M1212" s="223"/>
      <c r="N1212" s="224"/>
      <c r="O1212" s="224"/>
      <c r="P1212" s="224"/>
      <c r="Q1212" s="224"/>
      <c r="R1212" s="224"/>
      <c r="S1212" s="224"/>
      <c r="T1212" s="225"/>
      <c r="AT1212" s="226" t="s">
        <v>219</v>
      </c>
      <c r="AU1212" s="226" t="s">
        <v>80</v>
      </c>
      <c r="AV1212" s="12" t="s">
        <v>80</v>
      </c>
      <c r="AW1212" s="12" t="s">
        <v>35</v>
      </c>
      <c r="AX1212" s="12" t="s">
        <v>71</v>
      </c>
      <c r="AY1212" s="226" t="s">
        <v>210</v>
      </c>
    </row>
    <row r="1213" spans="2:51" s="12" customFormat="1" ht="27">
      <c r="B1213" s="215"/>
      <c r="C1213" s="216"/>
      <c r="D1213" s="217" t="s">
        <v>219</v>
      </c>
      <c r="E1213" s="218" t="s">
        <v>21</v>
      </c>
      <c r="F1213" s="219" t="s">
        <v>842</v>
      </c>
      <c r="G1213" s="216"/>
      <c r="H1213" s="220">
        <v>48.324</v>
      </c>
      <c r="I1213" s="221"/>
      <c r="J1213" s="216"/>
      <c r="K1213" s="216"/>
      <c r="L1213" s="222"/>
      <c r="M1213" s="223"/>
      <c r="N1213" s="224"/>
      <c r="O1213" s="224"/>
      <c r="P1213" s="224"/>
      <c r="Q1213" s="224"/>
      <c r="R1213" s="224"/>
      <c r="S1213" s="224"/>
      <c r="T1213" s="225"/>
      <c r="AT1213" s="226" t="s">
        <v>219</v>
      </c>
      <c r="AU1213" s="226" t="s">
        <v>80</v>
      </c>
      <c r="AV1213" s="12" t="s">
        <v>80</v>
      </c>
      <c r="AW1213" s="12" t="s">
        <v>35</v>
      </c>
      <c r="AX1213" s="12" t="s">
        <v>71</v>
      </c>
      <c r="AY1213" s="226" t="s">
        <v>210</v>
      </c>
    </row>
    <row r="1214" spans="2:51" s="12" customFormat="1" ht="13.5">
      <c r="B1214" s="215"/>
      <c r="C1214" s="216"/>
      <c r="D1214" s="217" t="s">
        <v>219</v>
      </c>
      <c r="E1214" s="218" t="s">
        <v>21</v>
      </c>
      <c r="F1214" s="219" t="s">
        <v>843</v>
      </c>
      <c r="G1214" s="216"/>
      <c r="H1214" s="220">
        <v>-27.525</v>
      </c>
      <c r="I1214" s="221"/>
      <c r="J1214" s="216"/>
      <c r="K1214" s="216"/>
      <c r="L1214" s="222"/>
      <c r="M1214" s="223"/>
      <c r="N1214" s="224"/>
      <c r="O1214" s="224"/>
      <c r="P1214" s="224"/>
      <c r="Q1214" s="224"/>
      <c r="R1214" s="224"/>
      <c r="S1214" s="224"/>
      <c r="T1214" s="225"/>
      <c r="AT1214" s="226" t="s">
        <v>219</v>
      </c>
      <c r="AU1214" s="226" t="s">
        <v>80</v>
      </c>
      <c r="AV1214" s="12" t="s">
        <v>80</v>
      </c>
      <c r="AW1214" s="12" t="s">
        <v>35</v>
      </c>
      <c r="AX1214" s="12" t="s">
        <v>71</v>
      </c>
      <c r="AY1214" s="226" t="s">
        <v>210</v>
      </c>
    </row>
    <row r="1215" spans="2:51" s="12" customFormat="1" ht="27">
      <c r="B1215" s="215"/>
      <c r="C1215" s="216"/>
      <c r="D1215" s="217" t="s">
        <v>219</v>
      </c>
      <c r="E1215" s="218" t="s">
        <v>21</v>
      </c>
      <c r="F1215" s="219" t="s">
        <v>844</v>
      </c>
      <c r="G1215" s="216"/>
      <c r="H1215" s="220">
        <v>25.253</v>
      </c>
      <c r="I1215" s="221"/>
      <c r="J1215" s="216"/>
      <c r="K1215" s="216"/>
      <c r="L1215" s="222"/>
      <c r="M1215" s="223"/>
      <c r="N1215" s="224"/>
      <c r="O1215" s="224"/>
      <c r="P1215" s="224"/>
      <c r="Q1215" s="224"/>
      <c r="R1215" s="224"/>
      <c r="S1215" s="224"/>
      <c r="T1215" s="225"/>
      <c r="AT1215" s="226" t="s">
        <v>219</v>
      </c>
      <c r="AU1215" s="226" t="s">
        <v>80</v>
      </c>
      <c r="AV1215" s="12" t="s">
        <v>80</v>
      </c>
      <c r="AW1215" s="12" t="s">
        <v>35</v>
      </c>
      <c r="AX1215" s="12" t="s">
        <v>71</v>
      </c>
      <c r="AY1215" s="226" t="s">
        <v>210</v>
      </c>
    </row>
    <row r="1216" spans="2:51" s="14" customFormat="1" ht="13.5">
      <c r="B1216" s="248"/>
      <c r="C1216" s="249"/>
      <c r="D1216" s="217" t="s">
        <v>219</v>
      </c>
      <c r="E1216" s="250" t="s">
        <v>21</v>
      </c>
      <c r="F1216" s="251" t="s">
        <v>737</v>
      </c>
      <c r="G1216" s="249"/>
      <c r="H1216" s="252">
        <v>382.701</v>
      </c>
      <c r="I1216" s="253"/>
      <c r="J1216" s="249"/>
      <c r="K1216" s="249"/>
      <c r="L1216" s="254"/>
      <c r="M1216" s="255"/>
      <c r="N1216" s="256"/>
      <c r="O1216" s="256"/>
      <c r="P1216" s="256"/>
      <c r="Q1216" s="256"/>
      <c r="R1216" s="256"/>
      <c r="S1216" s="256"/>
      <c r="T1216" s="257"/>
      <c r="AT1216" s="258" t="s">
        <v>219</v>
      </c>
      <c r="AU1216" s="258" t="s">
        <v>80</v>
      </c>
      <c r="AV1216" s="14" t="s">
        <v>88</v>
      </c>
      <c r="AW1216" s="14" t="s">
        <v>35</v>
      </c>
      <c r="AX1216" s="14" t="s">
        <v>71</v>
      </c>
      <c r="AY1216" s="258" t="s">
        <v>210</v>
      </c>
    </row>
    <row r="1217" spans="2:51" s="12" customFormat="1" ht="13.5">
      <c r="B1217" s="215"/>
      <c r="C1217" s="216"/>
      <c r="D1217" s="217" t="s">
        <v>219</v>
      </c>
      <c r="E1217" s="218" t="s">
        <v>21</v>
      </c>
      <c r="F1217" s="219" t="s">
        <v>846</v>
      </c>
      <c r="G1217" s="216"/>
      <c r="H1217" s="220">
        <v>18.375</v>
      </c>
      <c r="I1217" s="221"/>
      <c r="J1217" s="216"/>
      <c r="K1217" s="216"/>
      <c r="L1217" s="222"/>
      <c r="M1217" s="223"/>
      <c r="N1217" s="224"/>
      <c r="O1217" s="224"/>
      <c r="P1217" s="224"/>
      <c r="Q1217" s="224"/>
      <c r="R1217" s="224"/>
      <c r="S1217" s="224"/>
      <c r="T1217" s="225"/>
      <c r="AT1217" s="226" t="s">
        <v>219</v>
      </c>
      <c r="AU1217" s="226" t="s">
        <v>80</v>
      </c>
      <c r="AV1217" s="12" t="s">
        <v>80</v>
      </c>
      <c r="AW1217" s="12" t="s">
        <v>35</v>
      </c>
      <c r="AX1217" s="12" t="s">
        <v>71</v>
      </c>
      <c r="AY1217" s="226" t="s">
        <v>210</v>
      </c>
    </row>
    <row r="1218" spans="2:51" s="12" customFormat="1" ht="13.5">
      <c r="B1218" s="215"/>
      <c r="C1218" s="216"/>
      <c r="D1218" s="217" t="s">
        <v>219</v>
      </c>
      <c r="E1218" s="218" t="s">
        <v>21</v>
      </c>
      <c r="F1218" s="219" t="s">
        <v>847</v>
      </c>
      <c r="G1218" s="216"/>
      <c r="H1218" s="220">
        <v>9.165</v>
      </c>
      <c r="I1218" s="221"/>
      <c r="J1218" s="216"/>
      <c r="K1218" s="216"/>
      <c r="L1218" s="222"/>
      <c r="M1218" s="223"/>
      <c r="N1218" s="224"/>
      <c r="O1218" s="224"/>
      <c r="P1218" s="224"/>
      <c r="Q1218" s="224"/>
      <c r="R1218" s="224"/>
      <c r="S1218" s="224"/>
      <c r="T1218" s="225"/>
      <c r="AT1218" s="226" t="s">
        <v>219</v>
      </c>
      <c r="AU1218" s="226" t="s">
        <v>80</v>
      </c>
      <c r="AV1218" s="12" t="s">
        <v>80</v>
      </c>
      <c r="AW1218" s="12" t="s">
        <v>35</v>
      </c>
      <c r="AX1218" s="12" t="s">
        <v>71</v>
      </c>
      <c r="AY1218" s="226" t="s">
        <v>210</v>
      </c>
    </row>
    <row r="1219" spans="2:51" s="12" customFormat="1" ht="13.5">
      <c r="B1219" s="215"/>
      <c r="C1219" s="216"/>
      <c r="D1219" s="217" t="s">
        <v>219</v>
      </c>
      <c r="E1219" s="218" t="s">
        <v>21</v>
      </c>
      <c r="F1219" s="219" t="s">
        <v>848</v>
      </c>
      <c r="G1219" s="216"/>
      <c r="H1219" s="220">
        <v>1.3</v>
      </c>
      <c r="I1219" s="221"/>
      <c r="J1219" s="216"/>
      <c r="K1219" s="216"/>
      <c r="L1219" s="222"/>
      <c r="M1219" s="223"/>
      <c r="N1219" s="224"/>
      <c r="O1219" s="224"/>
      <c r="P1219" s="224"/>
      <c r="Q1219" s="224"/>
      <c r="R1219" s="224"/>
      <c r="S1219" s="224"/>
      <c r="T1219" s="225"/>
      <c r="AT1219" s="226" t="s">
        <v>219</v>
      </c>
      <c r="AU1219" s="226" t="s">
        <v>80</v>
      </c>
      <c r="AV1219" s="12" t="s">
        <v>80</v>
      </c>
      <c r="AW1219" s="12" t="s">
        <v>35</v>
      </c>
      <c r="AX1219" s="12" t="s">
        <v>71</v>
      </c>
      <c r="AY1219" s="226" t="s">
        <v>210</v>
      </c>
    </row>
    <row r="1220" spans="2:51" s="12" customFormat="1" ht="13.5">
      <c r="B1220" s="215"/>
      <c r="C1220" s="216"/>
      <c r="D1220" s="217" t="s">
        <v>219</v>
      </c>
      <c r="E1220" s="218" t="s">
        <v>21</v>
      </c>
      <c r="F1220" s="219" t="s">
        <v>849</v>
      </c>
      <c r="G1220" s="216"/>
      <c r="H1220" s="220">
        <v>36.4</v>
      </c>
      <c r="I1220" s="221"/>
      <c r="J1220" s="216"/>
      <c r="K1220" s="216"/>
      <c r="L1220" s="222"/>
      <c r="M1220" s="223"/>
      <c r="N1220" s="224"/>
      <c r="O1220" s="224"/>
      <c r="P1220" s="224"/>
      <c r="Q1220" s="224"/>
      <c r="R1220" s="224"/>
      <c r="S1220" s="224"/>
      <c r="T1220" s="225"/>
      <c r="AT1220" s="226" t="s">
        <v>219</v>
      </c>
      <c r="AU1220" s="226" t="s">
        <v>80</v>
      </c>
      <c r="AV1220" s="12" t="s">
        <v>80</v>
      </c>
      <c r="AW1220" s="12" t="s">
        <v>35</v>
      </c>
      <c r="AX1220" s="12" t="s">
        <v>71</v>
      </c>
      <c r="AY1220" s="226" t="s">
        <v>210</v>
      </c>
    </row>
    <row r="1221" spans="2:51" s="14" customFormat="1" ht="13.5">
      <c r="B1221" s="248"/>
      <c r="C1221" s="249"/>
      <c r="D1221" s="217" t="s">
        <v>219</v>
      </c>
      <c r="E1221" s="250" t="s">
        <v>21</v>
      </c>
      <c r="F1221" s="251" t="s">
        <v>850</v>
      </c>
      <c r="G1221" s="249"/>
      <c r="H1221" s="252">
        <v>65.24</v>
      </c>
      <c r="I1221" s="253"/>
      <c r="J1221" s="249"/>
      <c r="K1221" s="249"/>
      <c r="L1221" s="254"/>
      <c r="M1221" s="255"/>
      <c r="N1221" s="256"/>
      <c r="O1221" s="256"/>
      <c r="P1221" s="256"/>
      <c r="Q1221" s="256"/>
      <c r="R1221" s="256"/>
      <c r="S1221" s="256"/>
      <c r="T1221" s="257"/>
      <c r="AT1221" s="258" t="s">
        <v>219</v>
      </c>
      <c r="AU1221" s="258" t="s">
        <v>80</v>
      </c>
      <c r="AV1221" s="14" t="s">
        <v>88</v>
      </c>
      <c r="AW1221" s="14" t="s">
        <v>35</v>
      </c>
      <c r="AX1221" s="14" t="s">
        <v>71</v>
      </c>
      <c r="AY1221" s="258" t="s">
        <v>210</v>
      </c>
    </row>
    <row r="1222" spans="2:51" s="13" customFormat="1" ht="13.5">
      <c r="B1222" s="227"/>
      <c r="C1222" s="228"/>
      <c r="D1222" s="217" t="s">
        <v>219</v>
      </c>
      <c r="E1222" s="229" t="s">
        <v>21</v>
      </c>
      <c r="F1222" s="230" t="s">
        <v>240</v>
      </c>
      <c r="G1222" s="228"/>
      <c r="H1222" s="231">
        <v>938.425</v>
      </c>
      <c r="I1222" s="232"/>
      <c r="J1222" s="228"/>
      <c r="K1222" s="228"/>
      <c r="L1222" s="233"/>
      <c r="M1222" s="234"/>
      <c r="N1222" s="235"/>
      <c r="O1222" s="235"/>
      <c r="P1222" s="235"/>
      <c r="Q1222" s="235"/>
      <c r="R1222" s="235"/>
      <c r="S1222" s="235"/>
      <c r="T1222" s="236"/>
      <c r="AT1222" s="237" t="s">
        <v>219</v>
      </c>
      <c r="AU1222" s="237" t="s">
        <v>80</v>
      </c>
      <c r="AV1222" s="13" t="s">
        <v>217</v>
      </c>
      <c r="AW1222" s="13" t="s">
        <v>35</v>
      </c>
      <c r="AX1222" s="13" t="s">
        <v>78</v>
      </c>
      <c r="AY1222" s="237" t="s">
        <v>210</v>
      </c>
    </row>
    <row r="1223" spans="2:65" s="1" customFormat="1" ht="25.5" customHeight="1">
      <c r="B1223" s="41"/>
      <c r="C1223" s="203" t="s">
        <v>1927</v>
      </c>
      <c r="D1223" s="203" t="s">
        <v>212</v>
      </c>
      <c r="E1223" s="204" t="s">
        <v>1928</v>
      </c>
      <c r="F1223" s="205" t="s">
        <v>1929</v>
      </c>
      <c r="G1223" s="206" t="s">
        <v>226</v>
      </c>
      <c r="H1223" s="207">
        <v>112.551</v>
      </c>
      <c r="I1223" s="208"/>
      <c r="J1223" s="209">
        <f>ROUND(I1223*H1223,2)</f>
        <v>0</v>
      </c>
      <c r="K1223" s="205" t="s">
        <v>216</v>
      </c>
      <c r="L1223" s="61"/>
      <c r="M1223" s="210" t="s">
        <v>21</v>
      </c>
      <c r="N1223" s="211" t="s">
        <v>42</v>
      </c>
      <c r="O1223" s="42"/>
      <c r="P1223" s="212">
        <f>O1223*H1223</f>
        <v>0</v>
      </c>
      <c r="Q1223" s="212">
        <v>0</v>
      </c>
      <c r="R1223" s="212">
        <f>Q1223*H1223</f>
        <v>0</v>
      </c>
      <c r="S1223" s="212">
        <v>0.046</v>
      </c>
      <c r="T1223" s="213">
        <f>S1223*H1223</f>
        <v>5.177346</v>
      </c>
      <c r="AR1223" s="25" t="s">
        <v>217</v>
      </c>
      <c r="AT1223" s="25" t="s">
        <v>212</v>
      </c>
      <c r="AU1223" s="25" t="s">
        <v>80</v>
      </c>
      <c r="AY1223" s="25" t="s">
        <v>210</v>
      </c>
      <c r="BE1223" s="214">
        <f>IF(N1223="základní",J1223,0)</f>
        <v>0</v>
      </c>
      <c r="BF1223" s="214">
        <f>IF(N1223="snížená",J1223,0)</f>
        <v>0</v>
      </c>
      <c r="BG1223" s="214">
        <f>IF(N1223="zákl. přenesená",J1223,0)</f>
        <v>0</v>
      </c>
      <c r="BH1223" s="214">
        <f>IF(N1223="sníž. přenesená",J1223,0)</f>
        <v>0</v>
      </c>
      <c r="BI1223" s="214">
        <f>IF(N1223="nulová",J1223,0)</f>
        <v>0</v>
      </c>
      <c r="BJ1223" s="25" t="s">
        <v>78</v>
      </c>
      <c r="BK1223" s="214">
        <f>ROUND(I1223*H1223,2)</f>
        <v>0</v>
      </c>
      <c r="BL1223" s="25" t="s">
        <v>217</v>
      </c>
      <c r="BM1223" s="25" t="s">
        <v>1930</v>
      </c>
    </row>
    <row r="1224" spans="2:51" s="12" customFormat="1" ht="27">
      <c r="B1224" s="215"/>
      <c r="C1224" s="216"/>
      <c r="D1224" s="217" t="s">
        <v>219</v>
      </c>
      <c r="E1224" s="218" t="s">
        <v>21</v>
      </c>
      <c r="F1224" s="219" t="s">
        <v>898</v>
      </c>
      <c r="G1224" s="216"/>
      <c r="H1224" s="220">
        <v>102.407</v>
      </c>
      <c r="I1224" s="221"/>
      <c r="J1224" s="216"/>
      <c r="K1224" s="216"/>
      <c r="L1224" s="222"/>
      <c r="M1224" s="223"/>
      <c r="N1224" s="224"/>
      <c r="O1224" s="224"/>
      <c r="P1224" s="224"/>
      <c r="Q1224" s="224"/>
      <c r="R1224" s="224"/>
      <c r="S1224" s="224"/>
      <c r="T1224" s="225"/>
      <c r="AT1224" s="226" t="s">
        <v>219</v>
      </c>
      <c r="AU1224" s="226" t="s">
        <v>80</v>
      </c>
      <c r="AV1224" s="12" t="s">
        <v>80</v>
      </c>
      <c r="AW1224" s="12" t="s">
        <v>35</v>
      </c>
      <c r="AX1224" s="12" t="s">
        <v>71</v>
      </c>
      <c r="AY1224" s="226" t="s">
        <v>210</v>
      </c>
    </row>
    <row r="1225" spans="2:51" s="12" customFormat="1" ht="13.5">
      <c r="B1225" s="215"/>
      <c r="C1225" s="216"/>
      <c r="D1225" s="217" t="s">
        <v>219</v>
      </c>
      <c r="E1225" s="218" t="s">
        <v>21</v>
      </c>
      <c r="F1225" s="219" t="s">
        <v>899</v>
      </c>
      <c r="G1225" s="216"/>
      <c r="H1225" s="220">
        <v>2.604</v>
      </c>
      <c r="I1225" s="221"/>
      <c r="J1225" s="216"/>
      <c r="K1225" s="216"/>
      <c r="L1225" s="222"/>
      <c r="M1225" s="223"/>
      <c r="N1225" s="224"/>
      <c r="O1225" s="224"/>
      <c r="P1225" s="224"/>
      <c r="Q1225" s="224"/>
      <c r="R1225" s="224"/>
      <c r="S1225" s="224"/>
      <c r="T1225" s="225"/>
      <c r="AT1225" s="226" t="s">
        <v>219</v>
      </c>
      <c r="AU1225" s="226" t="s">
        <v>80</v>
      </c>
      <c r="AV1225" s="12" t="s">
        <v>80</v>
      </c>
      <c r="AW1225" s="12" t="s">
        <v>35</v>
      </c>
      <c r="AX1225" s="12" t="s">
        <v>71</v>
      </c>
      <c r="AY1225" s="226" t="s">
        <v>210</v>
      </c>
    </row>
    <row r="1226" spans="2:51" s="14" customFormat="1" ht="13.5">
      <c r="B1226" s="248"/>
      <c r="C1226" s="249"/>
      <c r="D1226" s="217" t="s">
        <v>219</v>
      </c>
      <c r="E1226" s="250" t="s">
        <v>21</v>
      </c>
      <c r="F1226" s="251" t="s">
        <v>835</v>
      </c>
      <c r="G1226" s="249"/>
      <c r="H1226" s="252">
        <v>105.011</v>
      </c>
      <c r="I1226" s="253"/>
      <c r="J1226" s="249"/>
      <c r="K1226" s="249"/>
      <c r="L1226" s="254"/>
      <c r="M1226" s="255"/>
      <c r="N1226" s="256"/>
      <c r="O1226" s="256"/>
      <c r="P1226" s="256"/>
      <c r="Q1226" s="256"/>
      <c r="R1226" s="256"/>
      <c r="S1226" s="256"/>
      <c r="T1226" s="257"/>
      <c r="AT1226" s="258" t="s">
        <v>219</v>
      </c>
      <c r="AU1226" s="258" t="s">
        <v>80</v>
      </c>
      <c r="AV1226" s="14" t="s">
        <v>88</v>
      </c>
      <c r="AW1226" s="14" t="s">
        <v>35</v>
      </c>
      <c r="AX1226" s="14" t="s">
        <v>71</v>
      </c>
      <c r="AY1226" s="258" t="s">
        <v>210</v>
      </c>
    </row>
    <row r="1227" spans="2:51" s="12" customFormat="1" ht="13.5">
      <c r="B1227" s="215"/>
      <c r="C1227" s="216"/>
      <c r="D1227" s="217" t="s">
        <v>219</v>
      </c>
      <c r="E1227" s="218" t="s">
        <v>21</v>
      </c>
      <c r="F1227" s="219" t="s">
        <v>548</v>
      </c>
      <c r="G1227" s="216"/>
      <c r="H1227" s="220">
        <v>7.54</v>
      </c>
      <c r="I1227" s="221"/>
      <c r="J1227" s="216"/>
      <c r="K1227" s="216"/>
      <c r="L1227" s="222"/>
      <c r="M1227" s="223"/>
      <c r="N1227" s="224"/>
      <c r="O1227" s="224"/>
      <c r="P1227" s="224"/>
      <c r="Q1227" s="224"/>
      <c r="R1227" s="224"/>
      <c r="S1227" s="224"/>
      <c r="T1227" s="225"/>
      <c r="AT1227" s="226" t="s">
        <v>219</v>
      </c>
      <c r="AU1227" s="226" t="s">
        <v>80</v>
      </c>
      <c r="AV1227" s="12" t="s">
        <v>80</v>
      </c>
      <c r="AW1227" s="12" t="s">
        <v>35</v>
      </c>
      <c r="AX1227" s="12" t="s">
        <v>71</v>
      </c>
      <c r="AY1227" s="226" t="s">
        <v>210</v>
      </c>
    </row>
    <row r="1228" spans="2:51" s="13" customFormat="1" ht="13.5">
      <c r="B1228" s="227"/>
      <c r="C1228" s="228"/>
      <c r="D1228" s="217" t="s">
        <v>219</v>
      </c>
      <c r="E1228" s="229" t="s">
        <v>21</v>
      </c>
      <c r="F1228" s="230" t="s">
        <v>828</v>
      </c>
      <c r="G1228" s="228"/>
      <c r="H1228" s="231">
        <v>112.551</v>
      </c>
      <c r="I1228" s="232"/>
      <c r="J1228" s="228"/>
      <c r="K1228" s="228"/>
      <c r="L1228" s="233"/>
      <c r="M1228" s="234"/>
      <c r="N1228" s="235"/>
      <c r="O1228" s="235"/>
      <c r="P1228" s="235"/>
      <c r="Q1228" s="235"/>
      <c r="R1228" s="235"/>
      <c r="S1228" s="235"/>
      <c r="T1228" s="236"/>
      <c r="AT1228" s="237" t="s">
        <v>219</v>
      </c>
      <c r="AU1228" s="237" t="s">
        <v>80</v>
      </c>
      <c r="AV1228" s="13" t="s">
        <v>217</v>
      </c>
      <c r="AW1228" s="13" t="s">
        <v>35</v>
      </c>
      <c r="AX1228" s="13" t="s">
        <v>78</v>
      </c>
      <c r="AY1228" s="237" t="s">
        <v>210</v>
      </c>
    </row>
    <row r="1229" spans="2:65" s="1" customFormat="1" ht="25.5" customHeight="1">
      <c r="B1229" s="41"/>
      <c r="C1229" s="203" t="s">
        <v>1931</v>
      </c>
      <c r="D1229" s="203" t="s">
        <v>212</v>
      </c>
      <c r="E1229" s="204" t="s">
        <v>1932</v>
      </c>
      <c r="F1229" s="205" t="s">
        <v>1933</v>
      </c>
      <c r="G1229" s="206" t="s">
        <v>226</v>
      </c>
      <c r="H1229" s="207">
        <v>332.947</v>
      </c>
      <c r="I1229" s="208"/>
      <c r="J1229" s="209">
        <f>ROUND(I1229*H1229,2)</f>
        <v>0</v>
      </c>
      <c r="K1229" s="205" t="s">
        <v>216</v>
      </c>
      <c r="L1229" s="61"/>
      <c r="M1229" s="210" t="s">
        <v>21</v>
      </c>
      <c r="N1229" s="211" t="s">
        <v>42</v>
      </c>
      <c r="O1229" s="42"/>
      <c r="P1229" s="212">
        <f>O1229*H1229</f>
        <v>0</v>
      </c>
      <c r="Q1229" s="212">
        <v>0</v>
      </c>
      <c r="R1229" s="212">
        <f>Q1229*H1229</f>
        <v>0</v>
      </c>
      <c r="S1229" s="212">
        <v>0.005</v>
      </c>
      <c r="T1229" s="213">
        <f>S1229*H1229</f>
        <v>1.664735</v>
      </c>
      <c r="AR1229" s="25" t="s">
        <v>217</v>
      </c>
      <c r="AT1229" s="25" t="s">
        <v>212</v>
      </c>
      <c r="AU1229" s="25" t="s">
        <v>80</v>
      </c>
      <c r="AY1229" s="25" t="s">
        <v>210</v>
      </c>
      <c r="BE1229" s="214">
        <f>IF(N1229="základní",J1229,0)</f>
        <v>0</v>
      </c>
      <c r="BF1229" s="214">
        <f>IF(N1229="snížená",J1229,0)</f>
        <v>0</v>
      </c>
      <c r="BG1229" s="214">
        <f>IF(N1229="zákl. přenesená",J1229,0)</f>
        <v>0</v>
      </c>
      <c r="BH1229" s="214">
        <f>IF(N1229="sníž. přenesená",J1229,0)</f>
        <v>0</v>
      </c>
      <c r="BI1229" s="214">
        <f>IF(N1229="nulová",J1229,0)</f>
        <v>0</v>
      </c>
      <c r="BJ1229" s="25" t="s">
        <v>78</v>
      </c>
      <c r="BK1229" s="214">
        <f>ROUND(I1229*H1229,2)</f>
        <v>0</v>
      </c>
      <c r="BL1229" s="25" t="s">
        <v>217</v>
      </c>
      <c r="BM1229" s="25" t="s">
        <v>1934</v>
      </c>
    </row>
    <row r="1230" spans="2:51" s="12" customFormat="1" ht="13.5">
      <c r="B1230" s="215"/>
      <c r="C1230" s="216"/>
      <c r="D1230" s="217" t="s">
        <v>219</v>
      </c>
      <c r="E1230" s="218" t="s">
        <v>21</v>
      </c>
      <c r="F1230" s="219" t="s">
        <v>946</v>
      </c>
      <c r="G1230" s="216"/>
      <c r="H1230" s="220">
        <v>75.497</v>
      </c>
      <c r="I1230" s="221"/>
      <c r="J1230" s="216"/>
      <c r="K1230" s="216"/>
      <c r="L1230" s="222"/>
      <c r="M1230" s="223"/>
      <c r="N1230" s="224"/>
      <c r="O1230" s="224"/>
      <c r="P1230" s="224"/>
      <c r="Q1230" s="224"/>
      <c r="R1230" s="224"/>
      <c r="S1230" s="224"/>
      <c r="T1230" s="225"/>
      <c r="AT1230" s="226" t="s">
        <v>219</v>
      </c>
      <c r="AU1230" s="226" t="s">
        <v>80</v>
      </c>
      <c r="AV1230" s="12" t="s">
        <v>80</v>
      </c>
      <c r="AW1230" s="12" t="s">
        <v>35</v>
      </c>
      <c r="AX1230" s="12" t="s">
        <v>71</v>
      </c>
      <c r="AY1230" s="226" t="s">
        <v>210</v>
      </c>
    </row>
    <row r="1231" spans="2:51" s="12" customFormat="1" ht="13.5">
      <c r="B1231" s="215"/>
      <c r="C1231" s="216"/>
      <c r="D1231" s="217" t="s">
        <v>219</v>
      </c>
      <c r="E1231" s="218" t="s">
        <v>21</v>
      </c>
      <c r="F1231" s="219" t="s">
        <v>947</v>
      </c>
      <c r="G1231" s="216"/>
      <c r="H1231" s="220">
        <v>48.54</v>
      </c>
      <c r="I1231" s="221"/>
      <c r="J1231" s="216"/>
      <c r="K1231" s="216"/>
      <c r="L1231" s="222"/>
      <c r="M1231" s="223"/>
      <c r="N1231" s="224"/>
      <c r="O1231" s="224"/>
      <c r="P1231" s="224"/>
      <c r="Q1231" s="224"/>
      <c r="R1231" s="224"/>
      <c r="S1231" s="224"/>
      <c r="T1231" s="225"/>
      <c r="AT1231" s="226" t="s">
        <v>219</v>
      </c>
      <c r="AU1231" s="226" t="s">
        <v>80</v>
      </c>
      <c r="AV1231" s="12" t="s">
        <v>80</v>
      </c>
      <c r="AW1231" s="12" t="s">
        <v>35</v>
      </c>
      <c r="AX1231" s="12" t="s">
        <v>71</v>
      </c>
      <c r="AY1231" s="226" t="s">
        <v>210</v>
      </c>
    </row>
    <row r="1232" spans="2:51" s="12" customFormat="1" ht="13.5">
      <c r="B1232" s="215"/>
      <c r="C1232" s="216"/>
      <c r="D1232" s="217" t="s">
        <v>219</v>
      </c>
      <c r="E1232" s="218" t="s">
        <v>21</v>
      </c>
      <c r="F1232" s="219" t="s">
        <v>948</v>
      </c>
      <c r="G1232" s="216"/>
      <c r="H1232" s="220">
        <v>12.968</v>
      </c>
      <c r="I1232" s="221"/>
      <c r="J1232" s="216"/>
      <c r="K1232" s="216"/>
      <c r="L1232" s="222"/>
      <c r="M1232" s="223"/>
      <c r="N1232" s="224"/>
      <c r="O1232" s="224"/>
      <c r="P1232" s="224"/>
      <c r="Q1232" s="224"/>
      <c r="R1232" s="224"/>
      <c r="S1232" s="224"/>
      <c r="T1232" s="225"/>
      <c r="AT1232" s="226" t="s">
        <v>219</v>
      </c>
      <c r="AU1232" s="226" t="s">
        <v>80</v>
      </c>
      <c r="AV1232" s="12" t="s">
        <v>80</v>
      </c>
      <c r="AW1232" s="12" t="s">
        <v>35</v>
      </c>
      <c r="AX1232" s="12" t="s">
        <v>71</v>
      </c>
      <c r="AY1232" s="226" t="s">
        <v>210</v>
      </c>
    </row>
    <row r="1233" spans="2:51" s="12" customFormat="1" ht="13.5">
      <c r="B1233" s="215"/>
      <c r="C1233" s="216"/>
      <c r="D1233" s="217" t="s">
        <v>219</v>
      </c>
      <c r="E1233" s="218" t="s">
        <v>21</v>
      </c>
      <c r="F1233" s="219" t="s">
        <v>949</v>
      </c>
      <c r="G1233" s="216"/>
      <c r="H1233" s="220">
        <v>87.722</v>
      </c>
      <c r="I1233" s="221"/>
      <c r="J1233" s="216"/>
      <c r="K1233" s="216"/>
      <c r="L1233" s="222"/>
      <c r="M1233" s="223"/>
      <c r="N1233" s="224"/>
      <c r="O1233" s="224"/>
      <c r="P1233" s="224"/>
      <c r="Q1233" s="224"/>
      <c r="R1233" s="224"/>
      <c r="S1233" s="224"/>
      <c r="T1233" s="225"/>
      <c r="AT1233" s="226" t="s">
        <v>219</v>
      </c>
      <c r="AU1233" s="226" t="s">
        <v>80</v>
      </c>
      <c r="AV1233" s="12" t="s">
        <v>80</v>
      </c>
      <c r="AW1233" s="12" t="s">
        <v>35</v>
      </c>
      <c r="AX1233" s="12" t="s">
        <v>71</v>
      </c>
      <c r="AY1233" s="226" t="s">
        <v>210</v>
      </c>
    </row>
    <row r="1234" spans="2:51" s="12" customFormat="1" ht="13.5">
      <c r="B1234" s="215"/>
      <c r="C1234" s="216"/>
      <c r="D1234" s="217" t="s">
        <v>219</v>
      </c>
      <c r="E1234" s="218" t="s">
        <v>21</v>
      </c>
      <c r="F1234" s="219" t="s">
        <v>950</v>
      </c>
      <c r="G1234" s="216"/>
      <c r="H1234" s="220">
        <v>108.22</v>
      </c>
      <c r="I1234" s="221"/>
      <c r="J1234" s="216"/>
      <c r="K1234" s="216"/>
      <c r="L1234" s="222"/>
      <c r="M1234" s="223"/>
      <c r="N1234" s="224"/>
      <c r="O1234" s="224"/>
      <c r="P1234" s="224"/>
      <c r="Q1234" s="224"/>
      <c r="R1234" s="224"/>
      <c r="S1234" s="224"/>
      <c r="T1234" s="225"/>
      <c r="AT1234" s="226" t="s">
        <v>219</v>
      </c>
      <c r="AU1234" s="226" t="s">
        <v>80</v>
      </c>
      <c r="AV1234" s="12" t="s">
        <v>80</v>
      </c>
      <c r="AW1234" s="12" t="s">
        <v>35</v>
      </c>
      <c r="AX1234" s="12" t="s">
        <v>71</v>
      </c>
      <c r="AY1234" s="226" t="s">
        <v>210</v>
      </c>
    </row>
    <row r="1235" spans="2:51" s="14" customFormat="1" ht="13.5">
      <c r="B1235" s="248"/>
      <c r="C1235" s="249"/>
      <c r="D1235" s="217" t="s">
        <v>219</v>
      </c>
      <c r="E1235" s="250" t="s">
        <v>21</v>
      </c>
      <c r="F1235" s="251" t="s">
        <v>951</v>
      </c>
      <c r="G1235" s="249"/>
      <c r="H1235" s="252">
        <v>332.947</v>
      </c>
      <c r="I1235" s="253"/>
      <c r="J1235" s="249"/>
      <c r="K1235" s="249"/>
      <c r="L1235" s="254"/>
      <c r="M1235" s="255"/>
      <c r="N1235" s="256"/>
      <c r="O1235" s="256"/>
      <c r="P1235" s="256"/>
      <c r="Q1235" s="256"/>
      <c r="R1235" s="256"/>
      <c r="S1235" s="256"/>
      <c r="T1235" s="257"/>
      <c r="AT1235" s="258" t="s">
        <v>219</v>
      </c>
      <c r="AU1235" s="258" t="s">
        <v>80</v>
      </c>
      <c r="AV1235" s="14" t="s">
        <v>88</v>
      </c>
      <c r="AW1235" s="14" t="s">
        <v>35</v>
      </c>
      <c r="AX1235" s="14" t="s">
        <v>78</v>
      </c>
      <c r="AY1235" s="258" t="s">
        <v>210</v>
      </c>
    </row>
    <row r="1236" spans="2:65" s="1" customFormat="1" ht="25.5" customHeight="1">
      <c r="B1236" s="41"/>
      <c r="C1236" s="203" t="s">
        <v>1935</v>
      </c>
      <c r="D1236" s="203" t="s">
        <v>212</v>
      </c>
      <c r="E1236" s="204" t="s">
        <v>1936</v>
      </c>
      <c r="F1236" s="205" t="s">
        <v>1937</v>
      </c>
      <c r="G1236" s="206" t="s">
        <v>226</v>
      </c>
      <c r="H1236" s="207">
        <v>66.542</v>
      </c>
      <c r="I1236" s="208"/>
      <c r="J1236" s="209">
        <f>ROUND(I1236*H1236,2)</f>
        <v>0</v>
      </c>
      <c r="K1236" s="205" t="s">
        <v>216</v>
      </c>
      <c r="L1236" s="61"/>
      <c r="M1236" s="210" t="s">
        <v>21</v>
      </c>
      <c r="N1236" s="211" t="s">
        <v>42</v>
      </c>
      <c r="O1236" s="42"/>
      <c r="P1236" s="212">
        <f>O1236*H1236</f>
        <v>0</v>
      </c>
      <c r="Q1236" s="212">
        <v>0</v>
      </c>
      <c r="R1236" s="212">
        <f>Q1236*H1236</f>
        <v>0</v>
      </c>
      <c r="S1236" s="212">
        <v>0.016</v>
      </c>
      <c r="T1236" s="213">
        <f>S1236*H1236</f>
        <v>1.064672</v>
      </c>
      <c r="AR1236" s="25" t="s">
        <v>217</v>
      </c>
      <c r="AT1236" s="25" t="s">
        <v>212</v>
      </c>
      <c r="AU1236" s="25" t="s">
        <v>80</v>
      </c>
      <c r="AY1236" s="25" t="s">
        <v>210</v>
      </c>
      <c r="BE1236" s="214">
        <f>IF(N1236="základní",J1236,0)</f>
        <v>0</v>
      </c>
      <c r="BF1236" s="214">
        <f>IF(N1236="snížená",J1236,0)</f>
        <v>0</v>
      </c>
      <c r="BG1236" s="214">
        <f>IF(N1236="zákl. přenesená",J1236,0)</f>
        <v>0</v>
      </c>
      <c r="BH1236" s="214">
        <f>IF(N1236="sníž. přenesená",J1236,0)</f>
        <v>0</v>
      </c>
      <c r="BI1236" s="214">
        <f>IF(N1236="nulová",J1236,0)</f>
        <v>0</v>
      </c>
      <c r="BJ1236" s="25" t="s">
        <v>78</v>
      </c>
      <c r="BK1236" s="214">
        <f>ROUND(I1236*H1236,2)</f>
        <v>0</v>
      </c>
      <c r="BL1236" s="25" t="s">
        <v>217</v>
      </c>
      <c r="BM1236" s="25" t="s">
        <v>1938</v>
      </c>
    </row>
    <row r="1237" spans="2:51" s="12" customFormat="1" ht="27">
      <c r="B1237" s="215"/>
      <c r="C1237" s="216"/>
      <c r="D1237" s="217" t="s">
        <v>219</v>
      </c>
      <c r="E1237" s="218" t="s">
        <v>21</v>
      </c>
      <c r="F1237" s="219" t="s">
        <v>840</v>
      </c>
      <c r="G1237" s="216"/>
      <c r="H1237" s="220">
        <v>23.08</v>
      </c>
      <c r="I1237" s="221"/>
      <c r="J1237" s="216"/>
      <c r="K1237" s="216"/>
      <c r="L1237" s="222"/>
      <c r="M1237" s="223"/>
      <c r="N1237" s="224"/>
      <c r="O1237" s="224"/>
      <c r="P1237" s="224"/>
      <c r="Q1237" s="224"/>
      <c r="R1237" s="224"/>
      <c r="S1237" s="224"/>
      <c r="T1237" s="225"/>
      <c r="AT1237" s="226" t="s">
        <v>219</v>
      </c>
      <c r="AU1237" s="226" t="s">
        <v>80</v>
      </c>
      <c r="AV1237" s="12" t="s">
        <v>80</v>
      </c>
      <c r="AW1237" s="12" t="s">
        <v>35</v>
      </c>
      <c r="AX1237" s="12" t="s">
        <v>71</v>
      </c>
      <c r="AY1237" s="226" t="s">
        <v>210</v>
      </c>
    </row>
    <row r="1238" spans="2:51" s="12" customFormat="1" ht="27">
      <c r="B1238" s="215"/>
      <c r="C1238" s="216"/>
      <c r="D1238" s="217" t="s">
        <v>219</v>
      </c>
      <c r="E1238" s="218" t="s">
        <v>21</v>
      </c>
      <c r="F1238" s="219" t="s">
        <v>845</v>
      </c>
      <c r="G1238" s="216"/>
      <c r="H1238" s="220">
        <v>25.164</v>
      </c>
      <c r="I1238" s="221"/>
      <c r="J1238" s="216"/>
      <c r="K1238" s="216"/>
      <c r="L1238" s="222"/>
      <c r="M1238" s="223"/>
      <c r="N1238" s="224"/>
      <c r="O1238" s="224"/>
      <c r="P1238" s="224"/>
      <c r="Q1238" s="224"/>
      <c r="R1238" s="224"/>
      <c r="S1238" s="224"/>
      <c r="T1238" s="225"/>
      <c r="AT1238" s="226" t="s">
        <v>219</v>
      </c>
      <c r="AU1238" s="226" t="s">
        <v>80</v>
      </c>
      <c r="AV1238" s="12" t="s">
        <v>80</v>
      </c>
      <c r="AW1238" s="12" t="s">
        <v>35</v>
      </c>
      <c r="AX1238" s="12" t="s">
        <v>71</v>
      </c>
      <c r="AY1238" s="226" t="s">
        <v>210</v>
      </c>
    </row>
    <row r="1239" spans="2:51" s="12" customFormat="1" ht="27">
      <c r="B1239" s="215"/>
      <c r="C1239" s="216"/>
      <c r="D1239" s="217" t="s">
        <v>219</v>
      </c>
      <c r="E1239" s="218" t="s">
        <v>21</v>
      </c>
      <c r="F1239" s="219" t="s">
        <v>1126</v>
      </c>
      <c r="G1239" s="216"/>
      <c r="H1239" s="220">
        <v>18.298</v>
      </c>
      <c r="I1239" s="221"/>
      <c r="J1239" s="216"/>
      <c r="K1239" s="216"/>
      <c r="L1239" s="222"/>
      <c r="M1239" s="223"/>
      <c r="N1239" s="224"/>
      <c r="O1239" s="224"/>
      <c r="P1239" s="224"/>
      <c r="Q1239" s="224"/>
      <c r="R1239" s="224"/>
      <c r="S1239" s="224"/>
      <c r="T1239" s="225"/>
      <c r="AT1239" s="226" t="s">
        <v>219</v>
      </c>
      <c r="AU1239" s="226" t="s">
        <v>80</v>
      </c>
      <c r="AV1239" s="12" t="s">
        <v>80</v>
      </c>
      <c r="AW1239" s="12" t="s">
        <v>35</v>
      </c>
      <c r="AX1239" s="12" t="s">
        <v>71</v>
      </c>
      <c r="AY1239" s="226" t="s">
        <v>210</v>
      </c>
    </row>
    <row r="1240" spans="2:51" s="13" customFormat="1" ht="13.5">
      <c r="B1240" s="227"/>
      <c r="C1240" s="228"/>
      <c r="D1240" s="217" t="s">
        <v>219</v>
      </c>
      <c r="E1240" s="229" t="s">
        <v>21</v>
      </c>
      <c r="F1240" s="230" t="s">
        <v>240</v>
      </c>
      <c r="G1240" s="228"/>
      <c r="H1240" s="231">
        <v>66.542</v>
      </c>
      <c r="I1240" s="232"/>
      <c r="J1240" s="228"/>
      <c r="K1240" s="228"/>
      <c r="L1240" s="233"/>
      <c r="M1240" s="234"/>
      <c r="N1240" s="235"/>
      <c r="O1240" s="235"/>
      <c r="P1240" s="235"/>
      <c r="Q1240" s="235"/>
      <c r="R1240" s="235"/>
      <c r="S1240" s="235"/>
      <c r="T1240" s="236"/>
      <c r="AT1240" s="237" t="s">
        <v>219</v>
      </c>
      <c r="AU1240" s="237" t="s">
        <v>80</v>
      </c>
      <c r="AV1240" s="13" t="s">
        <v>217</v>
      </c>
      <c r="AW1240" s="13" t="s">
        <v>35</v>
      </c>
      <c r="AX1240" s="13" t="s">
        <v>78</v>
      </c>
      <c r="AY1240" s="237" t="s">
        <v>210</v>
      </c>
    </row>
    <row r="1241" spans="2:65" s="1" customFormat="1" ht="25.5" customHeight="1">
      <c r="B1241" s="41"/>
      <c r="C1241" s="203" t="s">
        <v>1939</v>
      </c>
      <c r="D1241" s="203" t="s">
        <v>212</v>
      </c>
      <c r="E1241" s="204" t="s">
        <v>1940</v>
      </c>
      <c r="F1241" s="205" t="s">
        <v>1941</v>
      </c>
      <c r="G1241" s="206" t="s">
        <v>226</v>
      </c>
      <c r="H1241" s="207">
        <v>12.72</v>
      </c>
      <c r="I1241" s="208"/>
      <c r="J1241" s="209">
        <f>ROUND(I1241*H1241,2)</f>
        <v>0</v>
      </c>
      <c r="K1241" s="205" t="s">
        <v>216</v>
      </c>
      <c r="L1241" s="61"/>
      <c r="M1241" s="210" t="s">
        <v>21</v>
      </c>
      <c r="N1241" s="211" t="s">
        <v>42</v>
      </c>
      <c r="O1241" s="42"/>
      <c r="P1241" s="212">
        <f>O1241*H1241</f>
        <v>0</v>
      </c>
      <c r="Q1241" s="212">
        <v>0</v>
      </c>
      <c r="R1241" s="212">
        <f>Q1241*H1241</f>
        <v>0</v>
      </c>
      <c r="S1241" s="212">
        <v>0.059</v>
      </c>
      <c r="T1241" s="213">
        <f>S1241*H1241</f>
        <v>0.75048</v>
      </c>
      <c r="AR1241" s="25" t="s">
        <v>217</v>
      </c>
      <c r="AT1241" s="25" t="s">
        <v>212</v>
      </c>
      <c r="AU1241" s="25" t="s">
        <v>80</v>
      </c>
      <c r="AY1241" s="25" t="s">
        <v>210</v>
      </c>
      <c r="BE1241" s="214">
        <f>IF(N1241="základní",J1241,0)</f>
        <v>0</v>
      </c>
      <c r="BF1241" s="214">
        <f>IF(N1241="snížená",J1241,0)</f>
        <v>0</v>
      </c>
      <c r="BG1241" s="214">
        <f>IF(N1241="zákl. přenesená",J1241,0)</f>
        <v>0</v>
      </c>
      <c r="BH1241" s="214">
        <f>IF(N1241="sníž. přenesená",J1241,0)</f>
        <v>0</v>
      </c>
      <c r="BI1241" s="214">
        <f>IF(N1241="nulová",J1241,0)</f>
        <v>0</v>
      </c>
      <c r="BJ1241" s="25" t="s">
        <v>78</v>
      </c>
      <c r="BK1241" s="214">
        <f>ROUND(I1241*H1241,2)</f>
        <v>0</v>
      </c>
      <c r="BL1241" s="25" t="s">
        <v>217</v>
      </c>
      <c r="BM1241" s="25" t="s">
        <v>1942</v>
      </c>
    </row>
    <row r="1242" spans="2:51" s="12" customFormat="1" ht="27">
      <c r="B1242" s="215"/>
      <c r="C1242" s="216"/>
      <c r="D1242" s="217" t="s">
        <v>219</v>
      </c>
      <c r="E1242" s="218" t="s">
        <v>21</v>
      </c>
      <c r="F1242" s="219" t="s">
        <v>1943</v>
      </c>
      <c r="G1242" s="216"/>
      <c r="H1242" s="220">
        <v>12.72</v>
      </c>
      <c r="I1242" s="221"/>
      <c r="J1242" s="216"/>
      <c r="K1242" s="216"/>
      <c r="L1242" s="222"/>
      <c r="M1242" s="223"/>
      <c r="N1242" s="224"/>
      <c r="O1242" s="224"/>
      <c r="P1242" s="224"/>
      <c r="Q1242" s="224"/>
      <c r="R1242" s="224"/>
      <c r="S1242" s="224"/>
      <c r="T1242" s="225"/>
      <c r="AT1242" s="226" t="s">
        <v>219</v>
      </c>
      <c r="AU1242" s="226" t="s">
        <v>80</v>
      </c>
      <c r="AV1242" s="12" t="s">
        <v>80</v>
      </c>
      <c r="AW1242" s="12" t="s">
        <v>35</v>
      </c>
      <c r="AX1242" s="12" t="s">
        <v>78</v>
      </c>
      <c r="AY1242" s="226" t="s">
        <v>210</v>
      </c>
    </row>
    <row r="1243" spans="2:65" s="1" customFormat="1" ht="16.5" customHeight="1">
      <c r="B1243" s="41"/>
      <c r="C1243" s="203" t="s">
        <v>1944</v>
      </c>
      <c r="D1243" s="203" t="s">
        <v>212</v>
      </c>
      <c r="E1243" s="204" t="s">
        <v>1945</v>
      </c>
      <c r="F1243" s="205" t="s">
        <v>1946</v>
      </c>
      <c r="G1243" s="206" t="s">
        <v>226</v>
      </c>
      <c r="H1243" s="207">
        <v>211.123</v>
      </c>
      <c r="I1243" s="208"/>
      <c r="J1243" s="209">
        <f>ROUND(I1243*H1243,2)</f>
        <v>0</v>
      </c>
      <c r="K1243" s="205" t="s">
        <v>216</v>
      </c>
      <c r="L1243" s="61"/>
      <c r="M1243" s="210" t="s">
        <v>21</v>
      </c>
      <c r="N1243" s="211" t="s">
        <v>42</v>
      </c>
      <c r="O1243" s="42"/>
      <c r="P1243" s="212">
        <f>O1243*H1243</f>
        <v>0</v>
      </c>
      <c r="Q1243" s="212">
        <v>0</v>
      </c>
      <c r="R1243" s="212">
        <f>Q1243*H1243</f>
        <v>0</v>
      </c>
      <c r="S1243" s="212">
        <v>0.014</v>
      </c>
      <c r="T1243" s="213">
        <f>S1243*H1243</f>
        <v>2.9557219999999997</v>
      </c>
      <c r="AR1243" s="25" t="s">
        <v>217</v>
      </c>
      <c r="AT1243" s="25" t="s">
        <v>212</v>
      </c>
      <c r="AU1243" s="25" t="s">
        <v>80</v>
      </c>
      <c r="AY1243" s="25" t="s">
        <v>210</v>
      </c>
      <c r="BE1243" s="214">
        <f>IF(N1243="základní",J1243,0)</f>
        <v>0</v>
      </c>
      <c r="BF1243" s="214">
        <f>IF(N1243="snížená",J1243,0)</f>
        <v>0</v>
      </c>
      <c r="BG1243" s="214">
        <f>IF(N1243="zákl. přenesená",J1243,0)</f>
        <v>0</v>
      </c>
      <c r="BH1243" s="214">
        <f>IF(N1243="sníž. přenesená",J1243,0)</f>
        <v>0</v>
      </c>
      <c r="BI1243" s="214">
        <f>IF(N1243="nulová",J1243,0)</f>
        <v>0</v>
      </c>
      <c r="BJ1243" s="25" t="s">
        <v>78</v>
      </c>
      <c r="BK1243" s="214">
        <f>ROUND(I1243*H1243,2)</f>
        <v>0</v>
      </c>
      <c r="BL1243" s="25" t="s">
        <v>217</v>
      </c>
      <c r="BM1243" s="25" t="s">
        <v>1947</v>
      </c>
    </row>
    <row r="1244" spans="2:51" s="12" customFormat="1" ht="27">
      <c r="B1244" s="215"/>
      <c r="C1244" s="216"/>
      <c r="D1244" s="217" t="s">
        <v>219</v>
      </c>
      <c r="E1244" s="218" t="s">
        <v>21</v>
      </c>
      <c r="F1244" s="219" t="s">
        <v>898</v>
      </c>
      <c r="G1244" s="216"/>
      <c r="H1244" s="220">
        <v>102.407</v>
      </c>
      <c r="I1244" s="221"/>
      <c r="J1244" s="216"/>
      <c r="K1244" s="216"/>
      <c r="L1244" s="222"/>
      <c r="M1244" s="223"/>
      <c r="N1244" s="224"/>
      <c r="O1244" s="224"/>
      <c r="P1244" s="224"/>
      <c r="Q1244" s="224"/>
      <c r="R1244" s="224"/>
      <c r="S1244" s="224"/>
      <c r="T1244" s="225"/>
      <c r="AT1244" s="226" t="s">
        <v>219</v>
      </c>
      <c r="AU1244" s="226" t="s">
        <v>80</v>
      </c>
      <c r="AV1244" s="12" t="s">
        <v>80</v>
      </c>
      <c r="AW1244" s="12" t="s">
        <v>35</v>
      </c>
      <c r="AX1244" s="12" t="s">
        <v>71</v>
      </c>
      <c r="AY1244" s="226" t="s">
        <v>210</v>
      </c>
    </row>
    <row r="1245" spans="2:51" s="12" customFormat="1" ht="13.5">
      <c r="B1245" s="215"/>
      <c r="C1245" s="216"/>
      <c r="D1245" s="217" t="s">
        <v>219</v>
      </c>
      <c r="E1245" s="218" t="s">
        <v>21</v>
      </c>
      <c r="F1245" s="219" t="s">
        <v>899</v>
      </c>
      <c r="G1245" s="216"/>
      <c r="H1245" s="220">
        <v>2.604</v>
      </c>
      <c r="I1245" s="221"/>
      <c r="J1245" s="216"/>
      <c r="K1245" s="216"/>
      <c r="L1245" s="222"/>
      <c r="M1245" s="223"/>
      <c r="N1245" s="224"/>
      <c r="O1245" s="224"/>
      <c r="P1245" s="224"/>
      <c r="Q1245" s="224"/>
      <c r="R1245" s="224"/>
      <c r="S1245" s="224"/>
      <c r="T1245" s="225"/>
      <c r="AT1245" s="226" t="s">
        <v>219</v>
      </c>
      <c r="AU1245" s="226" t="s">
        <v>80</v>
      </c>
      <c r="AV1245" s="12" t="s">
        <v>80</v>
      </c>
      <c r="AW1245" s="12" t="s">
        <v>35</v>
      </c>
      <c r="AX1245" s="12" t="s">
        <v>71</v>
      </c>
      <c r="AY1245" s="226" t="s">
        <v>210</v>
      </c>
    </row>
    <row r="1246" spans="2:51" s="14" customFormat="1" ht="27">
      <c r="B1246" s="248"/>
      <c r="C1246" s="249"/>
      <c r="D1246" s="217" t="s">
        <v>219</v>
      </c>
      <c r="E1246" s="250" t="s">
        <v>21</v>
      </c>
      <c r="F1246" s="251" t="s">
        <v>1948</v>
      </c>
      <c r="G1246" s="249"/>
      <c r="H1246" s="252">
        <v>105.011</v>
      </c>
      <c r="I1246" s="253"/>
      <c r="J1246" s="249"/>
      <c r="K1246" s="249"/>
      <c r="L1246" s="254"/>
      <c r="M1246" s="255"/>
      <c r="N1246" s="256"/>
      <c r="O1246" s="256"/>
      <c r="P1246" s="256"/>
      <c r="Q1246" s="256"/>
      <c r="R1246" s="256"/>
      <c r="S1246" s="256"/>
      <c r="T1246" s="257"/>
      <c r="AT1246" s="258" t="s">
        <v>219</v>
      </c>
      <c r="AU1246" s="258" t="s">
        <v>80</v>
      </c>
      <c r="AV1246" s="14" t="s">
        <v>88</v>
      </c>
      <c r="AW1246" s="14" t="s">
        <v>35</v>
      </c>
      <c r="AX1246" s="14" t="s">
        <v>71</v>
      </c>
      <c r="AY1246" s="258" t="s">
        <v>210</v>
      </c>
    </row>
    <row r="1247" spans="2:51" s="12" customFormat="1" ht="27">
      <c r="B1247" s="215"/>
      <c r="C1247" s="216"/>
      <c r="D1247" s="217" t="s">
        <v>219</v>
      </c>
      <c r="E1247" s="218" t="s">
        <v>21</v>
      </c>
      <c r="F1247" s="219" t="s">
        <v>901</v>
      </c>
      <c r="G1247" s="216"/>
      <c r="H1247" s="220">
        <v>38.87</v>
      </c>
      <c r="I1247" s="221"/>
      <c r="J1247" s="216"/>
      <c r="K1247" s="216"/>
      <c r="L1247" s="222"/>
      <c r="M1247" s="223"/>
      <c r="N1247" s="224"/>
      <c r="O1247" s="224"/>
      <c r="P1247" s="224"/>
      <c r="Q1247" s="224"/>
      <c r="R1247" s="224"/>
      <c r="S1247" s="224"/>
      <c r="T1247" s="225"/>
      <c r="AT1247" s="226" t="s">
        <v>219</v>
      </c>
      <c r="AU1247" s="226" t="s">
        <v>80</v>
      </c>
      <c r="AV1247" s="12" t="s">
        <v>80</v>
      </c>
      <c r="AW1247" s="12" t="s">
        <v>35</v>
      </c>
      <c r="AX1247" s="12" t="s">
        <v>71</v>
      </c>
      <c r="AY1247" s="226" t="s">
        <v>210</v>
      </c>
    </row>
    <row r="1248" spans="2:51" s="12" customFormat="1" ht="27">
      <c r="B1248" s="215"/>
      <c r="C1248" s="216"/>
      <c r="D1248" s="217" t="s">
        <v>219</v>
      </c>
      <c r="E1248" s="218" t="s">
        <v>21</v>
      </c>
      <c r="F1248" s="219" t="s">
        <v>1949</v>
      </c>
      <c r="G1248" s="216"/>
      <c r="H1248" s="220">
        <v>15.522</v>
      </c>
      <c r="I1248" s="221"/>
      <c r="J1248" s="216"/>
      <c r="K1248" s="216"/>
      <c r="L1248" s="222"/>
      <c r="M1248" s="223"/>
      <c r="N1248" s="224"/>
      <c r="O1248" s="224"/>
      <c r="P1248" s="224"/>
      <c r="Q1248" s="224"/>
      <c r="R1248" s="224"/>
      <c r="S1248" s="224"/>
      <c r="T1248" s="225"/>
      <c r="AT1248" s="226" t="s">
        <v>219</v>
      </c>
      <c r="AU1248" s="226" t="s">
        <v>80</v>
      </c>
      <c r="AV1248" s="12" t="s">
        <v>80</v>
      </c>
      <c r="AW1248" s="12" t="s">
        <v>35</v>
      </c>
      <c r="AX1248" s="12" t="s">
        <v>71</v>
      </c>
      <c r="AY1248" s="226" t="s">
        <v>210</v>
      </c>
    </row>
    <row r="1249" spans="2:51" s="12" customFormat="1" ht="13.5">
      <c r="B1249" s="215"/>
      <c r="C1249" s="216"/>
      <c r="D1249" s="217" t="s">
        <v>219</v>
      </c>
      <c r="E1249" s="218" t="s">
        <v>21</v>
      </c>
      <c r="F1249" s="219" t="s">
        <v>1950</v>
      </c>
      <c r="G1249" s="216"/>
      <c r="H1249" s="220">
        <v>51.72</v>
      </c>
      <c r="I1249" s="221"/>
      <c r="J1249" s="216"/>
      <c r="K1249" s="216"/>
      <c r="L1249" s="222"/>
      <c r="M1249" s="223"/>
      <c r="N1249" s="224"/>
      <c r="O1249" s="224"/>
      <c r="P1249" s="224"/>
      <c r="Q1249" s="224"/>
      <c r="R1249" s="224"/>
      <c r="S1249" s="224"/>
      <c r="T1249" s="225"/>
      <c r="AT1249" s="226" t="s">
        <v>219</v>
      </c>
      <c r="AU1249" s="226" t="s">
        <v>80</v>
      </c>
      <c r="AV1249" s="12" t="s">
        <v>80</v>
      </c>
      <c r="AW1249" s="12" t="s">
        <v>35</v>
      </c>
      <c r="AX1249" s="12" t="s">
        <v>71</v>
      </c>
      <c r="AY1249" s="226" t="s">
        <v>210</v>
      </c>
    </row>
    <row r="1250" spans="2:51" s="13" customFormat="1" ht="13.5">
      <c r="B1250" s="227"/>
      <c r="C1250" s="228"/>
      <c r="D1250" s="217" t="s">
        <v>219</v>
      </c>
      <c r="E1250" s="229" t="s">
        <v>21</v>
      </c>
      <c r="F1250" s="230" t="s">
        <v>240</v>
      </c>
      <c r="G1250" s="228"/>
      <c r="H1250" s="231">
        <v>211.123</v>
      </c>
      <c r="I1250" s="232"/>
      <c r="J1250" s="228"/>
      <c r="K1250" s="228"/>
      <c r="L1250" s="233"/>
      <c r="M1250" s="234"/>
      <c r="N1250" s="235"/>
      <c r="O1250" s="235"/>
      <c r="P1250" s="235"/>
      <c r="Q1250" s="235"/>
      <c r="R1250" s="235"/>
      <c r="S1250" s="235"/>
      <c r="T1250" s="236"/>
      <c r="AT1250" s="237" t="s">
        <v>219</v>
      </c>
      <c r="AU1250" s="237" t="s">
        <v>80</v>
      </c>
      <c r="AV1250" s="13" t="s">
        <v>217</v>
      </c>
      <c r="AW1250" s="13" t="s">
        <v>35</v>
      </c>
      <c r="AX1250" s="13" t="s">
        <v>78</v>
      </c>
      <c r="AY1250" s="237" t="s">
        <v>210</v>
      </c>
    </row>
    <row r="1251" spans="2:65" s="1" customFormat="1" ht="25.5" customHeight="1">
      <c r="B1251" s="41"/>
      <c r="C1251" s="203" t="s">
        <v>1951</v>
      </c>
      <c r="D1251" s="203" t="s">
        <v>212</v>
      </c>
      <c r="E1251" s="204" t="s">
        <v>1952</v>
      </c>
      <c r="F1251" s="205" t="s">
        <v>1953</v>
      </c>
      <c r="G1251" s="206" t="s">
        <v>226</v>
      </c>
      <c r="H1251" s="207">
        <v>150.693</v>
      </c>
      <c r="I1251" s="208"/>
      <c r="J1251" s="209">
        <f>ROUND(I1251*H1251,2)</f>
        <v>0</v>
      </c>
      <c r="K1251" s="205" t="s">
        <v>216</v>
      </c>
      <c r="L1251" s="61"/>
      <c r="M1251" s="210" t="s">
        <v>21</v>
      </c>
      <c r="N1251" s="211" t="s">
        <v>42</v>
      </c>
      <c r="O1251" s="42"/>
      <c r="P1251" s="212">
        <f>O1251*H1251</f>
        <v>0</v>
      </c>
      <c r="Q1251" s="212">
        <v>0</v>
      </c>
      <c r="R1251" s="212">
        <f>Q1251*H1251</f>
        <v>0</v>
      </c>
      <c r="S1251" s="212">
        <v>0.068</v>
      </c>
      <c r="T1251" s="213">
        <f>S1251*H1251</f>
        <v>10.247124000000001</v>
      </c>
      <c r="AR1251" s="25" t="s">
        <v>217</v>
      </c>
      <c r="AT1251" s="25" t="s">
        <v>212</v>
      </c>
      <c r="AU1251" s="25" t="s">
        <v>80</v>
      </c>
      <c r="AY1251" s="25" t="s">
        <v>210</v>
      </c>
      <c r="BE1251" s="214">
        <f>IF(N1251="základní",J1251,0)</f>
        <v>0</v>
      </c>
      <c r="BF1251" s="214">
        <f>IF(N1251="snížená",J1251,0)</f>
        <v>0</v>
      </c>
      <c r="BG1251" s="214">
        <f>IF(N1251="zákl. přenesená",J1251,0)</f>
        <v>0</v>
      </c>
      <c r="BH1251" s="214">
        <f>IF(N1251="sníž. přenesená",J1251,0)</f>
        <v>0</v>
      </c>
      <c r="BI1251" s="214">
        <f>IF(N1251="nulová",J1251,0)</f>
        <v>0</v>
      </c>
      <c r="BJ1251" s="25" t="s">
        <v>78</v>
      </c>
      <c r="BK1251" s="214">
        <f>ROUND(I1251*H1251,2)</f>
        <v>0</v>
      </c>
      <c r="BL1251" s="25" t="s">
        <v>217</v>
      </c>
      <c r="BM1251" s="25" t="s">
        <v>1954</v>
      </c>
    </row>
    <row r="1252" spans="2:51" s="12" customFormat="1" ht="27">
      <c r="B1252" s="215"/>
      <c r="C1252" s="216"/>
      <c r="D1252" s="217" t="s">
        <v>219</v>
      </c>
      <c r="E1252" s="218" t="s">
        <v>21</v>
      </c>
      <c r="F1252" s="219" t="s">
        <v>1955</v>
      </c>
      <c r="G1252" s="216"/>
      <c r="H1252" s="220">
        <v>50.798</v>
      </c>
      <c r="I1252" s="221"/>
      <c r="J1252" s="216"/>
      <c r="K1252" s="216"/>
      <c r="L1252" s="222"/>
      <c r="M1252" s="223"/>
      <c r="N1252" s="224"/>
      <c r="O1252" s="224"/>
      <c r="P1252" s="224"/>
      <c r="Q1252" s="224"/>
      <c r="R1252" s="224"/>
      <c r="S1252" s="224"/>
      <c r="T1252" s="225"/>
      <c r="AT1252" s="226" t="s">
        <v>219</v>
      </c>
      <c r="AU1252" s="226" t="s">
        <v>80</v>
      </c>
      <c r="AV1252" s="12" t="s">
        <v>80</v>
      </c>
      <c r="AW1252" s="12" t="s">
        <v>35</v>
      </c>
      <c r="AX1252" s="12" t="s">
        <v>71</v>
      </c>
      <c r="AY1252" s="226" t="s">
        <v>210</v>
      </c>
    </row>
    <row r="1253" spans="2:51" s="12" customFormat="1" ht="27">
      <c r="B1253" s="215"/>
      <c r="C1253" s="216"/>
      <c r="D1253" s="217" t="s">
        <v>219</v>
      </c>
      <c r="E1253" s="218" t="s">
        <v>21</v>
      </c>
      <c r="F1253" s="219" t="s">
        <v>1956</v>
      </c>
      <c r="G1253" s="216"/>
      <c r="H1253" s="220">
        <v>33.06</v>
      </c>
      <c r="I1253" s="221"/>
      <c r="J1253" s="216"/>
      <c r="K1253" s="216"/>
      <c r="L1253" s="222"/>
      <c r="M1253" s="223"/>
      <c r="N1253" s="224"/>
      <c r="O1253" s="224"/>
      <c r="P1253" s="224"/>
      <c r="Q1253" s="224"/>
      <c r="R1253" s="224"/>
      <c r="S1253" s="224"/>
      <c r="T1253" s="225"/>
      <c r="AT1253" s="226" t="s">
        <v>219</v>
      </c>
      <c r="AU1253" s="226" t="s">
        <v>80</v>
      </c>
      <c r="AV1253" s="12" t="s">
        <v>80</v>
      </c>
      <c r="AW1253" s="12" t="s">
        <v>35</v>
      </c>
      <c r="AX1253" s="12" t="s">
        <v>71</v>
      </c>
      <c r="AY1253" s="226" t="s">
        <v>210</v>
      </c>
    </row>
    <row r="1254" spans="2:51" s="12" customFormat="1" ht="27">
      <c r="B1254" s="215"/>
      <c r="C1254" s="216"/>
      <c r="D1254" s="217" t="s">
        <v>219</v>
      </c>
      <c r="E1254" s="218" t="s">
        <v>21</v>
      </c>
      <c r="F1254" s="219" t="s">
        <v>868</v>
      </c>
      <c r="G1254" s="216"/>
      <c r="H1254" s="220">
        <v>55.155</v>
      </c>
      <c r="I1254" s="221"/>
      <c r="J1254" s="216"/>
      <c r="K1254" s="216"/>
      <c r="L1254" s="222"/>
      <c r="M1254" s="223"/>
      <c r="N1254" s="224"/>
      <c r="O1254" s="224"/>
      <c r="P1254" s="224"/>
      <c r="Q1254" s="224"/>
      <c r="R1254" s="224"/>
      <c r="S1254" s="224"/>
      <c r="T1254" s="225"/>
      <c r="AT1254" s="226" t="s">
        <v>219</v>
      </c>
      <c r="AU1254" s="226" t="s">
        <v>80</v>
      </c>
      <c r="AV1254" s="12" t="s">
        <v>80</v>
      </c>
      <c r="AW1254" s="12" t="s">
        <v>35</v>
      </c>
      <c r="AX1254" s="12" t="s">
        <v>71</v>
      </c>
      <c r="AY1254" s="226" t="s">
        <v>210</v>
      </c>
    </row>
    <row r="1255" spans="2:51" s="12" customFormat="1" ht="13.5">
      <c r="B1255" s="215"/>
      <c r="C1255" s="216"/>
      <c r="D1255" s="217" t="s">
        <v>219</v>
      </c>
      <c r="E1255" s="218" t="s">
        <v>21</v>
      </c>
      <c r="F1255" s="219" t="s">
        <v>869</v>
      </c>
      <c r="G1255" s="216"/>
      <c r="H1255" s="220">
        <v>2.4</v>
      </c>
      <c r="I1255" s="221"/>
      <c r="J1255" s="216"/>
      <c r="K1255" s="216"/>
      <c r="L1255" s="222"/>
      <c r="M1255" s="223"/>
      <c r="N1255" s="224"/>
      <c r="O1255" s="224"/>
      <c r="P1255" s="224"/>
      <c r="Q1255" s="224"/>
      <c r="R1255" s="224"/>
      <c r="S1255" s="224"/>
      <c r="T1255" s="225"/>
      <c r="AT1255" s="226" t="s">
        <v>219</v>
      </c>
      <c r="AU1255" s="226" t="s">
        <v>80</v>
      </c>
      <c r="AV1255" s="12" t="s">
        <v>80</v>
      </c>
      <c r="AW1255" s="12" t="s">
        <v>35</v>
      </c>
      <c r="AX1255" s="12" t="s">
        <v>71</v>
      </c>
      <c r="AY1255" s="226" t="s">
        <v>210</v>
      </c>
    </row>
    <row r="1256" spans="2:51" s="12" customFormat="1" ht="13.5">
      <c r="B1256" s="215"/>
      <c r="C1256" s="216"/>
      <c r="D1256" s="217" t="s">
        <v>219</v>
      </c>
      <c r="E1256" s="218" t="s">
        <v>21</v>
      </c>
      <c r="F1256" s="219" t="s">
        <v>870</v>
      </c>
      <c r="G1256" s="216"/>
      <c r="H1256" s="220">
        <v>4.4</v>
      </c>
      <c r="I1256" s="221"/>
      <c r="J1256" s="216"/>
      <c r="K1256" s="216"/>
      <c r="L1256" s="222"/>
      <c r="M1256" s="223"/>
      <c r="N1256" s="224"/>
      <c r="O1256" s="224"/>
      <c r="P1256" s="224"/>
      <c r="Q1256" s="224"/>
      <c r="R1256" s="224"/>
      <c r="S1256" s="224"/>
      <c r="T1256" s="225"/>
      <c r="AT1256" s="226" t="s">
        <v>219</v>
      </c>
      <c r="AU1256" s="226" t="s">
        <v>80</v>
      </c>
      <c r="AV1256" s="12" t="s">
        <v>80</v>
      </c>
      <c r="AW1256" s="12" t="s">
        <v>35</v>
      </c>
      <c r="AX1256" s="12" t="s">
        <v>71</v>
      </c>
      <c r="AY1256" s="226" t="s">
        <v>210</v>
      </c>
    </row>
    <row r="1257" spans="2:51" s="12" customFormat="1" ht="13.5">
      <c r="B1257" s="215"/>
      <c r="C1257" s="216"/>
      <c r="D1257" s="217" t="s">
        <v>219</v>
      </c>
      <c r="E1257" s="218" t="s">
        <v>21</v>
      </c>
      <c r="F1257" s="219" t="s">
        <v>871</v>
      </c>
      <c r="G1257" s="216"/>
      <c r="H1257" s="220">
        <v>4.88</v>
      </c>
      <c r="I1257" s="221"/>
      <c r="J1257" s="216"/>
      <c r="K1257" s="216"/>
      <c r="L1257" s="222"/>
      <c r="M1257" s="223"/>
      <c r="N1257" s="224"/>
      <c r="O1257" s="224"/>
      <c r="P1257" s="224"/>
      <c r="Q1257" s="224"/>
      <c r="R1257" s="224"/>
      <c r="S1257" s="224"/>
      <c r="T1257" s="225"/>
      <c r="AT1257" s="226" t="s">
        <v>219</v>
      </c>
      <c r="AU1257" s="226" t="s">
        <v>80</v>
      </c>
      <c r="AV1257" s="12" t="s">
        <v>80</v>
      </c>
      <c r="AW1257" s="12" t="s">
        <v>35</v>
      </c>
      <c r="AX1257" s="12" t="s">
        <v>71</v>
      </c>
      <c r="AY1257" s="226" t="s">
        <v>210</v>
      </c>
    </row>
    <row r="1258" spans="2:51" s="13" customFormat="1" ht="13.5">
      <c r="B1258" s="227"/>
      <c r="C1258" s="228"/>
      <c r="D1258" s="217" t="s">
        <v>219</v>
      </c>
      <c r="E1258" s="229" t="s">
        <v>21</v>
      </c>
      <c r="F1258" s="230" t="s">
        <v>240</v>
      </c>
      <c r="G1258" s="228"/>
      <c r="H1258" s="231">
        <v>150.693</v>
      </c>
      <c r="I1258" s="232"/>
      <c r="J1258" s="228"/>
      <c r="K1258" s="228"/>
      <c r="L1258" s="233"/>
      <c r="M1258" s="234"/>
      <c r="N1258" s="235"/>
      <c r="O1258" s="235"/>
      <c r="P1258" s="235"/>
      <c r="Q1258" s="235"/>
      <c r="R1258" s="235"/>
      <c r="S1258" s="235"/>
      <c r="T1258" s="236"/>
      <c r="AT1258" s="237" t="s">
        <v>219</v>
      </c>
      <c r="AU1258" s="237" t="s">
        <v>80</v>
      </c>
      <c r="AV1258" s="13" t="s">
        <v>217</v>
      </c>
      <c r="AW1258" s="13" t="s">
        <v>35</v>
      </c>
      <c r="AX1258" s="13" t="s">
        <v>78</v>
      </c>
      <c r="AY1258" s="237" t="s">
        <v>210</v>
      </c>
    </row>
    <row r="1259" spans="2:65" s="1" customFormat="1" ht="16.5" customHeight="1">
      <c r="B1259" s="41"/>
      <c r="C1259" s="203" t="s">
        <v>1957</v>
      </c>
      <c r="D1259" s="203" t="s">
        <v>212</v>
      </c>
      <c r="E1259" s="204" t="s">
        <v>1958</v>
      </c>
      <c r="F1259" s="205" t="s">
        <v>1959</v>
      </c>
      <c r="G1259" s="206" t="s">
        <v>226</v>
      </c>
      <c r="H1259" s="207">
        <v>30.472</v>
      </c>
      <c r="I1259" s="208"/>
      <c r="J1259" s="209">
        <f>ROUND(I1259*H1259,2)</f>
        <v>0</v>
      </c>
      <c r="K1259" s="205" t="s">
        <v>216</v>
      </c>
      <c r="L1259" s="61"/>
      <c r="M1259" s="210" t="s">
        <v>21</v>
      </c>
      <c r="N1259" s="211" t="s">
        <v>42</v>
      </c>
      <c r="O1259" s="42"/>
      <c r="P1259" s="212">
        <f>O1259*H1259</f>
        <v>0</v>
      </c>
      <c r="Q1259" s="212">
        <v>0</v>
      </c>
      <c r="R1259" s="212">
        <f>Q1259*H1259</f>
        <v>0</v>
      </c>
      <c r="S1259" s="212">
        <v>0.073</v>
      </c>
      <c r="T1259" s="213">
        <f>S1259*H1259</f>
        <v>2.224456</v>
      </c>
      <c r="AR1259" s="25" t="s">
        <v>217</v>
      </c>
      <c r="AT1259" s="25" t="s">
        <v>212</v>
      </c>
      <c r="AU1259" s="25" t="s">
        <v>80</v>
      </c>
      <c r="AY1259" s="25" t="s">
        <v>210</v>
      </c>
      <c r="BE1259" s="214">
        <f>IF(N1259="základní",J1259,0)</f>
        <v>0</v>
      </c>
      <c r="BF1259" s="214">
        <f>IF(N1259="snížená",J1259,0)</f>
        <v>0</v>
      </c>
      <c r="BG1259" s="214">
        <f>IF(N1259="zákl. přenesená",J1259,0)</f>
        <v>0</v>
      </c>
      <c r="BH1259" s="214">
        <f>IF(N1259="sníž. přenesená",J1259,0)</f>
        <v>0</v>
      </c>
      <c r="BI1259" s="214">
        <f>IF(N1259="nulová",J1259,0)</f>
        <v>0</v>
      </c>
      <c r="BJ1259" s="25" t="s">
        <v>78</v>
      </c>
      <c r="BK1259" s="214">
        <f>ROUND(I1259*H1259,2)</f>
        <v>0</v>
      </c>
      <c r="BL1259" s="25" t="s">
        <v>217</v>
      </c>
      <c r="BM1259" s="25" t="s">
        <v>1960</v>
      </c>
    </row>
    <row r="1260" spans="2:51" s="12" customFormat="1" ht="13.5">
      <c r="B1260" s="215"/>
      <c r="C1260" s="216"/>
      <c r="D1260" s="217" t="s">
        <v>219</v>
      </c>
      <c r="E1260" s="218" t="s">
        <v>21</v>
      </c>
      <c r="F1260" s="219" t="s">
        <v>1961</v>
      </c>
      <c r="G1260" s="216"/>
      <c r="H1260" s="220">
        <v>30.472</v>
      </c>
      <c r="I1260" s="221"/>
      <c r="J1260" s="216"/>
      <c r="K1260" s="216"/>
      <c r="L1260" s="222"/>
      <c r="M1260" s="223"/>
      <c r="N1260" s="224"/>
      <c r="O1260" s="224"/>
      <c r="P1260" s="224"/>
      <c r="Q1260" s="224"/>
      <c r="R1260" s="224"/>
      <c r="S1260" s="224"/>
      <c r="T1260" s="225"/>
      <c r="AT1260" s="226" t="s">
        <v>219</v>
      </c>
      <c r="AU1260" s="226" t="s">
        <v>80</v>
      </c>
      <c r="AV1260" s="12" t="s">
        <v>80</v>
      </c>
      <c r="AW1260" s="12" t="s">
        <v>35</v>
      </c>
      <c r="AX1260" s="12" t="s">
        <v>78</v>
      </c>
      <c r="AY1260" s="226" t="s">
        <v>210</v>
      </c>
    </row>
    <row r="1261" spans="2:63" s="11" customFormat="1" ht="29.85" customHeight="1">
      <c r="B1261" s="187"/>
      <c r="C1261" s="188"/>
      <c r="D1261" s="189" t="s">
        <v>70</v>
      </c>
      <c r="E1261" s="201" t="s">
        <v>755</v>
      </c>
      <c r="F1261" s="201" t="s">
        <v>1962</v>
      </c>
      <c r="G1261" s="188"/>
      <c r="H1261" s="188"/>
      <c r="I1261" s="191"/>
      <c r="J1261" s="202">
        <f>BK1261</f>
        <v>0</v>
      </c>
      <c r="K1261" s="188"/>
      <c r="L1261" s="193"/>
      <c r="M1261" s="194"/>
      <c r="N1261" s="195"/>
      <c r="O1261" s="195"/>
      <c r="P1261" s="196">
        <f>SUM(P1262:P1278)</f>
        <v>0</v>
      </c>
      <c r="Q1261" s="195"/>
      <c r="R1261" s="196">
        <f>SUM(R1262:R1278)</f>
        <v>2.1841837999999996</v>
      </c>
      <c r="S1261" s="195"/>
      <c r="T1261" s="197">
        <f>SUM(T1262:T1278)</f>
        <v>0.25</v>
      </c>
      <c r="AR1261" s="198" t="s">
        <v>78</v>
      </c>
      <c r="AT1261" s="199" t="s">
        <v>70</v>
      </c>
      <c r="AU1261" s="199" t="s">
        <v>78</v>
      </c>
      <c r="AY1261" s="198" t="s">
        <v>210</v>
      </c>
      <c r="BK1261" s="200">
        <f>SUM(BK1262:BK1278)</f>
        <v>0</v>
      </c>
    </row>
    <row r="1262" spans="2:65" s="1" customFormat="1" ht="16.5" customHeight="1">
      <c r="B1262" s="41"/>
      <c r="C1262" s="203" t="s">
        <v>1963</v>
      </c>
      <c r="D1262" s="203" t="s">
        <v>212</v>
      </c>
      <c r="E1262" s="204" t="s">
        <v>1964</v>
      </c>
      <c r="F1262" s="205" t="s">
        <v>1965</v>
      </c>
      <c r="G1262" s="206" t="s">
        <v>226</v>
      </c>
      <c r="H1262" s="207">
        <v>90.142</v>
      </c>
      <c r="I1262" s="208"/>
      <c r="J1262" s="209">
        <f>ROUND(I1262*H1262,2)</f>
        <v>0</v>
      </c>
      <c r="K1262" s="205" t="s">
        <v>216</v>
      </c>
      <c r="L1262" s="61"/>
      <c r="M1262" s="210" t="s">
        <v>21</v>
      </c>
      <c r="N1262" s="211" t="s">
        <v>42</v>
      </c>
      <c r="O1262" s="42"/>
      <c r="P1262" s="212">
        <f>O1262*H1262</f>
        <v>0</v>
      </c>
      <c r="Q1262" s="212">
        <v>0</v>
      </c>
      <c r="R1262" s="212">
        <f>Q1262*H1262</f>
        <v>0</v>
      </c>
      <c r="S1262" s="212">
        <v>0</v>
      </c>
      <c r="T1262" s="213">
        <f>S1262*H1262</f>
        <v>0</v>
      </c>
      <c r="AR1262" s="25" t="s">
        <v>217</v>
      </c>
      <c r="AT1262" s="25" t="s">
        <v>212</v>
      </c>
      <c r="AU1262" s="25" t="s">
        <v>80</v>
      </c>
      <c r="AY1262" s="25" t="s">
        <v>210</v>
      </c>
      <c r="BE1262" s="214">
        <f>IF(N1262="základní",J1262,0)</f>
        <v>0</v>
      </c>
      <c r="BF1262" s="214">
        <f>IF(N1262="snížená",J1262,0)</f>
        <v>0</v>
      </c>
      <c r="BG1262" s="214">
        <f>IF(N1262="zákl. přenesená",J1262,0)</f>
        <v>0</v>
      </c>
      <c r="BH1262" s="214">
        <f>IF(N1262="sníž. přenesená",J1262,0)</f>
        <v>0</v>
      </c>
      <c r="BI1262" s="214">
        <f>IF(N1262="nulová",J1262,0)</f>
        <v>0</v>
      </c>
      <c r="BJ1262" s="25" t="s">
        <v>78</v>
      </c>
      <c r="BK1262" s="214">
        <f>ROUND(I1262*H1262,2)</f>
        <v>0</v>
      </c>
      <c r="BL1262" s="25" t="s">
        <v>217</v>
      </c>
      <c r="BM1262" s="25" t="s">
        <v>1966</v>
      </c>
    </row>
    <row r="1263" spans="2:51" s="12" customFormat="1" ht="13.5">
      <c r="B1263" s="215"/>
      <c r="C1263" s="216"/>
      <c r="D1263" s="217" t="s">
        <v>219</v>
      </c>
      <c r="E1263" s="218" t="s">
        <v>21</v>
      </c>
      <c r="F1263" s="219" t="s">
        <v>1961</v>
      </c>
      <c r="G1263" s="216"/>
      <c r="H1263" s="220">
        <v>30.472</v>
      </c>
      <c r="I1263" s="221"/>
      <c r="J1263" s="216"/>
      <c r="K1263" s="216"/>
      <c r="L1263" s="222"/>
      <c r="M1263" s="223"/>
      <c r="N1263" s="224"/>
      <c r="O1263" s="224"/>
      <c r="P1263" s="224"/>
      <c r="Q1263" s="224"/>
      <c r="R1263" s="224"/>
      <c r="S1263" s="224"/>
      <c r="T1263" s="225"/>
      <c r="AT1263" s="226" t="s">
        <v>219</v>
      </c>
      <c r="AU1263" s="226" t="s">
        <v>80</v>
      </c>
      <c r="AV1263" s="12" t="s">
        <v>80</v>
      </c>
      <c r="AW1263" s="12" t="s">
        <v>35</v>
      </c>
      <c r="AX1263" s="12" t="s">
        <v>71</v>
      </c>
      <c r="AY1263" s="226" t="s">
        <v>210</v>
      </c>
    </row>
    <row r="1264" spans="2:51" s="12" customFormat="1" ht="13.5">
      <c r="B1264" s="215"/>
      <c r="C1264" s="216"/>
      <c r="D1264" s="217" t="s">
        <v>219</v>
      </c>
      <c r="E1264" s="218" t="s">
        <v>21</v>
      </c>
      <c r="F1264" s="219" t="s">
        <v>1967</v>
      </c>
      <c r="G1264" s="216"/>
      <c r="H1264" s="220">
        <v>7.95</v>
      </c>
      <c r="I1264" s="221"/>
      <c r="J1264" s="216"/>
      <c r="K1264" s="216"/>
      <c r="L1264" s="222"/>
      <c r="M1264" s="223"/>
      <c r="N1264" s="224"/>
      <c r="O1264" s="224"/>
      <c r="P1264" s="224"/>
      <c r="Q1264" s="224"/>
      <c r="R1264" s="224"/>
      <c r="S1264" s="224"/>
      <c r="T1264" s="225"/>
      <c r="AT1264" s="226" t="s">
        <v>219</v>
      </c>
      <c r="AU1264" s="226" t="s">
        <v>80</v>
      </c>
      <c r="AV1264" s="12" t="s">
        <v>80</v>
      </c>
      <c r="AW1264" s="12" t="s">
        <v>35</v>
      </c>
      <c r="AX1264" s="12" t="s">
        <v>71</v>
      </c>
      <c r="AY1264" s="226" t="s">
        <v>210</v>
      </c>
    </row>
    <row r="1265" spans="2:51" s="12" customFormat="1" ht="13.5">
      <c r="B1265" s="215"/>
      <c r="C1265" s="216"/>
      <c r="D1265" s="217" t="s">
        <v>219</v>
      </c>
      <c r="E1265" s="218" t="s">
        <v>21</v>
      </c>
      <c r="F1265" s="219" t="s">
        <v>1950</v>
      </c>
      <c r="G1265" s="216"/>
      <c r="H1265" s="220">
        <v>51.72</v>
      </c>
      <c r="I1265" s="221"/>
      <c r="J1265" s="216"/>
      <c r="K1265" s="216"/>
      <c r="L1265" s="222"/>
      <c r="M1265" s="223"/>
      <c r="N1265" s="224"/>
      <c r="O1265" s="224"/>
      <c r="P1265" s="224"/>
      <c r="Q1265" s="224"/>
      <c r="R1265" s="224"/>
      <c r="S1265" s="224"/>
      <c r="T1265" s="225"/>
      <c r="AT1265" s="226" t="s">
        <v>219</v>
      </c>
      <c r="AU1265" s="226" t="s">
        <v>80</v>
      </c>
      <c r="AV1265" s="12" t="s">
        <v>80</v>
      </c>
      <c r="AW1265" s="12" t="s">
        <v>35</v>
      </c>
      <c r="AX1265" s="12" t="s">
        <v>71</v>
      </c>
      <c r="AY1265" s="226" t="s">
        <v>210</v>
      </c>
    </row>
    <row r="1266" spans="2:51" s="13" customFormat="1" ht="13.5">
      <c r="B1266" s="227"/>
      <c r="C1266" s="228"/>
      <c r="D1266" s="217" t="s">
        <v>219</v>
      </c>
      <c r="E1266" s="229" t="s">
        <v>21</v>
      </c>
      <c r="F1266" s="230" t="s">
        <v>240</v>
      </c>
      <c r="G1266" s="228"/>
      <c r="H1266" s="231">
        <v>90.142</v>
      </c>
      <c r="I1266" s="232"/>
      <c r="J1266" s="228"/>
      <c r="K1266" s="228"/>
      <c r="L1266" s="233"/>
      <c r="M1266" s="234"/>
      <c r="N1266" s="235"/>
      <c r="O1266" s="235"/>
      <c r="P1266" s="235"/>
      <c r="Q1266" s="235"/>
      <c r="R1266" s="235"/>
      <c r="S1266" s="235"/>
      <c r="T1266" s="236"/>
      <c r="AT1266" s="237" t="s">
        <v>219</v>
      </c>
      <c r="AU1266" s="237" t="s">
        <v>80</v>
      </c>
      <c r="AV1266" s="13" t="s">
        <v>217</v>
      </c>
      <c r="AW1266" s="13" t="s">
        <v>35</v>
      </c>
      <c r="AX1266" s="13" t="s">
        <v>78</v>
      </c>
      <c r="AY1266" s="237" t="s">
        <v>210</v>
      </c>
    </row>
    <row r="1267" spans="2:65" s="1" customFormat="1" ht="16.5" customHeight="1">
      <c r="B1267" s="41"/>
      <c r="C1267" s="203" t="s">
        <v>1968</v>
      </c>
      <c r="D1267" s="203" t="s">
        <v>212</v>
      </c>
      <c r="E1267" s="204" t="s">
        <v>1969</v>
      </c>
      <c r="F1267" s="205" t="s">
        <v>1970</v>
      </c>
      <c r="G1267" s="206" t="s">
        <v>231</v>
      </c>
      <c r="H1267" s="207">
        <v>0.1</v>
      </c>
      <c r="I1267" s="208"/>
      <c r="J1267" s="209">
        <f>ROUND(I1267*H1267,2)</f>
        <v>0</v>
      </c>
      <c r="K1267" s="205" t="s">
        <v>216</v>
      </c>
      <c r="L1267" s="61"/>
      <c r="M1267" s="210" t="s">
        <v>21</v>
      </c>
      <c r="N1267" s="211" t="s">
        <v>42</v>
      </c>
      <c r="O1267" s="42"/>
      <c r="P1267" s="212">
        <f>O1267*H1267</f>
        <v>0</v>
      </c>
      <c r="Q1267" s="212">
        <v>0.50375</v>
      </c>
      <c r="R1267" s="212">
        <f>Q1267*H1267</f>
        <v>0.050375</v>
      </c>
      <c r="S1267" s="212">
        <v>2.5</v>
      </c>
      <c r="T1267" s="213">
        <f>S1267*H1267</f>
        <v>0.25</v>
      </c>
      <c r="AR1267" s="25" t="s">
        <v>217</v>
      </c>
      <c r="AT1267" s="25" t="s">
        <v>212</v>
      </c>
      <c r="AU1267" s="25" t="s">
        <v>80</v>
      </c>
      <c r="AY1267" s="25" t="s">
        <v>210</v>
      </c>
      <c r="BE1267" s="214">
        <f>IF(N1267="základní",J1267,0)</f>
        <v>0</v>
      </c>
      <c r="BF1267" s="214">
        <f>IF(N1267="snížená",J1267,0)</f>
        <v>0</v>
      </c>
      <c r="BG1267" s="214">
        <f>IF(N1267="zákl. přenesená",J1267,0)</f>
        <v>0</v>
      </c>
      <c r="BH1267" s="214">
        <f>IF(N1267="sníž. přenesená",J1267,0)</f>
        <v>0</v>
      </c>
      <c r="BI1267" s="214">
        <f>IF(N1267="nulová",J1267,0)</f>
        <v>0</v>
      </c>
      <c r="BJ1267" s="25" t="s">
        <v>78</v>
      </c>
      <c r="BK1267" s="214">
        <f>ROUND(I1267*H1267,2)</f>
        <v>0</v>
      </c>
      <c r="BL1267" s="25" t="s">
        <v>217</v>
      </c>
      <c r="BM1267" s="25" t="s">
        <v>1971</v>
      </c>
    </row>
    <row r="1268" spans="2:51" s="12" customFormat="1" ht="13.5">
      <c r="B1268" s="215"/>
      <c r="C1268" s="216"/>
      <c r="D1268" s="217" t="s">
        <v>219</v>
      </c>
      <c r="E1268" s="218" t="s">
        <v>21</v>
      </c>
      <c r="F1268" s="219" t="s">
        <v>1972</v>
      </c>
      <c r="G1268" s="216"/>
      <c r="H1268" s="220">
        <v>0.1</v>
      </c>
      <c r="I1268" s="221"/>
      <c r="J1268" s="216"/>
      <c r="K1268" s="216"/>
      <c r="L1268" s="222"/>
      <c r="M1268" s="223"/>
      <c r="N1268" s="224"/>
      <c r="O1268" s="224"/>
      <c r="P1268" s="224"/>
      <c r="Q1268" s="224"/>
      <c r="R1268" s="224"/>
      <c r="S1268" s="224"/>
      <c r="T1268" s="225"/>
      <c r="AT1268" s="226" t="s">
        <v>219</v>
      </c>
      <c r="AU1268" s="226" t="s">
        <v>80</v>
      </c>
      <c r="AV1268" s="12" t="s">
        <v>80</v>
      </c>
      <c r="AW1268" s="12" t="s">
        <v>35</v>
      </c>
      <c r="AX1268" s="12" t="s">
        <v>78</v>
      </c>
      <c r="AY1268" s="226" t="s">
        <v>210</v>
      </c>
    </row>
    <row r="1269" spans="2:65" s="1" customFormat="1" ht="16.5" customHeight="1">
      <c r="B1269" s="41"/>
      <c r="C1269" s="238" t="s">
        <v>1973</v>
      </c>
      <c r="D1269" s="238" t="s">
        <v>302</v>
      </c>
      <c r="E1269" s="239" t="s">
        <v>1974</v>
      </c>
      <c r="F1269" s="240" t="s">
        <v>1975</v>
      </c>
      <c r="G1269" s="241" t="s">
        <v>274</v>
      </c>
      <c r="H1269" s="242">
        <v>0.3</v>
      </c>
      <c r="I1269" s="243"/>
      <c r="J1269" s="244">
        <f>ROUND(I1269*H1269,2)</f>
        <v>0</v>
      </c>
      <c r="K1269" s="240" t="s">
        <v>216</v>
      </c>
      <c r="L1269" s="245"/>
      <c r="M1269" s="246" t="s">
        <v>21</v>
      </c>
      <c r="N1269" s="247" t="s">
        <v>42</v>
      </c>
      <c r="O1269" s="42"/>
      <c r="P1269" s="212">
        <f>O1269*H1269</f>
        <v>0</v>
      </c>
      <c r="Q1269" s="212">
        <v>1</v>
      </c>
      <c r="R1269" s="212">
        <f>Q1269*H1269</f>
        <v>0.3</v>
      </c>
      <c r="S1269" s="212">
        <v>0</v>
      </c>
      <c r="T1269" s="213">
        <f>S1269*H1269</f>
        <v>0</v>
      </c>
      <c r="AR1269" s="25" t="s">
        <v>252</v>
      </c>
      <c r="AT1269" s="25" t="s">
        <v>302</v>
      </c>
      <c r="AU1269" s="25" t="s">
        <v>80</v>
      </c>
      <c r="AY1269" s="25" t="s">
        <v>210</v>
      </c>
      <c r="BE1269" s="214">
        <f>IF(N1269="základní",J1269,0)</f>
        <v>0</v>
      </c>
      <c r="BF1269" s="214">
        <f>IF(N1269="snížená",J1269,0)</f>
        <v>0</v>
      </c>
      <c r="BG1269" s="214">
        <f>IF(N1269="zákl. přenesená",J1269,0)</f>
        <v>0</v>
      </c>
      <c r="BH1269" s="214">
        <f>IF(N1269="sníž. přenesená",J1269,0)</f>
        <v>0</v>
      </c>
      <c r="BI1269" s="214">
        <f>IF(N1269="nulová",J1269,0)</f>
        <v>0</v>
      </c>
      <c r="BJ1269" s="25" t="s">
        <v>78</v>
      </c>
      <c r="BK1269" s="214">
        <f>ROUND(I1269*H1269,2)</f>
        <v>0</v>
      </c>
      <c r="BL1269" s="25" t="s">
        <v>217</v>
      </c>
      <c r="BM1269" s="25" t="s">
        <v>1976</v>
      </c>
    </row>
    <row r="1270" spans="2:51" s="12" customFormat="1" ht="13.5">
      <c r="B1270" s="215"/>
      <c r="C1270" s="216"/>
      <c r="D1270" s="217" t="s">
        <v>219</v>
      </c>
      <c r="E1270" s="216"/>
      <c r="F1270" s="219" t="s">
        <v>1977</v>
      </c>
      <c r="G1270" s="216"/>
      <c r="H1270" s="220">
        <v>0.3</v>
      </c>
      <c r="I1270" s="221"/>
      <c r="J1270" s="216"/>
      <c r="K1270" s="216"/>
      <c r="L1270" s="222"/>
      <c r="M1270" s="223"/>
      <c r="N1270" s="224"/>
      <c r="O1270" s="224"/>
      <c r="P1270" s="224"/>
      <c r="Q1270" s="224"/>
      <c r="R1270" s="224"/>
      <c r="S1270" s="224"/>
      <c r="T1270" s="225"/>
      <c r="AT1270" s="226" t="s">
        <v>219</v>
      </c>
      <c r="AU1270" s="226" t="s">
        <v>80</v>
      </c>
      <c r="AV1270" s="12" t="s">
        <v>80</v>
      </c>
      <c r="AW1270" s="12" t="s">
        <v>6</v>
      </c>
      <c r="AX1270" s="12" t="s">
        <v>78</v>
      </c>
      <c r="AY1270" s="226" t="s">
        <v>210</v>
      </c>
    </row>
    <row r="1271" spans="2:65" s="1" customFormat="1" ht="16.5" customHeight="1">
      <c r="B1271" s="41"/>
      <c r="C1271" s="203" t="s">
        <v>1978</v>
      </c>
      <c r="D1271" s="203" t="s">
        <v>212</v>
      </c>
      <c r="E1271" s="204" t="s">
        <v>1979</v>
      </c>
      <c r="F1271" s="205" t="s">
        <v>1980</v>
      </c>
      <c r="G1271" s="206" t="s">
        <v>226</v>
      </c>
      <c r="H1271" s="207">
        <v>50.19</v>
      </c>
      <c r="I1271" s="208"/>
      <c r="J1271" s="209">
        <f>ROUND(I1271*H1271,2)</f>
        <v>0</v>
      </c>
      <c r="K1271" s="205" t="s">
        <v>216</v>
      </c>
      <c r="L1271" s="61"/>
      <c r="M1271" s="210" t="s">
        <v>21</v>
      </c>
      <c r="N1271" s="211" t="s">
        <v>42</v>
      </c>
      <c r="O1271" s="42"/>
      <c r="P1271" s="212">
        <f>O1271*H1271</f>
        <v>0</v>
      </c>
      <c r="Q1271" s="212">
        <v>0.02324</v>
      </c>
      <c r="R1271" s="212">
        <f>Q1271*H1271</f>
        <v>1.1664155999999999</v>
      </c>
      <c r="S1271" s="212">
        <v>0</v>
      </c>
      <c r="T1271" s="213">
        <f>S1271*H1271</f>
        <v>0</v>
      </c>
      <c r="AR1271" s="25" t="s">
        <v>217</v>
      </c>
      <c r="AT1271" s="25" t="s">
        <v>212</v>
      </c>
      <c r="AU1271" s="25" t="s">
        <v>80</v>
      </c>
      <c r="AY1271" s="25" t="s">
        <v>210</v>
      </c>
      <c r="BE1271" s="214">
        <f>IF(N1271="základní",J1271,0)</f>
        <v>0</v>
      </c>
      <c r="BF1271" s="214">
        <f>IF(N1271="snížená",J1271,0)</f>
        <v>0</v>
      </c>
      <c r="BG1271" s="214">
        <f>IF(N1271="zákl. přenesená",J1271,0)</f>
        <v>0</v>
      </c>
      <c r="BH1271" s="214">
        <f>IF(N1271="sníž. přenesená",J1271,0)</f>
        <v>0</v>
      </c>
      <c r="BI1271" s="214">
        <f>IF(N1271="nulová",J1271,0)</f>
        <v>0</v>
      </c>
      <c r="BJ1271" s="25" t="s">
        <v>78</v>
      </c>
      <c r="BK1271" s="214">
        <f>ROUND(I1271*H1271,2)</f>
        <v>0</v>
      </c>
      <c r="BL1271" s="25" t="s">
        <v>217</v>
      </c>
      <c r="BM1271" s="25" t="s">
        <v>1981</v>
      </c>
    </row>
    <row r="1272" spans="2:51" s="12" customFormat="1" ht="13.5">
      <c r="B1272" s="215"/>
      <c r="C1272" s="216"/>
      <c r="D1272" s="217" t="s">
        <v>219</v>
      </c>
      <c r="E1272" s="218" t="s">
        <v>21</v>
      </c>
      <c r="F1272" s="219" t="s">
        <v>1161</v>
      </c>
      <c r="G1272" s="216"/>
      <c r="H1272" s="220">
        <v>23.31</v>
      </c>
      <c r="I1272" s="221"/>
      <c r="J1272" s="216"/>
      <c r="K1272" s="216"/>
      <c r="L1272" s="222"/>
      <c r="M1272" s="223"/>
      <c r="N1272" s="224"/>
      <c r="O1272" s="224"/>
      <c r="P1272" s="224"/>
      <c r="Q1272" s="224"/>
      <c r="R1272" s="224"/>
      <c r="S1272" s="224"/>
      <c r="T1272" s="225"/>
      <c r="AT1272" s="226" t="s">
        <v>219</v>
      </c>
      <c r="AU1272" s="226" t="s">
        <v>80</v>
      </c>
      <c r="AV1272" s="12" t="s">
        <v>80</v>
      </c>
      <c r="AW1272" s="12" t="s">
        <v>35</v>
      </c>
      <c r="AX1272" s="12" t="s">
        <v>71</v>
      </c>
      <c r="AY1272" s="226" t="s">
        <v>210</v>
      </c>
    </row>
    <row r="1273" spans="2:51" s="12" customFormat="1" ht="13.5">
      <c r="B1273" s="215"/>
      <c r="C1273" s="216"/>
      <c r="D1273" s="217" t="s">
        <v>219</v>
      </c>
      <c r="E1273" s="218" t="s">
        <v>21</v>
      </c>
      <c r="F1273" s="219" t="s">
        <v>1162</v>
      </c>
      <c r="G1273" s="216"/>
      <c r="H1273" s="220">
        <v>16.335</v>
      </c>
      <c r="I1273" s="221"/>
      <c r="J1273" s="216"/>
      <c r="K1273" s="216"/>
      <c r="L1273" s="222"/>
      <c r="M1273" s="223"/>
      <c r="N1273" s="224"/>
      <c r="O1273" s="224"/>
      <c r="P1273" s="224"/>
      <c r="Q1273" s="224"/>
      <c r="R1273" s="224"/>
      <c r="S1273" s="224"/>
      <c r="T1273" s="225"/>
      <c r="AT1273" s="226" t="s">
        <v>219</v>
      </c>
      <c r="AU1273" s="226" t="s">
        <v>80</v>
      </c>
      <c r="AV1273" s="12" t="s">
        <v>80</v>
      </c>
      <c r="AW1273" s="12" t="s">
        <v>35</v>
      </c>
      <c r="AX1273" s="12" t="s">
        <v>71</v>
      </c>
      <c r="AY1273" s="226" t="s">
        <v>210</v>
      </c>
    </row>
    <row r="1274" spans="2:51" s="12" customFormat="1" ht="13.5">
      <c r="B1274" s="215"/>
      <c r="C1274" s="216"/>
      <c r="D1274" s="217" t="s">
        <v>219</v>
      </c>
      <c r="E1274" s="218" t="s">
        <v>21</v>
      </c>
      <c r="F1274" s="219" t="s">
        <v>1163</v>
      </c>
      <c r="G1274" s="216"/>
      <c r="H1274" s="220">
        <v>10.545</v>
      </c>
      <c r="I1274" s="221"/>
      <c r="J1274" s="216"/>
      <c r="K1274" s="216"/>
      <c r="L1274" s="222"/>
      <c r="M1274" s="223"/>
      <c r="N1274" s="224"/>
      <c r="O1274" s="224"/>
      <c r="P1274" s="224"/>
      <c r="Q1274" s="224"/>
      <c r="R1274" s="224"/>
      <c r="S1274" s="224"/>
      <c r="T1274" s="225"/>
      <c r="AT1274" s="226" t="s">
        <v>219</v>
      </c>
      <c r="AU1274" s="226" t="s">
        <v>80</v>
      </c>
      <c r="AV1274" s="12" t="s">
        <v>80</v>
      </c>
      <c r="AW1274" s="12" t="s">
        <v>35</v>
      </c>
      <c r="AX1274" s="12" t="s">
        <v>71</v>
      </c>
      <c r="AY1274" s="226" t="s">
        <v>210</v>
      </c>
    </row>
    <row r="1275" spans="2:51" s="14" customFormat="1" ht="13.5">
      <c r="B1275" s="248"/>
      <c r="C1275" s="249"/>
      <c r="D1275" s="217" t="s">
        <v>219</v>
      </c>
      <c r="E1275" s="250" t="s">
        <v>21</v>
      </c>
      <c r="F1275" s="251" t="s">
        <v>1164</v>
      </c>
      <c r="G1275" s="249"/>
      <c r="H1275" s="252">
        <v>50.19</v>
      </c>
      <c r="I1275" s="253"/>
      <c r="J1275" s="249"/>
      <c r="K1275" s="249"/>
      <c r="L1275" s="254"/>
      <c r="M1275" s="255"/>
      <c r="N1275" s="256"/>
      <c r="O1275" s="256"/>
      <c r="P1275" s="256"/>
      <c r="Q1275" s="256"/>
      <c r="R1275" s="256"/>
      <c r="S1275" s="256"/>
      <c r="T1275" s="257"/>
      <c r="AT1275" s="258" t="s">
        <v>219</v>
      </c>
      <c r="AU1275" s="258" t="s">
        <v>80</v>
      </c>
      <c r="AV1275" s="14" t="s">
        <v>88</v>
      </c>
      <c r="AW1275" s="14" t="s">
        <v>35</v>
      </c>
      <c r="AX1275" s="14" t="s">
        <v>71</v>
      </c>
      <c r="AY1275" s="258" t="s">
        <v>210</v>
      </c>
    </row>
    <row r="1276" spans="2:51" s="13" customFormat="1" ht="13.5">
      <c r="B1276" s="227"/>
      <c r="C1276" s="228"/>
      <c r="D1276" s="217" t="s">
        <v>219</v>
      </c>
      <c r="E1276" s="229" t="s">
        <v>21</v>
      </c>
      <c r="F1276" s="230" t="s">
        <v>240</v>
      </c>
      <c r="G1276" s="228"/>
      <c r="H1276" s="231">
        <v>50.19</v>
      </c>
      <c r="I1276" s="232"/>
      <c r="J1276" s="228"/>
      <c r="K1276" s="228"/>
      <c r="L1276" s="233"/>
      <c r="M1276" s="234"/>
      <c r="N1276" s="235"/>
      <c r="O1276" s="235"/>
      <c r="P1276" s="235"/>
      <c r="Q1276" s="235"/>
      <c r="R1276" s="235"/>
      <c r="S1276" s="235"/>
      <c r="T1276" s="236"/>
      <c r="AT1276" s="237" t="s">
        <v>219</v>
      </c>
      <c r="AU1276" s="237" t="s">
        <v>80</v>
      </c>
      <c r="AV1276" s="13" t="s">
        <v>217</v>
      </c>
      <c r="AW1276" s="13" t="s">
        <v>35</v>
      </c>
      <c r="AX1276" s="13" t="s">
        <v>78</v>
      </c>
      <c r="AY1276" s="237" t="s">
        <v>210</v>
      </c>
    </row>
    <row r="1277" spans="2:65" s="1" customFormat="1" ht="16.5" customHeight="1">
      <c r="B1277" s="41"/>
      <c r="C1277" s="203" t="s">
        <v>1982</v>
      </c>
      <c r="D1277" s="203" t="s">
        <v>212</v>
      </c>
      <c r="E1277" s="204" t="s">
        <v>1983</v>
      </c>
      <c r="F1277" s="205" t="s">
        <v>1984</v>
      </c>
      <c r="G1277" s="206" t="s">
        <v>226</v>
      </c>
      <c r="H1277" s="207">
        <v>124.98</v>
      </c>
      <c r="I1277" s="208"/>
      <c r="J1277" s="209">
        <f>ROUND(I1277*H1277,2)</f>
        <v>0</v>
      </c>
      <c r="K1277" s="205" t="s">
        <v>216</v>
      </c>
      <c r="L1277" s="61"/>
      <c r="M1277" s="210" t="s">
        <v>21</v>
      </c>
      <c r="N1277" s="211" t="s">
        <v>42</v>
      </c>
      <c r="O1277" s="42"/>
      <c r="P1277" s="212">
        <f>O1277*H1277</f>
        <v>0</v>
      </c>
      <c r="Q1277" s="212">
        <v>0.00534</v>
      </c>
      <c r="R1277" s="212">
        <f>Q1277*H1277</f>
        <v>0.6673932</v>
      </c>
      <c r="S1277" s="212">
        <v>0</v>
      </c>
      <c r="T1277" s="213">
        <f>S1277*H1277</f>
        <v>0</v>
      </c>
      <c r="AR1277" s="25" t="s">
        <v>217</v>
      </c>
      <c r="AT1277" s="25" t="s">
        <v>212</v>
      </c>
      <c r="AU1277" s="25" t="s">
        <v>80</v>
      </c>
      <c r="AY1277" s="25" t="s">
        <v>210</v>
      </c>
      <c r="BE1277" s="214">
        <f>IF(N1277="základní",J1277,0)</f>
        <v>0</v>
      </c>
      <c r="BF1277" s="214">
        <f>IF(N1277="snížená",J1277,0)</f>
        <v>0</v>
      </c>
      <c r="BG1277" s="214">
        <f>IF(N1277="zákl. přenesená",J1277,0)</f>
        <v>0</v>
      </c>
      <c r="BH1277" s="214">
        <f>IF(N1277="sníž. přenesená",J1277,0)</f>
        <v>0</v>
      </c>
      <c r="BI1277" s="214">
        <f>IF(N1277="nulová",J1277,0)</f>
        <v>0</v>
      </c>
      <c r="BJ1277" s="25" t="s">
        <v>78</v>
      </c>
      <c r="BK1277" s="214">
        <f>ROUND(I1277*H1277,2)</f>
        <v>0</v>
      </c>
      <c r="BL1277" s="25" t="s">
        <v>217</v>
      </c>
      <c r="BM1277" s="25" t="s">
        <v>1985</v>
      </c>
    </row>
    <row r="1278" spans="2:51" s="12" customFormat="1" ht="13.5">
      <c r="B1278" s="215"/>
      <c r="C1278" s="216"/>
      <c r="D1278" s="217" t="s">
        <v>219</v>
      </c>
      <c r="E1278" s="218" t="s">
        <v>21</v>
      </c>
      <c r="F1278" s="219" t="s">
        <v>1312</v>
      </c>
      <c r="G1278" s="216"/>
      <c r="H1278" s="220">
        <v>124.98</v>
      </c>
      <c r="I1278" s="221"/>
      <c r="J1278" s="216"/>
      <c r="K1278" s="216"/>
      <c r="L1278" s="222"/>
      <c r="M1278" s="223"/>
      <c r="N1278" s="224"/>
      <c r="O1278" s="224"/>
      <c r="P1278" s="224"/>
      <c r="Q1278" s="224"/>
      <c r="R1278" s="224"/>
      <c r="S1278" s="224"/>
      <c r="T1278" s="225"/>
      <c r="AT1278" s="226" t="s">
        <v>219</v>
      </c>
      <c r="AU1278" s="226" t="s">
        <v>80</v>
      </c>
      <c r="AV1278" s="12" t="s">
        <v>80</v>
      </c>
      <c r="AW1278" s="12" t="s">
        <v>35</v>
      </c>
      <c r="AX1278" s="12" t="s">
        <v>78</v>
      </c>
      <c r="AY1278" s="226" t="s">
        <v>210</v>
      </c>
    </row>
    <row r="1279" spans="2:63" s="11" customFormat="1" ht="29.85" customHeight="1">
      <c r="B1279" s="187"/>
      <c r="C1279" s="188"/>
      <c r="D1279" s="189" t="s">
        <v>70</v>
      </c>
      <c r="E1279" s="201" t="s">
        <v>1986</v>
      </c>
      <c r="F1279" s="201" t="s">
        <v>1987</v>
      </c>
      <c r="G1279" s="188"/>
      <c r="H1279" s="188"/>
      <c r="I1279" s="191"/>
      <c r="J1279" s="202">
        <f>BK1279</f>
        <v>0</v>
      </c>
      <c r="K1279" s="188"/>
      <c r="L1279" s="193"/>
      <c r="M1279" s="194"/>
      <c r="N1279" s="195"/>
      <c r="O1279" s="195"/>
      <c r="P1279" s="196">
        <f>SUM(P1280:P1289)</f>
        <v>0</v>
      </c>
      <c r="Q1279" s="195"/>
      <c r="R1279" s="196">
        <f>SUM(R1280:R1289)</f>
        <v>0</v>
      </c>
      <c r="S1279" s="195"/>
      <c r="T1279" s="197">
        <f>SUM(T1280:T1289)</f>
        <v>0</v>
      </c>
      <c r="AR1279" s="198" t="s">
        <v>78</v>
      </c>
      <c r="AT1279" s="199" t="s">
        <v>70</v>
      </c>
      <c r="AU1279" s="199" t="s">
        <v>78</v>
      </c>
      <c r="AY1279" s="198" t="s">
        <v>210</v>
      </c>
      <c r="BK1279" s="200">
        <f>SUM(BK1280:BK1289)</f>
        <v>0</v>
      </c>
    </row>
    <row r="1280" spans="2:65" s="1" customFormat="1" ht="25.5" customHeight="1">
      <c r="B1280" s="41"/>
      <c r="C1280" s="203" t="s">
        <v>1988</v>
      </c>
      <c r="D1280" s="203" t="s">
        <v>212</v>
      </c>
      <c r="E1280" s="204" t="s">
        <v>1989</v>
      </c>
      <c r="F1280" s="205" t="s">
        <v>1990</v>
      </c>
      <c r="G1280" s="206" t="s">
        <v>274</v>
      </c>
      <c r="H1280" s="207">
        <v>290.012</v>
      </c>
      <c r="I1280" s="208"/>
      <c r="J1280" s="209">
        <f>ROUND(I1280*H1280,2)</f>
        <v>0</v>
      </c>
      <c r="K1280" s="205" t="s">
        <v>216</v>
      </c>
      <c r="L1280" s="61"/>
      <c r="M1280" s="210" t="s">
        <v>21</v>
      </c>
      <c r="N1280" s="211" t="s">
        <v>42</v>
      </c>
      <c r="O1280" s="42"/>
      <c r="P1280" s="212">
        <f>O1280*H1280</f>
        <v>0</v>
      </c>
      <c r="Q1280" s="212">
        <v>0</v>
      </c>
      <c r="R1280" s="212">
        <f>Q1280*H1280</f>
        <v>0</v>
      </c>
      <c r="S1280" s="212">
        <v>0</v>
      </c>
      <c r="T1280" s="213">
        <f>S1280*H1280</f>
        <v>0</v>
      </c>
      <c r="AR1280" s="25" t="s">
        <v>217</v>
      </c>
      <c r="AT1280" s="25" t="s">
        <v>212</v>
      </c>
      <c r="AU1280" s="25" t="s">
        <v>80</v>
      </c>
      <c r="AY1280" s="25" t="s">
        <v>210</v>
      </c>
      <c r="BE1280" s="214">
        <f>IF(N1280="základní",J1280,0)</f>
        <v>0</v>
      </c>
      <c r="BF1280" s="214">
        <f>IF(N1280="snížená",J1280,0)</f>
        <v>0</v>
      </c>
      <c r="BG1280" s="214">
        <f>IF(N1280="zákl. přenesená",J1280,0)</f>
        <v>0</v>
      </c>
      <c r="BH1280" s="214">
        <f>IF(N1280="sníž. přenesená",J1280,0)</f>
        <v>0</v>
      </c>
      <c r="BI1280" s="214">
        <f>IF(N1280="nulová",J1280,0)</f>
        <v>0</v>
      </c>
      <c r="BJ1280" s="25" t="s">
        <v>78</v>
      </c>
      <c r="BK1280" s="214">
        <f>ROUND(I1280*H1280,2)</f>
        <v>0</v>
      </c>
      <c r="BL1280" s="25" t="s">
        <v>217</v>
      </c>
      <c r="BM1280" s="25" t="s">
        <v>1991</v>
      </c>
    </row>
    <row r="1281" spans="2:65" s="1" customFormat="1" ht="25.5" customHeight="1">
      <c r="B1281" s="41"/>
      <c r="C1281" s="203" t="s">
        <v>1992</v>
      </c>
      <c r="D1281" s="203" t="s">
        <v>212</v>
      </c>
      <c r="E1281" s="204" t="s">
        <v>1993</v>
      </c>
      <c r="F1281" s="205" t="s">
        <v>1994</v>
      </c>
      <c r="G1281" s="206" t="s">
        <v>274</v>
      </c>
      <c r="H1281" s="207">
        <v>290.012</v>
      </c>
      <c r="I1281" s="208"/>
      <c r="J1281" s="209">
        <f>ROUND(I1281*H1281,2)</f>
        <v>0</v>
      </c>
      <c r="K1281" s="205" t="s">
        <v>216</v>
      </c>
      <c r="L1281" s="61"/>
      <c r="M1281" s="210" t="s">
        <v>21</v>
      </c>
      <c r="N1281" s="211" t="s">
        <v>42</v>
      </c>
      <c r="O1281" s="42"/>
      <c r="P1281" s="212">
        <f>O1281*H1281</f>
        <v>0</v>
      </c>
      <c r="Q1281" s="212">
        <v>0</v>
      </c>
      <c r="R1281" s="212">
        <f>Q1281*H1281</f>
        <v>0</v>
      </c>
      <c r="S1281" s="212">
        <v>0</v>
      </c>
      <c r="T1281" s="213">
        <f>S1281*H1281</f>
        <v>0</v>
      </c>
      <c r="AR1281" s="25" t="s">
        <v>217</v>
      </c>
      <c r="AT1281" s="25" t="s">
        <v>212</v>
      </c>
      <c r="AU1281" s="25" t="s">
        <v>80</v>
      </c>
      <c r="AY1281" s="25" t="s">
        <v>210</v>
      </c>
      <c r="BE1281" s="214">
        <f>IF(N1281="základní",J1281,0)</f>
        <v>0</v>
      </c>
      <c r="BF1281" s="214">
        <f>IF(N1281="snížená",J1281,0)</f>
        <v>0</v>
      </c>
      <c r="BG1281" s="214">
        <f>IF(N1281="zákl. přenesená",J1281,0)</f>
        <v>0</v>
      </c>
      <c r="BH1281" s="214">
        <f>IF(N1281="sníž. přenesená",J1281,0)</f>
        <v>0</v>
      </c>
      <c r="BI1281" s="214">
        <f>IF(N1281="nulová",J1281,0)</f>
        <v>0</v>
      </c>
      <c r="BJ1281" s="25" t="s">
        <v>78</v>
      </c>
      <c r="BK1281" s="214">
        <f>ROUND(I1281*H1281,2)</f>
        <v>0</v>
      </c>
      <c r="BL1281" s="25" t="s">
        <v>217</v>
      </c>
      <c r="BM1281" s="25" t="s">
        <v>1995</v>
      </c>
    </row>
    <row r="1282" spans="2:65" s="1" customFormat="1" ht="25.5" customHeight="1">
      <c r="B1282" s="41"/>
      <c r="C1282" s="203" t="s">
        <v>1996</v>
      </c>
      <c r="D1282" s="203" t="s">
        <v>212</v>
      </c>
      <c r="E1282" s="204" t="s">
        <v>1997</v>
      </c>
      <c r="F1282" s="205" t="s">
        <v>1998</v>
      </c>
      <c r="G1282" s="206" t="s">
        <v>274</v>
      </c>
      <c r="H1282" s="207">
        <v>4060.168</v>
      </c>
      <c r="I1282" s="208"/>
      <c r="J1282" s="209">
        <f>ROUND(I1282*H1282,2)</f>
        <v>0</v>
      </c>
      <c r="K1282" s="205" t="s">
        <v>216</v>
      </c>
      <c r="L1282" s="61"/>
      <c r="M1282" s="210" t="s">
        <v>21</v>
      </c>
      <c r="N1282" s="211" t="s">
        <v>42</v>
      </c>
      <c r="O1282" s="42"/>
      <c r="P1282" s="212">
        <f>O1282*H1282</f>
        <v>0</v>
      </c>
      <c r="Q1282" s="212">
        <v>0</v>
      </c>
      <c r="R1282" s="212">
        <f>Q1282*H1282</f>
        <v>0</v>
      </c>
      <c r="S1282" s="212">
        <v>0</v>
      </c>
      <c r="T1282" s="213">
        <f>S1282*H1282</f>
        <v>0</v>
      </c>
      <c r="AR1282" s="25" t="s">
        <v>217</v>
      </c>
      <c r="AT1282" s="25" t="s">
        <v>212</v>
      </c>
      <c r="AU1282" s="25" t="s">
        <v>80</v>
      </c>
      <c r="AY1282" s="25" t="s">
        <v>210</v>
      </c>
      <c r="BE1282" s="214">
        <f>IF(N1282="základní",J1282,0)</f>
        <v>0</v>
      </c>
      <c r="BF1282" s="214">
        <f>IF(N1282="snížená",J1282,0)</f>
        <v>0</v>
      </c>
      <c r="BG1282" s="214">
        <f>IF(N1282="zákl. přenesená",J1282,0)</f>
        <v>0</v>
      </c>
      <c r="BH1282" s="214">
        <f>IF(N1282="sníž. přenesená",J1282,0)</f>
        <v>0</v>
      </c>
      <c r="BI1282" s="214">
        <f>IF(N1282="nulová",J1282,0)</f>
        <v>0</v>
      </c>
      <c r="BJ1282" s="25" t="s">
        <v>78</v>
      </c>
      <c r="BK1282" s="214">
        <f>ROUND(I1282*H1282,2)</f>
        <v>0</v>
      </c>
      <c r="BL1282" s="25" t="s">
        <v>217</v>
      </c>
      <c r="BM1282" s="25" t="s">
        <v>1999</v>
      </c>
    </row>
    <row r="1283" spans="2:51" s="12" customFormat="1" ht="13.5">
      <c r="B1283" s="215"/>
      <c r="C1283" s="216"/>
      <c r="D1283" s="217" t="s">
        <v>219</v>
      </c>
      <c r="E1283" s="216"/>
      <c r="F1283" s="219" t="s">
        <v>2000</v>
      </c>
      <c r="G1283" s="216"/>
      <c r="H1283" s="220">
        <v>4060.168</v>
      </c>
      <c r="I1283" s="221"/>
      <c r="J1283" s="216"/>
      <c r="K1283" s="216"/>
      <c r="L1283" s="222"/>
      <c r="M1283" s="223"/>
      <c r="N1283" s="224"/>
      <c r="O1283" s="224"/>
      <c r="P1283" s="224"/>
      <c r="Q1283" s="224"/>
      <c r="R1283" s="224"/>
      <c r="S1283" s="224"/>
      <c r="T1283" s="225"/>
      <c r="AT1283" s="226" t="s">
        <v>219</v>
      </c>
      <c r="AU1283" s="226" t="s">
        <v>80</v>
      </c>
      <c r="AV1283" s="12" t="s">
        <v>80</v>
      </c>
      <c r="AW1283" s="12" t="s">
        <v>6</v>
      </c>
      <c r="AX1283" s="12" t="s">
        <v>78</v>
      </c>
      <c r="AY1283" s="226" t="s">
        <v>210</v>
      </c>
    </row>
    <row r="1284" spans="2:65" s="1" customFormat="1" ht="16.5" customHeight="1">
      <c r="B1284" s="41"/>
      <c r="C1284" s="203" t="s">
        <v>2001</v>
      </c>
      <c r="D1284" s="203" t="s">
        <v>212</v>
      </c>
      <c r="E1284" s="204" t="s">
        <v>2002</v>
      </c>
      <c r="F1284" s="205" t="s">
        <v>2003</v>
      </c>
      <c r="G1284" s="206" t="s">
        <v>274</v>
      </c>
      <c r="H1284" s="207">
        <v>93.458</v>
      </c>
      <c r="I1284" s="208"/>
      <c r="J1284" s="209">
        <f>ROUND(I1284*H1284,2)</f>
        <v>0</v>
      </c>
      <c r="K1284" s="205" t="s">
        <v>216</v>
      </c>
      <c r="L1284" s="61"/>
      <c r="M1284" s="210" t="s">
        <v>21</v>
      </c>
      <c r="N1284" s="211" t="s">
        <v>42</v>
      </c>
      <c r="O1284" s="42"/>
      <c r="P1284" s="212">
        <f>O1284*H1284</f>
        <v>0</v>
      </c>
      <c r="Q1284" s="212">
        <v>0</v>
      </c>
      <c r="R1284" s="212">
        <f>Q1284*H1284</f>
        <v>0</v>
      </c>
      <c r="S1284" s="212">
        <v>0</v>
      </c>
      <c r="T1284" s="213">
        <f>S1284*H1284</f>
        <v>0</v>
      </c>
      <c r="AR1284" s="25" t="s">
        <v>217</v>
      </c>
      <c r="AT1284" s="25" t="s">
        <v>212</v>
      </c>
      <c r="AU1284" s="25" t="s">
        <v>80</v>
      </c>
      <c r="AY1284" s="25" t="s">
        <v>210</v>
      </c>
      <c r="BE1284" s="214">
        <f>IF(N1284="základní",J1284,0)</f>
        <v>0</v>
      </c>
      <c r="BF1284" s="214">
        <f>IF(N1284="snížená",J1284,0)</f>
        <v>0</v>
      </c>
      <c r="BG1284" s="214">
        <f>IF(N1284="zákl. přenesená",J1284,0)</f>
        <v>0</v>
      </c>
      <c r="BH1284" s="214">
        <f>IF(N1284="sníž. přenesená",J1284,0)</f>
        <v>0</v>
      </c>
      <c r="BI1284" s="214">
        <f>IF(N1284="nulová",J1284,0)</f>
        <v>0</v>
      </c>
      <c r="BJ1284" s="25" t="s">
        <v>78</v>
      </c>
      <c r="BK1284" s="214">
        <f>ROUND(I1284*H1284,2)</f>
        <v>0</v>
      </c>
      <c r="BL1284" s="25" t="s">
        <v>217</v>
      </c>
      <c r="BM1284" s="25" t="s">
        <v>2004</v>
      </c>
    </row>
    <row r="1285" spans="2:65" s="1" customFormat="1" ht="25.5" customHeight="1">
      <c r="B1285" s="41"/>
      <c r="C1285" s="203" t="s">
        <v>2005</v>
      </c>
      <c r="D1285" s="203" t="s">
        <v>212</v>
      </c>
      <c r="E1285" s="204" t="s">
        <v>2006</v>
      </c>
      <c r="F1285" s="205" t="s">
        <v>2007</v>
      </c>
      <c r="G1285" s="206" t="s">
        <v>274</v>
      </c>
      <c r="H1285" s="207">
        <v>96.456</v>
      </c>
      <c r="I1285" s="208"/>
      <c r="J1285" s="209">
        <f>ROUND(I1285*H1285,2)</f>
        <v>0</v>
      </c>
      <c r="K1285" s="205" t="s">
        <v>216</v>
      </c>
      <c r="L1285" s="61"/>
      <c r="M1285" s="210" t="s">
        <v>21</v>
      </c>
      <c r="N1285" s="211" t="s">
        <v>42</v>
      </c>
      <c r="O1285" s="42"/>
      <c r="P1285" s="212">
        <f>O1285*H1285</f>
        <v>0</v>
      </c>
      <c r="Q1285" s="212">
        <v>0</v>
      </c>
      <c r="R1285" s="212">
        <f>Q1285*H1285</f>
        <v>0</v>
      </c>
      <c r="S1285" s="212">
        <v>0</v>
      </c>
      <c r="T1285" s="213">
        <f>S1285*H1285</f>
        <v>0</v>
      </c>
      <c r="AR1285" s="25" t="s">
        <v>217</v>
      </c>
      <c r="AT1285" s="25" t="s">
        <v>212</v>
      </c>
      <c r="AU1285" s="25" t="s">
        <v>80</v>
      </c>
      <c r="AY1285" s="25" t="s">
        <v>210</v>
      </c>
      <c r="BE1285" s="214">
        <f>IF(N1285="základní",J1285,0)</f>
        <v>0</v>
      </c>
      <c r="BF1285" s="214">
        <f>IF(N1285="snížená",J1285,0)</f>
        <v>0</v>
      </c>
      <c r="BG1285" s="214">
        <f>IF(N1285="zákl. přenesená",J1285,0)</f>
        <v>0</v>
      </c>
      <c r="BH1285" s="214">
        <f>IF(N1285="sníž. přenesená",J1285,0)</f>
        <v>0</v>
      </c>
      <c r="BI1285" s="214">
        <f>IF(N1285="nulová",J1285,0)</f>
        <v>0</v>
      </c>
      <c r="BJ1285" s="25" t="s">
        <v>78</v>
      </c>
      <c r="BK1285" s="214">
        <f>ROUND(I1285*H1285,2)</f>
        <v>0</v>
      </c>
      <c r="BL1285" s="25" t="s">
        <v>217</v>
      </c>
      <c r="BM1285" s="25" t="s">
        <v>2008</v>
      </c>
    </row>
    <row r="1286" spans="2:65" s="1" customFormat="1" ht="16.5" customHeight="1">
      <c r="B1286" s="41"/>
      <c r="C1286" s="203" t="s">
        <v>2009</v>
      </c>
      <c r="D1286" s="203" t="s">
        <v>212</v>
      </c>
      <c r="E1286" s="204" t="s">
        <v>2010</v>
      </c>
      <c r="F1286" s="205" t="s">
        <v>2011</v>
      </c>
      <c r="G1286" s="206" t="s">
        <v>274</v>
      </c>
      <c r="H1286" s="207">
        <v>15.125</v>
      </c>
      <c r="I1286" s="208"/>
      <c r="J1286" s="209">
        <f>ROUND(I1286*H1286,2)</f>
        <v>0</v>
      </c>
      <c r="K1286" s="205" t="s">
        <v>216</v>
      </c>
      <c r="L1286" s="61"/>
      <c r="M1286" s="210" t="s">
        <v>21</v>
      </c>
      <c r="N1286" s="211" t="s">
        <v>42</v>
      </c>
      <c r="O1286" s="42"/>
      <c r="P1286" s="212">
        <f>O1286*H1286</f>
        <v>0</v>
      </c>
      <c r="Q1286" s="212">
        <v>0</v>
      </c>
      <c r="R1286" s="212">
        <f>Q1286*H1286</f>
        <v>0</v>
      </c>
      <c r="S1286" s="212">
        <v>0</v>
      </c>
      <c r="T1286" s="213">
        <f>S1286*H1286</f>
        <v>0</v>
      </c>
      <c r="AR1286" s="25" t="s">
        <v>217</v>
      </c>
      <c r="AT1286" s="25" t="s">
        <v>212</v>
      </c>
      <c r="AU1286" s="25" t="s">
        <v>80</v>
      </c>
      <c r="AY1286" s="25" t="s">
        <v>210</v>
      </c>
      <c r="BE1286" s="214">
        <f>IF(N1286="základní",J1286,0)</f>
        <v>0</v>
      </c>
      <c r="BF1286" s="214">
        <f>IF(N1286="snížená",J1286,0)</f>
        <v>0</v>
      </c>
      <c r="BG1286" s="214">
        <f>IF(N1286="zákl. přenesená",J1286,0)</f>
        <v>0</v>
      </c>
      <c r="BH1286" s="214">
        <f>IF(N1286="sníž. přenesená",J1286,0)</f>
        <v>0</v>
      </c>
      <c r="BI1286" s="214">
        <f>IF(N1286="nulová",J1286,0)</f>
        <v>0</v>
      </c>
      <c r="BJ1286" s="25" t="s">
        <v>78</v>
      </c>
      <c r="BK1286" s="214">
        <f>ROUND(I1286*H1286,2)</f>
        <v>0</v>
      </c>
      <c r="BL1286" s="25" t="s">
        <v>217</v>
      </c>
      <c r="BM1286" s="25" t="s">
        <v>2012</v>
      </c>
    </row>
    <row r="1287" spans="2:65" s="1" customFormat="1" ht="25.5" customHeight="1">
      <c r="B1287" s="41"/>
      <c r="C1287" s="203" t="s">
        <v>2013</v>
      </c>
      <c r="D1287" s="203" t="s">
        <v>212</v>
      </c>
      <c r="E1287" s="204" t="s">
        <v>2014</v>
      </c>
      <c r="F1287" s="205" t="s">
        <v>2015</v>
      </c>
      <c r="G1287" s="206" t="s">
        <v>274</v>
      </c>
      <c r="H1287" s="207">
        <v>1.98</v>
      </c>
      <c r="I1287" s="208"/>
      <c r="J1287" s="209">
        <f>ROUND(I1287*H1287,2)</f>
        <v>0</v>
      </c>
      <c r="K1287" s="205" t="s">
        <v>216</v>
      </c>
      <c r="L1287" s="61"/>
      <c r="M1287" s="210" t="s">
        <v>21</v>
      </c>
      <c r="N1287" s="211" t="s">
        <v>42</v>
      </c>
      <c r="O1287" s="42"/>
      <c r="P1287" s="212">
        <f>O1287*H1287</f>
        <v>0</v>
      </c>
      <c r="Q1287" s="212">
        <v>0</v>
      </c>
      <c r="R1287" s="212">
        <f>Q1287*H1287</f>
        <v>0</v>
      </c>
      <c r="S1287" s="212">
        <v>0</v>
      </c>
      <c r="T1287" s="213">
        <f>S1287*H1287</f>
        <v>0</v>
      </c>
      <c r="AR1287" s="25" t="s">
        <v>217</v>
      </c>
      <c r="AT1287" s="25" t="s">
        <v>212</v>
      </c>
      <c r="AU1287" s="25" t="s">
        <v>80</v>
      </c>
      <c r="AY1287" s="25" t="s">
        <v>210</v>
      </c>
      <c r="BE1287" s="214">
        <f>IF(N1287="základní",J1287,0)</f>
        <v>0</v>
      </c>
      <c r="BF1287" s="214">
        <f>IF(N1287="snížená",J1287,0)</f>
        <v>0</v>
      </c>
      <c r="BG1287" s="214">
        <f>IF(N1287="zákl. přenesená",J1287,0)</f>
        <v>0</v>
      </c>
      <c r="BH1287" s="214">
        <f>IF(N1287="sníž. přenesená",J1287,0)</f>
        <v>0</v>
      </c>
      <c r="BI1287" s="214">
        <f>IF(N1287="nulová",J1287,0)</f>
        <v>0</v>
      </c>
      <c r="BJ1287" s="25" t="s">
        <v>78</v>
      </c>
      <c r="BK1287" s="214">
        <f>ROUND(I1287*H1287,2)</f>
        <v>0</v>
      </c>
      <c r="BL1287" s="25" t="s">
        <v>217</v>
      </c>
      <c r="BM1287" s="25" t="s">
        <v>2016</v>
      </c>
    </row>
    <row r="1288" spans="2:65" s="1" customFormat="1" ht="16.5" customHeight="1">
      <c r="B1288" s="41"/>
      <c r="C1288" s="203" t="s">
        <v>2017</v>
      </c>
      <c r="D1288" s="203" t="s">
        <v>212</v>
      </c>
      <c r="E1288" s="204" t="s">
        <v>2018</v>
      </c>
      <c r="F1288" s="205" t="s">
        <v>2019</v>
      </c>
      <c r="G1288" s="206" t="s">
        <v>274</v>
      </c>
      <c r="H1288" s="207">
        <v>7.102</v>
      </c>
      <c r="I1288" s="208"/>
      <c r="J1288" s="209">
        <f>ROUND(I1288*H1288,2)</f>
        <v>0</v>
      </c>
      <c r="K1288" s="205" t="s">
        <v>216</v>
      </c>
      <c r="L1288" s="61"/>
      <c r="M1288" s="210" t="s">
        <v>21</v>
      </c>
      <c r="N1288" s="211" t="s">
        <v>42</v>
      </c>
      <c r="O1288" s="42"/>
      <c r="P1288" s="212">
        <f>O1288*H1288</f>
        <v>0</v>
      </c>
      <c r="Q1288" s="212">
        <v>0</v>
      </c>
      <c r="R1288" s="212">
        <f>Q1288*H1288</f>
        <v>0</v>
      </c>
      <c r="S1288" s="212">
        <v>0</v>
      </c>
      <c r="T1288" s="213">
        <f>S1288*H1288</f>
        <v>0</v>
      </c>
      <c r="AR1288" s="25" t="s">
        <v>217</v>
      </c>
      <c r="AT1288" s="25" t="s">
        <v>212</v>
      </c>
      <c r="AU1288" s="25" t="s">
        <v>80</v>
      </c>
      <c r="AY1288" s="25" t="s">
        <v>210</v>
      </c>
      <c r="BE1288" s="214">
        <f>IF(N1288="základní",J1288,0)</f>
        <v>0</v>
      </c>
      <c r="BF1288" s="214">
        <f>IF(N1288="snížená",J1288,0)</f>
        <v>0</v>
      </c>
      <c r="BG1288" s="214">
        <f>IF(N1288="zákl. přenesená",J1288,0)</f>
        <v>0</v>
      </c>
      <c r="BH1288" s="214">
        <f>IF(N1288="sníž. přenesená",J1288,0)</f>
        <v>0</v>
      </c>
      <c r="BI1288" s="214">
        <f>IF(N1288="nulová",J1288,0)</f>
        <v>0</v>
      </c>
      <c r="BJ1288" s="25" t="s">
        <v>78</v>
      </c>
      <c r="BK1288" s="214">
        <f>ROUND(I1288*H1288,2)</f>
        <v>0</v>
      </c>
      <c r="BL1288" s="25" t="s">
        <v>217</v>
      </c>
      <c r="BM1288" s="25" t="s">
        <v>2020</v>
      </c>
    </row>
    <row r="1289" spans="2:51" s="12" customFormat="1" ht="13.5">
      <c r="B1289" s="215"/>
      <c r="C1289" s="216"/>
      <c r="D1289" s="217" t="s">
        <v>219</v>
      </c>
      <c r="E1289" s="218" t="s">
        <v>21</v>
      </c>
      <c r="F1289" s="219" t="s">
        <v>2021</v>
      </c>
      <c r="G1289" s="216"/>
      <c r="H1289" s="220">
        <v>7.102</v>
      </c>
      <c r="I1289" s="221"/>
      <c r="J1289" s="216"/>
      <c r="K1289" s="216"/>
      <c r="L1289" s="222"/>
      <c r="M1289" s="223"/>
      <c r="N1289" s="224"/>
      <c r="O1289" s="224"/>
      <c r="P1289" s="224"/>
      <c r="Q1289" s="224"/>
      <c r="R1289" s="224"/>
      <c r="S1289" s="224"/>
      <c r="T1289" s="225"/>
      <c r="AT1289" s="226" t="s">
        <v>219</v>
      </c>
      <c r="AU1289" s="226" t="s">
        <v>80</v>
      </c>
      <c r="AV1289" s="12" t="s">
        <v>80</v>
      </c>
      <c r="AW1289" s="12" t="s">
        <v>35</v>
      </c>
      <c r="AX1289" s="12" t="s">
        <v>78</v>
      </c>
      <c r="AY1289" s="226" t="s">
        <v>210</v>
      </c>
    </row>
    <row r="1290" spans="2:63" s="11" customFormat="1" ht="29.85" customHeight="1">
      <c r="B1290" s="187"/>
      <c r="C1290" s="188"/>
      <c r="D1290" s="189" t="s">
        <v>70</v>
      </c>
      <c r="E1290" s="201" t="s">
        <v>2022</v>
      </c>
      <c r="F1290" s="201" t="s">
        <v>2023</v>
      </c>
      <c r="G1290" s="188"/>
      <c r="H1290" s="188"/>
      <c r="I1290" s="191"/>
      <c r="J1290" s="202">
        <f>BK1290</f>
        <v>0</v>
      </c>
      <c r="K1290" s="188"/>
      <c r="L1290" s="193"/>
      <c r="M1290" s="194"/>
      <c r="N1290" s="195"/>
      <c r="O1290" s="195"/>
      <c r="P1290" s="196">
        <f>P1291</f>
        <v>0</v>
      </c>
      <c r="Q1290" s="195"/>
      <c r="R1290" s="196">
        <f>R1291</f>
        <v>0</v>
      </c>
      <c r="S1290" s="195"/>
      <c r="T1290" s="197">
        <f>T1291</f>
        <v>0</v>
      </c>
      <c r="AR1290" s="198" t="s">
        <v>78</v>
      </c>
      <c r="AT1290" s="199" t="s">
        <v>70</v>
      </c>
      <c r="AU1290" s="199" t="s">
        <v>78</v>
      </c>
      <c r="AY1290" s="198" t="s">
        <v>210</v>
      </c>
      <c r="BK1290" s="200">
        <f>BK1291</f>
        <v>0</v>
      </c>
    </row>
    <row r="1291" spans="2:65" s="1" customFormat="1" ht="16.5" customHeight="1">
      <c r="B1291" s="41"/>
      <c r="C1291" s="203" t="s">
        <v>2024</v>
      </c>
      <c r="D1291" s="203" t="s">
        <v>212</v>
      </c>
      <c r="E1291" s="204" t="s">
        <v>2025</v>
      </c>
      <c r="F1291" s="205" t="s">
        <v>2026</v>
      </c>
      <c r="G1291" s="206" t="s">
        <v>274</v>
      </c>
      <c r="H1291" s="207">
        <v>538.541</v>
      </c>
      <c r="I1291" s="208"/>
      <c r="J1291" s="209">
        <f>ROUND(I1291*H1291,2)</f>
        <v>0</v>
      </c>
      <c r="K1291" s="205" t="s">
        <v>216</v>
      </c>
      <c r="L1291" s="61"/>
      <c r="M1291" s="210" t="s">
        <v>21</v>
      </c>
      <c r="N1291" s="211" t="s">
        <v>42</v>
      </c>
      <c r="O1291" s="42"/>
      <c r="P1291" s="212">
        <f>O1291*H1291</f>
        <v>0</v>
      </c>
      <c r="Q1291" s="212">
        <v>0</v>
      </c>
      <c r="R1291" s="212">
        <f>Q1291*H1291</f>
        <v>0</v>
      </c>
      <c r="S1291" s="212">
        <v>0</v>
      </c>
      <c r="T1291" s="213">
        <f>S1291*H1291</f>
        <v>0</v>
      </c>
      <c r="AR1291" s="25" t="s">
        <v>217</v>
      </c>
      <c r="AT1291" s="25" t="s">
        <v>212</v>
      </c>
      <c r="AU1291" s="25" t="s">
        <v>80</v>
      </c>
      <c r="AY1291" s="25" t="s">
        <v>210</v>
      </c>
      <c r="BE1291" s="214">
        <f>IF(N1291="základní",J1291,0)</f>
        <v>0</v>
      </c>
      <c r="BF1291" s="214">
        <f>IF(N1291="snížená",J1291,0)</f>
        <v>0</v>
      </c>
      <c r="BG1291" s="214">
        <f>IF(N1291="zákl. přenesená",J1291,0)</f>
        <v>0</v>
      </c>
      <c r="BH1291" s="214">
        <f>IF(N1291="sníž. přenesená",J1291,0)</f>
        <v>0</v>
      </c>
      <c r="BI1291" s="214">
        <f>IF(N1291="nulová",J1291,0)</f>
        <v>0</v>
      </c>
      <c r="BJ1291" s="25" t="s">
        <v>78</v>
      </c>
      <c r="BK1291" s="214">
        <f>ROUND(I1291*H1291,2)</f>
        <v>0</v>
      </c>
      <c r="BL1291" s="25" t="s">
        <v>217</v>
      </c>
      <c r="BM1291" s="25" t="s">
        <v>2027</v>
      </c>
    </row>
    <row r="1292" spans="2:63" s="11" customFormat="1" ht="37.35" customHeight="1">
      <c r="B1292" s="187"/>
      <c r="C1292" s="188"/>
      <c r="D1292" s="189" t="s">
        <v>70</v>
      </c>
      <c r="E1292" s="190" t="s">
        <v>2028</v>
      </c>
      <c r="F1292" s="190" t="s">
        <v>2029</v>
      </c>
      <c r="G1292" s="188"/>
      <c r="H1292" s="188"/>
      <c r="I1292" s="191"/>
      <c r="J1292" s="192">
        <f>BK1292</f>
        <v>0</v>
      </c>
      <c r="K1292" s="188"/>
      <c r="L1292" s="193"/>
      <c r="M1292" s="194"/>
      <c r="N1292" s="195"/>
      <c r="O1292" s="195"/>
      <c r="P1292" s="196">
        <f>P1293+P1368+P1435+P1505+P1512+P1516+P1519+P1523+P1540+P1644+P1737+P1783+P1796+P1975+P2042+P2070+P2078+P2090+P2212+P2219+P2243+P2301+P2371+P2382</f>
        <v>0</v>
      </c>
      <c r="Q1292" s="195"/>
      <c r="R1292" s="196">
        <f>R1293+R1368+R1435+R1505+R1512+R1516+R1519+R1523+R1540+R1644+R1737+R1783+R1796+R1975+R2042+R2070+R2078+R2090+R2212+R2219+R2243+R2301+R2371+R2382</f>
        <v>282.06642421</v>
      </c>
      <c r="S1292" s="195"/>
      <c r="T1292" s="197">
        <f>T1293+T1368+T1435+T1505+T1512+T1516+T1519+T1523+T1540+T1644+T1737+T1783+T1796+T1975+T2042+T2070+T2078+T2090+T2212+T2219+T2243+T2301+T2371+T2382</f>
        <v>27.370202380000002</v>
      </c>
      <c r="AR1292" s="198" t="s">
        <v>80</v>
      </c>
      <c r="AT1292" s="199" t="s">
        <v>70</v>
      </c>
      <c r="AU1292" s="199" t="s">
        <v>71</v>
      </c>
      <c r="AY1292" s="198" t="s">
        <v>210</v>
      </c>
      <c r="BK1292" s="200">
        <f>BK1293+BK1368+BK1435+BK1505+BK1512+BK1516+BK1519+BK1523+BK1540+BK1644+BK1737+BK1783+BK1796+BK1975+BK2042+BK2070+BK2078+BK2090+BK2212+BK2219+BK2243+BK2301+BK2371+BK2382</f>
        <v>0</v>
      </c>
    </row>
    <row r="1293" spans="2:63" s="11" customFormat="1" ht="19.9" customHeight="1">
      <c r="B1293" s="187"/>
      <c r="C1293" s="188"/>
      <c r="D1293" s="189" t="s">
        <v>70</v>
      </c>
      <c r="E1293" s="201" t="s">
        <v>2030</v>
      </c>
      <c r="F1293" s="201" t="s">
        <v>2031</v>
      </c>
      <c r="G1293" s="188"/>
      <c r="H1293" s="188"/>
      <c r="I1293" s="191"/>
      <c r="J1293" s="202">
        <f>BK1293</f>
        <v>0</v>
      </c>
      <c r="K1293" s="188"/>
      <c r="L1293" s="193"/>
      <c r="M1293" s="194"/>
      <c r="N1293" s="195"/>
      <c r="O1293" s="195"/>
      <c r="P1293" s="196">
        <f>SUM(P1294:P1367)</f>
        <v>0</v>
      </c>
      <c r="Q1293" s="195"/>
      <c r="R1293" s="196">
        <f>SUM(R1294:R1367)</f>
        <v>2.7868095599999996</v>
      </c>
      <c r="S1293" s="195"/>
      <c r="T1293" s="197">
        <f>SUM(T1294:T1367)</f>
        <v>0</v>
      </c>
      <c r="AR1293" s="198" t="s">
        <v>80</v>
      </c>
      <c r="AT1293" s="199" t="s">
        <v>70</v>
      </c>
      <c r="AU1293" s="199" t="s">
        <v>78</v>
      </c>
      <c r="AY1293" s="198" t="s">
        <v>210</v>
      </c>
      <c r="BK1293" s="200">
        <f>SUM(BK1294:BK1367)</f>
        <v>0</v>
      </c>
    </row>
    <row r="1294" spans="2:65" s="1" customFormat="1" ht="25.5" customHeight="1">
      <c r="B1294" s="41"/>
      <c r="C1294" s="203" t="s">
        <v>2032</v>
      </c>
      <c r="D1294" s="203" t="s">
        <v>212</v>
      </c>
      <c r="E1294" s="204" t="s">
        <v>2033</v>
      </c>
      <c r="F1294" s="205" t="s">
        <v>2034</v>
      </c>
      <c r="G1294" s="206" t="s">
        <v>226</v>
      </c>
      <c r="H1294" s="207">
        <v>90.4</v>
      </c>
      <c r="I1294" s="208"/>
      <c r="J1294" s="209">
        <f>ROUND(I1294*H1294,2)</f>
        <v>0</v>
      </c>
      <c r="K1294" s="205" t="s">
        <v>216</v>
      </c>
      <c r="L1294" s="61"/>
      <c r="M1294" s="210" t="s">
        <v>21</v>
      </c>
      <c r="N1294" s="211" t="s">
        <v>42</v>
      </c>
      <c r="O1294" s="42"/>
      <c r="P1294" s="212">
        <f>O1294*H1294</f>
        <v>0</v>
      </c>
      <c r="Q1294" s="212">
        <v>0</v>
      </c>
      <c r="R1294" s="212">
        <f>Q1294*H1294</f>
        <v>0</v>
      </c>
      <c r="S1294" s="212">
        <v>0</v>
      </c>
      <c r="T1294" s="213">
        <f>S1294*H1294</f>
        <v>0</v>
      </c>
      <c r="AR1294" s="25" t="s">
        <v>291</v>
      </c>
      <c r="AT1294" s="25" t="s">
        <v>212</v>
      </c>
      <c r="AU1294" s="25" t="s">
        <v>80</v>
      </c>
      <c r="AY1294" s="25" t="s">
        <v>210</v>
      </c>
      <c r="BE1294" s="214">
        <f>IF(N1294="základní",J1294,0)</f>
        <v>0</v>
      </c>
      <c r="BF1294" s="214">
        <f>IF(N1294="snížená",J1294,0)</f>
        <v>0</v>
      </c>
      <c r="BG1294" s="214">
        <f>IF(N1294="zákl. přenesená",J1294,0)</f>
        <v>0</v>
      </c>
      <c r="BH1294" s="214">
        <f>IF(N1294="sníž. přenesená",J1294,0)</f>
        <v>0</v>
      </c>
      <c r="BI1294" s="214">
        <f>IF(N1294="nulová",J1294,0)</f>
        <v>0</v>
      </c>
      <c r="BJ1294" s="25" t="s">
        <v>78</v>
      </c>
      <c r="BK1294" s="214">
        <f>ROUND(I1294*H1294,2)</f>
        <v>0</v>
      </c>
      <c r="BL1294" s="25" t="s">
        <v>291</v>
      </c>
      <c r="BM1294" s="25" t="s">
        <v>2035</v>
      </c>
    </row>
    <row r="1295" spans="2:51" s="12" customFormat="1" ht="13.5">
      <c r="B1295" s="215"/>
      <c r="C1295" s="216"/>
      <c r="D1295" s="217" t="s">
        <v>219</v>
      </c>
      <c r="E1295" s="218" t="s">
        <v>21</v>
      </c>
      <c r="F1295" s="219" t="s">
        <v>2036</v>
      </c>
      <c r="G1295" s="216"/>
      <c r="H1295" s="220">
        <v>7.6</v>
      </c>
      <c r="I1295" s="221"/>
      <c r="J1295" s="216"/>
      <c r="K1295" s="216"/>
      <c r="L1295" s="222"/>
      <c r="M1295" s="223"/>
      <c r="N1295" s="224"/>
      <c r="O1295" s="224"/>
      <c r="P1295" s="224"/>
      <c r="Q1295" s="224"/>
      <c r="R1295" s="224"/>
      <c r="S1295" s="224"/>
      <c r="T1295" s="225"/>
      <c r="AT1295" s="226" t="s">
        <v>219</v>
      </c>
      <c r="AU1295" s="226" t="s">
        <v>80</v>
      </c>
      <c r="AV1295" s="12" t="s">
        <v>80</v>
      </c>
      <c r="AW1295" s="12" t="s">
        <v>35</v>
      </c>
      <c r="AX1295" s="12" t="s">
        <v>71</v>
      </c>
      <c r="AY1295" s="226" t="s">
        <v>210</v>
      </c>
    </row>
    <row r="1296" spans="2:51" s="12" customFormat="1" ht="13.5">
      <c r="B1296" s="215"/>
      <c r="C1296" s="216"/>
      <c r="D1296" s="217" t="s">
        <v>219</v>
      </c>
      <c r="E1296" s="218" t="s">
        <v>21</v>
      </c>
      <c r="F1296" s="219" t="s">
        <v>2037</v>
      </c>
      <c r="G1296" s="216"/>
      <c r="H1296" s="220">
        <v>82.8</v>
      </c>
      <c r="I1296" s="221"/>
      <c r="J1296" s="216"/>
      <c r="K1296" s="216"/>
      <c r="L1296" s="222"/>
      <c r="M1296" s="223"/>
      <c r="N1296" s="224"/>
      <c r="O1296" s="224"/>
      <c r="P1296" s="224"/>
      <c r="Q1296" s="224"/>
      <c r="R1296" s="224"/>
      <c r="S1296" s="224"/>
      <c r="T1296" s="225"/>
      <c r="AT1296" s="226" t="s">
        <v>219</v>
      </c>
      <c r="AU1296" s="226" t="s">
        <v>80</v>
      </c>
      <c r="AV1296" s="12" t="s">
        <v>80</v>
      </c>
      <c r="AW1296" s="12" t="s">
        <v>35</v>
      </c>
      <c r="AX1296" s="12" t="s">
        <v>71</v>
      </c>
      <c r="AY1296" s="226" t="s">
        <v>210</v>
      </c>
    </row>
    <row r="1297" spans="2:51" s="13" customFormat="1" ht="13.5">
      <c r="B1297" s="227"/>
      <c r="C1297" s="228"/>
      <c r="D1297" s="217" t="s">
        <v>219</v>
      </c>
      <c r="E1297" s="229" t="s">
        <v>21</v>
      </c>
      <c r="F1297" s="230" t="s">
        <v>240</v>
      </c>
      <c r="G1297" s="228"/>
      <c r="H1297" s="231">
        <v>90.4</v>
      </c>
      <c r="I1297" s="232"/>
      <c r="J1297" s="228"/>
      <c r="K1297" s="228"/>
      <c r="L1297" s="233"/>
      <c r="M1297" s="234"/>
      <c r="N1297" s="235"/>
      <c r="O1297" s="235"/>
      <c r="P1297" s="235"/>
      <c r="Q1297" s="235"/>
      <c r="R1297" s="235"/>
      <c r="S1297" s="235"/>
      <c r="T1297" s="236"/>
      <c r="AT1297" s="237" t="s">
        <v>219</v>
      </c>
      <c r="AU1297" s="237" t="s">
        <v>80</v>
      </c>
      <c r="AV1297" s="13" t="s">
        <v>217</v>
      </c>
      <c r="AW1297" s="13" t="s">
        <v>35</v>
      </c>
      <c r="AX1297" s="13" t="s">
        <v>78</v>
      </c>
      <c r="AY1297" s="237" t="s">
        <v>210</v>
      </c>
    </row>
    <row r="1298" spans="2:65" s="1" customFormat="1" ht="16.5" customHeight="1">
      <c r="B1298" s="41"/>
      <c r="C1298" s="238" t="s">
        <v>2038</v>
      </c>
      <c r="D1298" s="238" t="s">
        <v>302</v>
      </c>
      <c r="E1298" s="239" t="s">
        <v>2039</v>
      </c>
      <c r="F1298" s="240" t="s">
        <v>2040</v>
      </c>
      <c r="G1298" s="241" t="s">
        <v>274</v>
      </c>
      <c r="H1298" s="242">
        <v>0.027</v>
      </c>
      <c r="I1298" s="243"/>
      <c r="J1298" s="244">
        <f>ROUND(I1298*H1298,2)</f>
        <v>0</v>
      </c>
      <c r="K1298" s="240" t="s">
        <v>216</v>
      </c>
      <c r="L1298" s="245"/>
      <c r="M1298" s="246" t="s">
        <v>21</v>
      </c>
      <c r="N1298" s="247" t="s">
        <v>42</v>
      </c>
      <c r="O1298" s="42"/>
      <c r="P1298" s="212">
        <f>O1298*H1298</f>
        <v>0</v>
      </c>
      <c r="Q1298" s="212">
        <v>1</v>
      </c>
      <c r="R1298" s="212">
        <f>Q1298*H1298</f>
        <v>0.027</v>
      </c>
      <c r="S1298" s="212">
        <v>0</v>
      </c>
      <c r="T1298" s="213">
        <f>S1298*H1298</f>
        <v>0</v>
      </c>
      <c r="AR1298" s="25" t="s">
        <v>372</v>
      </c>
      <c r="AT1298" s="25" t="s">
        <v>302</v>
      </c>
      <c r="AU1298" s="25" t="s">
        <v>80</v>
      </c>
      <c r="AY1298" s="25" t="s">
        <v>210</v>
      </c>
      <c r="BE1298" s="214">
        <f>IF(N1298="základní",J1298,0)</f>
        <v>0</v>
      </c>
      <c r="BF1298" s="214">
        <f>IF(N1298="snížená",J1298,0)</f>
        <v>0</v>
      </c>
      <c r="BG1298" s="214">
        <f>IF(N1298="zákl. přenesená",J1298,0)</f>
        <v>0</v>
      </c>
      <c r="BH1298" s="214">
        <f>IF(N1298="sníž. přenesená",J1298,0)</f>
        <v>0</v>
      </c>
      <c r="BI1298" s="214">
        <f>IF(N1298="nulová",J1298,0)</f>
        <v>0</v>
      </c>
      <c r="BJ1298" s="25" t="s">
        <v>78</v>
      </c>
      <c r="BK1298" s="214">
        <f>ROUND(I1298*H1298,2)</f>
        <v>0</v>
      </c>
      <c r="BL1298" s="25" t="s">
        <v>291</v>
      </c>
      <c r="BM1298" s="25" t="s">
        <v>2041</v>
      </c>
    </row>
    <row r="1299" spans="2:51" s="12" customFormat="1" ht="13.5">
      <c r="B1299" s="215"/>
      <c r="C1299" s="216"/>
      <c r="D1299" s="217" t="s">
        <v>219</v>
      </c>
      <c r="E1299" s="216"/>
      <c r="F1299" s="219" t="s">
        <v>2042</v>
      </c>
      <c r="G1299" s="216"/>
      <c r="H1299" s="220">
        <v>0.027</v>
      </c>
      <c r="I1299" s="221"/>
      <c r="J1299" s="216"/>
      <c r="K1299" s="216"/>
      <c r="L1299" s="222"/>
      <c r="M1299" s="223"/>
      <c r="N1299" s="224"/>
      <c r="O1299" s="224"/>
      <c r="P1299" s="224"/>
      <c r="Q1299" s="224"/>
      <c r="R1299" s="224"/>
      <c r="S1299" s="224"/>
      <c r="T1299" s="225"/>
      <c r="AT1299" s="226" t="s">
        <v>219</v>
      </c>
      <c r="AU1299" s="226" t="s">
        <v>80</v>
      </c>
      <c r="AV1299" s="12" t="s">
        <v>80</v>
      </c>
      <c r="AW1299" s="12" t="s">
        <v>6</v>
      </c>
      <c r="AX1299" s="12" t="s">
        <v>78</v>
      </c>
      <c r="AY1299" s="226" t="s">
        <v>210</v>
      </c>
    </row>
    <row r="1300" spans="2:65" s="1" customFormat="1" ht="25.5" customHeight="1">
      <c r="B1300" s="41"/>
      <c r="C1300" s="203" t="s">
        <v>2043</v>
      </c>
      <c r="D1300" s="203" t="s">
        <v>212</v>
      </c>
      <c r="E1300" s="204" t="s">
        <v>2044</v>
      </c>
      <c r="F1300" s="205" t="s">
        <v>2045</v>
      </c>
      <c r="G1300" s="206" t="s">
        <v>226</v>
      </c>
      <c r="H1300" s="207">
        <v>9.821</v>
      </c>
      <c r="I1300" s="208"/>
      <c r="J1300" s="209">
        <f>ROUND(I1300*H1300,2)</f>
        <v>0</v>
      </c>
      <c r="K1300" s="205" t="s">
        <v>216</v>
      </c>
      <c r="L1300" s="61"/>
      <c r="M1300" s="210" t="s">
        <v>21</v>
      </c>
      <c r="N1300" s="211" t="s">
        <v>42</v>
      </c>
      <c r="O1300" s="42"/>
      <c r="P1300" s="212">
        <f>O1300*H1300</f>
        <v>0</v>
      </c>
      <c r="Q1300" s="212">
        <v>0</v>
      </c>
      <c r="R1300" s="212">
        <f>Q1300*H1300</f>
        <v>0</v>
      </c>
      <c r="S1300" s="212">
        <v>0</v>
      </c>
      <c r="T1300" s="213">
        <f>S1300*H1300</f>
        <v>0</v>
      </c>
      <c r="AR1300" s="25" t="s">
        <v>291</v>
      </c>
      <c r="AT1300" s="25" t="s">
        <v>212</v>
      </c>
      <c r="AU1300" s="25" t="s">
        <v>80</v>
      </c>
      <c r="AY1300" s="25" t="s">
        <v>210</v>
      </c>
      <c r="BE1300" s="214">
        <f>IF(N1300="základní",J1300,0)</f>
        <v>0</v>
      </c>
      <c r="BF1300" s="214">
        <f>IF(N1300="snížená",J1300,0)</f>
        <v>0</v>
      </c>
      <c r="BG1300" s="214">
        <f>IF(N1300="zákl. přenesená",J1300,0)</f>
        <v>0</v>
      </c>
      <c r="BH1300" s="214">
        <f>IF(N1300="sníž. přenesená",J1300,0)</f>
        <v>0</v>
      </c>
      <c r="BI1300" s="214">
        <f>IF(N1300="nulová",J1300,0)</f>
        <v>0</v>
      </c>
      <c r="BJ1300" s="25" t="s">
        <v>78</v>
      </c>
      <c r="BK1300" s="214">
        <f>ROUND(I1300*H1300,2)</f>
        <v>0</v>
      </c>
      <c r="BL1300" s="25" t="s">
        <v>291</v>
      </c>
      <c r="BM1300" s="25" t="s">
        <v>2046</v>
      </c>
    </row>
    <row r="1301" spans="2:51" s="12" customFormat="1" ht="27">
      <c r="B1301" s="215"/>
      <c r="C1301" s="216"/>
      <c r="D1301" s="217" t="s">
        <v>219</v>
      </c>
      <c r="E1301" s="218" t="s">
        <v>21</v>
      </c>
      <c r="F1301" s="219" t="s">
        <v>2047</v>
      </c>
      <c r="G1301" s="216"/>
      <c r="H1301" s="220">
        <v>9.821</v>
      </c>
      <c r="I1301" s="221"/>
      <c r="J1301" s="216"/>
      <c r="K1301" s="216"/>
      <c r="L1301" s="222"/>
      <c r="M1301" s="223"/>
      <c r="N1301" s="224"/>
      <c r="O1301" s="224"/>
      <c r="P1301" s="224"/>
      <c r="Q1301" s="224"/>
      <c r="R1301" s="224"/>
      <c r="S1301" s="224"/>
      <c r="T1301" s="225"/>
      <c r="AT1301" s="226" t="s">
        <v>219</v>
      </c>
      <c r="AU1301" s="226" t="s">
        <v>80</v>
      </c>
      <c r="AV1301" s="12" t="s">
        <v>80</v>
      </c>
      <c r="AW1301" s="12" t="s">
        <v>35</v>
      </c>
      <c r="AX1301" s="12" t="s">
        <v>71</v>
      </c>
      <c r="AY1301" s="226" t="s">
        <v>210</v>
      </c>
    </row>
    <row r="1302" spans="2:51" s="13" customFormat="1" ht="13.5">
      <c r="B1302" s="227"/>
      <c r="C1302" s="228"/>
      <c r="D1302" s="217" t="s">
        <v>219</v>
      </c>
      <c r="E1302" s="229" t="s">
        <v>21</v>
      </c>
      <c r="F1302" s="230" t="s">
        <v>240</v>
      </c>
      <c r="G1302" s="228"/>
      <c r="H1302" s="231">
        <v>9.821</v>
      </c>
      <c r="I1302" s="232"/>
      <c r="J1302" s="228"/>
      <c r="K1302" s="228"/>
      <c r="L1302" s="233"/>
      <c r="M1302" s="234"/>
      <c r="N1302" s="235"/>
      <c r="O1302" s="235"/>
      <c r="P1302" s="235"/>
      <c r="Q1302" s="235"/>
      <c r="R1302" s="235"/>
      <c r="S1302" s="235"/>
      <c r="T1302" s="236"/>
      <c r="AT1302" s="237" t="s">
        <v>219</v>
      </c>
      <c r="AU1302" s="237" t="s">
        <v>80</v>
      </c>
      <c r="AV1302" s="13" t="s">
        <v>217</v>
      </c>
      <c r="AW1302" s="13" t="s">
        <v>35</v>
      </c>
      <c r="AX1302" s="13" t="s">
        <v>78</v>
      </c>
      <c r="AY1302" s="237" t="s">
        <v>210</v>
      </c>
    </row>
    <row r="1303" spans="2:65" s="1" customFormat="1" ht="16.5" customHeight="1">
      <c r="B1303" s="41"/>
      <c r="C1303" s="238" t="s">
        <v>2048</v>
      </c>
      <c r="D1303" s="238" t="s">
        <v>302</v>
      </c>
      <c r="E1303" s="239" t="s">
        <v>2049</v>
      </c>
      <c r="F1303" s="240" t="s">
        <v>2050</v>
      </c>
      <c r="G1303" s="241" t="s">
        <v>322</v>
      </c>
      <c r="H1303" s="242">
        <v>14.732</v>
      </c>
      <c r="I1303" s="243"/>
      <c r="J1303" s="244">
        <f>ROUND(I1303*H1303,2)</f>
        <v>0</v>
      </c>
      <c r="K1303" s="240" t="s">
        <v>762</v>
      </c>
      <c r="L1303" s="245"/>
      <c r="M1303" s="246" t="s">
        <v>21</v>
      </c>
      <c r="N1303" s="247" t="s">
        <v>42</v>
      </c>
      <c r="O1303" s="42"/>
      <c r="P1303" s="212">
        <f>O1303*H1303</f>
        <v>0</v>
      </c>
      <c r="Q1303" s="212">
        <v>0.001</v>
      </c>
      <c r="R1303" s="212">
        <f>Q1303*H1303</f>
        <v>0.014732</v>
      </c>
      <c r="S1303" s="212">
        <v>0</v>
      </c>
      <c r="T1303" s="213">
        <f>S1303*H1303</f>
        <v>0</v>
      </c>
      <c r="AR1303" s="25" t="s">
        <v>372</v>
      </c>
      <c r="AT1303" s="25" t="s">
        <v>302</v>
      </c>
      <c r="AU1303" s="25" t="s">
        <v>80</v>
      </c>
      <c r="AY1303" s="25" t="s">
        <v>210</v>
      </c>
      <c r="BE1303" s="214">
        <f>IF(N1303="základní",J1303,0)</f>
        <v>0</v>
      </c>
      <c r="BF1303" s="214">
        <f>IF(N1303="snížená",J1303,0)</f>
        <v>0</v>
      </c>
      <c r="BG1303" s="214">
        <f>IF(N1303="zákl. přenesená",J1303,0)</f>
        <v>0</v>
      </c>
      <c r="BH1303" s="214">
        <f>IF(N1303="sníž. přenesená",J1303,0)</f>
        <v>0</v>
      </c>
      <c r="BI1303" s="214">
        <f>IF(N1303="nulová",J1303,0)</f>
        <v>0</v>
      </c>
      <c r="BJ1303" s="25" t="s">
        <v>78</v>
      </c>
      <c r="BK1303" s="214">
        <f>ROUND(I1303*H1303,2)</f>
        <v>0</v>
      </c>
      <c r="BL1303" s="25" t="s">
        <v>291</v>
      </c>
      <c r="BM1303" s="25" t="s">
        <v>2051</v>
      </c>
    </row>
    <row r="1304" spans="2:51" s="12" customFormat="1" ht="13.5">
      <c r="B1304" s="215"/>
      <c r="C1304" s="216"/>
      <c r="D1304" s="217" t="s">
        <v>219</v>
      </c>
      <c r="E1304" s="216"/>
      <c r="F1304" s="219" t="s">
        <v>2052</v>
      </c>
      <c r="G1304" s="216"/>
      <c r="H1304" s="220">
        <v>14.732</v>
      </c>
      <c r="I1304" s="221"/>
      <c r="J1304" s="216"/>
      <c r="K1304" s="216"/>
      <c r="L1304" s="222"/>
      <c r="M1304" s="223"/>
      <c r="N1304" s="224"/>
      <c r="O1304" s="224"/>
      <c r="P1304" s="224"/>
      <c r="Q1304" s="224"/>
      <c r="R1304" s="224"/>
      <c r="S1304" s="224"/>
      <c r="T1304" s="225"/>
      <c r="AT1304" s="226" t="s">
        <v>219</v>
      </c>
      <c r="AU1304" s="226" t="s">
        <v>80</v>
      </c>
      <c r="AV1304" s="12" t="s">
        <v>80</v>
      </c>
      <c r="AW1304" s="12" t="s">
        <v>6</v>
      </c>
      <c r="AX1304" s="12" t="s">
        <v>78</v>
      </c>
      <c r="AY1304" s="226" t="s">
        <v>210</v>
      </c>
    </row>
    <row r="1305" spans="2:65" s="1" customFormat="1" ht="25.5" customHeight="1">
      <c r="B1305" s="41"/>
      <c r="C1305" s="203" t="s">
        <v>2053</v>
      </c>
      <c r="D1305" s="203" t="s">
        <v>212</v>
      </c>
      <c r="E1305" s="204" t="s">
        <v>2054</v>
      </c>
      <c r="F1305" s="205" t="s">
        <v>2055</v>
      </c>
      <c r="G1305" s="206" t="s">
        <v>226</v>
      </c>
      <c r="H1305" s="207">
        <v>63</v>
      </c>
      <c r="I1305" s="208"/>
      <c r="J1305" s="209">
        <f>ROUND(I1305*H1305,2)</f>
        <v>0</v>
      </c>
      <c r="K1305" s="205" t="s">
        <v>216</v>
      </c>
      <c r="L1305" s="61"/>
      <c r="M1305" s="210" t="s">
        <v>21</v>
      </c>
      <c r="N1305" s="211" t="s">
        <v>42</v>
      </c>
      <c r="O1305" s="42"/>
      <c r="P1305" s="212">
        <f>O1305*H1305</f>
        <v>0</v>
      </c>
      <c r="Q1305" s="212">
        <v>0</v>
      </c>
      <c r="R1305" s="212">
        <f>Q1305*H1305</f>
        <v>0</v>
      </c>
      <c r="S1305" s="212">
        <v>0</v>
      </c>
      <c r="T1305" s="213">
        <f>S1305*H1305</f>
        <v>0</v>
      </c>
      <c r="AR1305" s="25" t="s">
        <v>291</v>
      </c>
      <c r="AT1305" s="25" t="s">
        <v>212</v>
      </c>
      <c r="AU1305" s="25" t="s">
        <v>80</v>
      </c>
      <c r="AY1305" s="25" t="s">
        <v>210</v>
      </c>
      <c r="BE1305" s="214">
        <f>IF(N1305="základní",J1305,0)</f>
        <v>0</v>
      </c>
      <c r="BF1305" s="214">
        <f>IF(N1305="snížená",J1305,0)</f>
        <v>0</v>
      </c>
      <c r="BG1305" s="214">
        <f>IF(N1305="zákl. přenesená",J1305,0)</f>
        <v>0</v>
      </c>
      <c r="BH1305" s="214">
        <f>IF(N1305="sníž. přenesená",J1305,0)</f>
        <v>0</v>
      </c>
      <c r="BI1305" s="214">
        <f>IF(N1305="nulová",J1305,0)</f>
        <v>0</v>
      </c>
      <c r="BJ1305" s="25" t="s">
        <v>78</v>
      </c>
      <c r="BK1305" s="214">
        <f>ROUND(I1305*H1305,2)</f>
        <v>0</v>
      </c>
      <c r="BL1305" s="25" t="s">
        <v>291</v>
      </c>
      <c r="BM1305" s="25" t="s">
        <v>2056</v>
      </c>
    </row>
    <row r="1306" spans="2:51" s="12" customFormat="1" ht="13.5">
      <c r="B1306" s="215"/>
      <c r="C1306" s="216"/>
      <c r="D1306" s="217" t="s">
        <v>219</v>
      </c>
      <c r="E1306" s="218" t="s">
        <v>21</v>
      </c>
      <c r="F1306" s="219" t="s">
        <v>2057</v>
      </c>
      <c r="G1306" s="216"/>
      <c r="H1306" s="220">
        <v>9.515</v>
      </c>
      <c r="I1306" s="221"/>
      <c r="J1306" s="216"/>
      <c r="K1306" s="216"/>
      <c r="L1306" s="222"/>
      <c r="M1306" s="223"/>
      <c r="N1306" s="224"/>
      <c r="O1306" s="224"/>
      <c r="P1306" s="224"/>
      <c r="Q1306" s="224"/>
      <c r="R1306" s="224"/>
      <c r="S1306" s="224"/>
      <c r="T1306" s="225"/>
      <c r="AT1306" s="226" t="s">
        <v>219</v>
      </c>
      <c r="AU1306" s="226" t="s">
        <v>80</v>
      </c>
      <c r="AV1306" s="12" t="s">
        <v>80</v>
      </c>
      <c r="AW1306" s="12" t="s">
        <v>35</v>
      </c>
      <c r="AX1306" s="12" t="s">
        <v>71</v>
      </c>
      <c r="AY1306" s="226" t="s">
        <v>210</v>
      </c>
    </row>
    <row r="1307" spans="2:51" s="12" customFormat="1" ht="13.5">
      <c r="B1307" s="215"/>
      <c r="C1307" s="216"/>
      <c r="D1307" s="217" t="s">
        <v>219</v>
      </c>
      <c r="E1307" s="218" t="s">
        <v>21</v>
      </c>
      <c r="F1307" s="219" t="s">
        <v>2058</v>
      </c>
      <c r="G1307" s="216"/>
      <c r="H1307" s="220">
        <v>14.115</v>
      </c>
      <c r="I1307" s="221"/>
      <c r="J1307" s="216"/>
      <c r="K1307" s="216"/>
      <c r="L1307" s="222"/>
      <c r="M1307" s="223"/>
      <c r="N1307" s="224"/>
      <c r="O1307" s="224"/>
      <c r="P1307" s="224"/>
      <c r="Q1307" s="224"/>
      <c r="R1307" s="224"/>
      <c r="S1307" s="224"/>
      <c r="T1307" s="225"/>
      <c r="AT1307" s="226" t="s">
        <v>219</v>
      </c>
      <c r="AU1307" s="226" t="s">
        <v>80</v>
      </c>
      <c r="AV1307" s="12" t="s">
        <v>80</v>
      </c>
      <c r="AW1307" s="12" t="s">
        <v>35</v>
      </c>
      <c r="AX1307" s="12" t="s">
        <v>71</v>
      </c>
      <c r="AY1307" s="226" t="s">
        <v>210</v>
      </c>
    </row>
    <row r="1308" spans="2:51" s="12" customFormat="1" ht="13.5">
      <c r="B1308" s="215"/>
      <c r="C1308" s="216"/>
      <c r="D1308" s="217" t="s">
        <v>219</v>
      </c>
      <c r="E1308" s="218" t="s">
        <v>21</v>
      </c>
      <c r="F1308" s="219" t="s">
        <v>2059</v>
      </c>
      <c r="G1308" s="216"/>
      <c r="H1308" s="220">
        <v>20.06</v>
      </c>
      <c r="I1308" s="221"/>
      <c r="J1308" s="216"/>
      <c r="K1308" s="216"/>
      <c r="L1308" s="222"/>
      <c r="M1308" s="223"/>
      <c r="N1308" s="224"/>
      <c r="O1308" s="224"/>
      <c r="P1308" s="224"/>
      <c r="Q1308" s="224"/>
      <c r="R1308" s="224"/>
      <c r="S1308" s="224"/>
      <c r="T1308" s="225"/>
      <c r="AT1308" s="226" t="s">
        <v>219</v>
      </c>
      <c r="AU1308" s="226" t="s">
        <v>80</v>
      </c>
      <c r="AV1308" s="12" t="s">
        <v>80</v>
      </c>
      <c r="AW1308" s="12" t="s">
        <v>35</v>
      </c>
      <c r="AX1308" s="12" t="s">
        <v>71</v>
      </c>
      <c r="AY1308" s="226" t="s">
        <v>210</v>
      </c>
    </row>
    <row r="1309" spans="2:51" s="12" customFormat="1" ht="13.5">
      <c r="B1309" s="215"/>
      <c r="C1309" s="216"/>
      <c r="D1309" s="217" t="s">
        <v>219</v>
      </c>
      <c r="E1309" s="218" t="s">
        <v>21</v>
      </c>
      <c r="F1309" s="219" t="s">
        <v>2060</v>
      </c>
      <c r="G1309" s="216"/>
      <c r="H1309" s="220">
        <v>16.11</v>
      </c>
      <c r="I1309" s="221"/>
      <c r="J1309" s="216"/>
      <c r="K1309" s="216"/>
      <c r="L1309" s="222"/>
      <c r="M1309" s="223"/>
      <c r="N1309" s="224"/>
      <c r="O1309" s="224"/>
      <c r="P1309" s="224"/>
      <c r="Q1309" s="224"/>
      <c r="R1309" s="224"/>
      <c r="S1309" s="224"/>
      <c r="T1309" s="225"/>
      <c r="AT1309" s="226" t="s">
        <v>219</v>
      </c>
      <c r="AU1309" s="226" t="s">
        <v>80</v>
      </c>
      <c r="AV1309" s="12" t="s">
        <v>80</v>
      </c>
      <c r="AW1309" s="12" t="s">
        <v>35</v>
      </c>
      <c r="AX1309" s="12" t="s">
        <v>71</v>
      </c>
      <c r="AY1309" s="226" t="s">
        <v>210</v>
      </c>
    </row>
    <row r="1310" spans="2:51" s="12" customFormat="1" ht="13.5">
      <c r="B1310" s="215"/>
      <c r="C1310" s="216"/>
      <c r="D1310" s="217" t="s">
        <v>219</v>
      </c>
      <c r="E1310" s="218" t="s">
        <v>21</v>
      </c>
      <c r="F1310" s="219" t="s">
        <v>2061</v>
      </c>
      <c r="G1310" s="216"/>
      <c r="H1310" s="220">
        <v>3.2</v>
      </c>
      <c r="I1310" s="221"/>
      <c r="J1310" s="216"/>
      <c r="K1310" s="216"/>
      <c r="L1310" s="222"/>
      <c r="M1310" s="223"/>
      <c r="N1310" s="224"/>
      <c r="O1310" s="224"/>
      <c r="P1310" s="224"/>
      <c r="Q1310" s="224"/>
      <c r="R1310" s="224"/>
      <c r="S1310" s="224"/>
      <c r="T1310" s="225"/>
      <c r="AT1310" s="226" t="s">
        <v>219</v>
      </c>
      <c r="AU1310" s="226" t="s">
        <v>80</v>
      </c>
      <c r="AV1310" s="12" t="s">
        <v>80</v>
      </c>
      <c r="AW1310" s="12" t="s">
        <v>35</v>
      </c>
      <c r="AX1310" s="12" t="s">
        <v>71</v>
      </c>
      <c r="AY1310" s="226" t="s">
        <v>210</v>
      </c>
    </row>
    <row r="1311" spans="2:51" s="13" customFormat="1" ht="13.5">
      <c r="B1311" s="227"/>
      <c r="C1311" s="228"/>
      <c r="D1311" s="217" t="s">
        <v>219</v>
      </c>
      <c r="E1311" s="229" t="s">
        <v>21</v>
      </c>
      <c r="F1311" s="230" t="s">
        <v>240</v>
      </c>
      <c r="G1311" s="228"/>
      <c r="H1311" s="231">
        <v>63</v>
      </c>
      <c r="I1311" s="232"/>
      <c r="J1311" s="228"/>
      <c r="K1311" s="228"/>
      <c r="L1311" s="233"/>
      <c r="M1311" s="234"/>
      <c r="N1311" s="235"/>
      <c r="O1311" s="235"/>
      <c r="P1311" s="235"/>
      <c r="Q1311" s="235"/>
      <c r="R1311" s="235"/>
      <c r="S1311" s="235"/>
      <c r="T1311" s="236"/>
      <c r="AT1311" s="237" t="s">
        <v>219</v>
      </c>
      <c r="AU1311" s="237" t="s">
        <v>80</v>
      </c>
      <c r="AV1311" s="13" t="s">
        <v>217</v>
      </c>
      <c r="AW1311" s="13" t="s">
        <v>35</v>
      </c>
      <c r="AX1311" s="13" t="s">
        <v>78</v>
      </c>
      <c r="AY1311" s="237" t="s">
        <v>210</v>
      </c>
    </row>
    <row r="1312" spans="2:65" s="1" customFormat="1" ht="16.5" customHeight="1">
      <c r="B1312" s="41"/>
      <c r="C1312" s="238" t="s">
        <v>2062</v>
      </c>
      <c r="D1312" s="238" t="s">
        <v>302</v>
      </c>
      <c r="E1312" s="239" t="s">
        <v>2063</v>
      </c>
      <c r="F1312" s="240" t="s">
        <v>2064</v>
      </c>
      <c r="G1312" s="241" t="s">
        <v>322</v>
      </c>
      <c r="H1312" s="242">
        <v>252</v>
      </c>
      <c r="I1312" s="243"/>
      <c r="J1312" s="244">
        <f>ROUND(I1312*H1312,2)</f>
        <v>0</v>
      </c>
      <c r="K1312" s="240" t="s">
        <v>216</v>
      </c>
      <c r="L1312" s="245"/>
      <c r="M1312" s="246" t="s">
        <v>21</v>
      </c>
      <c r="N1312" s="247" t="s">
        <v>42</v>
      </c>
      <c r="O1312" s="42"/>
      <c r="P1312" s="212">
        <f>O1312*H1312</f>
        <v>0</v>
      </c>
      <c r="Q1312" s="212">
        <v>0.001</v>
      </c>
      <c r="R1312" s="212">
        <f>Q1312*H1312</f>
        <v>0.252</v>
      </c>
      <c r="S1312" s="212">
        <v>0</v>
      </c>
      <c r="T1312" s="213">
        <f>S1312*H1312</f>
        <v>0</v>
      </c>
      <c r="AR1312" s="25" t="s">
        <v>372</v>
      </c>
      <c r="AT1312" s="25" t="s">
        <v>302</v>
      </c>
      <c r="AU1312" s="25" t="s">
        <v>80</v>
      </c>
      <c r="AY1312" s="25" t="s">
        <v>210</v>
      </c>
      <c r="BE1312" s="214">
        <f>IF(N1312="základní",J1312,0)</f>
        <v>0</v>
      </c>
      <c r="BF1312" s="214">
        <f>IF(N1312="snížená",J1312,0)</f>
        <v>0</v>
      </c>
      <c r="BG1312" s="214">
        <f>IF(N1312="zákl. přenesená",J1312,0)</f>
        <v>0</v>
      </c>
      <c r="BH1312" s="214">
        <f>IF(N1312="sníž. přenesená",J1312,0)</f>
        <v>0</v>
      </c>
      <c r="BI1312" s="214">
        <f>IF(N1312="nulová",J1312,0)</f>
        <v>0</v>
      </c>
      <c r="BJ1312" s="25" t="s">
        <v>78</v>
      </c>
      <c r="BK1312" s="214">
        <f>ROUND(I1312*H1312,2)</f>
        <v>0</v>
      </c>
      <c r="BL1312" s="25" t="s">
        <v>291</v>
      </c>
      <c r="BM1312" s="25" t="s">
        <v>2065</v>
      </c>
    </row>
    <row r="1313" spans="2:51" s="12" customFormat="1" ht="13.5">
      <c r="B1313" s="215"/>
      <c r="C1313" s="216"/>
      <c r="D1313" s="217" t="s">
        <v>219</v>
      </c>
      <c r="E1313" s="216"/>
      <c r="F1313" s="219" t="s">
        <v>2066</v>
      </c>
      <c r="G1313" s="216"/>
      <c r="H1313" s="220">
        <v>252</v>
      </c>
      <c r="I1313" s="221"/>
      <c r="J1313" s="216"/>
      <c r="K1313" s="216"/>
      <c r="L1313" s="222"/>
      <c r="M1313" s="223"/>
      <c r="N1313" s="224"/>
      <c r="O1313" s="224"/>
      <c r="P1313" s="224"/>
      <c r="Q1313" s="224"/>
      <c r="R1313" s="224"/>
      <c r="S1313" s="224"/>
      <c r="T1313" s="225"/>
      <c r="AT1313" s="226" t="s">
        <v>219</v>
      </c>
      <c r="AU1313" s="226" t="s">
        <v>80</v>
      </c>
      <c r="AV1313" s="12" t="s">
        <v>80</v>
      </c>
      <c r="AW1313" s="12" t="s">
        <v>6</v>
      </c>
      <c r="AX1313" s="12" t="s">
        <v>78</v>
      </c>
      <c r="AY1313" s="226" t="s">
        <v>210</v>
      </c>
    </row>
    <row r="1314" spans="2:65" s="1" customFormat="1" ht="16.5" customHeight="1">
      <c r="B1314" s="41"/>
      <c r="C1314" s="203" t="s">
        <v>2067</v>
      </c>
      <c r="D1314" s="203" t="s">
        <v>212</v>
      </c>
      <c r="E1314" s="204" t="s">
        <v>2068</v>
      </c>
      <c r="F1314" s="205" t="s">
        <v>2069</v>
      </c>
      <c r="G1314" s="206" t="s">
        <v>226</v>
      </c>
      <c r="H1314" s="207">
        <v>73.238</v>
      </c>
      <c r="I1314" s="208"/>
      <c r="J1314" s="209">
        <f>ROUND(I1314*H1314,2)</f>
        <v>0</v>
      </c>
      <c r="K1314" s="205" t="s">
        <v>216</v>
      </c>
      <c r="L1314" s="61"/>
      <c r="M1314" s="210" t="s">
        <v>21</v>
      </c>
      <c r="N1314" s="211" t="s">
        <v>42</v>
      </c>
      <c r="O1314" s="42"/>
      <c r="P1314" s="212">
        <f>O1314*H1314</f>
        <v>0</v>
      </c>
      <c r="Q1314" s="212">
        <v>0</v>
      </c>
      <c r="R1314" s="212">
        <f>Q1314*H1314</f>
        <v>0</v>
      </c>
      <c r="S1314" s="212">
        <v>0</v>
      </c>
      <c r="T1314" s="213">
        <f>S1314*H1314</f>
        <v>0</v>
      </c>
      <c r="AR1314" s="25" t="s">
        <v>291</v>
      </c>
      <c r="AT1314" s="25" t="s">
        <v>212</v>
      </c>
      <c r="AU1314" s="25" t="s">
        <v>80</v>
      </c>
      <c r="AY1314" s="25" t="s">
        <v>210</v>
      </c>
      <c r="BE1314" s="214">
        <f>IF(N1314="základní",J1314,0)</f>
        <v>0</v>
      </c>
      <c r="BF1314" s="214">
        <f>IF(N1314="snížená",J1314,0)</f>
        <v>0</v>
      </c>
      <c r="BG1314" s="214">
        <f>IF(N1314="zákl. přenesená",J1314,0)</f>
        <v>0</v>
      </c>
      <c r="BH1314" s="214">
        <f>IF(N1314="sníž. přenesená",J1314,0)</f>
        <v>0</v>
      </c>
      <c r="BI1314" s="214">
        <f>IF(N1314="nulová",J1314,0)</f>
        <v>0</v>
      </c>
      <c r="BJ1314" s="25" t="s">
        <v>78</v>
      </c>
      <c r="BK1314" s="214">
        <f>ROUND(I1314*H1314,2)</f>
        <v>0</v>
      </c>
      <c r="BL1314" s="25" t="s">
        <v>291</v>
      </c>
      <c r="BM1314" s="25" t="s">
        <v>2070</v>
      </c>
    </row>
    <row r="1315" spans="2:51" s="12" customFormat="1" ht="13.5">
      <c r="B1315" s="215"/>
      <c r="C1315" s="216"/>
      <c r="D1315" s="217" t="s">
        <v>219</v>
      </c>
      <c r="E1315" s="218" t="s">
        <v>21</v>
      </c>
      <c r="F1315" s="219" t="s">
        <v>2071</v>
      </c>
      <c r="G1315" s="216"/>
      <c r="H1315" s="220">
        <v>42.768</v>
      </c>
      <c r="I1315" s="221"/>
      <c r="J1315" s="216"/>
      <c r="K1315" s="216"/>
      <c r="L1315" s="222"/>
      <c r="M1315" s="223"/>
      <c r="N1315" s="224"/>
      <c r="O1315" s="224"/>
      <c r="P1315" s="224"/>
      <c r="Q1315" s="224"/>
      <c r="R1315" s="224"/>
      <c r="S1315" s="224"/>
      <c r="T1315" s="225"/>
      <c r="AT1315" s="226" t="s">
        <v>219</v>
      </c>
      <c r="AU1315" s="226" t="s">
        <v>80</v>
      </c>
      <c r="AV1315" s="12" t="s">
        <v>80</v>
      </c>
      <c r="AW1315" s="12" t="s">
        <v>35</v>
      </c>
      <c r="AX1315" s="12" t="s">
        <v>71</v>
      </c>
      <c r="AY1315" s="226" t="s">
        <v>210</v>
      </c>
    </row>
    <row r="1316" spans="2:51" s="12" customFormat="1" ht="13.5">
      <c r="B1316" s="215"/>
      <c r="C1316" s="216"/>
      <c r="D1316" s="217" t="s">
        <v>219</v>
      </c>
      <c r="E1316" s="218" t="s">
        <v>21</v>
      </c>
      <c r="F1316" s="219" t="s">
        <v>382</v>
      </c>
      <c r="G1316" s="216"/>
      <c r="H1316" s="220">
        <v>30.47</v>
      </c>
      <c r="I1316" s="221"/>
      <c r="J1316" s="216"/>
      <c r="K1316" s="216"/>
      <c r="L1316" s="222"/>
      <c r="M1316" s="223"/>
      <c r="N1316" s="224"/>
      <c r="O1316" s="224"/>
      <c r="P1316" s="224"/>
      <c r="Q1316" s="224"/>
      <c r="R1316" s="224"/>
      <c r="S1316" s="224"/>
      <c r="T1316" s="225"/>
      <c r="AT1316" s="226" t="s">
        <v>219</v>
      </c>
      <c r="AU1316" s="226" t="s">
        <v>80</v>
      </c>
      <c r="AV1316" s="12" t="s">
        <v>80</v>
      </c>
      <c r="AW1316" s="12" t="s">
        <v>35</v>
      </c>
      <c r="AX1316" s="12" t="s">
        <v>71</v>
      </c>
      <c r="AY1316" s="226" t="s">
        <v>210</v>
      </c>
    </row>
    <row r="1317" spans="2:51" s="13" customFormat="1" ht="13.5">
      <c r="B1317" s="227"/>
      <c r="C1317" s="228"/>
      <c r="D1317" s="217" t="s">
        <v>219</v>
      </c>
      <c r="E1317" s="229" t="s">
        <v>21</v>
      </c>
      <c r="F1317" s="230" t="s">
        <v>240</v>
      </c>
      <c r="G1317" s="228"/>
      <c r="H1317" s="231">
        <v>73.238</v>
      </c>
      <c r="I1317" s="232"/>
      <c r="J1317" s="228"/>
      <c r="K1317" s="228"/>
      <c r="L1317" s="233"/>
      <c r="M1317" s="234"/>
      <c r="N1317" s="235"/>
      <c r="O1317" s="235"/>
      <c r="P1317" s="235"/>
      <c r="Q1317" s="235"/>
      <c r="R1317" s="235"/>
      <c r="S1317" s="235"/>
      <c r="T1317" s="236"/>
      <c r="AT1317" s="237" t="s">
        <v>219</v>
      </c>
      <c r="AU1317" s="237" t="s">
        <v>80</v>
      </c>
      <c r="AV1317" s="13" t="s">
        <v>217</v>
      </c>
      <c r="AW1317" s="13" t="s">
        <v>35</v>
      </c>
      <c r="AX1317" s="13" t="s">
        <v>78</v>
      </c>
      <c r="AY1317" s="237" t="s">
        <v>210</v>
      </c>
    </row>
    <row r="1318" spans="2:65" s="1" customFormat="1" ht="16.5" customHeight="1">
      <c r="B1318" s="41"/>
      <c r="C1318" s="238" t="s">
        <v>2072</v>
      </c>
      <c r="D1318" s="238" t="s">
        <v>302</v>
      </c>
      <c r="E1318" s="239" t="s">
        <v>2039</v>
      </c>
      <c r="F1318" s="240" t="s">
        <v>2040</v>
      </c>
      <c r="G1318" s="241" t="s">
        <v>274</v>
      </c>
      <c r="H1318" s="242">
        <v>0.026</v>
      </c>
      <c r="I1318" s="243"/>
      <c r="J1318" s="244">
        <f>ROUND(I1318*H1318,2)</f>
        <v>0</v>
      </c>
      <c r="K1318" s="240" t="s">
        <v>216</v>
      </c>
      <c r="L1318" s="245"/>
      <c r="M1318" s="246" t="s">
        <v>21</v>
      </c>
      <c r="N1318" s="247" t="s">
        <v>42</v>
      </c>
      <c r="O1318" s="42"/>
      <c r="P1318" s="212">
        <f>O1318*H1318</f>
        <v>0</v>
      </c>
      <c r="Q1318" s="212">
        <v>1</v>
      </c>
      <c r="R1318" s="212">
        <f>Q1318*H1318</f>
        <v>0.026</v>
      </c>
      <c r="S1318" s="212">
        <v>0</v>
      </c>
      <c r="T1318" s="213">
        <f>S1318*H1318</f>
        <v>0</v>
      </c>
      <c r="AR1318" s="25" t="s">
        <v>372</v>
      </c>
      <c r="AT1318" s="25" t="s">
        <v>302</v>
      </c>
      <c r="AU1318" s="25" t="s">
        <v>80</v>
      </c>
      <c r="AY1318" s="25" t="s">
        <v>210</v>
      </c>
      <c r="BE1318" s="214">
        <f>IF(N1318="základní",J1318,0)</f>
        <v>0</v>
      </c>
      <c r="BF1318" s="214">
        <f>IF(N1318="snížená",J1318,0)</f>
        <v>0</v>
      </c>
      <c r="BG1318" s="214">
        <f>IF(N1318="zákl. přenesená",J1318,0)</f>
        <v>0</v>
      </c>
      <c r="BH1318" s="214">
        <f>IF(N1318="sníž. přenesená",J1318,0)</f>
        <v>0</v>
      </c>
      <c r="BI1318" s="214">
        <f>IF(N1318="nulová",J1318,0)</f>
        <v>0</v>
      </c>
      <c r="BJ1318" s="25" t="s">
        <v>78</v>
      </c>
      <c r="BK1318" s="214">
        <f>ROUND(I1318*H1318,2)</f>
        <v>0</v>
      </c>
      <c r="BL1318" s="25" t="s">
        <v>291</v>
      </c>
      <c r="BM1318" s="25" t="s">
        <v>2073</v>
      </c>
    </row>
    <row r="1319" spans="2:51" s="12" customFormat="1" ht="13.5">
      <c r="B1319" s="215"/>
      <c r="C1319" s="216"/>
      <c r="D1319" s="217" t="s">
        <v>219</v>
      </c>
      <c r="E1319" s="216"/>
      <c r="F1319" s="219" t="s">
        <v>2074</v>
      </c>
      <c r="G1319" s="216"/>
      <c r="H1319" s="220">
        <v>0.026</v>
      </c>
      <c r="I1319" s="221"/>
      <c r="J1319" s="216"/>
      <c r="K1319" s="216"/>
      <c r="L1319" s="222"/>
      <c r="M1319" s="223"/>
      <c r="N1319" s="224"/>
      <c r="O1319" s="224"/>
      <c r="P1319" s="224"/>
      <c r="Q1319" s="224"/>
      <c r="R1319" s="224"/>
      <c r="S1319" s="224"/>
      <c r="T1319" s="225"/>
      <c r="AT1319" s="226" t="s">
        <v>219</v>
      </c>
      <c r="AU1319" s="226" t="s">
        <v>80</v>
      </c>
      <c r="AV1319" s="12" t="s">
        <v>80</v>
      </c>
      <c r="AW1319" s="12" t="s">
        <v>6</v>
      </c>
      <c r="AX1319" s="12" t="s">
        <v>78</v>
      </c>
      <c r="AY1319" s="226" t="s">
        <v>210</v>
      </c>
    </row>
    <row r="1320" spans="2:65" s="1" customFormat="1" ht="25.5" customHeight="1">
      <c r="B1320" s="41"/>
      <c r="C1320" s="203" t="s">
        <v>2075</v>
      </c>
      <c r="D1320" s="203" t="s">
        <v>212</v>
      </c>
      <c r="E1320" s="204" t="s">
        <v>2076</v>
      </c>
      <c r="F1320" s="205" t="s">
        <v>2077</v>
      </c>
      <c r="G1320" s="206" t="s">
        <v>226</v>
      </c>
      <c r="H1320" s="207">
        <v>54.72</v>
      </c>
      <c r="I1320" s="208"/>
      <c r="J1320" s="209">
        <f>ROUND(I1320*H1320,2)</f>
        <v>0</v>
      </c>
      <c r="K1320" s="205" t="s">
        <v>216</v>
      </c>
      <c r="L1320" s="61"/>
      <c r="M1320" s="210" t="s">
        <v>21</v>
      </c>
      <c r="N1320" s="211" t="s">
        <v>42</v>
      </c>
      <c r="O1320" s="42"/>
      <c r="P1320" s="212">
        <f>O1320*H1320</f>
        <v>0</v>
      </c>
      <c r="Q1320" s="212">
        <v>0</v>
      </c>
      <c r="R1320" s="212">
        <f>Q1320*H1320</f>
        <v>0</v>
      </c>
      <c r="S1320" s="212">
        <v>0</v>
      </c>
      <c r="T1320" s="213">
        <f>S1320*H1320</f>
        <v>0</v>
      </c>
      <c r="AR1320" s="25" t="s">
        <v>291</v>
      </c>
      <c r="AT1320" s="25" t="s">
        <v>212</v>
      </c>
      <c r="AU1320" s="25" t="s">
        <v>80</v>
      </c>
      <c r="AY1320" s="25" t="s">
        <v>210</v>
      </c>
      <c r="BE1320" s="214">
        <f>IF(N1320="základní",J1320,0)</f>
        <v>0</v>
      </c>
      <c r="BF1320" s="214">
        <f>IF(N1320="snížená",J1320,0)</f>
        <v>0</v>
      </c>
      <c r="BG1320" s="214">
        <f>IF(N1320="zákl. přenesená",J1320,0)</f>
        <v>0</v>
      </c>
      <c r="BH1320" s="214">
        <f>IF(N1320="sníž. přenesená",J1320,0)</f>
        <v>0</v>
      </c>
      <c r="BI1320" s="214">
        <f>IF(N1320="nulová",J1320,0)</f>
        <v>0</v>
      </c>
      <c r="BJ1320" s="25" t="s">
        <v>78</v>
      </c>
      <c r="BK1320" s="214">
        <f>ROUND(I1320*H1320,2)</f>
        <v>0</v>
      </c>
      <c r="BL1320" s="25" t="s">
        <v>291</v>
      </c>
      <c r="BM1320" s="25" t="s">
        <v>2078</v>
      </c>
    </row>
    <row r="1321" spans="2:51" s="12" customFormat="1" ht="13.5">
      <c r="B1321" s="215"/>
      <c r="C1321" s="216"/>
      <c r="D1321" s="217" t="s">
        <v>219</v>
      </c>
      <c r="E1321" s="218" t="s">
        <v>21</v>
      </c>
      <c r="F1321" s="219" t="s">
        <v>2079</v>
      </c>
      <c r="G1321" s="216"/>
      <c r="H1321" s="220">
        <v>1.235</v>
      </c>
      <c r="I1321" s="221"/>
      <c r="J1321" s="216"/>
      <c r="K1321" s="216"/>
      <c r="L1321" s="222"/>
      <c r="M1321" s="223"/>
      <c r="N1321" s="224"/>
      <c r="O1321" s="224"/>
      <c r="P1321" s="224"/>
      <c r="Q1321" s="224"/>
      <c r="R1321" s="224"/>
      <c r="S1321" s="224"/>
      <c r="T1321" s="225"/>
      <c r="AT1321" s="226" t="s">
        <v>219</v>
      </c>
      <c r="AU1321" s="226" t="s">
        <v>80</v>
      </c>
      <c r="AV1321" s="12" t="s">
        <v>80</v>
      </c>
      <c r="AW1321" s="12" t="s">
        <v>35</v>
      </c>
      <c r="AX1321" s="12" t="s">
        <v>71</v>
      </c>
      <c r="AY1321" s="226" t="s">
        <v>210</v>
      </c>
    </row>
    <row r="1322" spans="2:51" s="12" customFormat="1" ht="13.5">
      <c r="B1322" s="215"/>
      <c r="C1322" s="216"/>
      <c r="D1322" s="217" t="s">
        <v>219</v>
      </c>
      <c r="E1322" s="218" t="s">
        <v>21</v>
      </c>
      <c r="F1322" s="219" t="s">
        <v>2058</v>
      </c>
      <c r="G1322" s="216"/>
      <c r="H1322" s="220">
        <v>14.115</v>
      </c>
      <c r="I1322" s="221"/>
      <c r="J1322" s="216"/>
      <c r="K1322" s="216"/>
      <c r="L1322" s="222"/>
      <c r="M1322" s="223"/>
      <c r="N1322" s="224"/>
      <c r="O1322" s="224"/>
      <c r="P1322" s="224"/>
      <c r="Q1322" s="224"/>
      <c r="R1322" s="224"/>
      <c r="S1322" s="224"/>
      <c r="T1322" s="225"/>
      <c r="AT1322" s="226" t="s">
        <v>219</v>
      </c>
      <c r="AU1322" s="226" t="s">
        <v>80</v>
      </c>
      <c r="AV1322" s="12" t="s">
        <v>80</v>
      </c>
      <c r="AW1322" s="12" t="s">
        <v>35</v>
      </c>
      <c r="AX1322" s="12" t="s">
        <v>71</v>
      </c>
      <c r="AY1322" s="226" t="s">
        <v>210</v>
      </c>
    </row>
    <row r="1323" spans="2:51" s="12" customFormat="1" ht="13.5">
      <c r="B1323" s="215"/>
      <c r="C1323" s="216"/>
      <c r="D1323" s="217" t="s">
        <v>219</v>
      </c>
      <c r="E1323" s="218" t="s">
        <v>21</v>
      </c>
      <c r="F1323" s="219" t="s">
        <v>2059</v>
      </c>
      <c r="G1323" s="216"/>
      <c r="H1323" s="220">
        <v>20.06</v>
      </c>
      <c r="I1323" s="221"/>
      <c r="J1323" s="216"/>
      <c r="K1323" s="216"/>
      <c r="L1323" s="222"/>
      <c r="M1323" s="223"/>
      <c r="N1323" s="224"/>
      <c r="O1323" s="224"/>
      <c r="P1323" s="224"/>
      <c r="Q1323" s="224"/>
      <c r="R1323" s="224"/>
      <c r="S1323" s="224"/>
      <c r="T1323" s="225"/>
      <c r="AT1323" s="226" t="s">
        <v>219</v>
      </c>
      <c r="AU1323" s="226" t="s">
        <v>80</v>
      </c>
      <c r="AV1323" s="12" t="s">
        <v>80</v>
      </c>
      <c r="AW1323" s="12" t="s">
        <v>35</v>
      </c>
      <c r="AX1323" s="12" t="s">
        <v>71</v>
      </c>
      <c r="AY1323" s="226" t="s">
        <v>210</v>
      </c>
    </row>
    <row r="1324" spans="2:51" s="12" customFormat="1" ht="13.5">
      <c r="B1324" s="215"/>
      <c r="C1324" s="216"/>
      <c r="D1324" s="217" t="s">
        <v>219</v>
      </c>
      <c r="E1324" s="218" t="s">
        <v>21</v>
      </c>
      <c r="F1324" s="219" t="s">
        <v>2060</v>
      </c>
      <c r="G1324" s="216"/>
      <c r="H1324" s="220">
        <v>16.11</v>
      </c>
      <c r="I1324" s="221"/>
      <c r="J1324" s="216"/>
      <c r="K1324" s="216"/>
      <c r="L1324" s="222"/>
      <c r="M1324" s="223"/>
      <c r="N1324" s="224"/>
      <c r="O1324" s="224"/>
      <c r="P1324" s="224"/>
      <c r="Q1324" s="224"/>
      <c r="R1324" s="224"/>
      <c r="S1324" s="224"/>
      <c r="T1324" s="225"/>
      <c r="AT1324" s="226" t="s">
        <v>219</v>
      </c>
      <c r="AU1324" s="226" t="s">
        <v>80</v>
      </c>
      <c r="AV1324" s="12" t="s">
        <v>80</v>
      </c>
      <c r="AW1324" s="12" t="s">
        <v>35</v>
      </c>
      <c r="AX1324" s="12" t="s">
        <v>71</v>
      </c>
      <c r="AY1324" s="226" t="s">
        <v>210</v>
      </c>
    </row>
    <row r="1325" spans="2:51" s="12" customFormat="1" ht="13.5">
      <c r="B1325" s="215"/>
      <c r="C1325" s="216"/>
      <c r="D1325" s="217" t="s">
        <v>219</v>
      </c>
      <c r="E1325" s="218" t="s">
        <v>21</v>
      </c>
      <c r="F1325" s="219" t="s">
        <v>2061</v>
      </c>
      <c r="G1325" s="216"/>
      <c r="H1325" s="220">
        <v>3.2</v>
      </c>
      <c r="I1325" s="221"/>
      <c r="J1325" s="216"/>
      <c r="K1325" s="216"/>
      <c r="L1325" s="222"/>
      <c r="M1325" s="223"/>
      <c r="N1325" s="224"/>
      <c r="O1325" s="224"/>
      <c r="P1325" s="224"/>
      <c r="Q1325" s="224"/>
      <c r="R1325" s="224"/>
      <c r="S1325" s="224"/>
      <c r="T1325" s="225"/>
      <c r="AT1325" s="226" t="s">
        <v>219</v>
      </c>
      <c r="AU1325" s="226" t="s">
        <v>80</v>
      </c>
      <c r="AV1325" s="12" t="s">
        <v>80</v>
      </c>
      <c r="AW1325" s="12" t="s">
        <v>35</v>
      </c>
      <c r="AX1325" s="12" t="s">
        <v>71</v>
      </c>
      <c r="AY1325" s="226" t="s">
        <v>210</v>
      </c>
    </row>
    <row r="1326" spans="2:51" s="13" customFormat="1" ht="13.5">
      <c r="B1326" s="227"/>
      <c r="C1326" s="228"/>
      <c r="D1326" s="217" t="s">
        <v>219</v>
      </c>
      <c r="E1326" s="229" t="s">
        <v>21</v>
      </c>
      <c r="F1326" s="230" t="s">
        <v>2080</v>
      </c>
      <c r="G1326" s="228"/>
      <c r="H1326" s="231">
        <v>54.72</v>
      </c>
      <c r="I1326" s="232"/>
      <c r="J1326" s="228"/>
      <c r="K1326" s="228"/>
      <c r="L1326" s="233"/>
      <c r="M1326" s="234"/>
      <c r="N1326" s="235"/>
      <c r="O1326" s="235"/>
      <c r="P1326" s="235"/>
      <c r="Q1326" s="235"/>
      <c r="R1326" s="235"/>
      <c r="S1326" s="235"/>
      <c r="T1326" s="236"/>
      <c r="AT1326" s="237" t="s">
        <v>219</v>
      </c>
      <c r="AU1326" s="237" t="s">
        <v>80</v>
      </c>
      <c r="AV1326" s="13" t="s">
        <v>217</v>
      </c>
      <c r="AW1326" s="13" t="s">
        <v>35</v>
      </c>
      <c r="AX1326" s="13" t="s">
        <v>78</v>
      </c>
      <c r="AY1326" s="237" t="s">
        <v>210</v>
      </c>
    </row>
    <row r="1327" spans="2:65" s="1" customFormat="1" ht="16.5" customHeight="1">
      <c r="B1327" s="41"/>
      <c r="C1327" s="238" t="s">
        <v>2081</v>
      </c>
      <c r="D1327" s="238" t="s">
        <v>302</v>
      </c>
      <c r="E1327" s="239" t="s">
        <v>2082</v>
      </c>
      <c r="F1327" s="240" t="s">
        <v>2083</v>
      </c>
      <c r="G1327" s="241" t="s">
        <v>226</v>
      </c>
      <c r="H1327" s="242">
        <v>62.928</v>
      </c>
      <c r="I1327" s="243"/>
      <c r="J1327" s="244">
        <f>ROUND(I1327*H1327,2)</f>
        <v>0</v>
      </c>
      <c r="K1327" s="240" t="s">
        <v>21</v>
      </c>
      <c r="L1327" s="245"/>
      <c r="M1327" s="246" t="s">
        <v>21</v>
      </c>
      <c r="N1327" s="247" t="s">
        <v>42</v>
      </c>
      <c r="O1327" s="42"/>
      <c r="P1327" s="212">
        <f>O1327*H1327</f>
        <v>0</v>
      </c>
      <c r="Q1327" s="212">
        <v>0.001</v>
      </c>
      <c r="R1327" s="212">
        <f>Q1327*H1327</f>
        <v>0.062928</v>
      </c>
      <c r="S1327" s="212">
        <v>0</v>
      </c>
      <c r="T1327" s="213">
        <f>S1327*H1327</f>
        <v>0</v>
      </c>
      <c r="AR1327" s="25" t="s">
        <v>372</v>
      </c>
      <c r="AT1327" s="25" t="s">
        <v>302</v>
      </c>
      <c r="AU1327" s="25" t="s">
        <v>80</v>
      </c>
      <c r="AY1327" s="25" t="s">
        <v>210</v>
      </c>
      <c r="BE1327" s="214">
        <f>IF(N1327="základní",J1327,0)</f>
        <v>0</v>
      </c>
      <c r="BF1327" s="214">
        <f>IF(N1327="snížená",J1327,0)</f>
        <v>0</v>
      </c>
      <c r="BG1327" s="214">
        <f>IF(N1327="zákl. přenesená",J1327,0)</f>
        <v>0</v>
      </c>
      <c r="BH1327" s="214">
        <f>IF(N1327="sníž. přenesená",J1327,0)</f>
        <v>0</v>
      </c>
      <c r="BI1327" s="214">
        <f>IF(N1327="nulová",J1327,0)</f>
        <v>0</v>
      </c>
      <c r="BJ1327" s="25" t="s">
        <v>78</v>
      </c>
      <c r="BK1327" s="214">
        <f>ROUND(I1327*H1327,2)</f>
        <v>0</v>
      </c>
      <c r="BL1327" s="25" t="s">
        <v>291</v>
      </c>
      <c r="BM1327" s="25" t="s">
        <v>2084</v>
      </c>
    </row>
    <row r="1328" spans="2:51" s="12" customFormat="1" ht="13.5">
      <c r="B1328" s="215"/>
      <c r="C1328" s="216"/>
      <c r="D1328" s="217" t="s">
        <v>219</v>
      </c>
      <c r="E1328" s="216"/>
      <c r="F1328" s="219" t="s">
        <v>2085</v>
      </c>
      <c r="G1328" s="216"/>
      <c r="H1328" s="220">
        <v>62.928</v>
      </c>
      <c r="I1328" s="221"/>
      <c r="J1328" s="216"/>
      <c r="K1328" s="216"/>
      <c r="L1328" s="222"/>
      <c r="M1328" s="223"/>
      <c r="N1328" s="224"/>
      <c r="O1328" s="224"/>
      <c r="P1328" s="224"/>
      <c r="Q1328" s="224"/>
      <c r="R1328" s="224"/>
      <c r="S1328" s="224"/>
      <c r="T1328" s="225"/>
      <c r="AT1328" s="226" t="s">
        <v>219</v>
      </c>
      <c r="AU1328" s="226" t="s">
        <v>80</v>
      </c>
      <c r="AV1328" s="12" t="s">
        <v>80</v>
      </c>
      <c r="AW1328" s="12" t="s">
        <v>6</v>
      </c>
      <c r="AX1328" s="12" t="s">
        <v>78</v>
      </c>
      <c r="AY1328" s="226" t="s">
        <v>210</v>
      </c>
    </row>
    <row r="1329" spans="2:65" s="1" customFormat="1" ht="25.5" customHeight="1">
      <c r="B1329" s="41"/>
      <c r="C1329" s="203" t="s">
        <v>2086</v>
      </c>
      <c r="D1329" s="203" t="s">
        <v>212</v>
      </c>
      <c r="E1329" s="204" t="s">
        <v>2087</v>
      </c>
      <c r="F1329" s="205" t="s">
        <v>2088</v>
      </c>
      <c r="G1329" s="206" t="s">
        <v>226</v>
      </c>
      <c r="H1329" s="207">
        <v>97.752</v>
      </c>
      <c r="I1329" s="208"/>
      <c r="J1329" s="209">
        <f>ROUND(I1329*H1329,2)</f>
        <v>0</v>
      </c>
      <c r="K1329" s="205" t="s">
        <v>216</v>
      </c>
      <c r="L1329" s="61"/>
      <c r="M1329" s="210" t="s">
        <v>21</v>
      </c>
      <c r="N1329" s="211" t="s">
        <v>42</v>
      </c>
      <c r="O1329" s="42"/>
      <c r="P1329" s="212">
        <f>O1329*H1329</f>
        <v>0</v>
      </c>
      <c r="Q1329" s="212">
        <v>0</v>
      </c>
      <c r="R1329" s="212">
        <f>Q1329*H1329</f>
        <v>0</v>
      </c>
      <c r="S1329" s="212">
        <v>0</v>
      </c>
      <c r="T1329" s="213">
        <f>S1329*H1329</f>
        <v>0</v>
      </c>
      <c r="AR1329" s="25" t="s">
        <v>291</v>
      </c>
      <c r="AT1329" s="25" t="s">
        <v>212</v>
      </c>
      <c r="AU1329" s="25" t="s">
        <v>80</v>
      </c>
      <c r="AY1329" s="25" t="s">
        <v>210</v>
      </c>
      <c r="BE1329" s="214">
        <f>IF(N1329="základní",J1329,0)</f>
        <v>0</v>
      </c>
      <c r="BF1329" s="214">
        <f>IF(N1329="snížená",J1329,0)</f>
        <v>0</v>
      </c>
      <c r="BG1329" s="214">
        <f>IF(N1329="zákl. přenesená",J1329,0)</f>
        <v>0</v>
      </c>
      <c r="BH1329" s="214">
        <f>IF(N1329="sníž. přenesená",J1329,0)</f>
        <v>0</v>
      </c>
      <c r="BI1329" s="214">
        <f>IF(N1329="nulová",J1329,0)</f>
        <v>0</v>
      </c>
      <c r="BJ1329" s="25" t="s">
        <v>78</v>
      </c>
      <c r="BK1329" s="214">
        <f>ROUND(I1329*H1329,2)</f>
        <v>0</v>
      </c>
      <c r="BL1329" s="25" t="s">
        <v>291</v>
      </c>
      <c r="BM1329" s="25" t="s">
        <v>2089</v>
      </c>
    </row>
    <row r="1330" spans="2:51" s="12" customFormat="1" ht="13.5">
      <c r="B1330" s="215"/>
      <c r="C1330" s="216"/>
      <c r="D1330" s="217" t="s">
        <v>219</v>
      </c>
      <c r="E1330" s="218" t="s">
        <v>21</v>
      </c>
      <c r="F1330" s="219" t="s">
        <v>2090</v>
      </c>
      <c r="G1330" s="216"/>
      <c r="H1330" s="220">
        <v>36.812</v>
      </c>
      <c r="I1330" s="221"/>
      <c r="J1330" s="216"/>
      <c r="K1330" s="216"/>
      <c r="L1330" s="222"/>
      <c r="M1330" s="223"/>
      <c r="N1330" s="224"/>
      <c r="O1330" s="224"/>
      <c r="P1330" s="224"/>
      <c r="Q1330" s="224"/>
      <c r="R1330" s="224"/>
      <c r="S1330" s="224"/>
      <c r="T1330" s="225"/>
      <c r="AT1330" s="226" t="s">
        <v>219</v>
      </c>
      <c r="AU1330" s="226" t="s">
        <v>80</v>
      </c>
      <c r="AV1330" s="12" t="s">
        <v>80</v>
      </c>
      <c r="AW1330" s="12" t="s">
        <v>35</v>
      </c>
      <c r="AX1330" s="12" t="s">
        <v>71</v>
      </c>
      <c r="AY1330" s="226" t="s">
        <v>210</v>
      </c>
    </row>
    <row r="1331" spans="2:51" s="12" customFormat="1" ht="13.5">
      <c r="B1331" s="215"/>
      <c r="C1331" s="216"/>
      <c r="D1331" s="217" t="s">
        <v>219</v>
      </c>
      <c r="E1331" s="218" t="s">
        <v>21</v>
      </c>
      <c r="F1331" s="219" t="s">
        <v>2091</v>
      </c>
      <c r="G1331" s="216"/>
      <c r="H1331" s="220">
        <v>60.94</v>
      </c>
      <c r="I1331" s="221"/>
      <c r="J1331" s="216"/>
      <c r="K1331" s="216"/>
      <c r="L1331" s="222"/>
      <c r="M1331" s="223"/>
      <c r="N1331" s="224"/>
      <c r="O1331" s="224"/>
      <c r="P1331" s="224"/>
      <c r="Q1331" s="224"/>
      <c r="R1331" s="224"/>
      <c r="S1331" s="224"/>
      <c r="T1331" s="225"/>
      <c r="AT1331" s="226" t="s">
        <v>219</v>
      </c>
      <c r="AU1331" s="226" t="s">
        <v>80</v>
      </c>
      <c r="AV1331" s="12" t="s">
        <v>80</v>
      </c>
      <c r="AW1331" s="12" t="s">
        <v>35</v>
      </c>
      <c r="AX1331" s="12" t="s">
        <v>71</v>
      </c>
      <c r="AY1331" s="226" t="s">
        <v>210</v>
      </c>
    </row>
    <row r="1332" spans="2:51" s="13" customFormat="1" ht="13.5">
      <c r="B1332" s="227"/>
      <c r="C1332" s="228"/>
      <c r="D1332" s="217" t="s">
        <v>219</v>
      </c>
      <c r="E1332" s="229" t="s">
        <v>21</v>
      </c>
      <c r="F1332" s="230" t="s">
        <v>240</v>
      </c>
      <c r="G1332" s="228"/>
      <c r="H1332" s="231">
        <v>97.752</v>
      </c>
      <c r="I1332" s="232"/>
      <c r="J1332" s="228"/>
      <c r="K1332" s="228"/>
      <c r="L1332" s="233"/>
      <c r="M1332" s="234"/>
      <c r="N1332" s="235"/>
      <c r="O1332" s="235"/>
      <c r="P1332" s="235"/>
      <c r="Q1332" s="235"/>
      <c r="R1332" s="235"/>
      <c r="S1332" s="235"/>
      <c r="T1332" s="236"/>
      <c r="AT1332" s="237" t="s">
        <v>219</v>
      </c>
      <c r="AU1332" s="237" t="s">
        <v>80</v>
      </c>
      <c r="AV1332" s="13" t="s">
        <v>217</v>
      </c>
      <c r="AW1332" s="13" t="s">
        <v>35</v>
      </c>
      <c r="AX1332" s="13" t="s">
        <v>78</v>
      </c>
      <c r="AY1332" s="237" t="s">
        <v>210</v>
      </c>
    </row>
    <row r="1333" spans="2:65" s="1" customFormat="1" ht="16.5" customHeight="1">
      <c r="B1333" s="41"/>
      <c r="C1333" s="203" t="s">
        <v>2092</v>
      </c>
      <c r="D1333" s="203" t="s">
        <v>212</v>
      </c>
      <c r="E1333" s="204" t="s">
        <v>2093</v>
      </c>
      <c r="F1333" s="205" t="s">
        <v>2094</v>
      </c>
      <c r="G1333" s="206" t="s">
        <v>226</v>
      </c>
      <c r="H1333" s="207">
        <v>173.2</v>
      </c>
      <c r="I1333" s="208"/>
      <c r="J1333" s="209">
        <f>ROUND(I1333*H1333,2)</f>
        <v>0</v>
      </c>
      <c r="K1333" s="205" t="s">
        <v>216</v>
      </c>
      <c r="L1333" s="61"/>
      <c r="M1333" s="210" t="s">
        <v>21</v>
      </c>
      <c r="N1333" s="211" t="s">
        <v>42</v>
      </c>
      <c r="O1333" s="42"/>
      <c r="P1333" s="212">
        <f>O1333*H1333</f>
        <v>0</v>
      </c>
      <c r="Q1333" s="212">
        <v>0.0004</v>
      </c>
      <c r="R1333" s="212">
        <f>Q1333*H1333</f>
        <v>0.06928</v>
      </c>
      <c r="S1333" s="212">
        <v>0</v>
      </c>
      <c r="T1333" s="213">
        <f>S1333*H1333</f>
        <v>0</v>
      </c>
      <c r="AR1333" s="25" t="s">
        <v>291</v>
      </c>
      <c r="AT1333" s="25" t="s">
        <v>212</v>
      </c>
      <c r="AU1333" s="25" t="s">
        <v>80</v>
      </c>
      <c r="AY1333" s="25" t="s">
        <v>210</v>
      </c>
      <c r="BE1333" s="214">
        <f>IF(N1333="základní",J1333,0)</f>
        <v>0</v>
      </c>
      <c r="BF1333" s="214">
        <f>IF(N1333="snížená",J1333,0)</f>
        <v>0</v>
      </c>
      <c r="BG1333" s="214">
        <f>IF(N1333="zákl. přenesená",J1333,0)</f>
        <v>0</v>
      </c>
      <c r="BH1333" s="214">
        <f>IF(N1333="sníž. přenesená",J1333,0)</f>
        <v>0</v>
      </c>
      <c r="BI1333" s="214">
        <f>IF(N1333="nulová",J1333,0)</f>
        <v>0</v>
      </c>
      <c r="BJ1333" s="25" t="s">
        <v>78</v>
      </c>
      <c r="BK1333" s="214">
        <f>ROUND(I1333*H1333,2)</f>
        <v>0</v>
      </c>
      <c r="BL1333" s="25" t="s">
        <v>291</v>
      </c>
      <c r="BM1333" s="25" t="s">
        <v>2095</v>
      </c>
    </row>
    <row r="1334" spans="2:51" s="12" customFormat="1" ht="13.5">
      <c r="B1334" s="215"/>
      <c r="C1334" s="216"/>
      <c r="D1334" s="217" t="s">
        <v>219</v>
      </c>
      <c r="E1334" s="218" t="s">
        <v>21</v>
      </c>
      <c r="F1334" s="219" t="s">
        <v>2036</v>
      </c>
      <c r="G1334" s="216"/>
      <c r="H1334" s="220">
        <v>7.6</v>
      </c>
      <c r="I1334" s="221"/>
      <c r="J1334" s="216"/>
      <c r="K1334" s="216"/>
      <c r="L1334" s="222"/>
      <c r="M1334" s="223"/>
      <c r="N1334" s="224"/>
      <c r="O1334" s="224"/>
      <c r="P1334" s="224"/>
      <c r="Q1334" s="224"/>
      <c r="R1334" s="224"/>
      <c r="S1334" s="224"/>
      <c r="T1334" s="225"/>
      <c r="AT1334" s="226" t="s">
        <v>219</v>
      </c>
      <c r="AU1334" s="226" t="s">
        <v>80</v>
      </c>
      <c r="AV1334" s="12" t="s">
        <v>80</v>
      </c>
      <c r="AW1334" s="12" t="s">
        <v>35</v>
      </c>
      <c r="AX1334" s="12" t="s">
        <v>71</v>
      </c>
      <c r="AY1334" s="226" t="s">
        <v>210</v>
      </c>
    </row>
    <row r="1335" spans="2:51" s="12" customFormat="1" ht="13.5">
      <c r="B1335" s="215"/>
      <c r="C1335" s="216"/>
      <c r="D1335" s="217" t="s">
        <v>219</v>
      </c>
      <c r="E1335" s="218" t="s">
        <v>21</v>
      </c>
      <c r="F1335" s="219" t="s">
        <v>2096</v>
      </c>
      <c r="G1335" s="216"/>
      <c r="H1335" s="220">
        <v>165.6</v>
      </c>
      <c r="I1335" s="221"/>
      <c r="J1335" s="216"/>
      <c r="K1335" s="216"/>
      <c r="L1335" s="222"/>
      <c r="M1335" s="223"/>
      <c r="N1335" s="224"/>
      <c r="O1335" s="224"/>
      <c r="P1335" s="224"/>
      <c r="Q1335" s="224"/>
      <c r="R1335" s="224"/>
      <c r="S1335" s="224"/>
      <c r="T1335" s="225"/>
      <c r="AT1335" s="226" t="s">
        <v>219</v>
      </c>
      <c r="AU1335" s="226" t="s">
        <v>80</v>
      </c>
      <c r="AV1335" s="12" t="s">
        <v>80</v>
      </c>
      <c r="AW1335" s="12" t="s">
        <v>35</v>
      </c>
      <c r="AX1335" s="12" t="s">
        <v>71</v>
      </c>
      <c r="AY1335" s="226" t="s">
        <v>210</v>
      </c>
    </row>
    <row r="1336" spans="2:51" s="13" customFormat="1" ht="13.5">
      <c r="B1336" s="227"/>
      <c r="C1336" s="228"/>
      <c r="D1336" s="217" t="s">
        <v>219</v>
      </c>
      <c r="E1336" s="229" t="s">
        <v>21</v>
      </c>
      <c r="F1336" s="230" t="s">
        <v>240</v>
      </c>
      <c r="G1336" s="228"/>
      <c r="H1336" s="231">
        <v>173.2</v>
      </c>
      <c r="I1336" s="232"/>
      <c r="J1336" s="228"/>
      <c r="K1336" s="228"/>
      <c r="L1336" s="233"/>
      <c r="M1336" s="234"/>
      <c r="N1336" s="235"/>
      <c r="O1336" s="235"/>
      <c r="P1336" s="235"/>
      <c r="Q1336" s="235"/>
      <c r="R1336" s="235"/>
      <c r="S1336" s="235"/>
      <c r="T1336" s="236"/>
      <c r="AT1336" s="237" t="s">
        <v>219</v>
      </c>
      <c r="AU1336" s="237" t="s">
        <v>80</v>
      </c>
      <c r="AV1336" s="13" t="s">
        <v>217</v>
      </c>
      <c r="AW1336" s="13" t="s">
        <v>35</v>
      </c>
      <c r="AX1336" s="13" t="s">
        <v>78</v>
      </c>
      <c r="AY1336" s="237" t="s">
        <v>210</v>
      </c>
    </row>
    <row r="1337" spans="2:65" s="1" customFormat="1" ht="25.5" customHeight="1">
      <c r="B1337" s="41"/>
      <c r="C1337" s="238" t="s">
        <v>2097</v>
      </c>
      <c r="D1337" s="238" t="s">
        <v>302</v>
      </c>
      <c r="E1337" s="239" t="s">
        <v>2098</v>
      </c>
      <c r="F1337" s="240" t="s">
        <v>2099</v>
      </c>
      <c r="G1337" s="241" t="s">
        <v>226</v>
      </c>
      <c r="H1337" s="242">
        <v>199.18</v>
      </c>
      <c r="I1337" s="243"/>
      <c r="J1337" s="244">
        <f>ROUND(I1337*H1337,2)</f>
        <v>0</v>
      </c>
      <c r="K1337" s="240" t="s">
        <v>216</v>
      </c>
      <c r="L1337" s="245"/>
      <c r="M1337" s="246" t="s">
        <v>21</v>
      </c>
      <c r="N1337" s="247" t="s">
        <v>42</v>
      </c>
      <c r="O1337" s="42"/>
      <c r="P1337" s="212">
        <f>O1337*H1337</f>
        <v>0</v>
      </c>
      <c r="Q1337" s="212">
        <v>0.0049</v>
      </c>
      <c r="R1337" s="212">
        <f>Q1337*H1337</f>
        <v>0.975982</v>
      </c>
      <c r="S1337" s="212">
        <v>0</v>
      </c>
      <c r="T1337" s="213">
        <f>S1337*H1337</f>
        <v>0</v>
      </c>
      <c r="AR1337" s="25" t="s">
        <v>372</v>
      </c>
      <c r="AT1337" s="25" t="s">
        <v>302</v>
      </c>
      <c r="AU1337" s="25" t="s">
        <v>80</v>
      </c>
      <c r="AY1337" s="25" t="s">
        <v>210</v>
      </c>
      <c r="BE1337" s="214">
        <f>IF(N1337="základní",J1337,0)</f>
        <v>0</v>
      </c>
      <c r="BF1337" s="214">
        <f>IF(N1337="snížená",J1337,0)</f>
        <v>0</v>
      </c>
      <c r="BG1337" s="214">
        <f>IF(N1337="zákl. přenesená",J1337,0)</f>
        <v>0</v>
      </c>
      <c r="BH1337" s="214">
        <f>IF(N1337="sníž. přenesená",J1337,0)</f>
        <v>0</v>
      </c>
      <c r="BI1337" s="214">
        <f>IF(N1337="nulová",J1337,0)</f>
        <v>0</v>
      </c>
      <c r="BJ1337" s="25" t="s">
        <v>78</v>
      </c>
      <c r="BK1337" s="214">
        <f>ROUND(I1337*H1337,2)</f>
        <v>0</v>
      </c>
      <c r="BL1337" s="25" t="s">
        <v>291</v>
      </c>
      <c r="BM1337" s="25" t="s">
        <v>2100</v>
      </c>
    </row>
    <row r="1338" spans="2:51" s="12" customFormat="1" ht="13.5">
      <c r="B1338" s="215"/>
      <c r="C1338" s="216"/>
      <c r="D1338" s="217" t="s">
        <v>219</v>
      </c>
      <c r="E1338" s="216"/>
      <c r="F1338" s="219" t="s">
        <v>2101</v>
      </c>
      <c r="G1338" s="216"/>
      <c r="H1338" s="220">
        <v>199.18</v>
      </c>
      <c r="I1338" s="221"/>
      <c r="J1338" s="216"/>
      <c r="K1338" s="216"/>
      <c r="L1338" s="222"/>
      <c r="M1338" s="223"/>
      <c r="N1338" s="224"/>
      <c r="O1338" s="224"/>
      <c r="P1338" s="224"/>
      <c r="Q1338" s="224"/>
      <c r="R1338" s="224"/>
      <c r="S1338" s="224"/>
      <c r="T1338" s="225"/>
      <c r="AT1338" s="226" t="s">
        <v>219</v>
      </c>
      <c r="AU1338" s="226" t="s">
        <v>80</v>
      </c>
      <c r="AV1338" s="12" t="s">
        <v>80</v>
      </c>
      <c r="AW1338" s="12" t="s">
        <v>6</v>
      </c>
      <c r="AX1338" s="12" t="s">
        <v>78</v>
      </c>
      <c r="AY1338" s="226" t="s">
        <v>210</v>
      </c>
    </row>
    <row r="1339" spans="2:65" s="1" customFormat="1" ht="16.5" customHeight="1">
      <c r="B1339" s="41"/>
      <c r="C1339" s="203" t="s">
        <v>2102</v>
      </c>
      <c r="D1339" s="203" t="s">
        <v>212</v>
      </c>
      <c r="E1339" s="204" t="s">
        <v>2103</v>
      </c>
      <c r="F1339" s="205" t="s">
        <v>2104</v>
      </c>
      <c r="G1339" s="206" t="s">
        <v>226</v>
      </c>
      <c r="H1339" s="207">
        <v>158.248</v>
      </c>
      <c r="I1339" s="208"/>
      <c r="J1339" s="209">
        <f>ROUND(I1339*H1339,2)</f>
        <v>0</v>
      </c>
      <c r="K1339" s="205" t="s">
        <v>216</v>
      </c>
      <c r="L1339" s="61"/>
      <c r="M1339" s="210" t="s">
        <v>21</v>
      </c>
      <c r="N1339" s="211" t="s">
        <v>42</v>
      </c>
      <c r="O1339" s="42"/>
      <c r="P1339" s="212">
        <f>O1339*H1339</f>
        <v>0</v>
      </c>
      <c r="Q1339" s="212">
        <v>0.0004</v>
      </c>
      <c r="R1339" s="212">
        <f>Q1339*H1339</f>
        <v>0.0632992</v>
      </c>
      <c r="S1339" s="212">
        <v>0</v>
      </c>
      <c r="T1339" s="213">
        <f>S1339*H1339</f>
        <v>0</v>
      </c>
      <c r="AR1339" s="25" t="s">
        <v>291</v>
      </c>
      <c r="AT1339" s="25" t="s">
        <v>212</v>
      </c>
      <c r="AU1339" s="25" t="s">
        <v>80</v>
      </c>
      <c r="AY1339" s="25" t="s">
        <v>210</v>
      </c>
      <c r="BE1339" s="214">
        <f>IF(N1339="základní",J1339,0)</f>
        <v>0</v>
      </c>
      <c r="BF1339" s="214">
        <f>IF(N1339="snížená",J1339,0)</f>
        <v>0</v>
      </c>
      <c r="BG1339" s="214">
        <f>IF(N1339="zákl. přenesená",J1339,0)</f>
        <v>0</v>
      </c>
      <c r="BH1339" s="214">
        <f>IF(N1339="sníž. přenesená",J1339,0)</f>
        <v>0</v>
      </c>
      <c r="BI1339" s="214">
        <f>IF(N1339="nulová",J1339,0)</f>
        <v>0</v>
      </c>
      <c r="BJ1339" s="25" t="s">
        <v>78</v>
      </c>
      <c r="BK1339" s="214">
        <f>ROUND(I1339*H1339,2)</f>
        <v>0</v>
      </c>
      <c r="BL1339" s="25" t="s">
        <v>291</v>
      </c>
      <c r="BM1339" s="25" t="s">
        <v>2105</v>
      </c>
    </row>
    <row r="1340" spans="2:51" s="12" customFormat="1" ht="13.5">
      <c r="B1340" s="215"/>
      <c r="C1340" s="216"/>
      <c r="D1340" s="217" t="s">
        <v>219</v>
      </c>
      <c r="E1340" s="218" t="s">
        <v>21</v>
      </c>
      <c r="F1340" s="219" t="s">
        <v>2106</v>
      </c>
      <c r="G1340" s="216"/>
      <c r="H1340" s="220">
        <v>97.308</v>
      </c>
      <c r="I1340" s="221"/>
      <c r="J1340" s="216"/>
      <c r="K1340" s="216"/>
      <c r="L1340" s="222"/>
      <c r="M1340" s="223"/>
      <c r="N1340" s="224"/>
      <c r="O1340" s="224"/>
      <c r="P1340" s="224"/>
      <c r="Q1340" s="224"/>
      <c r="R1340" s="224"/>
      <c r="S1340" s="224"/>
      <c r="T1340" s="225"/>
      <c r="AT1340" s="226" t="s">
        <v>219</v>
      </c>
      <c r="AU1340" s="226" t="s">
        <v>80</v>
      </c>
      <c r="AV1340" s="12" t="s">
        <v>80</v>
      </c>
      <c r="AW1340" s="12" t="s">
        <v>35</v>
      </c>
      <c r="AX1340" s="12" t="s">
        <v>71</v>
      </c>
      <c r="AY1340" s="226" t="s">
        <v>210</v>
      </c>
    </row>
    <row r="1341" spans="2:51" s="12" customFormat="1" ht="13.5">
      <c r="B1341" s="215"/>
      <c r="C1341" s="216"/>
      <c r="D1341" s="217" t="s">
        <v>219</v>
      </c>
      <c r="E1341" s="218" t="s">
        <v>21</v>
      </c>
      <c r="F1341" s="219" t="s">
        <v>2091</v>
      </c>
      <c r="G1341" s="216"/>
      <c r="H1341" s="220">
        <v>60.94</v>
      </c>
      <c r="I1341" s="221"/>
      <c r="J1341" s="216"/>
      <c r="K1341" s="216"/>
      <c r="L1341" s="222"/>
      <c r="M1341" s="223"/>
      <c r="N1341" s="224"/>
      <c r="O1341" s="224"/>
      <c r="P1341" s="224"/>
      <c r="Q1341" s="224"/>
      <c r="R1341" s="224"/>
      <c r="S1341" s="224"/>
      <c r="T1341" s="225"/>
      <c r="AT1341" s="226" t="s">
        <v>219</v>
      </c>
      <c r="AU1341" s="226" t="s">
        <v>80</v>
      </c>
      <c r="AV1341" s="12" t="s">
        <v>80</v>
      </c>
      <c r="AW1341" s="12" t="s">
        <v>35</v>
      </c>
      <c r="AX1341" s="12" t="s">
        <v>71</v>
      </c>
      <c r="AY1341" s="226" t="s">
        <v>210</v>
      </c>
    </row>
    <row r="1342" spans="2:51" s="13" customFormat="1" ht="13.5">
      <c r="B1342" s="227"/>
      <c r="C1342" s="228"/>
      <c r="D1342" s="217" t="s">
        <v>219</v>
      </c>
      <c r="E1342" s="229" t="s">
        <v>21</v>
      </c>
      <c r="F1342" s="230" t="s">
        <v>240</v>
      </c>
      <c r="G1342" s="228"/>
      <c r="H1342" s="231">
        <v>158.248</v>
      </c>
      <c r="I1342" s="232"/>
      <c r="J1342" s="228"/>
      <c r="K1342" s="228"/>
      <c r="L1342" s="233"/>
      <c r="M1342" s="234"/>
      <c r="N1342" s="235"/>
      <c r="O1342" s="235"/>
      <c r="P1342" s="235"/>
      <c r="Q1342" s="235"/>
      <c r="R1342" s="235"/>
      <c r="S1342" s="235"/>
      <c r="T1342" s="236"/>
      <c r="AT1342" s="237" t="s">
        <v>219</v>
      </c>
      <c r="AU1342" s="237" t="s">
        <v>80</v>
      </c>
      <c r="AV1342" s="13" t="s">
        <v>217</v>
      </c>
      <c r="AW1342" s="13" t="s">
        <v>35</v>
      </c>
      <c r="AX1342" s="13" t="s">
        <v>78</v>
      </c>
      <c r="AY1342" s="237" t="s">
        <v>210</v>
      </c>
    </row>
    <row r="1343" spans="2:65" s="1" customFormat="1" ht="25.5" customHeight="1">
      <c r="B1343" s="41"/>
      <c r="C1343" s="238" t="s">
        <v>2107</v>
      </c>
      <c r="D1343" s="238" t="s">
        <v>302</v>
      </c>
      <c r="E1343" s="239" t="s">
        <v>2098</v>
      </c>
      <c r="F1343" s="240" t="s">
        <v>2099</v>
      </c>
      <c r="G1343" s="241" t="s">
        <v>226</v>
      </c>
      <c r="H1343" s="242">
        <v>189.898</v>
      </c>
      <c r="I1343" s="243"/>
      <c r="J1343" s="244">
        <f>ROUND(I1343*H1343,2)</f>
        <v>0</v>
      </c>
      <c r="K1343" s="240" t="s">
        <v>216</v>
      </c>
      <c r="L1343" s="245"/>
      <c r="M1343" s="246" t="s">
        <v>21</v>
      </c>
      <c r="N1343" s="247" t="s">
        <v>42</v>
      </c>
      <c r="O1343" s="42"/>
      <c r="P1343" s="212">
        <f>O1343*H1343</f>
        <v>0</v>
      </c>
      <c r="Q1343" s="212">
        <v>0.0049</v>
      </c>
      <c r="R1343" s="212">
        <f>Q1343*H1343</f>
        <v>0.9305002</v>
      </c>
      <c r="S1343" s="212">
        <v>0</v>
      </c>
      <c r="T1343" s="213">
        <f>S1343*H1343</f>
        <v>0</v>
      </c>
      <c r="AR1343" s="25" t="s">
        <v>372</v>
      </c>
      <c r="AT1343" s="25" t="s">
        <v>302</v>
      </c>
      <c r="AU1343" s="25" t="s">
        <v>80</v>
      </c>
      <c r="AY1343" s="25" t="s">
        <v>210</v>
      </c>
      <c r="BE1343" s="214">
        <f>IF(N1343="základní",J1343,0)</f>
        <v>0</v>
      </c>
      <c r="BF1343" s="214">
        <f>IF(N1343="snížená",J1343,0)</f>
        <v>0</v>
      </c>
      <c r="BG1343" s="214">
        <f>IF(N1343="zákl. přenesená",J1343,0)</f>
        <v>0</v>
      </c>
      <c r="BH1343" s="214">
        <f>IF(N1343="sníž. přenesená",J1343,0)</f>
        <v>0</v>
      </c>
      <c r="BI1343" s="214">
        <f>IF(N1343="nulová",J1343,0)</f>
        <v>0</v>
      </c>
      <c r="BJ1343" s="25" t="s">
        <v>78</v>
      </c>
      <c r="BK1343" s="214">
        <f>ROUND(I1343*H1343,2)</f>
        <v>0</v>
      </c>
      <c r="BL1343" s="25" t="s">
        <v>291</v>
      </c>
      <c r="BM1343" s="25" t="s">
        <v>2108</v>
      </c>
    </row>
    <row r="1344" spans="2:51" s="12" customFormat="1" ht="13.5">
      <c r="B1344" s="215"/>
      <c r="C1344" s="216"/>
      <c r="D1344" s="217" t="s">
        <v>219</v>
      </c>
      <c r="E1344" s="216"/>
      <c r="F1344" s="219" t="s">
        <v>2109</v>
      </c>
      <c r="G1344" s="216"/>
      <c r="H1344" s="220">
        <v>189.898</v>
      </c>
      <c r="I1344" s="221"/>
      <c r="J1344" s="216"/>
      <c r="K1344" s="216"/>
      <c r="L1344" s="222"/>
      <c r="M1344" s="223"/>
      <c r="N1344" s="224"/>
      <c r="O1344" s="224"/>
      <c r="P1344" s="224"/>
      <c r="Q1344" s="224"/>
      <c r="R1344" s="224"/>
      <c r="S1344" s="224"/>
      <c r="T1344" s="225"/>
      <c r="AT1344" s="226" t="s">
        <v>219</v>
      </c>
      <c r="AU1344" s="226" t="s">
        <v>80</v>
      </c>
      <c r="AV1344" s="12" t="s">
        <v>80</v>
      </c>
      <c r="AW1344" s="12" t="s">
        <v>6</v>
      </c>
      <c r="AX1344" s="12" t="s">
        <v>78</v>
      </c>
      <c r="AY1344" s="226" t="s">
        <v>210</v>
      </c>
    </row>
    <row r="1345" spans="2:65" s="1" customFormat="1" ht="25.5" customHeight="1">
      <c r="B1345" s="41"/>
      <c r="C1345" s="203" t="s">
        <v>2110</v>
      </c>
      <c r="D1345" s="203" t="s">
        <v>212</v>
      </c>
      <c r="E1345" s="204" t="s">
        <v>2111</v>
      </c>
      <c r="F1345" s="205" t="s">
        <v>2112</v>
      </c>
      <c r="G1345" s="206" t="s">
        <v>226</v>
      </c>
      <c r="H1345" s="207">
        <v>97.752</v>
      </c>
      <c r="I1345" s="208"/>
      <c r="J1345" s="209">
        <f>ROUND(I1345*H1345,2)</f>
        <v>0</v>
      </c>
      <c r="K1345" s="205" t="s">
        <v>216</v>
      </c>
      <c r="L1345" s="61"/>
      <c r="M1345" s="210" t="s">
        <v>21</v>
      </c>
      <c r="N1345" s="211" t="s">
        <v>42</v>
      </c>
      <c r="O1345" s="42"/>
      <c r="P1345" s="212">
        <f>O1345*H1345</f>
        <v>0</v>
      </c>
      <c r="Q1345" s="212">
        <v>0.00058</v>
      </c>
      <c r="R1345" s="212">
        <f>Q1345*H1345</f>
        <v>0.056696159999999995</v>
      </c>
      <c r="S1345" s="212">
        <v>0</v>
      </c>
      <c r="T1345" s="213">
        <f>S1345*H1345</f>
        <v>0</v>
      </c>
      <c r="AR1345" s="25" t="s">
        <v>291</v>
      </c>
      <c r="AT1345" s="25" t="s">
        <v>212</v>
      </c>
      <c r="AU1345" s="25" t="s">
        <v>80</v>
      </c>
      <c r="AY1345" s="25" t="s">
        <v>210</v>
      </c>
      <c r="BE1345" s="214">
        <f>IF(N1345="základní",J1345,0)</f>
        <v>0</v>
      </c>
      <c r="BF1345" s="214">
        <f>IF(N1345="snížená",J1345,0)</f>
        <v>0</v>
      </c>
      <c r="BG1345" s="214">
        <f>IF(N1345="zákl. přenesená",J1345,0)</f>
        <v>0</v>
      </c>
      <c r="BH1345" s="214">
        <f>IF(N1345="sníž. přenesená",J1345,0)</f>
        <v>0</v>
      </c>
      <c r="BI1345" s="214">
        <f>IF(N1345="nulová",J1345,0)</f>
        <v>0</v>
      </c>
      <c r="BJ1345" s="25" t="s">
        <v>78</v>
      </c>
      <c r="BK1345" s="214">
        <f>ROUND(I1345*H1345,2)</f>
        <v>0</v>
      </c>
      <c r="BL1345" s="25" t="s">
        <v>291</v>
      </c>
      <c r="BM1345" s="25" t="s">
        <v>2113</v>
      </c>
    </row>
    <row r="1346" spans="2:51" s="12" customFormat="1" ht="13.5">
      <c r="B1346" s="215"/>
      <c r="C1346" s="216"/>
      <c r="D1346" s="217" t="s">
        <v>219</v>
      </c>
      <c r="E1346" s="218" t="s">
        <v>21</v>
      </c>
      <c r="F1346" s="219" t="s">
        <v>2090</v>
      </c>
      <c r="G1346" s="216"/>
      <c r="H1346" s="220">
        <v>36.812</v>
      </c>
      <c r="I1346" s="221"/>
      <c r="J1346" s="216"/>
      <c r="K1346" s="216"/>
      <c r="L1346" s="222"/>
      <c r="M1346" s="223"/>
      <c r="N1346" s="224"/>
      <c r="O1346" s="224"/>
      <c r="P1346" s="224"/>
      <c r="Q1346" s="224"/>
      <c r="R1346" s="224"/>
      <c r="S1346" s="224"/>
      <c r="T1346" s="225"/>
      <c r="AT1346" s="226" t="s">
        <v>219</v>
      </c>
      <c r="AU1346" s="226" t="s">
        <v>80</v>
      </c>
      <c r="AV1346" s="12" t="s">
        <v>80</v>
      </c>
      <c r="AW1346" s="12" t="s">
        <v>35</v>
      </c>
      <c r="AX1346" s="12" t="s">
        <v>71</v>
      </c>
      <c r="AY1346" s="226" t="s">
        <v>210</v>
      </c>
    </row>
    <row r="1347" spans="2:51" s="12" customFormat="1" ht="13.5">
      <c r="B1347" s="215"/>
      <c r="C1347" s="216"/>
      <c r="D1347" s="217" t="s">
        <v>219</v>
      </c>
      <c r="E1347" s="218" t="s">
        <v>21</v>
      </c>
      <c r="F1347" s="219" t="s">
        <v>2091</v>
      </c>
      <c r="G1347" s="216"/>
      <c r="H1347" s="220">
        <v>60.94</v>
      </c>
      <c r="I1347" s="221"/>
      <c r="J1347" s="216"/>
      <c r="K1347" s="216"/>
      <c r="L1347" s="222"/>
      <c r="M1347" s="223"/>
      <c r="N1347" s="224"/>
      <c r="O1347" s="224"/>
      <c r="P1347" s="224"/>
      <c r="Q1347" s="224"/>
      <c r="R1347" s="224"/>
      <c r="S1347" s="224"/>
      <c r="T1347" s="225"/>
      <c r="AT1347" s="226" t="s">
        <v>219</v>
      </c>
      <c r="AU1347" s="226" t="s">
        <v>80</v>
      </c>
      <c r="AV1347" s="12" t="s">
        <v>80</v>
      </c>
      <c r="AW1347" s="12" t="s">
        <v>35</v>
      </c>
      <c r="AX1347" s="12" t="s">
        <v>71</v>
      </c>
      <c r="AY1347" s="226" t="s">
        <v>210</v>
      </c>
    </row>
    <row r="1348" spans="2:51" s="13" customFormat="1" ht="13.5">
      <c r="B1348" s="227"/>
      <c r="C1348" s="228"/>
      <c r="D1348" s="217" t="s">
        <v>219</v>
      </c>
      <c r="E1348" s="229" t="s">
        <v>21</v>
      </c>
      <c r="F1348" s="230" t="s">
        <v>240</v>
      </c>
      <c r="G1348" s="228"/>
      <c r="H1348" s="231">
        <v>97.752</v>
      </c>
      <c r="I1348" s="232"/>
      <c r="J1348" s="228"/>
      <c r="K1348" s="228"/>
      <c r="L1348" s="233"/>
      <c r="M1348" s="234"/>
      <c r="N1348" s="235"/>
      <c r="O1348" s="235"/>
      <c r="P1348" s="235"/>
      <c r="Q1348" s="235"/>
      <c r="R1348" s="235"/>
      <c r="S1348" s="235"/>
      <c r="T1348" s="236"/>
      <c r="AT1348" s="237" t="s">
        <v>219</v>
      </c>
      <c r="AU1348" s="237" t="s">
        <v>80</v>
      </c>
      <c r="AV1348" s="13" t="s">
        <v>217</v>
      </c>
      <c r="AW1348" s="13" t="s">
        <v>35</v>
      </c>
      <c r="AX1348" s="13" t="s">
        <v>78</v>
      </c>
      <c r="AY1348" s="237" t="s">
        <v>210</v>
      </c>
    </row>
    <row r="1349" spans="2:65" s="1" customFormat="1" ht="16.5" customHeight="1">
      <c r="B1349" s="41"/>
      <c r="C1349" s="203" t="s">
        <v>2114</v>
      </c>
      <c r="D1349" s="203" t="s">
        <v>212</v>
      </c>
      <c r="E1349" s="204" t="s">
        <v>2115</v>
      </c>
      <c r="F1349" s="205" t="s">
        <v>2116</v>
      </c>
      <c r="G1349" s="206" t="s">
        <v>345</v>
      </c>
      <c r="H1349" s="207">
        <v>82.43</v>
      </c>
      <c r="I1349" s="208"/>
      <c r="J1349" s="209">
        <f>ROUND(I1349*H1349,2)</f>
        <v>0</v>
      </c>
      <c r="K1349" s="205" t="s">
        <v>216</v>
      </c>
      <c r="L1349" s="61"/>
      <c r="M1349" s="210" t="s">
        <v>21</v>
      </c>
      <c r="N1349" s="211" t="s">
        <v>42</v>
      </c>
      <c r="O1349" s="42"/>
      <c r="P1349" s="212">
        <f>O1349*H1349</f>
        <v>0</v>
      </c>
      <c r="Q1349" s="212">
        <v>0.00026</v>
      </c>
      <c r="R1349" s="212">
        <f>Q1349*H1349</f>
        <v>0.0214318</v>
      </c>
      <c r="S1349" s="212">
        <v>0</v>
      </c>
      <c r="T1349" s="213">
        <f>S1349*H1349</f>
        <v>0</v>
      </c>
      <c r="AR1349" s="25" t="s">
        <v>291</v>
      </c>
      <c r="AT1349" s="25" t="s">
        <v>212</v>
      </c>
      <c r="AU1349" s="25" t="s">
        <v>80</v>
      </c>
      <c r="AY1349" s="25" t="s">
        <v>210</v>
      </c>
      <c r="BE1349" s="214">
        <f>IF(N1349="základní",J1349,0)</f>
        <v>0</v>
      </c>
      <c r="BF1349" s="214">
        <f>IF(N1349="snížená",J1349,0)</f>
        <v>0</v>
      </c>
      <c r="BG1349" s="214">
        <f>IF(N1349="zákl. přenesená",J1349,0)</f>
        <v>0</v>
      </c>
      <c r="BH1349" s="214">
        <f>IF(N1349="sníž. přenesená",J1349,0)</f>
        <v>0</v>
      </c>
      <c r="BI1349" s="214">
        <f>IF(N1349="nulová",J1349,0)</f>
        <v>0</v>
      </c>
      <c r="BJ1349" s="25" t="s">
        <v>78</v>
      </c>
      <c r="BK1349" s="214">
        <f>ROUND(I1349*H1349,2)</f>
        <v>0</v>
      </c>
      <c r="BL1349" s="25" t="s">
        <v>291</v>
      </c>
      <c r="BM1349" s="25" t="s">
        <v>2117</v>
      </c>
    </row>
    <row r="1350" spans="2:51" s="12" customFormat="1" ht="13.5">
      <c r="B1350" s="215"/>
      <c r="C1350" s="216"/>
      <c r="D1350" s="217" t="s">
        <v>219</v>
      </c>
      <c r="E1350" s="218" t="s">
        <v>21</v>
      </c>
      <c r="F1350" s="219" t="s">
        <v>2118</v>
      </c>
      <c r="G1350" s="216"/>
      <c r="H1350" s="220">
        <v>27.03</v>
      </c>
      <c r="I1350" s="221"/>
      <c r="J1350" s="216"/>
      <c r="K1350" s="216"/>
      <c r="L1350" s="222"/>
      <c r="M1350" s="223"/>
      <c r="N1350" s="224"/>
      <c r="O1350" s="224"/>
      <c r="P1350" s="224"/>
      <c r="Q1350" s="224"/>
      <c r="R1350" s="224"/>
      <c r="S1350" s="224"/>
      <c r="T1350" s="225"/>
      <c r="AT1350" s="226" t="s">
        <v>219</v>
      </c>
      <c r="AU1350" s="226" t="s">
        <v>80</v>
      </c>
      <c r="AV1350" s="12" t="s">
        <v>80</v>
      </c>
      <c r="AW1350" s="12" t="s">
        <v>35</v>
      </c>
      <c r="AX1350" s="12" t="s">
        <v>71</v>
      </c>
      <c r="AY1350" s="226" t="s">
        <v>210</v>
      </c>
    </row>
    <row r="1351" spans="2:51" s="12" customFormat="1" ht="13.5">
      <c r="B1351" s="215"/>
      <c r="C1351" s="216"/>
      <c r="D1351" s="217" t="s">
        <v>219</v>
      </c>
      <c r="E1351" s="218" t="s">
        <v>21</v>
      </c>
      <c r="F1351" s="219" t="s">
        <v>2119</v>
      </c>
      <c r="G1351" s="216"/>
      <c r="H1351" s="220">
        <v>55.4</v>
      </c>
      <c r="I1351" s="221"/>
      <c r="J1351" s="216"/>
      <c r="K1351" s="216"/>
      <c r="L1351" s="222"/>
      <c r="M1351" s="223"/>
      <c r="N1351" s="224"/>
      <c r="O1351" s="224"/>
      <c r="P1351" s="224"/>
      <c r="Q1351" s="224"/>
      <c r="R1351" s="224"/>
      <c r="S1351" s="224"/>
      <c r="T1351" s="225"/>
      <c r="AT1351" s="226" t="s">
        <v>219</v>
      </c>
      <c r="AU1351" s="226" t="s">
        <v>80</v>
      </c>
      <c r="AV1351" s="12" t="s">
        <v>80</v>
      </c>
      <c r="AW1351" s="12" t="s">
        <v>35</v>
      </c>
      <c r="AX1351" s="12" t="s">
        <v>71</v>
      </c>
      <c r="AY1351" s="226" t="s">
        <v>210</v>
      </c>
    </row>
    <row r="1352" spans="2:51" s="13" customFormat="1" ht="13.5">
      <c r="B1352" s="227"/>
      <c r="C1352" s="228"/>
      <c r="D1352" s="217" t="s">
        <v>219</v>
      </c>
      <c r="E1352" s="229" t="s">
        <v>21</v>
      </c>
      <c r="F1352" s="230" t="s">
        <v>240</v>
      </c>
      <c r="G1352" s="228"/>
      <c r="H1352" s="231">
        <v>82.43</v>
      </c>
      <c r="I1352" s="232"/>
      <c r="J1352" s="228"/>
      <c r="K1352" s="228"/>
      <c r="L1352" s="233"/>
      <c r="M1352" s="234"/>
      <c r="N1352" s="235"/>
      <c r="O1352" s="235"/>
      <c r="P1352" s="235"/>
      <c r="Q1352" s="235"/>
      <c r="R1352" s="235"/>
      <c r="S1352" s="235"/>
      <c r="T1352" s="236"/>
      <c r="AT1352" s="237" t="s">
        <v>219</v>
      </c>
      <c r="AU1352" s="237" t="s">
        <v>80</v>
      </c>
      <c r="AV1352" s="13" t="s">
        <v>217</v>
      </c>
      <c r="AW1352" s="13" t="s">
        <v>35</v>
      </c>
      <c r="AX1352" s="13" t="s">
        <v>78</v>
      </c>
      <c r="AY1352" s="237" t="s">
        <v>210</v>
      </c>
    </row>
    <row r="1353" spans="2:65" s="1" customFormat="1" ht="25.5" customHeight="1">
      <c r="B1353" s="41"/>
      <c r="C1353" s="203" t="s">
        <v>2120</v>
      </c>
      <c r="D1353" s="203" t="s">
        <v>212</v>
      </c>
      <c r="E1353" s="204" t="s">
        <v>2121</v>
      </c>
      <c r="F1353" s="205" t="s">
        <v>2122</v>
      </c>
      <c r="G1353" s="206" t="s">
        <v>226</v>
      </c>
      <c r="H1353" s="207">
        <v>7.6</v>
      </c>
      <c r="I1353" s="208"/>
      <c r="J1353" s="209">
        <f>ROUND(I1353*H1353,2)</f>
        <v>0</v>
      </c>
      <c r="K1353" s="205" t="s">
        <v>216</v>
      </c>
      <c r="L1353" s="61"/>
      <c r="M1353" s="210" t="s">
        <v>21</v>
      </c>
      <c r="N1353" s="211" t="s">
        <v>42</v>
      </c>
      <c r="O1353" s="42"/>
      <c r="P1353" s="212">
        <f>O1353*H1353</f>
        <v>0</v>
      </c>
      <c r="Q1353" s="212">
        <v>0</v>
      </c>
      <c r="R1353" s="212">
        <f>Q1353*H1353</f>
        <v>0</v>
      </c>
      <c r="S1353" s="212">
        <v>0</v>
      </c>
      <c r="T1353" s="213">
        <f>S1353*H1353</f>
        <v>0</v>
      </c>
      <c r="AR1353" s="25" t="s">
        <v>291</v>
      </c>
      <c r="AT1353" s="25" t="s">
        <v>212</v>
      </c>
      <c r="AU1353" s="25" t="s">
        <v>80</v>
      </c>
      <c r="AY1353" s="25" t="s">
        <v>210</v>
      </c>
      <c r="BE1353" s="214">
        <f>IF(N1353="základní",J1353,0)</f>
        <v>0</v>
      </c>
      <c r="BF1353" s="214">
        <f>IF(N1353="snížená",J1353,0)</f>
        <v>0</v>
      </c>
      <c r="BG1353" s="214">
        <f>IF(N1353="zákl. přenesená",J1353,0)</f>
        <v>0</v>
      </c>
      <c r="BH1353" s="214">
        <f>IF(N1353="sníž. přenesená",J1353,0)</f>
        <v>0</v>
      </c>
      <c r="BI1353" s="214">
        <f>IF(N1353="nulová",J1353,0)</f>
        <v>0</v>
      </c>
      <c r="BJ1353" s="25" t="s">
        <v>78</v>
      </c>
      <c r="BK1353" s="214">
        <f>ROUND(I1353*H1353,2)</f>
        <v>0</v>
      </c>
      <c r="BL1353" s="25" t="s">
        <v>291</v>
      </c>
      <c r="BM1353" s="25" t="s">
        <v>2123</v>
      </c>
    </row>
    <row r="1354" spans="2:51" s="12" customFormat="1" ht="13.5">
      <c r="B1354" s="215"/>
      <c r="C1354" s="216"/>
      <c r="D1354" s="217" t="s">
        <v>219</v>
      </c>
      <c r="E1354" s="218" t="s">
        <v>21</v>
      </c>
      <c r="F1354" s="219" t="s">
        <v>2036</v>
      </c>
      <c r="G1354" s="216"/>
      <c r="H1354" s="220">
        <v>7.6</v>
      </c>
      <c r="I1354" s="221"/>
      <c r="J1354" s="216"/>
      <c r="K1354" s="216"/>
      <c r="L1354" s="222"/>
      <c r="M1354" s="223"/>
      <c r="N1354" s="224"/>
      <c r="O1354" s="224"/>
      <c r="P1354" s="224"/>
      <c r="Q1354" s="224"/>
      <c r="R1354" s="224"/>
      <c r="S1354" s="224"/>
      <c r="T1354" s="225"/>
      <c r="AT1354" s="226" t="s">
        <v>219</v>
      </c>
      <c r="AU1354" s="226" t="s">
        <v>80</v>
      </c>
      <c r="AV1354" s="12" t="s">
        <v>80</v>
      </c>
      <c r="AW1354" s="12" t="s">
        <v>35</v>
      </c>
      <c r="AX1354" s="12" t="s">
        <v>78</v>
      </c>
      <c r="AY1354" s="226" t="s">
        <v>210</v>
      </c>
    </row>
    <row r="1355" spans="2:65" s="1" customFormat="1" ht="25.5" customHeight="1">
      <c r="B1355" s="41"/>
      <c r="C1355" s="203" t="s">
        <v>2124</v>
      </c>
      <c r="D1355" s="203" t="s">
        <v>212</v>
      </c>
      <c r="E1355" s="204" t="s">
        <v>2125</v>
      </c>
      <c r="F1355" s="205" t="s">
        <v>2126</v>
      </c>
      <c r="G1355" s="206" t="s">
        <v>226</v>
      </c>
      <c r="H1355" s="207">
        <v>7.6</v>
      </c>
      <c r="I1355" s="208"/>
      <c r="J1355" s="209">
        <f>ROUND(I1355*H1355,2)</f>
        <v>0</v>
      </c>
      <c r="K1355" s="205" t="s">
        <v>216</v>
      </c>
      <c r="L1355" s="61"/>
      <c r="M1355" s="210" t="s">
        <v>21</v>
      </c>
      <c r="N1355" s="211" t="s">
        <v>42</v>
      </c>
      <c r="O1355" s="42"/>
      <c r="P1355" s="212">
        <f>O1355*H1355</f>
        <v>0</v>
      </c>
      <c r="Q1355" s="212">
        <v>0</v>
      </c>
      <c r="R1355" s="212">
        <f>Q1355*H1355</f>
        <v>0</v>
      </c>
      <c r="S1355" s="212">
        <v>0</v>
      </c>
      <c r="T1355" s="213">
        <f>S1355*H1355</f>
        <v>0</v>
      </c>
      <c r="AR1355" s="25" t="s">
        <v>291</v>
      </c>
      <c r="AT1355" s="25" t="s">
        <v>212</v>
      </c>
      <c r="AU1355" s="25" t="s">
        <v>80</v>
      </c>
      <c r="AY1355" s="25" t="s">
        <v>210</v>
      </c>
      <c r="BE1355" s="214">
        <f>IF(N1355="základní",J1355,0)</f>
        <v>0</v>
      </c>
      <c r="BF1355" s="214">
        <f>IF(N1355="snížená",J1355,0)</f>
        <v>0</v>
      </c>
      <c r="BG1355" s="214">
        <f>IF(N1355="zákl. přenesená",J1355,0)</f>
        <v>0</v>
      </c>
      <c r="BH1355" s="214">
        <f>IF(N1355="sníž. přenesená",J1355,0)</f>
        <v>0</v>
      </c>
      <c r="BI1355" s="214">
        <f>IF(N1355="nulová",J1355,0)</f>
        <v>0</v>
      </c>
      <c r="BJ1355" s="25" t="s">
        <v>78</v>
      </c>
      <c r="BK1355" s="214">
        <f>ROUND(I1355*H1355,2)</f>
        <v>0</v>
      </c>
      <c r="BL1355" s="25" t="s">
        <v>291</v>
      </c>
      <c r="BM1355" s="25" t="s">
        <v>2127</v>
      </c>
    </row>
    <row r="1356" spans="2:51" s="12" customFormat="1" ht="13.5">
      <c r="B1356" s="215"/>
      <c r="C1356" s="216"/>
      <c r="D1356" s="217" t="s">
        <v>219</v>
      </c>
      <c r="E1356" s="218" t="s">
        <v>21</v>
      </c>
      <c r="F1356" s="219" t="s">
        <v>2036</v>
      </c>
      <c r="G1356" s="216"/>
      <c r="H1356" s="220">
        <v>7.6</v>
      </c>
      <c r="I1356" s="221"/>
      <c r="J1356" s="216"/>
      <c r="K1356" s="216"/>
      <c r="L1356" s="222"/>
      <c r="M1356" s="223"/>
      <c r="N1356" s="224"/>
      <c r="O1356" s="224"/>
      <c r="P1356" s="224"/>
      <c r="Q1356" s="224"/>
      <c r="R1356" s="224"/>
      <c r="S1356" s="224"/>
      <c r="T1356" s="225"/>
      <c r="AT1356" s="226" t="s">
        <v>219</v>
      </c>
      <c r="AU1356" s="226" t="s">
        <v>80</v>
      </c>
      <c r="AV1356" s="12" t="s">
        <v>80</v>
      </c>
      <c r="AW1356" s="12" t="s">
        <v>35</v>
      </c>
      <c r="AX1356" s="12" t="s">
        <v>78</v>
      </c>
      <c r="AY1356" s="226" t="s">
        <v>210</v>
      </c>
    </row>
    <row r="1357" spans="2:65" s="1" customFormat="1" ht="16.5" customHeight="1">
      <c r="B1357" s="41"/>
      <c r="C1357" s="203" t="s">
        <v>2128</v>
      </c>
      <c r="D1357" s="203" t="s">
        <v>212</v>
      </c>
      <c r="E1357" s="204" t="s">
        <v>2129</v>
      </c>
      <c r="F1357" s="205" t="s">
        <v>2130</v>
      </c>
      <c r="G1357" s="206" t="s">
        <v>345</v>
      </c>
      <c r="H1357" s="207">
        <v>27.03</v>
      </c>
      <c r="I1357" s="208"/>
      <c r="J1357" s="209">
        <f>ROUND(I1357*H1357,2)</f>
        <v>0</v>
      </c>
      <c r="K1357" s="205" t="s">
        <v>216</v>
      </c>
      <c r="L1357" s="61"/>
      <c r="M1357" s="210" t="s">
        <v>21</v>
      </c>
      <c r="N1357" s="211" t="s">
        <v>42</v>
      </c>
      <c r="O1357" s="42"/>
      <c r="P1357" s="212">
        <f>O1357*H1357</f>
        <v>0</v>
      </c>
      <c r="Q1357" s="212">
        <v>0.0002</v>
      </c>
      <c r="R1357" s="212">
        <f>Q1357*H1357</f>
        <v>0.005406</v>
      </c>
      <c r="S1357" s="212">
        <v>0</v>
      </c>
      <c r="T1357" s="213">
        <f>S1357*H1357</f>
        <v>0</v>
      </c>
      <c r="AR1357" s="25" t="s">
        <v>291</v>
      </c>
      <c r="AT1357" s="25" t="s">
        <v>212</v>
      </c>
      <c r="AU1357" s="25" t="s">
        <v>80</v>
      </c>
      <c r="AY1357" s="25" t="s">
        <v>210</v>
      </c>
      <c r="BE1357" s="214">
        <f>IF(N1357="základní",J1357,0)</f>
        <v>0</v>
      </c>
      <c r="BF1357" s="214">
        <f>IF(N1357="snížená",J1357,0)</f>
        <v>0</v>
      </c>
      <c r="BG1357" s="214">
        <f>IF(N1357="zákl. přenesená",J1357,0)</f>
        <v>0</v>
      </c>
      <c r="BH1357" s="214">
        <f>IF(N1357="sníž. přenesená",J1357,0)</f>
        <v>0</v>
      </c>
      <c r="BI1357" s="214">
        <f>IF(N1357="nulová",J1357,0)</f>
        <v>0</v>
      </c>
      <c r="BJ1357" s="25" t="s">
        <v>78</v>
      </c>
      <c r="BK1357" s="214">
        <f>ROUND(I1357*H1357,2)</f>
        <v>0</v>
      </c>
      <c r="BL1357" s="25" t="s">
        <v>291</v>
      </c>
      <c r="BM1357" s="25" t="s">
        <v>2131</v>
      </c>
    </row>
    <row r="1358" spans="2:51" s="12" customFormat="1" ht="13.5">
      <c r="B1358" s="215"/>
      <c r="C1358" s="216"/>
      <c r="D1358" s="217" t="s">
        <v>219</v>
      </c>
      <c r="E1358" s="218" t="s">
        <v>21</v>
      </c>
      <c r="F1358" s="219" t="s">
        <v>2132</v>
      </c>
      <c r="G1358" s="216"/>
      <c r="H1358" s="220">
        <v>27.03</v>
      </c>
      <c r="I1358" s="221"/>
      <c r="J1358" s="216"/>
      <c r="K1358" s="216"/>
      <c r="L1358" s="222"/>
      <c r="M1358" s="223"/>
      <c r="N1358" s="224"/>
      <c r="O1358" s="224"/>
      <c r="P1358" s="224"/>
      <c r="Q1358" s="224"/>
      <c r="R1358" s="224"/>
      <c r="S1358" s="224"/>
      <c r="T1358" s="225"/>
      <c r="AT1358" s="226" t="s">
        <v>219</v>
      </c>
      <c r="AU1358" s="226" t="s">
        <v>80</v>
      </c>
      <c r="AV1358" s="12" t="s">
        <v>80</v>
      </c>
      <c r="AW1358" s="12" t="s">
        <v>35</v>
      </c>
      <c r="AX1358" s="12" t="s">
        <v>78</v>
      </c>
      <c r="AY1358" s="226" t="s">
        <v>210</v>
      </c>
    </row>
    <row r="1359" spans="2:65" s="1" customFormat="1" ht="25.5" customHeight="1">
      <c r="B1359" s="41"/>
      <c r="C1359" s="238" t="s">
        <v>2133</v>
      </c>
      <c r="D1359" s="238" t="s">
        <v>302</v>
      </c>
      <c r="E1359" s="239" t="s">
        <v>2098</v>
      </c>
      <c r="F1359" s="240" t="s">
        <v>2099</v>
      </c>
      <c r="G1359" s="241" t="s">
        <v>226</v>
      </c>
      <c r="H1359" s="242">
        <v>16.218</v>
      </c>
      <c r="I1359" s="243"/>
      <c r="J1359" s="244">
        <f>ROUND(I1359*H1359,2)</f>
        <v>0</v>
      </c>
      <c r="K1359" s="240" t="s">
        <v>216</v>
      </c>
      <c r="L1359" s="245"/>
      <c r="M1359" s="246" t="s">
        <v>21</v>
      </c>
      <c r="N1359" s="247" t="s">
        <v>42</v>
      </c>
      <c r="O1359" s="42"/>
      <c r="P1359" s="212">
        <f>O1359*H1359</f>
        <v>0</v>
      </c>
      <c r="Q1359" s="212">
        <v>0.0049</v>
      </c>
      <c r="R1359" s="212">
        <f>Q1359*H1359</f>
        <v>0.0794682</v>
      </c>
      <c r="S1359" s="212">
        <v>0</v>
      </c>
      <c r="T1359" s="213">
        <f>S1359*H1359</f>
        <v>0</v>
      </c>
      <c r="AR1359" s="25" t="s">
        <v>372</v>
      </c>
      <c r="AT1359" s="25" t="s">
        <v>302</v>
      </c>
      <c r="AU1359" s="25" t="s">
        <v>80</v>
      </c>
      <c r="AY1359" s="25" t="s">
        <v>210</v>
      </c>
      <c r="BE1359" s="214">
        <f>IF(N1359="základní",J1359,0)</f>
        <v>0</v>
      </c>
      <c r="BF1359" s="214">
        <f>IF(N1359="snížená",J1359,0)</f>
        <v>0</v>
      </c>
      <c r="BG1359" s="214">
        <f>IF(N1359="zákl. přenesená",J1359,0)</f>
        <v>0</v>
      </c>
      <c r="BH1359" s="214">
        <f>IF(N1359="sníž. přenesená",J1359,0)</f>
        <v>0</v>
      </c>
      <c r="BI1359" s="214">
        <f>IF(N1359="nulová",J1359,0)</f>
        <v>0</v>
      </c>
      <c r="BJ1359" s="25" t="s">
        <v>78</v>
      </c>
      <c r="BK1359" s="214">
        <f>ROUND(I1359*H1359,2)</f>
        <v>0</v>
      </c>
      <c r="BL1359" s="25" t="s">
        <v>291</v>
      </c>
      <c r="BM1359" s="25" t="s">
        <v>2134</v>
      </c>
    </row>
    <row r="1360" spans="2:51" s="12" customFormat="1" ht="13.5">
      <c r="B1360" s="215"/>
      <c r="C1360" s="216"/>
      <c r="D1360" s="217" t="s">
        <v>219</v>
      </c>
      <c r="E1360" s="216"/>
      <c r="F1360" s="219" t="s">
        <v>2135</v>
      </c>
      <c r="G1360" s="216"/>
      <c r="H1360" s="220">
        <v>16.218</v>
      </c>
      <c r="I1360" s="221"/>
      <c r="J1360" s="216"/>
      <c r="K1360" s="216"/>
      <c r="L1360" s="222"/>
      <c r="M1360" s="223"/>
      <c r="N1360" s="224"/>
      <c r="O1360" s="224"/>
      <c r="P1360" s="224"/>
      <c r="Q1360" s="224"/>
      <c r="R1360" s="224"/>
      <c r="S1360" s="224"/>
      <c r="T1360" s="225"/>
      <c r="AT1360" s="226" t="s">
        <v>219</v>
      </c>
      <c r="AU1360" s="226" t="s">
        <v>80</v>
      </c>
      <c r="AV1360" s="12" t="s">
        <v>80</v>
      </c>
      <c r="AW1360" s="12" t="s">
        <v>6</v>
      </c>
      <c r="AX1360" s="12" t="s">
        <v>78</v>
      </c>
      <c r="AY1360" s="226" t="s">
        <v>210</v>
      </c>
    </row>
    <row r="1361" spans="2:65" s="1" customFormat="1" ht="16.5" customHeight="1">
      <c r="B1361" s="41"/>
      <c r="C1361" s="203" t="s">
        <v>2136</v>
      </c>
      <c r="D1361" s="203" t="s">
        <v>212</v>
      </c>
      <c r="E1361" s="204" t="s">
        <v>2137</v>
      </c>
      <c r="F1361" s="205" t="s">
        <v>2138</v>
      </c>
      <c r="G1361" s="206" t="s">
        <v>215</v>
      </c>
      <c r="H1361" s="207">
        <v>327</v>
      </c>
      <c r="I1361" s="208"/>
      <c r="J1361" s="209">
        <f>ROUND(I1361*H1361,2)</f>
        <v>0</v>
      </c>
      <c r="K1361" s="205" t="s">
        <v>216</v>
      </c>
      <c r="L1361" s="61"/>
      <c r="M1361" s="210" t="s">
        <v>21</v>
      </c>
      <c r="N1361" s="211" t="s">
        <v>42</v>
      </c>
      <c r="O1361" s="42"/>
      <c r="P1361" s="212">
        <f>O1361*H1361</f>
        <v>0</v>
      </c>
      <c r="Q1361" s="212">
        <v>3E-05</v>
      </c>
      <c r="R1361" s="212">
        <f>Q1361*H1361</f>
        <v>0.009810000000000001</v>
      </c>
      <c r="S1361" s="212">
        <v>0</v>
      </c>
      <c r="T1361" s="213">
        <f>S1361*H1361</f>
        <v>0</v>
      </c>
      <c r="AR1361" s="25" t="s">
        <v>291</v>
      </c>
      <c r="AT1361" s="25" t="s">
        <v>212</v>
      </c>
      <c r="AU1361" s="25" t="s">
        <v>80</v>
      </c>
      <c r="AY1361" s="25" t="s">
        <v>210</v>
      </c>
      <c r="BE1361" s="214">
        <f>IF(N1361="základní",J1361,0)</f>
        <v>0</v>
      </c>
      <c r="BF1361" s="214">
        <f>IF(N1361="snížená",J1361,0)</f>
        <v>0</v>
      </c>
      <c r="BG1361" s="214">
        <f>IF(N1361="zákl. přenesená",J1361,0)</f>
        <v>0</v>
      </c>
      <c r="BH1361" s="214">
        <f>IF(N1361="sníž. přenesená",J1361,0)</f>
        <v>0</v>
      </c>
      <c r="BI1361" s="214">
        <f>IF(N1361="nulová",J1361,0)</f>
        <v>0</v>
      </c>
      <c r="BJ1361" s="25" t="s">
        <v>78</v>
      </c>
      <c r="BK1361" s="214">
        <f>ROUND(I1361*H1361,2)</f>
        <v>0</v>
      </c>
      <c r="BL1361" s="25" t="s">
        <v>291</v>
      </c>
      <c r="BM1361" s="25" t="s">
        <v>2139</v>
      </c>
    </row>
    <row r="1362" spans="2:51" s="12" customFormat="1" ht="27">
      <c r="B1362" s="215"/>
      <c r="C1362" s="216"/>
      <c r="D1362" s="217" t="s">
        <v>219</v>
      </c>
      <c r="E1362" s="218" t="s">
        <v>21</v>
      </c>
      <c r="F1362" s="219" t="s">
        <v>2140</v>
      </c>
      <c r="G1362" s="216"/>
      <c r="H1362" s="220">
        <v>327.35</v>
      </c>
      <c r="I1362" s="221"/>
      <c r="J1362" s="216"/>
      <c r="K1362" s="216"/>
      <c r="L1362" s="222"/>
      <c r="M1362" s="223"/>
      <c r="N1362" s="224"/>
      <c r="O1362" s="224"/>
      <c r="P1362" s="224"/>
      <c r="Q1362" s="224"/>
      <c r="R1362" s="224"/>
      <c r="S1362" s="224"/>
      <c r="T1362" s="225"/>
      <c r="AT1362" s="226" t="s">
        <v>219</v>
      </c>
      <c r="AU1362" s="226" t="s">
        <v>80</v>
      </c>
      <c r="AV1362" s="12" t="s">
        <v>80</v>
      </c>
      <c r="AW1362" s="12" t="s">
        <v>35</v>
      </c>
      <c r="AX1362" s="12" t="s">
        <v>71</v>
      </c>
      <c r="AY1362" s="226" t="s">
        <v>210</v>
      </c>
    </row>
    <row r="1363" spans="2:51" s="12" customFormat="1" ht="13.5">
      <c r="B1363" s="215"/>
      <c r="C1363" s="216"/>
      <c r="D1363" s="217" t="s">
        <v>219</v>
      </c>
      <c r="E1363" s="218" t="s">
        <v>21</v>
      </c>
      <c r="F1363" s="219" t="s">
        <v>2141</v>
      </c>
      <c r="G1363" s="216"/>
      <c r="H1363" s="220">
        <v>327</v>
      </c>
      <c r="I1363" s="221"/>
      <c r="J1363" s="216"/>
      <c r="K1363" s="216"/>
      <c r="L1363" s="222"/>
      <c r="M1363" s="223"/>
      <c r="N1363" s="224"/>
      <c r="O1363" s="224"/>
      <c r="P1363" s="224"/>
      <c r="Q1363" s="224"/>
      <c r="R1363" s="224"/>
      <c r="S1363" s="224"/>
      <c r="T1363" s="225"/>
      <c r="AT1363" s="226" t="s">
        <v>219</v>
      </c>
      <c r="AU1363" s="226" t="s">
        <v>80</v>
      </c>
      <c r="AV1363" s="12" t="s">
        <v>80</v>
      </c>
      <c r="AW1363" s="12" t="s">
        <v>35</v>
      </c>
      <c r="AX1363" s="12" t="s">
        <v>78</v>
      </c>
      <c r="AY1363" s="226" t="s">
        <v>210</v>
      </c>
    </row>
    <row r="1364" spans="2:65" s="1" customFormat="1" ht="25.5" customHeight="1">
      <c r="B1364" s="41"/>
      <c r="C1364" s="238" t="s">
        <v>2142</v>
      </c>
      <c r="D1364" s="238" t="s">
        <v>302</v>
      </c>
      <c r="E1364" s="239" t="s">
        <v>2098</v>
      </c>
      <c r="F1364" s="240" t="s">
        <v>2099</v>
      </c>
      <c r="G1364" s="241" t="s">
        <v>226</v>
      </c>
      <c r="H1364" s="242">
        <v>39.24</v>
      </c>
      <c r="I1364" s="243"/>
      <c r="J1364" s="244">
        <f>ROUND(I1364*H1364,2)</f>
        <v>0</v>
      </c>
      <c r="K1364" s="240" t="s">
        <v>216</v>
      </c>
      <c r="L1364" s="245"/>
      <c r="M1364" s="246" t="s">
        <v>21</v>
      </c>
      <c r="N1364" s="247" t="s">
        <v>42</v>
      </c>
      <c r="O1364" s="42"/>
      <c r="P1364" s="212">
        <f>O1364*H1364</f>
        <v>0</v>
      </c>
      <c r="Q1364" s="212">
        <v>0.0049</v>
      </c>
      <c r="R1364" s="212">
        <f>Q1364*H1364</f>
        <v>0.192276</v>
      </c>
      <c r="S1364" s="212">
        <v>0</v>
      </c>
      <c r="T1364" s="213">
        <f>S1364*H1364</f>
        <v>0</v>
      </c>
      <c r="AR1364" s="25" t="s">
        <v>372</v>
      </c>
      <c r="AT1364" s="25" t="s">
        <v>302</v>
      </c>
      <c r="AU1364" s="25" t="s">
        <v>80</v>
      </c>
      <c r="AY1364" s="25" t="s">
        <v>210</v>
      </c>
      <c r="BE1364" s="214">
        <f>IF(N1364="základní",J1364,0)</f>
        <v>0</v>
      </c>
      <c r="BF1364" s="214">
        <f>IF(N1364="snížená",J1364,0)</f>
        <v>0</v>
      </c>
      <c r="BG1364" s="214">
        <f>IF(N1364="zákl. přenesená",J1364,0)</f>
        <v>0</v>
      </c>
      <c r="BH1364" s="214">
        <f>IF(N1364="sníž. přenesená",J1364,0)</f>
        <v>0</v>
      </c>
      <c r="BI1364" s="214">
        <f>IF(N1364="nulová",J1364,0)</f>
        <v>0</v>
      </c>
      <c r="BJ1364" s="25" t="s">
        <v>78</v>
      </c>
      <c r="BK1364" s="214">
        <f>ROUND(I1364*H1364,2)</f>
        <v>0</v>
      </c>
      <c r="BL1364" s="25" t="s">
        <v>291</v>
      </c>
      <c r="BM1364" s="25" t="s">
        <v>2143</v>
      </c>
    </row>
    <row r="1365" spans="2:51" s="12" customFormat="1" ht="13.5">
      <c r="B1365" s="215"/>
      <c r="C1365" s="216"/>
      <c r="D1365" s="217" t="s">
        <v>219</v>
      </c>
      <c r="E1365" s="216"/>
      <c r="F1365" s="219" t="s">
        <v>2144</v>
      </c>
      <c r="G1365" s="216"/>
      <c r="H1365" s="220">
        <v>39.24</v>
      </c>
      <c r="I1365" s="221"/>
      <c r="J1365" s="216"/>
      <c r="K1365" s="216"/>
      <c r="L1365" s="222"/>
      <c r="M1365" s="223"/>
      <c r="N1365" s="224"/>
      <c r="O1365" s="224"/>
      <c r="P1365" s="224"/>
      <c r="Q1365" s="224"/>
      <c r="R1365" s="224"/>
      <c r="S1365" s="224"/>
      <c r="T1365" s="225"/>
      <c r="AT1365" s="226" t="s">
        <v>219</v>
      </c>
      <c r="AU1365" s="226" t="s">
        <v>80</v>
      </c>
      <c r="AV1365" s="12" t="s">
        <v>80</v>
      </c>
      <c r="AW1365" s="12" t="s">
        <v>6</v>
      </c>
      <c r="AX1365" s="12" t="s">
        <v>78</v>
      </c>
      <c r="AY1365" s="226" t="s">
        <v>210</v>
      </c>
    </row>
    <row r="1366" spans="2:65" s="1" customFormat="1" ht="25.5" customHeight="1">
      <c r="B1366" s="41"/>
      <c r="C1366" s="203" t="s">
        <v>2145</v>
      </c>
      <c r="D1366" s="203" t="s">
        <v>212</v>
      </c>
      <c r="E1366" s="204" t="s">
        <v>2146</v>
      </c>
      <c r="F1366" s="205" t="s">
        <v>2147</v>
      </c>
      <c r="G1366" s="206" t="s">
        <v>274</v>
      </c>
      <c r="H1366" s="207">
        <v>2.787</v>
      </c>
      <c r="I1366" s="208"/>
      <c r="J1366" s="209">
        <f>ROUND(I1366*H1366,2)</f>
        <v>0</v>
      </c>
      <c r="K1366" s="205" t="s">
        <v>216</v>
      </c>
      <c r="L1366" s="61"/>
      <c r="M1366" s="210" t="s">
        <v>21</v>
      </c>
      <c r="N1366" s="211" t="s">
        <v>42</v>
      </c>
      <c r="O1366" s="42"/>
      <c r="P1366" s="212">
        <f>O1366*H1366</f>
        <v>0</v>
      </c>
      <c r="Q1366" s="212">
        <v>0</v>
      </c>
      <c r="R1366" s="212">
        <f>Q1366*H1366</f>
        <v>0</v>
      </c>
      <c r="S1366" s="212">
        <v>0</v>
      </c>
      <c r="T1366" s="213">
        <f>S1366*H1366</f>
        <v>0</v>
      </c>
      <c r="AR1366" s="25" t="s">
        <v>291</v>
      </c>
      <c r="AT1366" s="25" t="s">
        <v>212</v>
      </c>
      <c r="AU1366" s="25" t="s">
        <v>80</v>
      </c>
      <c r="AY1366" s="25" t="s">
        <v>210</v>
      </c>
      <c r="BE1366" s="214">
        <f>IF(N1366="základní",J1366,0)</f>
        <v>0</v>
      </c>
      <c r="BF1366" s="214">
        <f>IF(N1366="snížená",J1366,0)</f>
        <v>0</v>
      </c>
      <c r="BG1366" s="214">
        <f>IF(N1366="zákl. přenesená",J1366,0)</f>
        <v>0</v>
      </c>
      <c r="BH1366" s="214">
        <f>IF(N1366="sníž. přenesená",J1366,0)</f>
        <v>0</v>
      </c>
      <c r="BI1366" s="214">
        <f>IF(N1366="nulová",J1366,0)</f>
        <v>0</v>
      </c>
      <c r="BJ1366" s="25" t="s">
        <v>78</v>
      </c>
      <c r="BK1366" s="214">
        <f>ROUND(I1366*H1366,2)</f>
        <v>0</v>
      </c>
      <c r="BL1366" s="25" t="s">
        <v>291</v>
      </c>
      <c r="BM1366" s="25" t="s">
        <v>2148</v>
      </c>
    </row>
    <row r="1367" spans="2:65" s="1" customFormat="1" ht="16.5" customHeight="1">
      <c r="B1367" s="41"/>
      <c r="C1367" s="203" t="s">
        <v>2149</v>
      </c>
      <c r="D1367" s="203" t="s">
        <v>212</v>
      </c>
      <c r="E1367" s="204" t="s">
        <v>2150</v>
      </c>
      <c r="F1367" s="205" t="s">
        <v>2151</v>
      </c>
      <c r="G1367" s="206" t="s">
        <v>274</v>
      </c>
      <c r="H1367" s="207">
        <v>2.787</v>
      </c>
      <c r="I1367" s="208"/>
      <c r="J1367" s="209">
        <f>ROUND(I1367*H1367,2)</f>
        <v>0</v>
      </c>
      <c r="K1367" s="205" t="s">
        <v>216</v>
      </c>
      <c r="L1367" s="61"/>
      <c r="M1367" s="210" t="s">
        <v>21</v>
      </c>
      <c r="N1367" s="211" t="s">
        <v>42</v>
      </c>
      <c r="O1367" s="42"/>
      <c r="P1367" s="212">
        <f>O1367*H1367</f>
        <v>0</v>
      </c>
      <c r="Q1367" s="212">
        <v>0</v>
      </c>
      <c r="R1367" s="212">
        <f>Q1367*H1367</f>
        <v>0</v>
      </c>
      <c r="S1367" s="212">
        <v>0</v>
      </c>
      <c r="T1367" s="213">
        <f>S1367*H1367</f>
        <v>0</v>
      </c>
      <c r="AR1367" s="25" t="s">
        <v>291</v>
      </c>
      <c r="AT1367" s="25" t="s">
        <v>212</v>
      </c>
      <c r="AU1367" s="25" t="s">
        <v>80</v>
      </c>
      <c r="AY1367" s="25" t="s">
        <v>210</v>
      </c>
      <c r="BE1367" s="214">
        <f>IF(N1367="základní",J1367,0)</f>
        <v>0</v>
      </c>
      <c r="BF1367" s="214">
        <f>IF(N1367="snížená",J1367,0)</f>
        <v>0</v>
      </c>
      <c r="BG1367" s="214">
        <f>IF(N1367="zákl. přenesená",J1367,0)</f>
        <v>0</v>
      </c>
      <c r="BH1367" s="214">
        <f>IF(N1367="sníž. přenesená",J1367,0)</f>
        <v>0</v>
      </c>
      <c r="BI1367" s="214">
        <f>IF(N1367="nulová",J1367,0)</f>
        <v>0</v>
      </c>
      <c r="BJ1367" s="25" t="s">
        <v>78</v>
      </c>
      <c r="BK1367" s="214">
        <f>ROUND(I1367*H1367,2)</f>
        <v>0</v>
      </c>
      <c r="BL1367" s="25" t="s">
        <v>291</v>
      </c>
      <c r="BM1367" s="25" t="s">
        <v>2152</v>
      </c>
    </row>
    <row r="1368" spans="2:63" s="11" customFormat="1" ht="29.85" customHeight="1">
      <c r="B1368" s="187"/>
      <c r="C1368" s="188"/>
      <c r="D1368" s="189" t="s">
        <v>70</v>
      </c>
      <c r="E1368" s="201" t="s">
        <v>2153</v>
      </c>
      <c r="F1368" s="201" t="s">
        <v>2154</v>
      </c>
      <c r="G1368" s="188"/>
      <c r="H1368" s="188"/>
      <c r="I1368" s="191"/>
      <c r="J1368" s="202">
        <f>BK1368</f>
        <v>0</v>
      </c>
      <c r="K1368" s="188"/>
      <c r="L1368" s="193"/>
      <c r="M1368" s="194"/>
      <c r="N1368" s="195"/>
      <c r="O1368" s="195"/>
      <c r="P1368" s="196">
        <f>SUM(P1369:P1434)</f>
        <v>0</v>
      </c>
      <c r="Q1368" s="195"/>
      <c r="R1368" s="196">
        <f>SUM(R1369:R1434)</f>
        <v>1.6112051600000004</v>
      </c>
      <c r="S1368" s="195"/>
      <c r="T1368" s="197">
        <f>SUM(T1369:T1434)</f>
        <v>0</v>
      </c>
      <c r="AR1368" s="198" t="s">
        <v>80</v>
      </c>
      <c r="AT1368" s="199" t="s">
        <v>70</v>
      </c>
      <c r="AU1368" s="199" t="s">
        <v>78</v>
      </c>
      <c r="AY1368" s="198" t="s">
        <v>210</v>
      </c>
      <c r="BK1368" s="200">
        <f>SUM(BK1369:BK1434)</f>
        <v>0</v>
      </c>
    </row>
    <row r="1369" spans="2:65" s="1" customFormat="1" ht="25.5" customHeight="1">
      <c r="B1369" s="41"/>
      <c r="C1369" s="203" t="s">
        <v>2155</v>
      </c>
      <c r="D1369" s="203" t="s">
        <v>212</v>
      </c>
      <c r="E1369" s="204" t="s">
        <v>2156</v>
      </c>
      <c r="F1369" s="205" t="s">
        <v>2157</v>
      </c>
      <c r="G1369" s="206" t="s">
        <v>226</v>
      </c>
      <c r="H1369" s="207">
        <v>93.222</v>
      </c>
      <c r="I1369" s="208"/>
      <c r="J1369" s="209">
        <f>ROUND(I1369*H1369,2)</f>
        <v>0</v>
      </c>
      <c r="K1369" s="205" t="s">
        <v>216</v>
      </c>
      <c r="L1369" s="61"/>
      <c r="M1369" s="210" t="s">
        <v>21</v>
      </c>
      <c r="N1369" s="211" t="s">
        <v>42</v>
      </c>
      <c r="O1369" s="42"/>
      <c r="P1369" s="212">
        <f>O1369*H1369</f>
        <v>0</v>
      </c>
      <c r="Q1369" s="212">
        <v>0</v>
      </c>
      <c r="R1369" s="212">
        <f>Q1369*H1369</f>
        <v>0</v>
      </c>
      <c r="S1369" s="212">
        <v>0</v>
      </c>
      <c r="T1369" s="213">
        <f>S1369*H1369</f>
        <v>0</v>
      </c>
      <c r="AR1369" s="25" t="s">
        <v>291</v>
      </c>
      <c r="AT1369" s="25" t="s">
        <v>212</v>
      </c>
      <c r="AU1369" s="25" t="s">
        <v>80</v>
      </c>
      <c r="AY1369" s="25" t="s">
        <v>210</v>
      </c>
      <c r="BE1369" s="214">
        <f>IF(N1369="základní",J1369,0)</f>
        <v>0</v>
      </c>
      <c r="BF1369" s="214">
        <f>IF(N1369="snížená",J1369,0)</f>
        <v>0</v>
      </c>
      <c r="BG1369" s="214">
        <f>IF(N1369="zákl. přenesená",J1369,0)</f>
        <v>0</v>
      </c>
      <c r="BH1369" s="214">
        <f>IF(N1369="sníž. přenesená",J1369,0)</f>
        <v>0</v>
      </c>
      <c r="BI1369" s="214">
        <f>IF(N1369="nulová",J1369,0)</f>
        <v>0</v>
      </c>
      <c r="BJ1369" s="25" t="s">
        <v>78</v>
      </c>
      <c r="BK1369" s="214">
        <f>ROUND(I1369*H1369,2)</f>
        <v>0</v>
      </c>
      <c r="BL1369" s="25" t="s">
        <v>291</v>
      </c>
      <c r="BM1369" s="25" t="s">
        <v>2158</v>
      </c>
    </row>
    <row r="1370" spans="2:51" s="12" customFormat="1" ht="13.5">
      <c r="B1370" s="215"/>
      <c r="C1370" s="216"/>
      <c r="D1370" s="217" t="s">
        <v>219</v>
      </c>
      <c r="E1370" s="218" t="s">
        <v>21</v>
      </c>
      <c r="F1370" s="219" t="s">
        <v>2159</v>
      </c>
      <c r="G1370" s="216"/>
      <c r="H1370" s="220">
        <v>46.555</v>
      </c>
      <c r="I1370" s="221"/>
      <c r="J1370" s="216"/>
      <c r="K1370" s="216"/>
      <c r="L1370" s="222"/>
      <c r="M1370" s="223"/>
      <c r="N1370" s="224"/>
      <c r="O1370" s="224"/>
      <c r="P1370" s="224"/>
      <c r="Q1370" s="224"/>
      <c r="R1370" s="224"/>
      <c r="S1370" s="224"/>
      <c r="T1370" s="225"/>
      <c r="AT1370" s="226" t="s">
        <v>219</v>
      </c>
      <c r="AU1370" s="226" t="s">
        <v>80</v>
      </c>
      <c r="AV1370" s="12" t="s">
        <v>80</v>
      </c>
      <c r="AW1370" s="12" t="s">
        <v>35</v>
      </c>
      <c r="AX1370" s="12" t="s">
        <v>71</v>
      </c>
      <c r="AY1370" s="226" t="s">
        <v>210</v>
      </c>
    </row>
    <row r="1371" spans="2:51" s="12" customFormat="1" ht="13.5">
      <c r="B1371" s="215"/>
      <c r="C1371" s="216"/>
      <c r="D1371" s="217" t="s">
        <v>219</v>
      </c>
      <c r="E1371" s="218" t="s">
        <v>21</v>
      </c>
      <c r="F1371" s="219" t="s">
        <v>2160</v>
      </c>
      <c r="G1371" s="216"/>
      <c r="H1371" s="220">
        <v>2.997</v>
      </c>
      <c r="I1371" s="221"/>
      <c r="J1371" s="216"/>
      <c r="K1371" s="216"/>
      <c r="L1371" s="222"/>
      <c r="M1371" s="223"/>
      <c r="N1371" s="224"/>
      <c r="O1371" s="224"/>
      <c r="P1371" s="224"/>
      <c r="Q1371" s="224"/>
      <c r="R1371" s="224"/>
      <c r="S1371" s="224"/>
      <c r="T1371" s="225"/>
      <c r="AT1371" s="226" t="s">
        <v>219</v>
      </c>
      <c r="AU1371" s="226" t="s">
        <v>80</v>
      </c>
      <c r="AV1371" s="12" t="s">
        <v>80</v>
      </c>
      <c r="AW1371" s="12" t="s">
        <v>35</v>
      </c>
      <c r="AX1371" s="12" t="s">
        <v>71</v>
      </c>
      <c r="AY1371" s="226" t="s">
        <v>210</v>
      </c>
    </row>
    <row r="1372" spans="2:51" s="12" customFormat="1" ht="13.5">
      <c r="B1372" s="215"/>
      <c r="C1372" s="216"/>
      <c r="D1372" s="217" t="s">
        <v>219</v>
      </c>
      <c r="E1372" s="218" t="s">
        <v>21</v>
      </c>
      <c r="F1372" s="219" t="s">
        <v>2161</v>
      </c>
      <c r="G1372" s="216"/>
      <c r="H1372" s="220">
        <v>5.16</v>
      </c>
      <c r="I1372" s="221"/>
      <c r="J1372" s="216"/>
      <c r="K1372" s="216"/>
      <c r="L1372" s="222"/>
      <c r="M1372" s="223"/>
      <c r="N1372" s="224"/>
      <c r="O1372" s="224"/>
      <c r="P1372" s="224"/>
      <c r="Q1372" s="224"/>
      <c r="R1372" s="224"/>
      <c r="S1372" s="224"/>
      <c r="T1372" s="225"/>
      <c r="AT1372" s="226" t="s">
        <v>219</v>
      </c>
      <c r="AU1372" s="226" t="s">
        <v>80</v>
      </c>
      <c r="AV1372" s="12" t="s">
        <v>80</v>
      </c>
      <c r="AW1372" s="12" t="s">
        <v>35</v>
      </c>
      <c r="AX1372" s="12" t="s">
        <v>71</v>
      </c>
      <c r="AY1372" s="226" t="s">
        <v>210</v>
      </c>
    </row>
    <row r="1373" spans="2:51" s="14" customFormat="1" ht="13.5">
      <c r="B1373" s="248"/>
      <c r="C1373" s="249"/>
      <c r="D1373" s="217" t="s">
        <v>219</v>
      </c>
      <c r="E1373" s="250" t="s">
        <v>21</v>
      </c>
      <c r="F1373" s="251" t="s">
        <v>2162</v>
      </c>
      <c r="G1373" s="249"/>
      <c r="H1373" s="252">
        <v>54.712</v>
      </c>
      <c r="I1373" s="253"/>
      <c r="J1373" s="249"/>
      <c r="K1373" s="249"/>
      <c r="L1373" s="254"/>
      <c r="M1373" s="255"/>
      <c r="N1373" s="256"/>
      <c r="O1373" s="256"/>
      <c r="P1373" s="256"/>
      <c r="Q1373" s="256"/>
      <c r="R1373" s="256"/>
      <c r="S1373" s="256"/>
      <c r="T1373" s="257"/>
      <c r="AT1373" s="258" t="s">
        <v>219</v>
      </c>
      <c r="AU1373" s="258" t="s">
        <v>80</v>
      </c>
      <c r="AV1373" s="14" t="s">
        <v>88</v>
      </c>
      <c r="AW1373" s="14" t="s">
        <v>35</v>
      </c>
      <c r="AX1373" s="14" t="s">
        <v>71</v>
      </c>
      <c r="AY1373" s="258" t="s">
        <v>210</v>
      </c>
    </row>
    <row r="1374" spans="2:51" s="12" customFormat="1" ht="13.5">
      <c r="B1374" s="215"/>
      <c r="C1374" s="216"/>
      <c r="D1374" s="217" t="s">
        <v>219</v>
      </c>
      <c r="E1374" s="218" t="s">
        <v>21</v>
      </c>
      <c r="F1374" s="219" t="s">
        <v>2163</v>
      </c>
      <c r="G1374" s="216"/>
      <c r="H1374" s="220">
        <v>38.51</v>
      </c>
      <c r="I1374" s="221"/>
      <c r="J1374" s="216"/>
      <c r="K1374" s="216"/>
      <c r="L1374" s="222"/>
      <c r="M1374" s="223"/>
      <c r="N1374" s="224"/>
      <c r="O1374" s="224"/>
      <c r="P1374" s="224"/>
      <c r="Q1374" s="224"/>
      <c r="R1374" s="224"/>
      <c r="S1374" s="224"/>
      <c r="T1374" s="225"/>
      <c r="AT1374" s="226" t="s">
        <v>219</v>
      </c>
      <c r="AU1374" s="226" t="s">
        <v>80</v>
      </c>
      <c r="AV1374" s="12" t="s">
        <v>80</v>
      </c>
      <c r="AW1374" s="12" t="s">
        <v>35</v>
      </c>
      <c r="AX1374" s="12" t="s">
        <v>71</v>
      </c>
      <c r="AY1374" s="226" t="s">
        <v>210</v>
      </c>
    </row>
    <row r="1375" spans="2:51" s="13" customFormat="1" ht="13.5">
      <c r="B1375" s="227"/>
      <c r="C1375" s="228"/>
      <c r="D1375" s="217" t="s">
        <v>219</v>
      </c>
      <c r="E1375" s="229" t="s">
        <v>21</v>
      </c>
      <c r="F1375" s="230" t="s">
        <v>240</v>
      </c>
      <c r="G1375" s="228"/>
      <c r="H1375" s="231">
        <v>93.222</v>
      </c>
      <c r="I1375" s="232"/>
      <c r="J1375" s="228"/>
      <c r="K1375" s="228"/>
      <c r="L1375" s="233"/>
      <c r="M1375" s="234"/>
      <c r="N1375" s="235"/>
      <c r="O1375" s="235"/>
      <c r="P1375" s="235"/>
      <c r="Q1375" s="235"/>
      <c r="R1375" s="235"/>
      <c r="S1375" s="235"/>
      <c r="T1375" s="236"/>
      <c r="AT1375" s="237" t="s">
        <v>219</v>
      </c>
      <c r="AU1375" s="237" t="s">
        <v>80</v>
      </c>
      <c r="AV1375" s="13" t="s">
        <v>217</v>
      </c>
      <c r="AW1375" s="13" t="s">
        <v>35</v>
      </c>
      <c r="AX1375" s="13" t="s">
        <v>78</v>
      </c>
      <c r="AY1375" s="237" t="s">
        <v>210</v>
      </c>
    </row>
    <row r="1376" spans="2:65" s="1" customFormat="1" ht="16.5" customHeight="1">
      <c r="B1376" s="41"/>
      <c r="C1376" s="238" t="s">
        <v>2164</v>
      </c>
      <c r="D1376" s="238" t="s">
        <v>302</v>
      </c>
      <c r="E1376" s="239" t="s">
        <v>2039</v>
      </c>
      <c r="F1376" s="240" t="s">
        <v>2040</v>
      </c>
      <c r="G1376" s="241" t="s">
        <v>274</v>
      </c>
      <c r="H1376" s="242">
        <v>0.028</v>
      </c>
      <c r="I1376" s="243"/>
      <c r="J1376" s="244">
        <f>ROUND(I1376*H1376,2)</f>
        <v>0</v>
      </c>
      <c r="K1376" s="240" t="s">
        <v>216</v>
      </c>
      <c r="L1376" s="245"/>
      <c r="M1376" s="246" t="s">
        <v>21</v>
      </c>
      <c r="N1376" s="247" t="s">
        <v>42</v>
      </c>
      <c r="O1376" s="42"/>
      <c r="P1376" s="212">
        <f>O1376*H1376</f>
        <v>0</v>
      </c>
      <c r="Q1376" s="212">
        <v>1</v>
      </c>
      <c r="R1376" s="212">
        <f>Q1376*H1376</f>
        <v>0.028</v>
      </c>
      <c r="S1376" s="212">
        <v>0</v>
      </c>
      <c r="T1376" s="213">
        <f>S1376*H1376</f>
        <v>0</v>
      </c>
      <c r="AR1376" s="25" t="s">
        <v>372</v>
      </c>
      <c r="AT1376" s="25" t="s">
        <v>302</v>
      </c>
      <c r="AU1376" s="25" t="s">
        <v>80</v>
      </c>
      <c r="AY1376" s="25" t="s">
        <v>210</v>
      </c>
      <c r="BE1376" s="214">
        <f>IF(N1376="základní",J1376,0)</f>
        <v>0</v>
      </c>
      <c r="BF1376" s="214">
        <f>IF(N1376="snížená",J1376,0)</f>
        <v>0</v>
      </c>
      <c r="BG1376" s="214">
        <f>IF(N1376="zákl. přenesená",J1376,0)</f>
        <v>0</v>
      </c>
      <c r="BH1376" s="214">
        <f>IF(N1376="sníž. přenesená",J1376,0)</f>
        <v>0</v>
      </c>
      <c r="BI1376" s="214">
        <f>IF(N1376="nulová",J1376,0)</f>
        <v>0</v>
      </c>
      <c r="BJ1376" s="25" t="s">
        <v>78</v>
      </c>
      <c r="BK1376" s="214">
        <f>ROUND(I1376*H1376,2)</f>
        <v>0</v>
      </c>
      <c r="BL1376" s="25" t="s">
        <v>291</v>
      </c>
      <c r="BM1376" s="25" t="s">
        <v>2165</v>
      </c>
    </row>
    <row r="1377" spans="2:51" s="12" customFormat="1" ht="13.5">
      <c r="B1377" s="215"/>
      <c r="C1377" s="216"/>
      <c r="D1377" s="217" t="s">
        <v>219</v>
      </c>
      <c r="E1377" s="216"/>
      <c r="F1377" s="219" t="s">
        <v>2166</v>
      </c>
      <c r="G1377" s="216"/>
      <c r="H1377" s="220">
        <v>0.028</v>
      </c>
      <c r="I1377" s="221"/>
      <c r="J1377" s="216"/>
      <c r="K1377" s="216"/>
      <c r="L1377" s="222"/>
      <c r="M1377" s="223"/>
      <c r="N1377" s="224"/>
      <c r="O1377" s="224"/>
      <c r="P1377" s="224"/>
      <c r="Q1377" s="224"/>
      <c r="R1377" s="224"/>
      <c r="S1377" s="224"/>
      <c r="T1377" s="225"/>
      <c r="AT1377" s="226" t="s">
        <v>219</v>
      </c>
      <c r="AU1377" s="226" t="s">
        <v>80</v>
      </c>
      <c r="AV1377" s="12" t="s">
        <v>80</v>
      </c>
      <c r="AW1377" s="12" t="s">
        <v>6</v>
      </c>
      <c r="AX1377" s="12" t="s">
        <v>78</v>
      </c>
      <c r="AY1377" s="226" t="s">
        <v>210</v>
      </c>
    </row>
    <row r="1378" spans="2:65" s="1" customFormat="1" ht="25.5" customHeight="1">
      <c r="B1378" s="41"/>
      <c r="C1378" s="203" t="s">
        <v>2167</v>
      </c>
      <c r="D1378" s="203" t="s">
        <v>212</v>
      </c>
      <c r="E1378" s="204" t="s">
        <v>2168</v>
      </c>
      <c r="F1378" s="205" t="s">
        <v>2169</v>
      </c>
      <c r="G1378" s="206" t="s">
        <v>226</v>
      </c>
      <c r="H1378" s="207">
        <v>51.715</v>
      </c>
      <c r="I1378" s="208"/>
      <c r="J1378" s="209">
        <f>ROUND(I1378*H1378,2)</f>
        <v>0</v>
      </c>
      <c r="K1378" s="205" t="s">
        <v>216</v>
      </c>
      <c r="L1378" s="61"/>
      <c r="M1378" s="210" t="s">
        <v>21</v>
      </c>
      <c r="N1378" s="211" t="s">
        <v>42</v>
      </c>
      <c r="O1378" s="42"/>
      <c r="P1378" s="212">
        <f>O1378*H1378</f>
        <v>0</v>
      </c>
      <c r="Q1378" s="212">
        <v>0</v>
      </c>
      <c r="R1378" s="212">
        <f>Q1378*H1378</f>
        <v>0</v>
      </c>
      <c r="S1378" s="212">
        <v>0</v>
      </c>
      <c r="T1378" s="213">
        <f>S1378*H1378</f>
        <v>0</v>
      </c>
      <c r="AR1378" s="25" t="s">
        <v>291</v>
      </c>
      <c r="AT1378" s="25" t="s">
        <v>212</v>
      </c>
      <c r="AU1378" s="25" t="s">
        <v>80</v>
      </c>
      <c r="AY1378" s="25" t="s">
        <v>210</v>
      </c>
      <c r="BE1378" s="214">
        <f>IF(N1378="základní",J1378,0)</f>
        <v>0</v>
      </c>
      <c r="BF1378" s="214">
        <f>IF(N1378="snížená",J1378,0)</f>
        <v>0</v>
      </c>
      <c r="BG1378" s="214">
        <f>IF(N1378="zákl. přenesená",J1378,0)</f>
        <v>0</v>
      </c>
      <c r="BH1378" s="214">
        <f>IF(N1378="sníž. přenesená",J1378,0)</f>
        <v>0</v>
      </c>
      <c r="BI1378" s="214">
        <f>IF(N1378="nulová",J1378,0)</f>
        <v>0</v>
      </c>
      <c r="BJ1378" s="25" t="s">
        <v>78</v>
      </c>
      <c r="BK1378" s="214">
        <f>ROUND(I1378*H1378,2)</f>
        <v>0</v>
      </c>
      <c r="BL1378" s="25" t="s">
        <v>291</v>
      </c>
      <c r="BM1378" s="25" t="s">
        <v>2170</v>
      </c>
    </row>
    <row r="1379" spans="2:51" s="12" customFormat="1" ht="13.5">
      <c r="B1379" s="215"/>
      <c r="C1379" s="216"/>
      <c r="D1379" s="217" t="s">
        <v>219</v>
      </c>
      <c r="E1379" s="218" t="s">
        <v>21</v>
      </c>
      <c r="F1379" s="219" t="s">
        <v>2159</v>
      </c>
      <c r="G1379" s="216"/>
      <c r="H1379" s="220">
        <v>46.555</v>
      </c>
      <c r="I1379" s="221"/>
      <c r="J1379" s="216"/>
      <c r="K1379" s="216"/>
      <c r="L1379" s="222"/>
      <c r="M1379" s="223"/>
      <c r="N1379" s="224"/>
      <c r="O1379" s="224"/>
      <c r="P1379" s="224"/>
      <c r="Q1379" s="224"/>
      <c r="R1379" s="224"/>
      <c r="S1379" s="224"/>
      <c r="T1379" s="225"/>
      <c r="AT1379" s="226" t="s">
        <v>219</v>
      </c>
      <c r="AU1379" s="226" t="s">
        <v>80</v>
      </c>
      <c r="AV1379" s="12" t="s">
        <v>80</v>
      </c>
      <c r="AW1379" s="12" t="s">
        <v>35</v>
      </c>
      <c r="AX1379" s="12" t="s">
        <v>71</v>
      </c>
      <c r="AY1379" s="226" t="s">
        <v>210</v>
      </c>
    </row>
    <row r="1380" spans="2:51" s="12" customFormat="1" ht="13.5">
      <c r="B1380" s="215"/>
      <c r="C1380" s="216"/>
      <c r="D1380" s="217" t="s">
        <v>219</v>
      </c>
      <c r="E1380" s="218" t="s">
        <v>21</v>
      </c>
      <c r="F1380" s="219" t="s">
        <v>2161</v>
      </c>
      <c r="G1380" s="216"/>
      <c r="H1380" s="220">
        <v>5.16</v>
      </c>
      <c r="I1380" s="221"/>
      <c r="J1380" s="216"/>
      <c r="K1380" s="216"/>
      <c r="L1380" s="222"/>
      <c r="M1380" s="223"/>
      <c r="N1380" s="224"/>
      <c r="O1380" s="224"/>
      <c r="P1380" s="224"/>
      <c r="Q1380" s="224"/>
      <c r="R1380" s="224"/>
      <c r="S1380" s="224"/>
      <c r="T1380" s="225"/>
      <c r="AT1380" s="226" t="s">
        <v>219</v>
      </c>
      <c r="AU1380" s="226" t="s">
        <v>80</v>
      </c>
      <c r="AV1380" s="12" t="s">
        <v>80</v>
      </c>
      <c r="AW1380" s="12" t="s">
        <v>35</v>
      </c>
      <c r="AX1380" s="12" t="s">
        <v>71</v>
      </c>
      <c r="AY1380" s="226" t="s">
        <v>210</v>
      </c>
    </row>
    <row r="1381" spans="2:51" s="13" customFormat="1" ht="13.5">
      <c r="B1381" s="227"/>
      <c r="C1381" s="228"/>
      <c r="D1381" s="217" t="s">
        <v>219</v>
      </c>
      <c r="E1381" s="229" t="s">
        <v>21</v>
      </c>
      <c r="F1381" s="230" t="s">
        <v>240</v>
      </c>
      <c r="G1381" s="228"/>
      <c r="H1381" s="231">
        <v>51.715</v>
      </c>
      <c r="I1381" s="232"/>
      <c r="J1381" s="228"/>
      <c r="K1381" s="228"/>
      <c r="L1381" s="233"/>
      <c r="M1381" s="234"/>
      <c r="N1381" s="235"/>
      <c r="O1381" s="235"/>
      <c r="P1381" s="235"/>
      <c r="Q1381" s="235"/>
      <c r="R1381" s="235"/>
      <c r="S1381" s="235"/>
      <c r="T1381" s="236"/>
      <c r="AT1381" s="237" t="s">
        <v>219</v>
      </c>
      <c r="AU1381" s="237" t="s">
        <v>80</v>
      </c>
      <c r="AV1381" s="13" t="s">
        <v>217</v>
      </c>
      <c r="AW1381" s="13" t="s">
        <v>35</v>
      </c>
      <c r="AX1381" s="13" t="s">
        <v>78</v>
      </c>
      <c r="AY1381" s="237" t="s">
        <v>210</v>
      </c>
    </row>
    <row r="1382" spans="2:65" s="1" customFormat="1" ht="25.5" customHeight="1">
      <c r="B1382" s="41"/>
      <c r="C1382" s="238" t="s">
        <v>2171</v>
      </c>
      <c r="D1382" s="238" t="s">
        <v>302</v>
      </c>
      <c r="E1382" s="239" t="s">
        <v>2172</v>
      </c>
      <c r="F1382" s="240" t="s">
        <v>2173</v>
      </c>
      <c r="G1382" s="241" t="s">
        <v>226</v>
      </c>
      <c r="H1382" s="242">
        <v>59.472</v>
      </c>
      <c r="I1382" s="243"/>
      <c r="J1382" s="244">
        <f>ROUND(I1382*H1382,2)</f>
        <v>0</v>
      </c>
      <c r="K1382" s="240" t="s">
        <v>216</v>
      </c>
      <c r="L1382" s="245"/>
      <c r="M1382" s="246" t="s">
        <v>21</v>
      </c>
      <c r="N1382" s="247" t="s">
        <v>42</v>
      </c>
      <c r="O1382" s="42"/>
      <c r="P1382" s="212">
        <f>O1382*H1382</f>
        <v>0</v>
      </c>
      <c r="Q1382" s="212">
        <v>0.004</v>
      </c>
      <c r="R1382" s="212">
        <f>Q1382*H1382</f>
        <v>0.23788800000000002</v>
      </c>
      <c r="S1382" s="212">
        <v>0</v>
      </c>
      <c r="T1382" s="213">
        <f>S1382*H1382</f>
        <v>0</v>
      </c>
      <c r="AR1382" s="25" t="s">
        <v>372</v>
      </c>
      <c r="AT1382" s="25" t="s">
        <v>302</v>
      </c>
      <c r="AU1382" s="25" t="s">
        <v>80</v>
      </c>
      <c r="AY1382" s="25" t="s">
        <v>210</v>
      </c>
      <c r="BE1382" s="214">
        <f>IF(N1382="základní",J1382,0)</f>
        <v>0</v>
      </c>
      <c r="BF1382" s="214">
        <f>IF(N1382="snížená",J1382,0)</f>
        <v>0</v>
      </c>
      <c r="BG1382" s="214">
        <f>IF(N1382="zákl. přenesená",J1382,0)</f>
        <v>0</v>
      </c>
      <c r="BH1382" s="214">
        <f>IF(N1382="sníž. přenesená",J1382,0)</f>
        <v>0</v>
      </c>
      <c r="BI1382" s="214">
        <f>IF(N1382="nulová",J1382,0)</f>
        <v>0</v>
      </c>
      <c r="BJ1382" s="25" t="s">
        <v>78</v>
      </c>
      <c r="BK1382" s="214">
        <f>ROUND(I1382*H1382,2)</f>
        <v>0</v>
      </c>
      <c r="BL1382" s="25" t="s">
        <v>291</v>
      </c>
      <c r="BM1382" s="25" t="s">
        <v>2174</v>
      </c>
    </row>
    <row r="1383" spans="2:51" s="12" customFormat="1" ht="13.5">
      <c r="B1383" s="215"/>
      <c r="C1383" s="216"/>
      <c r="D1383" s="217" t="s">
        <v>219</v>
      </c>
      <c r="E1383" s="216"/>
      <c r="F1383" s="219" t="s">
        <v>2175</v>
      </c>
      <c r="G1383" s="216"/>
      <c r="H1383" s="220">
        <v>59.472</v>
      </c>
      <c r="I1383" s="221"/>
      <c r="J1383" s="216"/>
      <c r="K1383" s="216"/>
      <c r="L1383" s="222"/>
      <c r="M1383" s="223"/>
      <c r="N1383" s="224"/>
      <c r="O1383" s="224"/>
      <c r="P1383" s="224"/>
      <c r="Q1383" s="224"/>
      <c r="R1383" s="224"/>
      <c r="S1383" s="224"/>
      <c r="T1383" s="225"/>
      <c r="AT1383" s="226" t="s">
        <v>219</v>
      </c>
      <c r="AU1383" s="226" t="s">
        <v>80</v>
      </c>
      <c r="AV1383" s="12" t="s">
        <v>80</v>
      </c>
      <c r="AW1383" s="12" t="s">
        <v>6</v>
      </c>
      <c r="AX1383" s="12" t="s">
        <v>78</v>
      </c>
      <c r="AY1383" s="226" t="s">
        <v>210</v>
      </c>
    </row>
    <row r="1384" spans="2:65" s="1" customFormat="1" ht="25.5" customHeight="1">
      <c r="B1384" s="41"/>
      <c r="C1384" s="203" t="s">
        <v>2176</v>
      </c>
      <c r="D1384" s="203" t="s">
        <v>212</v>
      </c>
      <c r="E1384" s="204" t="s">
        <v>2177</v>
      </c>
      <c r="F1384" s="205" t="s">
        <v>2178</v>
      </c>
      <c r="G1384" s="206" t="s">
        <v>226</v>
      </c>
      <c r="H1384" s="207">
        <v>144.937</v>
      </c>
      <c r="I1384" s="208"/>
      <c r="J1384" s="209">
        <f>ROUND(I1384*H1384,2)</f>
        <v>0</v>
      </c>
      <c r="K1384" s="205" t="s">
        <v>216</v>
      </c>
      <c r="L1384" s="61"/>
      <c r="M1384" s="210" t="s">
        <v>21</v>
      </c>
      <c r="N1384" s="211" t="s">
        <v>42</v>
      </c>
      <c r="O1384" s="42"/>
      <c r="P1384" s="212">
        <f>O1384*H1384</f>
        <v>0</v>
      </c>
      <c r="Q1384" s="212">
        <v>0.00088</v>
      </c>
      <c r="R1384" s="212">
        <f>Q1384*H1384</f>
        <v>0.12754456</v>
      </c>
      <c r="S1384" s="212">
        <v>0</v>
      </c>
      <c r="T1384" s="213">
        <f>S1384*H1384</f>
        <v>0</v>
      </c>
      <c r="AR1384" s="25" t="s">
        <v>291</v>
      </c>
      <c r="AT1384" s="25" t="s">
        <v>212</v>
      </c>
      <c r="AU1384" s="25" t="s">
        <v>80</v>
      </c>
      <c r="AY1384" s="25" t="s">
        <v>210</v>
      </c>
      <c r="BE1384" s="214">
        <f>IF(N1384="základní",J1384,0)</f>
        <v>0</v>
      </c>
      <c r="BF1384" s="214">
        <f>IF(N1384="snížená",J1384,0)</f>
        <v>0</v>
      </c>
      <c r="BG1384" s="214">
        <f>IF(N1384="zákl. přenesená",J1384,0)</f>
        <v>0</v>
      </c>
      <c r="BH1384" s="214">
        <f>IF(N1384="sníž. přenesená",J1384,0)</f>
        <v>0</v>
      </c>
      <c r="BI1384" s="214">
        <f>IF(N1384="nulová",J1384,0)</f>
        <v>0</v>
      </c>
      <c r="BJ1384" s="25" t="s">
        <v>78</v>
      </c>
      <c r="BK1384" s="214">
        <f>ROUND(I1384*H1384,2)</f>
        <v>0</v>
      </c>
      <c r="BL1384" s="25" t="s">
        <v>291</v>
      </c>
      <c r="BM1384" s="25" t="s">
        <v>2179</v>
      </c>
    </row>
    <row r="1385" spans="2:51" s="12" customFormat="1" ht="13.5">
      <c r="B1385" s="215"/>
      <c r="C1385" s="216"/>
      <c r="D1385" s="217" t="s">
        <v>219</v>
      </c>
      <c r="E1385" s="218" t="s">
        <v>21</v>
      </c>
      <c r="F1385" s="219" t="s">
        <v>2159</v>
      </c>
      <c r="G1385" s="216"/>
      <c r="H1385" s="220">
        <v>46.555</v>
      </c>
      <c r="I1385" s="221"/>
      <c r="J1385" s="216"/>
      <c r="K1385" s="216"/>
      <c r="L1385" s="222"/>
      <c r="M1385" s="223"/>
      <c r="N1385" s="224"/>
      <c r="O1385" s="224"/>
      <c r="P1385" s="224"/>
      <c r="Q1385" s="224"/>
      <c r="R1385" s="224"/>
      <c r="S1385" s="224"/>
      <c r="T1385" s="225"/>
      <c r="AT1385" s="226" t="s">
        <v>219</v>
      </c>
      <c r="AU1385" s="226" t="s">
        <v>80</v>
      </c>
      <c r="AV1385" s="12" t="s">
        <v>80</v>
      </c>
      <c r="AW1385" s="12" t="s">
        <v>35</v>
      </c>
      <c r="AX1385" s="12" t="s">
        <v>71</v>
      </c>
      <c r="AY1385" s="226" t="s">
        <v>210</v>
      </c>
    </row>
    <row r="1386" spans="2:51" s="12" customFormat="1" ht="13.5">
      <c r="B1386" s="215"/>
      <c r="C1386" s="216"/>
      <c r="D1386" s="217" t="s">
        <v>219</v>
      </c>
      <c r="E1386" s="218" t="s">
        <v>21</v>
      </c>
      <c r="F1386" s="219" t="s">
        <v>2160</v>
      </c>
      <c r="G1386" s="216"/>
      <c r="H1386" s="220">
        <v>2.997</v>
      </c>
      <c r="I1386" s="221"/>
      <c r="J1386" s="216"/>
      <c r="K1386" s="216"/>
      <c r="L1386" s="222"/>
      <c r="M1386" s="223"/>
      <c r="N1386" s="224"/>
      <c r="O1386" s="224"/>
      <c r="P1386" s="224"/>
      <c r="Q1386" s="224"/>
      <c r="R1386" s="224"/>
      <c r="S1386" s="224"/>
      <c r="T1386" s="225"/>
      <c r="AT1386" s="226" t="s">
        <v>219</v>
      </c>
      <c r="AU1386" s="226" t="s">
        <v>80</v>
      </c>
      <c r="AV1386" s="12" t="s">
        <v>80</v>
      </c>
      <c r="AW1386" s="12" t="s">
        <v>35</v>
      </c>
      <c r="AX1386" s="12" t="s">
        <v>71</v>
      </c>
      <c r="AY1386" s="226" t="s">
        <v>210</v>
      </c>
    </row>
    <row r="1387" spans="2:51" s="12" customFormat="1" ht="13.5">
      <c r="B1387" s="215"/>
      <c r="C1387" s="216"/>
      <c r="D1387" s="217" t="s">
        <v>219</v>
      </c>
      <c r="E1387" s="218" t="s">
        <v>21</v>
      </c>
      <c r="F1387" s="219" t="s">
        <v>2161</v>
      </c>
      <c r="G1387" s="216"/>
      <c r="H1387" s="220">
        <v>5.16</v>
      </c>
      <c r="I1387" s="221"/>
      <c r="J1387" s="216"/>
      <c r="K1387" s="216"/>
      <c r="L1387" s="222"/>
      <c r="M1387" s="223"/>
      <c r="N1387" s="224"/>
      <c r="O1387" s="224"/>
      <c r="P1387" s="224"/>
      <c r="Q1387" s="224"/>
      <c r="R1387" s="224"/>
      <c r="S1387" s="224"/>
      <c r="T1387" s="225"/>
      <c r="AT1387" s="226" t="s">
        <v>219</v>
      </c>
      <c r="AU1387" s="226" t="s">
        <v>80</v>
      </c>
      <c r="AV1387" s="12" t="s">
        <v>80</v>
      </c>
      <c r="AW1387" s="12" t="s">
        <v>35</v>
      </c>
      <c r="AX1387" s="12" t="s">
        <v>71</v>
      </c>
      <c r="AY1387" s="226" t="s">
        <v>210</v>
      </c>
    </row>
    <row r="1388" spans="2:51" s="14" customFormat="1" ht="13.5">
      <c r="B1388" s="248"/>
      <c r="C1388" s="249"/>
      <c r="D1388" s="217" t="s">
        <v>219</v>
      </c>
      <c r="E1388" s="250" t="s">
        <v>21</v>
      </c>
      <c r="F1388" s="251" t="s">
        <v>2180</v>
      </c>
      <c r="G1388" s="249"/>
      <c r="H1388" s="252">
        <v>54.712</v>
      </c>
      <c r="I1388" s="253"/>
      <c r="J1388" s="249"/>
      <c r="K1388" s="249"/>
      <c r="L1388" s="254"/>
      <c r="M1388" s="255"/>
      <c r="N1388" s="256"/>
      <c r="O1388" s="256"/>
      <c r="P1388" s="256"/>
      <c r="Q1388" s="256"/>
      <c r="R1388" s="256"/>
      <c r="S1388" s="256"/>
      <c r="T1388" s="257"/>
      <c r="AT1388" s="258" t="s">
        <v>219</v>
      </c>
      <c r="AU1388" s="258" t="s">
        <v>80</v>
      </c>
      <c r="AV1388" s="14" t="s">
        <v>88</v>
      </c>
      <c r="AW1388" s="14" t="s">
        <v>35</v>
      </c>
      <c r="AX1388" s="14" t="s">
        <v>71</v>
      </c>
      <c r="AY1388" s="258" t="s">
        <v>210</v>
      </c>
    </row>
    <row r="1389" spans="2:51" s="12" customFormat="1" ht="13.5">
      <c r="B1389" s="215"/>
      <c r="C1389" s="216"/>
      <c r="D1389" s="217" t="s">
        <v>219</v>
      </c>
      <c r="E1389" s="218" t="s">
        <v>21</v>
      </c>
      <c r="F1389" s="219" t="s">
        <v>2159</v>
      </c>
      <c r="G1389" s="216"/>
      <c r="H1389" s="220">
        <v>46.555</v>
      </c>
      <c r="I1389" s="221"/>
      <c r="J1389" s="216"/>
      <c r="K1389" s="216"/>
      <c r="L1389" s="222"/>
      <c r="M1389" s="223"/>
      <c r="N1389" s="224"/>
      <c r="O1389" s="224"/>
      <c r="P1389" s="224"/>
      <c r="Q1389" s="224"/>
      <c r="R1389" s="224"/>
      <c r="S1389" s="224"/>
      <c r="T1389" s="225"/>
      <c r="AT1389" s="226" t="s">
        <v>219</v>
      </c>
      <c r="AU1389" s="226" t="s">
        <v>80</v>
      </c>
      <c r="AV1389" s="12" t="s">
        <v>80</v>
      </c>
      <c r="AW1389" s="12" t="s">
        <v>35</v>
      </c>
      <c r="AX1389" s="12" t="s">
        <v>71</v>
      </c>
      <c r="AY1389" s="226" t="s">
        <v>210</v>
      </c>
    </row>
    <row r="1390" spans="2:51" s="12" customFormat="1" ht="13.5">
      <c r="B1390" s="215"/>
      <c r="C1390" s="216"/>
      <c r="D1390" s="217" t="s">
        <v>219</v>
      </c>
      <c r="E1390" s="218" t="s">
        <v>21</v>
      </c>
      <c r="F1390" s="219" t="s">
        <v>2161</v>
      </c>
      <c r="G1390" s="216"/>
      <c r="H1390" s="220">
        <v>5.16</v>
      </c>
      <c r="I1390" s="221"/>
      <c r="J1390" s="216"/>
      <c r="K1390" s="216"/>
      <c r="L1390" s="222"/>
      <c r="M1390" s="223"/>
      <c r="N1390" s="224"/>
      <c r="O1390" s="224"/>
      <c r="P1390" s="224"/>
      <c r="Q1390" s="224"/>
      <c r="R1390" s="224"/>
      <c r="S1390" s="224"/>
      <c r="T1390" s="225"/>
      <c r="AT1390" s="226" t="s">
        <v>219</v>
      </c>
      <c r="AU1390" s="226" t="s">
        <v>80</v>
      </c>
      <c r="AV1390" s="12" t="s">
        <v>80</v>
      </c>
      <c r="AW1390" s="12" t="s">
        <v>35</v>
      </c>
      <c r="AX1390" s="12" t="s">
        <v>71</v>
      </c>
      <c r="AY1390" s="226" t="s">
        <v>210</v>
      </c>
    </row>
    <row r="1391" spans="2:51" s="14" customFormat="1" ht="13.5">
      <c r="B1391" s="248"/>
      <c r="C1391" s="249"/>
      <c r="D1391" s="217" t="s">
        <v>219</v>
      </c>
      <c r="E1391" s="250" t="s">
        <v>21</v>
      </c>
      <c r="F1391" s="251" t="s">
        <v>2181</v>
      </c>
      <c r="G1391" s="249"/>
      <c r="H1391" s="252">
        <v>51.715</v>
      </c>
      <c r="I1391" s="253"/>
      <c r="J1391" s="249"/>
      <c r="K1391" s="249"/>
      <c r="L1391" s="254"/>
      <c r="M1391" s="255"/>
      <c r="N1391" s="256"/>
      <c r="O1391" s="256"/>
      <c r="P1391" s="256"/>
      <c r="Q1391" s="256"/>
      <c r="R1391" s="256"/>
      <c r="S1391" s="256"/>
      <c r="T1391" s="257"/>
      <c r="AT1391" s="258" t="s">
        <v>219</v>
      </c>
      <c r="AU1391" s="258" t="s">
        <v>80</v>
      </c>
      <c r="AV1391" s="14" t="s">
        <v>88</v>
      </c>
      <c r="AW1391" s="14" t="s">
        <v>35</v>
      </c>
      <c r="AX1391" s="14" t="s">
        <v>71</v>
      </c>
      <c r="AY1391" s="258" t="s">
        <v>210</v>
      </c>
    </row>
    <row r="1392" spans="2:51" s="12" customFormat="1" ht="13.5">
      <c r="B1392" s="215"/>
      <c r="C1392" s="216"/>
      <c r="D1392" s="217" t="s">
        <v>219</v>
      </c>
      <c r="E1392" s="218" t="s">
        <v>21</v>
      </c>
      <c r="F1392" s="219" t="s">
        <v>2163</v>
      </c>
      <c r="G1392" s="216"/>
      <c r="H1392" s="220">
        <v>38.51</v>
      </c>
      <c r="I1392" s="221"/>
      <c r="J1392" s="216"/>
      <c r="K1392" s="216"/>
      <c r="L1392" s="222"/>
      <c r="M1392" s="223"/>
      <c r="N1392" s="224"/>
      <c r="O1392" s="224"/>
      <c r="P1392" s="224"/>
      <c r="Q1392" s="224"/>
      <c r="R1392" s="224"/>
      <c r="S1392" s="224"/>
      <c r="T1392" s="225"/>
      <c r="AT1392" s="226" t="s">
        <v>219</v>
      </c>
      <c r="AU1392" s="226" t="s">
        <v>80</v>
      </c>
      <c r="AV1392" s="12" t="s">
        <v>80</v>
      </c>
      <c r="AW1392" s="12" t="s">
        <v>35</v>
      </c>
      <c r="AX1392" s="12" t="s">
        <v>71</v>
      </c>
      <c r="AY1392" s="226" t="s">
        <v>210</v>
      </c>
    </row>
    <row r="1393" spans="2:51" s="13" customFormat="1" ht="13.5">
      <c r="B1393" s="227"/>
      <c r="C1393" s="228"/>
      <c r="D1393" s="217" t="s">
        <v>219</v>
      </c>
      <c r="E1393" s="229" t="s">
        <v>21</v>
      </c>
      <c r="F1393" s="230" t="s">
        <v>240</v>
      </c>
      <c r="G1393" s="228"/>
      <c r="H1393" s="231">
        <v>144.937</v>
      </c>
      <c r="I1393" s="232"/>
      <c r="J1393" s="228"/>
      <c r="K1393" s="228"/>
      <c r="L1393" s="233"/>
      <c r="M1393" s="234"/>
      <c r="N1393" s="235"/>
      <c r="O1393" s="235"/>
      <c r="P1393" s="235"/>
      <c r="Q1393" s="235"/>
      <c r="R1393" s="235"/>
      <c r="S1393" s="235"/>
      <c r="T1393" s="236"/>
      <c r="AT1393" s="237" t="s">
        <v>219</v>
      </c>
      <c r="AU1393" s="237" t="s">
        <v>80</v>
      </c>
      <c r="AV1393" s="13" t="s">
        <v>217</v>
      </c>
      <c r="AW1393" s="13" t="s">
        <v>35</v>
      </c>
      <c r="AX1393" s="13" t="s">
        <v>78</v>
      </c>
      <c r="AY1393" s="237" t="s">
        <v>210</v>
      </c>
    </row>
    <row r="1394" spans="2:65" s="1" customFormat="1" ht="25.5" customHeight="1">
      <c r="B1394" s="41"/>
      <c r="C1394" s="238" t="s">
        <v>2182</v>
      </c>
      <c r="D1394" s="238" t="s">
        <v>302</v>
      </c>
      <c r="E1394" s="239" t="s">
        <v>2098</v>
      </c>
      <c r="F1394" s="240" t="s">
        <v>2099</v>
      </c>
      <c r="G1394" s="241" t="s">
        <v>226</v>
      </c>
      <c r="H1394" s="242">
        <v>123.287</v>
      </c>
      <c r="I1394" s="243"/>
      <c r="J1394" s="244">
        <f>ROUND(I1394*H1394,2)</f>
        <v>0</v>
      </c>
      <c r="K1394" s="240" t="s">
        <v>216</v>
      </c>
      <c r="L1394" s="245"/>
      <c r="M1394" s="246" t="s">
        <v>21</v>
      </c>
      <c r="N1394" s="247" t="s">
        <v>42</v>
      </c>
      <c r="O1394" s="42"/>
      <c r="P1394" s="212">
        <f>O1394*H1394</f>
        <v>0</v>
      </c>
      <c r="Q1394" s="212">
        <v>0.0049</v>
      </c>
      <c r="R1394" s="212">
        <f>Q1394*H1394</f>
        <v>0.6041063</v>
      </c>
      <c r="S1394" s="212">
        <v>0</v>
      </c>
      <c r="T1394" s="213">
        <f>S1394*H1394</f>
        <v>0</v>
      </c>
      <c r="AR1394" s="25" t="s">
        <v>372</v>
      </c>
      <c r="AT1394" s="25" t="s">
        <v>302</v>
      </c>
      <c r="AU1394" s="25" t="s">
        <v>80</v>
      </c>
      <c r="AY1394" s="25" t="s">
        <v>210</v>
      </c>
      <c r="BE1394" s="214">
        <f>IF(N1394="základní",J1394,0)</f>
        <v>0</v>
      </c>
      <c r="BF1394" s="214">
        <f>IF(N1394="snížená",J1394,0)</f>
        <v>0</v>
      </c>
      <c r="BG1394" s="214">
        <f>IF(N1394="zákl. přenesená",J1394,0)</f>
        <v>0</v>
      </c>
      <c r="BH1394" s="214">
        <f>IF(N1394="sníž. přenesená",J1394,0)</f>
        <v>0</v>
      </c>
      <c r="BI1394" s="214">
        <f>IF(N1394="nulová",J1394,0)</f>
        <v>0</v>
      </c>
      <c r="BJ1394" s="25" t="s">
        <v>78</v>
      </c>
      <c r="BK1394" s="214">
        <f>ROUND(I1394*H1394,2)</f>
        <v>0</v>
      </c>
      <c r="BL1394" s="25" t="s">
        <v>291</v>
      </c>
      <c r="BM1394" s="25" t="s">
        <v>2183</v>
      </c>
    </row>
    <row r="1395" spans="2:51" s="12" customFormat="1" ht="13.5">
      <c r="B1395" s="215"/>
      <c r="C1395" s="216"/>
      <c r="D1395" s="217" t="s">
        <v>219</v>
      </c>
      <c r="E1395" s="218" t="s">
        <v>21</v>
      </c>
      <c r="F1395" s="219" t="s">
        <v>2184</v>
      </c>
      <c r="G1395" s="216"/>
      <c r="H1395" s="220">
        <v>53.538</v>
      </c>
      <c r="I1395" s="221"/>
      <c r="J1395" s="216"/>
      <c r="K1395" s="216"/>
      <c r="L1395" s="222"/>
      <c r="M1395" s="223"/>
      <c r="N1395" s="224"/>
      <c r="O1395" s="224"/>
      <c r="P1395" s="224"/>
      <c r="Q1395" s="224"/>
      <c r="R1395" s="224"/>
      <c r="S1395" s="224"/>
      <c r="T1395" s="225"/>
      <c r="AT1395" s="226" t="s">
        <v>219</v>
      </c>
      <c r="AU1395" s="226" t="s">
        <v>80</v>
      </c>
      <c r="AV1395" s="12" t="s">
        <v>80</v>
      </c>
      <c r="AW1395" s="12" t="s">
        <v>35</v>
      </c>
      <c r="AX1395" s="12" t="s">
        <v>71</v>
      </c>
      <c r="AY1395" s="226" t="s">
        <v>210</v>
      </c>
    </row>
    <row r="1396" spans="2:51" s="12" customFormat="1" ht="13.5">
      <c r="B1396" s="215"/>
      <c r="C1396" s="216"/>
      <c r="D1396" s="217" t="s">
        <v>219</v>
      </c>
      <c r="E1396" s="218" t="s">
        <v>21</v>
      </c>
      <c r="F1396" s="219" t="s">
        <v>2185</v>
      </c>
      <c r="G1396" s="216"/>
      <c r="H1396" s="220">
        <v>3.447</v>
      </c>
      <c r="I1396" s="221"/>
      <c r="J1396" s="216"/>
      <c r="K1396" s="216"/>
      <c r="L1396" s="222"/>
      <c r="M1396" s="223"/>
      <c r="N1396" s="224"/>
      <c r="O1396" s="224"/>
      <c r="P1396" s="224"/>
      <c r="Q1396" s="224"/>
      <c r="R1396" s="224"/>
      <c r="S1396" s="224"/>
      <c r="T1396" s="225"/>
      <c r="AT1396" s="226" t="s">
        <v>219</v>
      </c>
      <c r="AU1396" s="226" t="s">
        <v>80</v>
      </c>
      <c r="AV1396" s="12" t="s">
        <v>80</v>
      </c>
      <c r="AW1396" s="12" t="s">
        <v>35</v>
      </c>
      <c r="AX1396" s="12" t="s">
        <v>71</v>
      </c>
      <c r="AY1396" s="226" t="s">
        <v>210</v>
      </c>
    </row>
    <row r="1397" spans="2:51" s="12" customFormat="1" ht="13.5">
      <c r="B1397" s="215"/>
      <c r="C1397" s="216"/>
      <c r="D1397" s="217" t="s">
        <v>219</v>
      </c>
      <c r="E1397" s="218" t="s">
        <v>21</v>
      </c>
      <c r="F1397" s="219" t="s">
        <v>2186</v>
      </c>
      <c r="G1397" s="216"/>
      <c r="H1397" s="220">
        <v>5.934</v>
      </c>
      <c r="I1397" s="221"/>
      <c r="J1397" s="216"/>
      <c r="K1397" s="216"/>
      <c r="L1397" s="222"/>
      <c r="M1397" s="223"/>
      <c r="N1397" s="224"/>
      <c r="O1397" s="224"/>
      <c r="P1397" s="224"/>
      <c r="Q1397" s="224"/>
      <c r="R1397" s="224"/>
      <c r="S1397" s="224"/>
      <c r="T1397" s="225"/>
      <c r="AT1397" s="226" t="s">
        <v>219</v>
      </c>
      <c r="AU1397" s="226" t="s">
        <v>80</v>
      </c>
      <c r="AV1397" s="12" t="s">
        <v>80</v>
      </c>
      <c r="AW1397" s="12" t="s">
        <v>35</v>
      </c>
      <c r="AX1397" s="12" t="s">
        <v>71</v>
      </c>
      <c r="AY1397" s="226" t="s">
        <v>210</v>
      </c>
    </row>
    <row r="1398" spans="2:51" s="14" customFormat="1" ht="13.5">
      <c r="B1398" s="248"/>
      <c r="C1398" s="249"/>
      <c r="D1398" s="217" t="s">
        <v>219</v>
      </c>
      <c r="E1398" s="250" t="s">
        <v>21</v>
      </c>
      <c r="F1398" s="251" t="s">
        <v>2180</v>
      </c>
      <c r="G1398" s="249"/>
      <c r="H1398" s="252">
        <v>62.919</v>
      </c>
      <c r="I1398" s="253"/>
      <c r="J1398" s="249"/>
      <c r="K1398" s="249"/>
      <c r="L1398" s="254"/>
      <c r="M1398" s="255"/>
      <c r="N1398" s="256"/>
      <c r="O1398" s="256"/>
      <c r="P1398" s="256"/>
      <c r="Q1398" s="256"/>
      <c r="R1398" s="256"/>
      <c r="S1398" s="256"/>
      <c r="T1398" s="257"/>
      <c r="AT1398" s="258" t="s">
        <v>219</v>
      </c>
      <c r="AU1398" s="258" t="s">
        <v>80</v>
      </c>
      <c r="AV1398" s="14" t="s">
        <v>88</v>
      </c>
      <c r="AW1398" s="14" t="s">
        <v>35</v>
      </c>
      <c r="AX1398" s="14" t="s">
        <v>71</v>
      </c>
      <c r="AY1398" s="258" t="s">
        <v>210</v>
      </c>
    </row>
    <row r="1399" spans="2:51" s="12" customFormat="1" ht="13.5">
      <c r="B1399" s="215"/>
      <c r="C1399" s="216"/>
      <c r="D1399" s="217" t="s">
        <v>219</v>
      </c>
      <c r="E1399" s="218" t="s">
        <v>21</v>
      </c>
      <c r="F1399" s="219" t="s">
        <v>2187</v>
      </c>
      <c r="G1399" s="216"/>
      <c r="H1399" s="220">
        <v>44.287</v>
      </c>
      <c r="I1399" s="221"/>
      <c r="J1399" s="216"/>
      <c r="K1399" s="216"/>
      <c r="L1399" s="222"/>
      <c r="M1399" s="223"/>
      <c r="N1399" s="224"/>
      <c r="O1399" s="224"/>
      <c r="P1399" s="224"/>
      <c r="Q1399" s="224"/>
      <c r="R1399" s="224"/>
      <c r="S1399" s="224"/>
      <c r="T1399" s="225"/>
      <c r="AT1399" s="226" t="s">
        <v>219</v>
      </c>
      <c r="AU1399" s="226" t="s">
        <v>80</v>
      </c>
      <c r="AV1399" s="12" t="s">
        <v>80</v>
      </c>
      <c r="AW1399" s="12" t="s">
        <v>35</v>
      </c>
      <c r="AX1399" s="12" t="s">
        <v>71</v>
      </c>
      <c r="AY1399" s="226" t="s">
        <v>210</v>
      </c>
    </row>
    <row r="1400" spans="2:51" s="13" customFormat="1" ht="13.5">
      <c r="B1400" s="227"/>
      <c r="C1400" s="228"/>
      <c r="D1400" s="217" t="s">
        <v>219</v>
      </c>
      <c r="E1400" s="229" t="s">
        <v>21</v>
      </c>
      <c r="F1400" s="230" t="s">
        <v>240</v>
      </c>
      <c r="G1400" s="228"/>
      <c r="H1400" s="231">
        <v>107.206</v>
      </c>
      <c r="I1400" s="232"/>
      <c r="J1400" s="228"/>
      <c r="K1400" s="228"/>
      <c r="L1400" s="233"/>
      <c r="M1400" s="234"/>
      <c r="N1400" s="235"/>
      <c r="O1400" s="235"/>
      <c r="P1400" s="235"/>
      <c r="Q1400" s="235"/>
      <c r="R1400" s="235"/>
      <c r="S1400" s="235"/>
      <c r="T1400" s="236"/>
      <c r="AT1400" s="237" t="s">
        <v>219</v>
      </c>
      <c r="AU1400" s="237" t="s">
        <v>80</v>
      </c>
      <c r="AV1400" s="13" t="s">
        <v>217</v>
      </c>
      <c r="AW1400" s="13" t="s">
        <v>35</v>
      </c>
      <c r="AX1400" s="13" t="s">
        <v>78</v>
      </c>
      <c r="AY1400" s="237" t="s">
        <v>210</v>
      </c>
    </row>
    <row r="1401" spans="2:51" s="12" customFormat="1" ht="13.5">
      <c r="B1401" s="215"/>
      <c r="C1401" s="216"/>
      <c r="D1401" s="217" t="s">
        <v>219</v>
      </c>
      <c r="E1401" s="216"/>
      <c r="F1401" s="219" t="s">
        <v>2188</v>
      </c>
      <c r="G1401" s="216"/>
      <c r="H1401" s="220">
        <v>123.287</v>
      </c>
      <c r="I1401" s="221"/>
      <c r="J1401" s="216"/>
      <c r="K1401" s="216"/>
      <c r="L1401" s="222"/>
      <c r="M1401" s="223"/>
      <c r="N1401" s="224"/>
      <c r="O1401" s="224"/>
      <c r="P1401" s="224"/>
      <c r="Q1401" s="224"/>
      <c r="R1401" s="224"/>
      <c r="S1401" s="224"/>
      <c r="T1401" s="225"/>
      <c r="AT1401" s="226" t="s">
        <v>219</v>
      </c>
      <c r="AU1401" s="226" t="s">
        <v>80</v>
      </c>
      <c r="AV1401" s="12" t="s">
        <v>80</v>
      </c>
      <c r="AW1401" s="12" t="s">
        <v>6</v>
      </c>
      <c r="AX1401" s="12" t="s">
        <v>78</v>
      </c>
      <c r="AY1401" s="226" t="s">
        <v>210</v>
      </c>
    </row>
    <row r="1402" spans="2:65" s="1" customFormat="1" ht="25.5" customHeight="1">
      <c r="B1402" s="41"/>
      <c r="C1402" s="238" t="s">
        <v>2189</v>
      </c>
      <c r="D1402" s="238" t="s">
        <v>302</v>
      </c>
      <c r="E1402" s="239" t="s">
        <v>2190</v>
      </c>
      <c r="F1402" s="240" t="s">
        <v>2191</v>
      </c>
      <c r="G1402" s="241" t="s">
        <v>226</v>
      </c>
      <c r="H1402" s="242">
        <v>59.472</v>
      </c>
      <c r="I1402" s="243"/>
      <c r="J1402" s="244">
        <f>ROUND(I1402*H1402,2)</f>
        <v>0</v>
      </c>
      <c r="K1402" s="240" t="s">
        <v>216</v>
      </c>
      <c r="L1402" s="245"/>
      <c r="M1402" s="246" t="s">
        <v>21</v>
      </c>
      <c r="N1402" s="247" t="s">
        <v>42</v>
      </c>
      <c r="O1402" s="42"/>
      <c r="P1402" s="212">
        <f>O1402*H1402</f>
        <v>0</v>
      </c>
      <c r="Q1402" s="212">
        <v>0.0069</v>
      </c>
      <c r="R1402" s="212">
        <f>Q1402*H1402</f>
        <v>0.4103568</v>
      </c>
      <c r="S1402" s="212">
        <v>0</v>
      </c>
      <c r="T1402" s="213">
        <f>S1402*H1402</f>
        <v>0</v>
      </c>
      <c r="AR1402" s="25" t="s">
        <v>372</v>
      </c>
      <c r="AT1402" s="25" t="s">
        <v>302</v>
      </c>
      <c r="AU1402" s="25" t="s">
        <v>80</v>
      </c>
      <c r="AY1402" s="25" t="s">
        <v>210</v>
      </c>
      <c r="BE1402" s="214">
        <f>IF(N1402="základní",J1402,0)</f>
        <v>0</v>
      </c>
      <c r="BF1402" s="214">
        <f>IF(N1402="snížená",J1402,0)</f>
        <v>0</v>
      </c>
      <c r="BG1402" s="214">
        <f>IF(N1402="zákl. přenesená",J1402,0)</f>
        <v>0</v>
      </c>
      <c r="BH1402" s="214">
        <f>IF(N1402="sníž. přenesená",J1402,0)</f>
        <v>0</v>
      </c>
      <c r="BI1402" s="214">
        <f>IF(N1402="nulová",J1402,0)</f>
        <v>0</v>
      </c>
      <c r="BJ1402" s="25" t="s">
        <v>78</v>
      </c>
      <c r="BK1402" s="214">
        <f>ROUND(I1402*H1402,2)</f>
        <v>0</v>
      </c>
      <c r="BL1402" s="25" t="s">
        <v>291</v>
      </c>
      <c r="BM1402" s="25" t="s">
        <v>2192</v>
      </c>
    </row>
    <row r="1403" spans="2:51" s="12" customFormat="1" ht="13.5">
      <c r="B1403" s="215"/>
      <c r="C1403" s="216"/>
      <c r="D1403" s="217" t="s">
        <v>219</v>
      </c>
      <c r="E1403" s="218" t="s">
        <v>21</v>
      </c>
      <c r="F1403" s="219" t="s">
        <v>2184</v>
      </c>
      <c r="G1403" s="216"/>
      <c r="H1403" s="220">
        <v>53.538</v>
      </c>
      <c r="I1403" s="221"/>
      <c r="J1403" s="216"/>
      <c r="K1403" s="216"/>
      <c r="L1403" s="222"/>
      <c r="M1403" s="223"/>
      <c r="N1403" s="224"/>
      <c r="O1403" s="224"/>
      <c r="P1403" s="224"/>
      <c r="Q1403" s="224"/>
      <c r="R1403" s="224"/>
      <c r="S1403" s="224"/>
      <c r="T1403" s="225"/>
      <c r="AT1403" s="226" t="s">
        <v>219</v>
      </c>
      <c r="AU1403" s="226" t="s">
        <v>80</v>
      </c>
      <c r="AV1403" s="12" t="s">
        <v>80</v>
      </c>
      <c r="AW1403" s="12" t="s">
        <v>35</v>
      </c>
      <c r="AX1403" s="12" t="s">
        <v>71</v>
      </c>
      <c r="AY1403" s="226" t="s">
        <v>210</v>
      </c>
    </row>
    <row r="1404" spans="2:51" s="12" customFormat="1" ht="13.5">
      <c r="B1404" s="215"/>
      <c r="C1404" s="216"/>
      <c r="D1404" s="217" t="s">
        <v>219</v>
      </c>
      <c r="E1404" s="218" t="s">
        <v>21</v>
      </c>
      <c r="F1404" s="219" t="s">
        <v>2193</v>
      </c>
      <c r="G1404" s="216"/>
      <c r="H1404" s="220">
        <v>5.934</v>
      </c>
      <c r="I1404" s="221"/>
      <c r="J1404" s="216"/>
      <c r="K1404" s="216"/>
      <c r="L1404" s="222"/>
      <c r="M1404" s="223"/>
      <c r="N1404" s="224"/>
      <c r="O1404" s="224"/>
      <c r="P1404" s="224"/>
      <c r="Q1404" s="224"/>
      <c r="R1404" s="224"/>
      <c r="S1404" s="224"/>
      <c r="T1404" s="225"/>
      <c r="AT1404" s="226" t="s">
        <v>219</v>
      </c>
      <c r="AU1404" s="226" t="s">
        <v>80</v>
      </c>
      <c r="AV1404" s="12" t="s">
        <v>80</v>
      </c>
      <c r="AW1404" s="12" t="s">
        <v>35</v>
      </c>
      <c r="AX1404" s="12" t="s">
        <v>71</v>
      </c>
      <c r="AY1404" s="226" t="s">
        <v>210</v>
      </c>
    </row>
    <row r="1405" spans="2:51" s="14" customFormat="1" ht="13.5">
      <c r="B1405" s="248"/>
      <c r="C1405" s="249"/>
      <c r="D1405" s="217" t="s">
        <v>219</v>
      </c>
      <c r="E1405" s="250" t="s">
        <v>21</v>
      </c>
      <c r="F1405" s="251" t="s">
        <v>2194</v>
      </c>
      <c r="G1405" s="249"/>
      <c r="H1405" s="252">
        <v>59.472</v>
      </c>
      <c r="I1405" s="253"/>
      <c r="J1405" s="249"/>
      <c r="K1405" s="249"/>
      <c r="L1405" s="254"/>
      <c r="M1405" s="255"/>
      <c r="N1405" s="256"/>
      <c r="O1405" s="256"/>
      <c r="P1405" s="256"/>
      <c r="Q1405" s="256"/>
      <c r="R1405" s="256"/>
      <c r="S1405" s="256"/>
      <c r="T1405" s="257"/>
      <c r="AT1405" s="258" t="s">
        <v>219</v>
      </c>
      <c r="AU1405" s="258" t="s">
        <v>80</v>
      </c>
      <c r="AV1405" s="14" t="s">
        <v>88</v>
      </c>
      <c r="AW1405" s="14" t="s">
        <v>35</v>
      </c>
      <c r="AX1405" s="14" t="s">
        <v>78</v>
      </c>
      <c r="AY1405" s="258" t="s">
        <v>210</v>
      </c>
    </row>
    <row r="1406" spans="2:65" s="1" customFormat="1" ht="16.5" customHeight="1">
      <c r="B1406" s="41"/>
      <c r="C1406" s="203" t="s">
        <v>2195</v>
      </c>
      <c r="D1406" s="203" t="s">
        <v>212</v>
      </c>
      <c r="E1406" s="204" t="s">
        <v>2196</v>
      </c>
      <c r="F1406" s="205" t="s">
        <v>2197</v>
      </c>
      <c r="G1406" s="206" t="s">
        <v>226</v>
      </c>
      <c r="H1406" s="207">
        <v>40.95</v>
      </c>
      <c r="I1406" s="208"/>
      <c r="J1406" s="209">
        <f>ROUND(I1406*H1406,2)</f>
        <v>0</v>
      </c>
      <c r="K1406" s="205" t="s">
        <v>216</v>
      </c>
      <c r="L1406" s="61"/>
      <c r="M1406" s="210" t="s">
        <v>21</v>
      </c>
      <c r="N1406" s="211" t="s">
        <v>42</v>
      </c>
      <c r="O1406" s="42"/>
      <c r="P1406" s="212">
        <f>O1406*H1406</f>
        <v>0</v>
      </c>
      <c r="Q1406" s="212">
        <v>0</v>
      </c>
      <c r="R1406" s="212">
        <f>Q1406*H1406</f>
        <v>0</v>
      </c>
      <c r="S1406" s="212">
        <v>0</v>
      </c>
      <c r="T1406" s="213">
        <f>S1406*H1406</f>
        <v>0</v>
      </c>
      <c r="AR1406" s="25" t="s">
        <v>291</v>
      </c>
      <c r="AT1406" s="25" t="s">
        <v>212</v>
      </c>
      <c r="AU1406" s="25" t="s">
        <v>80</v>
      </c>
      <c r="AY1406" s="25" t="s">
        <v>210</v>
      </c>
      <c r="BE1406" s="214">
        <f>IF(N1406="základní",J1406,0)</f>
        <v>0</v>
      </c>
      <c r="BF1406" s="214">
        <f>IF(N1406="snížená",J1406,0)</f>
        <v>0</v>
      </c>
      <c r="BG1406" s="214">
        <f>IF(N1406="zákl. přenesená",J1406,0)</f>
        <v>0</v>
      </c>
      <c r="BH1406" s="214">
        <f>IF(N1406="sníž. přenesená",J1406,0)</f>
        <v>0</v>
      </c>
      <c r="BI1406" s="214">
        <f>IF(N1406="nulová",J1406,0)</f>
        <v>0</v>
      </c>
      <c r="BJ1406" s="25" t="s">
        <v>78</v>
      </c>
      <c r="BK1406" s="214">
        <f>ROUND(I1406*H1406,2)</f>
        <v>0</v>
      </c>
      <c r="BL1406" s="25" t="s">
        <v>291</v>
      </c>
      <c r="BM1406" s="25" t="s">
        <v>2198</v>
      </c>
    </row>
    <row r="1407" spans="2:51" s="12" customFormat="1" ht="13.5">
      <c r="B1407" s="215"/>
      <c r="C1407" s="216"/>
      <c r="D1407" s="217" t="s">
        <v>219</v>
      </c>
      <c r="E1407" s="218" t="s">
        <v>21</v>
      </c>
      <c r="F1407" s="219" t="s">
        <v>2199</v>
      </c>
      <c r="G1407" s="216"/>
      <c r="H1407" s="220">
        <v>40.95</v>
      </c>
      <c r="I1407" s="221"/>
      <c r="J1407" s="216"/>
      <c r="K1407" s="216"/>
      <c r="L1407" s="222"/>
      <c r="M1407" s="223"/>
      <c r="N1407" s="224"/>
      <c r="O1407" s="224"/>
      <c r="P1407" s="224"/>
      <c r="Q1407" s="224"/>
      <c r="R1407" s="224"/>
      <c r="S1407" s="224"/>
      <c r="T1407" s="225"/>
      <c r="AT1407" s="226" t="s">
        <v>219</v>
      </c>
      <c r="AU1407" s="226" t="s">
        <v>80</v>
      </c>
      <c r="AV1407" s="12" t="s">
        <v>80</v>
      </c>
      <c r="AW1407" s="12" t="s">
        <v>35</v>
      </c>
      <c r="AX1407" s="12" t="s">
        <v>78</v>
      </c>
      <c r="AY1407" s="226" t="s">
        <v>210</v>
      </c>
    </row>
    <row r="1408" spans="2:65" s="1" customFormat="1" ht="16.5" customHeight="1">
      <c r="B1408" s="41"/>
      <c r="C1408" s="238" t="s">
        <v>2200</v>
      </c>
      <c r="D1408" s="238" t="s">
        <v>302</v>
      </c>
      <c r="E1408" s="239" t="s">
        <v>2201</v>
      </c>
      <c r="F1408" s="240" t="s">
        <v>2202</v>
      </c>
      <c r="G1408" s="241" t="s">
        <v>226</v>
      </c>
      <c r="H1408" s="242">
        <v>47.093</v>
      </c>
      <c r="I1408" s="243"/>
      <c r="J1408" s="244">
        <f>ROUND(I1408*H1408,2)</f>
        <v>0</v>
      </c>
      <c r="K1408" s="240" t="s">
        <v>216</v>
      </c>
      <c r="L1408" s="245"/>
      <c r="M1408" s="246" t="s">
        <v>21</v>
      </c>
      <c r="N1408" s="247" t="s">
        <v>42</v>
      </c>
      <c r="O1408" s="42"/>
      <c r="P1408" s="212">
        <f>O1408*H1408</f>
        <v>0</v>
      </c>
      <c r="Q1408" s="212">
        <v>0.0019</v>
      </c>
      <c r="R1408" s="212">
        <f>Q1408*H1408</f>
        <v>0.0894767</v>
      </c>
      <c r="S1408" s="212">
        <v>0</v>
      </c>
      <c r="T1408" s="213">
        <f>S1408*H1408</f>
        <v>0</v>
      </c>
      <c r="AR1408" s="25" t="s">
        <v>372</v>
      </c>
      <c r="AT1408" s="25" t="s">
        <v>302</v>
      </c>
      <c r="AU1408" s="25" t="s">
        <v>80</v>
      </c>
      <c r="AY1408" s="25" t="s">
        <v>210</v>
      </c>
      <c r="BE1408" s="214">
        <f>IF(N1408="základní",J1408,0)</f>
        <v>0</v>
      </c>
      <c r="BF1408" s="214">
        <f>IF(N1408="snížená",J1408,0)</f>
        <v>0</v>
      </c>
      <c r="BG1408" s="214">
        <f>IF(N1408="zákl. přenesená",J1408,0)</f>
        <v>0</v>
      </c>
      <c r="BH1408" s="214">
        <f>IF(N1408="sníž. přenesená",J1408,0)</f>
        <v>0</v>
      </c>
      <c r="BI1408" s="214">
        <f>IF(N1408="nulová",J1408,0)</f>
        <v>0</v>
      </c>
      <c r="BJ1408" s="25" t="s">
        <v>78</v>
      </c>
      <c r="BK1408" s="214">
        <f>ROUND(I1408*H1408,2)</f>
        <v>0</v>
      </c>
      <c r="BL1408" s="25" t="s">
        <v>291</v>
      </c>
      <c r="BM1408" s="25" t="s">
        <v>2203</v>
      </c>
    </row>
    <row r="1409" spans="2:51" s="12" customFormat="1" ht="13.5">
      <c r="B1409" s="215"/>
      <c r="C1409" s="216"/>
      <c r="D1409" s="217" t="s">
        <v>219</v>
      </c>
      <c r="E1409" s="216"/>
      <c r="F1409" s="219" t="s">
        <v>2204</v>
      </c>
      <c r="G1409" s="216"/>
      <c r="H1409" s="220">
        <v>47.093</v>
      </c>
      <c r="I1409" s="221"/>
      <c r="J1409" s="216"/>
      <c r="K1409" s="216"/>
      <c r="L1409" s="222"/>
      <c r="M1409" s="223"/>
      <c r="N1409" s="224"/>
      <c r="O1409" s="224"/>
      <c r="P1409" s="224"/>
      <c r="Q1409" s="224"/>
      <c r="R1409" s="224"/>
      <c r="S1409" s="224"/>
      <c r="T1409" s="225"/>
      <c r="AT1409" s="226" t="s">
        <v>219</v>
      </c>
      <c r="AU1409" s="226" t="s">
        <v>80</v>
      </c>
      <c r="AV1409" s="12" t="s">
        <v>80</v>
      </c>
      <c r="AW1409" s="12" t="s">
        <v>6</v>
      </c>
      <c r="AX1409" s="12" t="s">
        <v>78</v>
      </c>
      <c r="AY1409" s="226" t="s">
        <v>210</v>
      </c>
    </row>
    <row r="1410" spans="2:65" s="1" customFormat="1" ht="25.5" customHeight="1">
      <c r="B1410" s="41"/>
      <c r="C1410" s="203" t="s">
        <v>2205</v>
      </c>
      <c r="D1410" s="203" t="s">
        <v>212</v>
      </c>
      <c r="E1410" s="204" t="s">
        <v>2206</v>
      </c>
      <c r="F1410" s="205" t="s">
        <v>2207</v>
      </c>
      <c r="G1410" s="206" t="s">
        <v>215</v>
      </c>
      <c r="H1410" s="207">
        <v>129.6</v>
      </c>
      <c r="I1410" s="208"/>
      <c r="J1410" s="209">
        <f>ROUND(I1410*H1410,2)</f>
        <v>0</v>
      </c>
      <c r="K1410" s="205" t="s">
        <v>216</v>
      </c>
      <c r="L1410" s="61"/>
      <c r="M1410" s="210" t="s">
        <v>21</v>
      </c>
      <c r="N1410" s="211" t="s">
        <v>42</v>
      </c>
      <c r="O1410" s="42"/>
      <c r="P1410" s="212">
        <f>O1410*H1410</f>
        <v>0</v>
      </c>
      <c r="Q1410" s="212">
        <v>0</v>
      </c>
      <c r="R1410" s="212">
        <f>Q1410*H1410</f>
        <v>0</v>
      </c>
      <c r="S1410" s="212">
        <v>0</v>
      </c>
      <c r="T1410" s="213">
        <f>S1410*H1410</f>
        <v>0</v>
      </c>
      <c r="AR1410" s="25" t="s">
        <v>291</v>
      </c>
      <c r="AT1410" s="25" t="s">
        <v>212</v>
      </c>
      <c r="AU1410" s="25" t="s">
        <v>80</v>
      </c>
      <c r="AY1410" s="25" t="s">
        <v>210</v>
      </c>
      <c r="BE1410" s="214">
        <f>IF(N1410="základní",J1410,0)</f>
        <v>0</v>
      </c>
      <c r="BF1410" s="214">
        <f>IF(N1410="snížená",J1410,0)</f>
        <v>0</v>
      </c>
      <c r="BG1410" s="214">
        <f>IF(N1410="zákl. přenesená",J1410,0)</f>
        <v>0</v>
      </c>
      <c r="BH1410" s="214">
        <f>IF(N1410="sníž. přenesená",J1410,0)</f>
        <v>0</v>
      </c>
      <c r="BI1410" s="214">
        <f>IF(N1410="nulová",J1410,0)</f>
        <v>0</v>
      </c>
      <c r="BJ1410" s="25" t="s">
        <v>78</v>
      </c>
      <c r="BK1410" s="214">
        <f>ROUND(I1410*H1410,2)</f>
        <v>0</v>
      </c>
      <c r="BL1410" s="25" t="s">
        <v>291</v>
      </c>
      <c r="BM1410" s="25" t="s">
        <v>2208</v>
      </c>
    </row>
    <row r="1411" spans="2:51" s="12" customFormat="1" ht="13.5">
      <c r="B1411" s="215"/>
      <c r="C1411" s="216"/>
      <c r="D1411" s="217" t="s">
        <v>219</v>
      </c>
      <c r="E1411" s="218" t="s">
        <v>21</v>
      </c>
      <c r="F1411" s="219" t="s">
        <v>2209</v>
      </c>
      <c r="G1411" s="216"/>
      <c r="H1411" s="220">
        <v>129.6</v>
      </c>
      <c r="I1411" s="221"/>
      <c r="J1411" s="216"/>
      <c r="K1411" s="216"/>
      <c r="L1411" s="222"/>
      <c r="M1411" s="223"/>
      <c r="N1411" s="224"/>
      <c r="O1411" s="224"/>
      <c r="P1411" s="224"/>
      <c r="Q1411" s="224"/>
      <c r="R1411" s="224"/>
      <c r="S1411" s="224"/>
      <c r="T1411" s="225"/>
      <c r="AT1411" s="226" t="s">
        <v>219</v>
      </c>
      <c r="AU1411" s="226" t="s">
        <v>80</v>
      </c>
      <c r="AV1411" s="12" t="s">
        <v>80</v>
      </c>
      <c r="AW1411" s="12" t="s">
        <v>35</v>
      </c>
      <c r="AX1411" s="12" t="s">
        <v>78</v>
      </c>
      <c r="AY1411" s="226" t="s">
        <v>210</v>
      </c>
    </row>
    <row r="1412" spans="2:65" s="1" customFormat="1" ht="16.5" customHeight="1">
      <c r="B1412" s="41"/>
      <c r="C1412" s="238" t="s">
        <v>2210</v>
      </c>
      <c r="D1412" s="238" t="s">
        <v>302</v>
      </c>
      <c r="E1412" s="239" t="s">
        <v>2211</v>
      </c>
      <c r="F1412" s="240" t="s">
        <v>2212</v>
      </c>
      <c r="G1412" s="241" t="s">
        <v>1472</v>
      </c>
      <c r="H1412" s="242">
        <v>136.08</v>
      </c>
      <c r="I1412" s="243"/>
      <c r="J1412" s="244">
        <f>ROUND(I1412*H1412,2)</f>
        <v>0</v>
      </c>
      <c r="K1412" s="240" t="s">
        <v>21</v>
      </c>
      <c r="L1412" s="245"/>
      <c r="M1412" s="246" t="s">
        <v>21</v>
      </c>
      <c r="N1412" s="247" t="s">
        <v>42</v>
      </c>
      <c r="O1412" s="42"/>
      <c r="P1412" s="212">
        <f>O1412*H1412</f>
        <v>0</v>
      </c>
      <c r="Q1412" s="212">
        <v>0</v>
      </c>
      <c r="R1412" s="212">
        <f>Q1412*H1412</f>
        <v>0</v>
      </c>
      <c r="S1412" s="212">
        <v>0</v>
      </c>
      <c r="T1412" s="213">
        <f>S1412*H1412</f>
        <v>0</v>
      </c>
      <c r="AR1412" s="25" t="s">
        <v>372</v>
      </c>
      <c r="AT1412" s="25" t="s">
        <v>302</v>
      </c>
      <c r="AU1412" s="25" t="s">
        <v>80</v>
      </c>
      <c r="AY1412" s="25" t="s">
        <v>210</v>
      </c>
      <c r="BE1412" s="214">
        <f>IF(N1412="základní",J1412,0)</f>
        <v>0</v>
      </c>
      <c r="BF1412" s="214">
        <f>IF(N1412="snížená",J1412,0)</f>
        <v>0</v>
      </c>
      <c r="BG1412" s="214">
        <f>IF(N1412="zákl. přenesená",J1412,0)</f>
        <v>0</v>
      </c>
      <c r="BH1412" s="214">
        <f>IF(N1412="sníž. přenesená",J1412,0)</f>
        <v>0</v>
      </c>
      <c r="BI1412" s="214">
        <f>IF(N1412="nulová",J1412,0)</f>
        <v>0</v>
      </c>
      <c r="BJ1412" s="25" t="s">
        <v>78</v>
      </c>
      <c r="BK1412" s="214">
        <f>ROUND(I1412*H1412,2)</f>
        <v>0</v>
      </c>
      <c r="BL1412" s="25" t="s">
        <v>291</v>
      </c>
      <c r="BM1412" s="25" t="s">
        <v>2213</v>
      </c>
    </row>
    <row r="1413" spans="2:51" s="12" customFormat="1" ht="13.5">
      <c r="B1413" s="215"/>
      <c r="C1413" s="216"/>
      <c r="D1413" s="217" t="s">
        <v>219</v>
      </c>
      <c r="E1413" s="216"/>
      <c r="F1413" s="219" t="s">
        <v>2214</v>
      </c>
      <c r="G1413" s="216"/>
      <c r="H1413" s="220">
        <v>136.08</v>
      </c>
      <c r="I1413" s="221"/>
      <c r="J1413" s="216"/>
      <c r="K1413" s="216"/>
      <c r="L1413" s="222"/>
      <c r="M1413" s="223"/>
      <c r="N1413" s="224"/>
      <c r="O1413" s="224"/>
      <c r="P1413" s="224"/>
      <c r="Q1413" s="224"/>
      <c r="R1413" s="224"/>
      <c r="S1413" s="224"/>
      <c r="T1413" s="225"/>
      <c r="AT1413" s="226" t="s">
        <v>219</v>
      </c>
      <c r="AU1413" s="226" t="s">
        <v>80</v>
      </c>
      <c r="AV1413" s="12" t="s">
        <v>80</v>
      </c>
      <c r="AW1413" s="12" t="s">
        <v>6</v>
      </c>
      <c r="AX1413" s="12" t="s">
        <v>78</v>
      </c>
      <c r="AY1413" s="226" t="s">
        <v>210</v>
      </c>
    </row>
    <row r="1414" spans="2:65" s="1" customFormat="1" ht="25.5" customHeight="1">
      <c r="B1414" s="41"/>
      <c r="C1414" s="203" t="s">
        <v>2215</v>
      </c>
      <c r="D1414" s="203" t="s">
        <v>212</v>
      </c>
      <c r="E1414" s="204" t="s">
        <v>2216</v>
      </c>
      <c r="F1414" s="205" t="s">
        <v>2217</v>
      </c>
      <c r="G1414" s="206" t="s">
        <v>215</v>
      </c>
      <c r="H1414" s="207">
        <v>130</v>
      </c>
      <c r="I1414" s="208"/>
      <c r="J1414" s="209">
        <f>ROUND(I1414*H1414,2)</f>
        <v>0</v>
      </c>
      <c r="K1414" s="205" t="s">
        <v>216</v>
      </c>
      <c r="L1414" s="61"/>
      <c r="M1414" s="210" t="s">
        <v>21</v>
      </c>
      <c r="N1414" s="211" t="s">
        <v>42</v>
      </c>
      <c r="O1414" s="42"/>
      <c r="P1414" s="212">
        <f>O1414*H1414</f>
        <v>0</v>
      </c>
      <c r="Q1414" s="212">
        <v>0</v>
      </c>
      <c r="R1414" s="212">
        <f>Q1414*H1414</f>
        <v>0</v>
      </c>
      <c r="S1414" s="212">
        <v>0</v>
      </c>
      <c r="T1414" s="213">
        <f>S1414*H1414</f>
        <v>0</v>
      </c>
      <c r="AR1414" s="25" t="s">
        <v>291</v>
      </c>
      <c r="AT1414" s="25" t="s">
        <v>212</v>
      </c>
      <c r="AU1414" s="25" t="s">
        <v>80</v>
      </c>
      <c r="AY1414" s="25" t="s">
        <v>210</v>
      </c>
      <c r="BE1414" s="214">
        <f>IF(N1414="základní",J1414,0)</f>
        <v>0</v>
      </c>
      <c r="BF1414" s="214">
        <f>IF(N1414="snížená",J1414,0)</f>
        <v>0</v>
      </c>
      <c r="BG1414" s="214">
        <f>IF(N1414="zákl. přenesená",J1414,0)</f>
        <v>0</v>
      </c>
      <c r="BH1414" s="214">
        <f>IF(N1414="sníž. přenesená",J1414,0)</f>
        <v>0</v>
      </c>
      <c r="BI1414" s="214">
        <f>IF(N1414="nulová",J1414,0)</f>
        <v>0</v>
      </c>
      <c r="BJ1414" s="25" t="s">
        <v>78</v>
      </c>
      <c r="BK1414" s="214">
        <f>ROUND(I1414*H1414,2)</f>
        <v>0</v>
      </c>
      <c r="BL1414" s="25" t="s">
        <v>291</v>
      </c>
      <c r="BM1414" s="25" t="s">
        <v>2218</v>
      </c>
    </row>
    <row r="1415" spans="2:51" s="12" customFormat="1" ht="13.5">
      <c r="B1415" s="215"/>
      <c r="C1415" s="216"/>
      <c r="D1415" s="217" t="s">
        <v>219</v>
      </c>
      <c r="E1415" s="218" t="s">
        <v>21</v>
      </c>
      <c r="F1415" s="219" t="s">
        <v>952</v>
      </c>
      <c r="G1415" s="216"/>
      <c r="H1415" s="220">
        <v>130</v>
      </c>
      <c r="I1415" s="221"/>
      <c r="J1415" s="216"/>
      <c r="K1415" s="216"/>
      <c r="L1415" s="222"/>
      <c r="M1415" s="223"/>
      <c r="N1415" s="224"/>
      <c r="O1415" s="224"/>
      <c r="P1415" s="224"/>
      <c r="Q1415" s="224"/>
      <c r="R1415" s="224"/>
      <c r="S1415" s="224"/>
      <c r="T1415" s="225"/>
      <c r="AT1415" s="226" t="s">
        <v>219</v>
      </c>
      <c r="AU1415" s="226" t="s">
        <v>80</v>
      </c>
      <c r="AV1415" s="12" t="s">
        <v>80</v>
      </c>
      <c r="AW1415" s="12" t="s">
        <v>35</v>
      </c>
      <c r="AX1415" s="12" t="s">
        <v>78</v>
      </c>
      <c r="AY1415" s="226" t="s">
        <v>210</v>
      </c>
    </row>
    <row r="1416" spans="2:65" s="1" customFormat="1" ht="25.5" customHeight="1">
      <c r="B1416" s="41"/>
      <c r="C1416" s="203" t="s">
        <v>2219</v>
      </c>
      <c r="D1416" s="203" t="s">
        <v>212</v>
      </c>
      <c r="E1416" s="204" t="s">
        <v>2220</v>
      </c>
      <c r="F1416" s="205" t="s">
        <v>2221</v>
      </c>
      <c r="G1416" s="206" t="s">
        <v>215</v>
      </c>
      <c r="H1416" s="207">
        <v>1</v>
      </c>
      <c r="I1416" s="208"/>
      <c r="J1416" s="209">
        <f>ROUND(I1416*H1416,2)</f>
        <v>0</v>
      </c>
      <c r="K1416" s="205" t="s">
        <v>216</v>
      </c>
      <c r="L1416" s="61"/>
      <c r="M1416" s="210" t="s">
        <v>21</v>
      </c>
      <c r="N1416" s="211" t="s">
        <v>42</v>
      </c>
      <c r="O1416" s="42"/>
      <c r="P1416" s="212">
        <f>O1416*H1416</f>
        <v>0</v>
      </c>
      <c r="Q1416" s="212">
        <v>0.0075</v>
      </c>
      <c r="R1416" s="212">
        <f>Q1416*H1416</f>
        <v>0.0075</v>
      </c>
      <c r="S1416" s="212">
        <v>0</v>
      </c>
      <c r="T1416" s="213">
        <f>S1416*H1416</f>
        <v>0</v>
      </c>
      <c r="AR1416" s="25" t="s">
        <v>291</v>
      </c>
      <c r="AT1416" s="25" t="s">
        <v>212</v>
      </c>
      <c r="AU1416" s="25" t="s">
        <v>80</v>
      </c>
      <c r="AY1416" s="25" t="s">
        <v>210</v>
      </c>
      <c r="BE1416" s="214">
        <f>IF(N1416="základní",J1416,0)</f>
        <v>0</v>
      </c>
      <c r="BF1416" s="214">
        <f>IF(N1416="snížená",J1416,0)</f>
        <v>0</v>
      </c>
      <c r="BG1416" s="214">
        <f>IF(N1416="zákl. přenesená",J1416,0)</f>
        <v>0</v>
      </c>
      <c r="BH1416" s="214">
        <f>IF(N1416="sníž. přenesená",J1416,0)</f>
        <v>0</v>
      </c>
      <c r="BI1416" s="214">
        <f>IF(N1416="nulová",J1416,0)</f>
        <v>0</v>
      </c>
      <c r="BJ1416" s="25" t="s">
        <v>78</v>
      </c>
      <c r="BK1416" s="214">
        <f>ROUND(I1416*H1416,2)</f>
        <v>0</v>
      </c>
      <c r="BL1416" s="25" t="s">
        <v>291</v>
      </c>
      <c r="BM1416" s="25" t="s">
        <v>2222</v>
      </c>
    </row>
    <row r="1417" spans="2:51" s="12" customFormat="1" ht="13.5">
      <c r="B1417" s="215"/>
      <c r="C1417" s="216"/>
      <c r="D1417" s="217" t="s">
        <v>219</v>
      </c>
      <c r="E1417" s="218" t="s">
        <v>21</v>
      </c>
      <c r="F1417" s="219" t="s">
        <v>2223</v>
      </c>
      <c r="G1417" s="216"/>
      <c r="H1417" s="220">
        <v>1</v>
      </c>
      <c r="I1417" s="221"/>
      <c r="J1417" s="216"/>
      <c r="K1417" s="216"/>
      <c r="L1417" s="222"/>
      <c r="M1417" s="223"/>
      <c r="N1417" s="224"/>
      <c r="O1417" s="224"/>
      <c r="P1417" s="224"/>
      <c r="Q1417" s="224"/>
      <c r="R1417" s="224"/>
      <c r="S1417" s="224"/>
      <c r="T1417" s="225"/>
      <c r="AT1417" s="226" t="s">
        <v>219</v>
      </c>
      <c r="AU1417" s="226" t="s">
        <v>80</v>
      </c>
      <c r="AV1417" s="12" t="s">
        <v>80</v>
      </c>
      <c r="AW1417" s="12" t="s">
        <v>35</v>
      </c>
      <c r="AX1417" s="12" t="s">
        <v>78</v>
      </c>
      <c r="AY1417" s="226" t="s">
        <v>210</v>
      </c>
    </row>
    <row r="1418" spans="2:65" s="1" customFormat="1" ht="16.5" customHeight="1">
      <c r="B1418" s="41"/>
      <c r="C1418" s="238" t="s">
        <v>2224</v>
      </c>
      <c r="D1418" s="238" t="s">
        <v>302</v>
      </c>
      <c r="E1418" s="239" t="s">
        <v>2201</v>
      </c>
      <c r="F1418" s="240" t="s">
        <v>2202</v>
      </c>
      <c r="G1418" s="241" t="s">
        <v>226</v>
      </c>
      <c r="H1418" s="242">
        <v>1</v>
      </c>
      <c r="I1418" s="243"/>
      <c r="J1418" s="244">
        <f>ROUND(I1418*H1418,2)</f>
        <v>0</v>
      </c>
      <c r="K1418" s="240" t="s">
        <v>216</v>
      </c>
      <c r="L1418" s="245"/>
      <c r="M1418" s="246" t="s">
        <v>21</v>
      </c>
      <c r="N1418" s="247" t="s">
        <v>42</v>
      </c>
      <c r="O1418" s="42"/>
      <c r="P1418" s="212">
        <f>O1418*H1418</f>
        <v>0</v>
      </c>
      <c r="Q1418" s="212">
        <v>0.0019</v>
      </c>
      <c r="R1418" s="212">
        <f>Q1418*H1418</f>
        <v>0.0019</v>
      </c>
      <c r="S1418" s="212">
        <v>0</v>
      </c>
      <c r="T1418" s="213">
        <f>S1418*H1418</f>
        <v>0</v>
      </c>
      <c r="AR1418" s="25" t="s">
        <v>372</v>
      </c>
      <c r="AT1418" s="25" t="s">
        <v>302</v>
      </c>
      <c r="AU1418" s="25" t="s">
        <v>80</v>
      </c>
      <c r="AY1418" s="25" t="s">
        <v>210</v>
      </c>
      <c r="BE1418" s="214">
        <f>IF(N1418="základní",J1418,0)</f>
        <v>0</v>
      </c>
      <c r="BF1418" s="214">
        <f>IF(N1418="snížená",J1418,0)</f>
        <v>0</v>
      </c>
      <c r="BG1418" s="214">
        <f>IF(N1418="zákl. přenesená",J1418,0)</f>
        <v>0</v>
      </c>
      <c r="BH1418" s="214">
        <f>IF(N1418="sníž. přenesená",J1418,0)</f>
        <v>0</v>
      </c>
      <c r="BI1418" s="214">
        <f>IF(N1418="nulová",J1418,0)</f>
        <v>0</v>
      </c>
      <c r="BJ1418" s="25" t="s">
        <v>78</v>
      </c>
      <c r="BK1418" s="214">
        <f>ROUND(I1418*H1418,2)</f>
        <v>0</v>
      </c>
      <c r="BL1418" s="25" t="s">
        <v>291</v>
      </c>
      <c r="BM1418" s="25" t="s">
        <v>2225</v>
      </c>
    </row>
    <row r="1419" spans="2:65" s="1" customFormat="1" ht="25.5" customHeight="1">
      <c r="B1419" s="41"/>
      <c r="C1419" s="203" t="s">
        <v>2226</v>
      </c>
      <c r="D1419" s="203" t="s">
        <v>212</v>
      </c>
      <c r="E1419" s="204" t="s">
        <v>2227</v>
      </c>
      <c r="F1419" s="205" t="s">
        <v>2228</v>
      </c>
      <c r="G1419" s="206" t="s">
        <v>345</v>
      </c>
      <c r="H1419" s="207">
        <v>28.8</v>
      </c>
      <c r="I1419" s="208"/>
      <c r="J1419" s="209">
        <f>ROUND(I1419*H1419,2)</f>
        <v>0</v>
      </c>
      <c r="K1419" s="205" t="s">
        <v>216</v>
      </c>
      <c r="L1419" s="61"/>
      <c r="M1419" s="210" t="s">
        <v>21</v>
      </c>
      <c r="N1419" s="211" t="s">
        <v>42</v>
      </c>
      <c r="O1419" s="42"/>
      <c r="P1419" s="212">
        <f>O1419*H1419</f>
        <v>0</v>
      </c>
      <c r="Q1419" s="212">
        <v>0.0006</v>
      </c>
      <c r="R1419" s="212">
        <f>Q1419*H1419</f>
        <v>0.01728</v>
      </c>
      <c r="S1419" s="212">
        <v>0</v>
      </c>
      <c r="T1419" s="213">
        <f>S1419*H1419</f>
        <v>0</v>
      </c>
      <c r="AR1419" s="25" t="s">
        <v>291</v>
      </c>
      <c r="AT1419" s="25" t="s">
        <v>212</v>
      </c>
      <c r="AU1419" s="25" t="s">
        <v>80</v>
      </c>
      <c r="AY1419" s="25" t="s">
        <v>210</v>
      </c>
      <c r="BE1419" s="214">
        <f>IF(N1419="základní",J1419,0)</f>
        <v>0</v>
      </c>
      <c r="BF1419" s="214">
        <f>IF(N1419="snížená",J1419,0)</f>
        <v>0</v>
      </c>
      <c r="BG1419" s="214">
        <f>IF(N1419="zákl. přenesená",J1419,0)</f>
        <v>0</v>
      </c>
      <c r="BH1419" s="214">
        <f>IF(N1419="sníž. přenesená",J1419,0)</f>
        <v>0</v>
      </c>
      <c r="BI1419" s="214">
        <f>IF(N1419="nulová",J1419,0)</f>
        <v>0</v>
      </c>
      <c r="BJ1419" s="25" t="s">
        <v>78</v>
      </c>
      <c r="BK1419" s="214">
        <f>ROUND(I1419*H1419,2)</f>
        <v>0</v>
      </c>
      <c r="BL1419" s="25" t="s">
        <v>291</v>
      </c>
      <c r="BM1419" s="25" t="s">
        <v>2229</v>
      </c>
    </row>
    <row r="1420" spans="2:51" s="12" customFormat="1" ht="13.5">
      <c r="B1420" s="215"/>
      <c r="C1420" s="216"/>
      <c r="D1420" s="217" t="s">
        <v>219</v>
      </c>
      <c r="E1420" s="218" t="s">
        <v>21</v>
      </c>
      <c r="F1420" s="219" t="s">
        <v>2230</v>
      </c>
      <c r="G1420" s="216"/>
      <c r="H1420" s="220">
        <v>28.8</v>
      </c>
      <c r="I1420" s="221"/>
      <c r="J1420" s="216"/>
      <c r="K1420" s="216"/>
      <c r="L1420" s="222"/>
      <c r="M1420" s="223"/>
      <c r="N1420" s="224"/>
      <c r="O1420" s="224"/>
      <c r="P1420" s="224"/>
      <c r="Q1420" s="224"/>
      <c r="R1420" s="224"/>
      <c r="S1420" s="224"/>
      <c r="T1420" s="225"/>
      <c r="AT1420" s="226" t="s">
        <v>219</v>
      </c>
      <c r="AU1420" s="226" t="s">
        <v>80</v>
      </c>
      <c r="AV1420" s="12" t="s">
        <v>80</v>
      </c>
      <c r="AW1420" s="12" t="s">
        <v>35</v>
      </c>
      <c r="AX1420" s="12" t="s">
        <v>78</v>
      </c>
      <c r="AY1420" s="226" t="s">
        <v>210</v>
      </c>
    </row>
    <row r="1421" spans="2:65" s="1" customFormat="1" ht="25.5" customHeight="1">
      <c r="B1421" s="41"/>
      <c r="C1421" s="203" t="s">
        <v>2231</v>
      </c>
      <c r="D1421" s="203" t="s">
        <v>212</v>
      </c>
      <c r="E1421" s="204" t="s">
        <v>2232</v>
      </c>
      <c r="F1421" s="205" t="s">
        <v>2233</v>
      </c>
      <c r="G1421" s="206" t="s">
        <v>345</v>
      </c>
      <c r="H1421" s="207">
        <v>14.7</v>
      </c>
      <c r="I1421" s="208"/>
      <c r="J1421" s="209">
        <f>ROUND(I1421*H1421,2)</f>
        <v>0</v>
      </c>
      <c r="K1421" s="205" t="s">
        <v>216</v>
      </c>
      <c r="L1421" s="61"/>
      <c r="M1421" s="210" t="s">
        <v>21</v>
      </c>
      <c r="N1421" s="211" t="s">
        <v>42</v>
      </c>
      <c r="O1421" s="42"/>
      <c r="P1421" s="212">
        <f>O1421*H1421</f>
        <v>0</v>
      </c>
      <c r="Q1421" s="212">
        <v>0.0006</v>
      </c>
      <c r="R1421" s="212">
        <f>Q1421*H1421</f>
        <v>0.008819999999999998</v>
      </c>
      <c r="S1421" s="212">
        <v>0</v>
      </c>
      <c r="T1421" s="213">
        <f>S1421*H1421</f>
        <v>0</v>
      </c>
      <c r="AR1421" s="25" t="s">
        <v>291</v>
      </c>
      <c r="AT1421" s="25" t="s">
        <v>212</v>
      </c>
      <c r="AU1421" s="25" t="s">
        <v>80</v>
      </c>
      <c r="AY1421" s="25" t="s">
        <v>210</v>
      </c>
      <c r="BE1421" s="214">
        <f>IF(N1421="základní",J1421,0)</f>
        <v>0</v>
      </c>
      <c r="BF1421" s="214">
        <f>IF(N1421="snížená",J1421,0)</f>
        <v>0</v>
      </c>
      <c r="BG1421" s="214">
        <f>IF(N1421="zákl. přenesená",J1421,0)</f>
        <v>0</v>
      </c>
      <c r="BH1421" s="214">
        <f>IF(N1421="sníž. přenesená",J1421,0)</f>
        <v>0</v>
      </c>
      <c r="BI1421" s="214">
        <f>IF(N1421="nulová",J1421,0)</f>
        <v>0</v>
      </c>
      <c r="BJ1421" s="25" t="s">
        <v>78</v>
      </c>
      <c r="BK1421" s="214">
        <f>ROUND(I1421*H1421,2)</f>
        <v>0</v>
      </c>
      <c r="BL1421" s="25" t="s">
        <v>291</v>
      </c>
      <c r="BM1421" s="25" t="s">
        <v>2234</v>
      </c>
    </row>
    <row r="1422" spans="2:51" s="12" customFormat="1" ht="13.5">
      <c r="B1422" s="215"/>
      <c r="C1422" s="216"/>
      <c r="D1422" s="217" t="s">
        <v>219</v>
      </c>
      <c r="E1422" s="218" t="s">
        <v>21</v>
      </c>
      <c r="F1422" s="219" t="s">
        <v>2235</v>
      </c>
      <c r="G1422" s="216"/>
      <c r="H1422" s="220">
        <v>14.7</v>
      </c>
      <c r="I1422" s="221"/>
      <c r="J1422" s="216"/>
      <c r="K1422" s="216"/>
      <c r="L1422" s="222"/>
      <c r="M1422" s="223"/>
      <c r="N1422" s="224"/>
      <c r="O1422" s="224"/>
      <c r="P1422" s="224"/>
      <c r="Q1422" s="224"/>
      <c r="R1422" s="224"/>
      <c r="S1422" s="224"/>
      <c r="T1422" s="225"/>
      <c r="AT1422" s="226" t="s">
        <v>219</v>
      </c>
      <c r="AU1422" s="226" t="s">
        <v>80</v>
      </c>
      <c r="AV1422" s="12" t="s">
        <v>80</v>
      </c>
      <c r="AW1422" s="12" t="s">
        <v>35</v>
      </c>
      <c r="AX1422" s="12" t="s">
        <v>78</v>
      </c>
      <c r="AY1422" s="226" t="s">
        <v>210</v>
      </c>
    </row>
    <row r="1423" spans="2:65" s="1" customFormat="1" ht="25.5" customHeight="1">
      <c r="B1423" s="41"/>
      <c r="C1423" s="203" t="s">
        <v>2236</v>
      </c>
      <c r="D1423" s="203" t="s">
        <v>212</v>
      </c>
      <c r="E1423" s="204" t="s">
        <v>2237</v>
      </c>
      <c r="F1423" s="205" t="s">
        <v>2238</v>
      </c>
      <c r="G1423" s="206" t="s">
        <v>345</v>
      </c>
      <c r="H1423" s="207">
        <v>13.4</v>
      </c>
      <c r="I1423" s="208"/>
      <c r="J1423" s="209">
        <f>ROUND(I1423*H1423,2)</f>
        <v>0</v>
      </c>
      <c r="K1423" s="205" t="s">
        <v>216</v>
      </c>
      <c r="L1423" s="61"/>
      <c r="M1423" s="210" t="s">
        <v>21</v>
      </c>
      <c r="N1423" s="211" t="s">
        <v>42</v>
      </c>
      <c r="O1423" s="42"/>
      <c r="P1423" s="212">
        <f>O1423*H1423</f>
        <v>0</v>
      </c>
      <c r="Q1423" s="212">
        <v>0.00043</v>
      </c>
      <c r="R1423" s="212">
        <f>Q1423*H1423</f>
        <v>0.005762</v>
      </c>
      <c r="S1423" s="212">
        <v>0</v>
      </c>
      <c r="T1423" s="213">
        <f>S1423*H1423</f>
        <v>0</v>
      </c>
      <c r="AR1423" s="25" t="s">
        <v>291</v>
      </c>
      <c r="AT1423" s="25" t="s">
        <v>212</v>
      </c>
      <c r="AU1423" s="25" t="s">
        <v>80</v>
      </c>
      <c r="AY1423" s="25" t="s">
        <v>210</v>
      </c>
      <c r="BE1423" s="214">
        <f>IF(N1423="základní",J1423,0)</f>
        <v>0</v>
      </c>
      <c r="BF1423" s="214">
        <f>IF(N1423="snížená",J1423,0)</f>
        <v>0</v>
      </c>
      <c r="BG1423" s="214">
        <f>IF(N1423="zákl. přenesená",J1423,0)</f>
        <v>0</v>
      </c>
      <c r="BH1423" s="214">
        <f>IF(N1423="sníž. přenesená",J1423,0)</f>
        <v>0</v>
      </c>
      <c r="BI1423" s="214">
        <f>IF(N1423="nulová",J1423,0)</f>
        <v>0</v>
      </c>
      <c r="BJ1423" s="25" t="s">
        <v>78</v>
      </c>
      <c r="BK1423" s="214">
        <f>ROUND(I1423*H1423,2)</f>
        <v>0</v>
      </c>
      <c r="BL1423" s="25" t="s">
        <v>291</v>
      </c>
      <c r="BM1423" s="25" t="s">
        <v>2239</v>
      </c>
    </row>
    <row r="1424" spans="2:51" s="12" customFormat="1" ht="13.5">
      <c r="B1424" s="215"/>
      <c r="C1424" s="216"/>
      <c r="D1424" s="217" t="s">
        <v>219</v>
      </c>
      <c r="E1424" s="218" t="s">
        <v>21</v>
      </c>
      <c r="F1424" s="219" t="s">
        <v>2240</v>
      </c>
      <c r="G1424" s="216"/>
      <c r="H1424" s="220">
        <v>13.4</v>
      </c>
      <c r="I1424" s="221"/>
      <c r="J1424" s="216"/>
      <c r="K1424" s="216"/>
      <c r="L1424" s="222"/>
      <c r="M1424" s="223"/>
      <c r="N1424" s="224"/>
      <c r="O1424" s="224"/>
      <c r="P1424" s="224"/>
      <c r="Q1424" s="224"/>
      <c r="R1424" s="224"/>
      <c r="S1424" s="224"/>
      <c r="T1424" s="225"/>
      <c r="AT1424" s="226" t="s">
        <v>219</v>
      </c>
      <c r="AU1424" s="226" t="s">
        <v>80</v>
      </c>
      <c r="AV1424" s="12" t="s">
        <v>80</v>
      </c>
      <c r="AW1424" s="12" t="s">
        <v>35</v>
      </c>
      <c r="AX1424" s="12" t="s">
        <v>78</v>
      </c>
      <c r="AY1424" s="226" t="s">
        <v>210</v>
      </c>
    </row>
    <row r="1425" spans="2:65" s="1" customFormat="1" ht="25.5" customHeight="1">
      <c r="B1425" s="41"/>
      <c r="C1425" s="203" t="s">
        <v>2241</v>
      </c>
      <c r="D1425" s="203" t="s">
        <v>212</v>
      </c>
      <c r="E1425" s="204" t="s">
        <v>2242</v>
      </c>
      <c r="F1425" s="205" t="s">
        <v>2243</v>
      </c>
      <c r="G1425" s="206" t="s">
        <v>226</v>
      </c>
      <c r="H1425" s="207">
        <v>5.334</v>
      </c>
      <c r="I1425" s="208"/>
      <c r="J1425" s="209">
        <f>ROUND(I1425*H1425,2)</f>
        <v>0</v>
      </c>
      <c r="K1425" s="205" t="s">
        <v>216</v>
      </c>
      <c r="L1425" s="61"/>
      <c r="M1425" s="210" t="s">
        <v>21</v>
      </c>
      <c r="N1425" s="211" t="s">
        <v>42</v>
      </c>
      <c r="O1425" s="42"/>
      <c r="P1425" s="212">
        <f>O1425*H1425</f>
        <v>0</v>
      </c>
      <c r="Q1425" s="212">
        <v>0.0108</v>
      </c>
      <c r="R1425" s="212">
        <f>Q1425*H1425</f>
        <v>0.0576072</v>
      </c>
      <c r="S1425" s="212">
        <v>0</v>
      </c>
      <c r="T1425" s="213">
        <f>S1425*H1425</f>
        <v>0</v>
      </c>
      <c r="AR1425" s="25" t="s">
        <v>291</v>
      </c>
      <c r="AT1425" s="25" t="s">
        <v>212</v>
      </c>
      <c r="AU1425" s="25" t="s">
        <v>80</v>
      </c>
      <c r="AY1425" s="25" t="s">
        <v>210</v>
      </c>
      <c r="BE1425" s="214">
        <f>IF(N1425="základní",J1425,0)</f>
        <v>0</v>
      </c>
      <c r="BF1425" s="214">
        <f>IF(N1425="snížená",J1425,0)</f>
        <v>0</v>
      </c>
      <c r="BG1425" s="214">
        <f>IF(N1425="zákl. přenesená",J1425,0)</f>
        <v>0</v>
      </c>
      <c r="BH1425" s="214">
        <f>IF(N1425="sníž. přenesená",J1425,0)</f>
        <v>0</v>
      </c>
      <c r="BI1425" s="214">
        <f>IF(N1425="nulová",J1425,0)</f>
        <v>0</v>
      </c>
      <c r="BJ1425" s="25" t="s">
        <v>78</v>
      </c>
      <c r="BK1425" s="214">
        <f>ROUND(I1425*H1425,2)</f>
        <v>0</v>
      </c>
      <c r="BL1425" s="25" t="s">
        <v>291</v>
      </c>
      <c r="BM1425" s="25" t="s">
        <v>2244</v>
      </c>
    </row>
    <row r="1426" spans="2:51" s="12" customFormat="1" ht="13.5">
      <c r="B1426" s="215"/>
      <c r="C1426" s="216"/>
      <c r="D1426" s="217" t="s">
        <v>219</v>
      </c>
      <c r="E1426" s="218" t="s">
        <v>21</v>
      </c>
      <c r="F1426" s="219" t="s">
        <v>2245</v>
      </c>
      <c r="G1426" s="216"/>
      <c r="H1426" s="220">
        <v>5.334</v>
      </c>
      <c r="I1426" s="221"/>
      <c r="J1426" s="216"/>
      <c r="K1426" s="216"/>
      <c r="L1426" s="222"/>
      <c r="M1426" s="223"/>
      <c r="N1426" s="224"/>
      <c r="O1426" s="224"/>
      <c r="P1426" s="224"/>
      <c r="Q1426" s="224"/>
      <c r="R1426" s="224"/>
      <c r="S1426" s="224"/>
      <c r="T1426" s="225"/>
      <c r="AT1426" s="226" t="s">
        <v>219</v>
      </c>
      <c r="AU1426" s="226" t="s">
        <v>80</v>
      </c>
      <c r="AV1426" s="12" t="s">
        <v>80</v>
      </c>
      <c r="AW1426" s="12" t="s">
        <v>35</v>
      </c>
      <c r="AX1426" s="12" t="s">
        <v>78</v>
      </c>
      <c r="AY1426" s="226" t="s">
        <v>210</v>
      </c>
    </row>
    <row r="1427" spans="2:65" s="1" customFormat="1" ht="16.5" customHeight="1">
      <c r="B1427" s="41"/>
      <c r="C1427" s="203" t="s">
        <v>2246</v>
      </c>
      <c r="D1427" s="203" t="s">
        <v>212</v>
      </c>
      <c r="E1427" s="204" t="s">
        <v>2247</v>
      </c>
      <c r="F1427" s="205" t="s">
        <v>2248</v>
      </c>
      <c r="G1427" s="206" t="s">
        <v>226</v>
      </c>
      <c r="H1427" s="207">
        <v>38.51</v>
      </c>
      <c r="I1427" s="208"/>
      <c r="J1427" s="209">
        <f>ROUND(I1427*H1427,2)</f>
        <v>0</v>
      </c>
      <c r="K1427" s="205" t="s">
        <v>216</v>
      </c>
      <c r="L1427" s="61"/>
      <c r="M1427" s="210" t="s">
        <v>21</v>
      </c>
      <c r="N1427" s="211" t="s">
        <v>42</v>
      </c>
      <c r="O1427" s="42"/>
      <c r="P1427" s="212">
        <f>O1427*H1427</f>
        <v>0</v>
      </c>
      <c r="Q1427" s="212">
        <v>0</v>
      </c>
      <c r="R1427" s="212">
        <f>Q1427*H1427</f>
        <v>0</v>
      </c>
      <c r="S1427" s="212">
        <v>0</v>
      </c>
      <c r="T1427" s="213">
        <f>S1427*H1427</f>
        <v>0</v>
      </c>
      <c r="AR1427" s="25" t="s">
        <v>291</v>
      </c>
      <c r="AT1427" s="25" t="s">
        <v>212</v>
      </c>
      <c r="AU1427" s="25" t="s">
        <v>80</v>
      </c>
      <c r="AY1427" s="25" t="s">
        <v>210</v>
      </c>
      <c r="BE1427" s="214">
        <f>IF(N1427="základní",J1427,0)</f>
        <v>0</v>
      </c>
      <c r="BF1427" s="214">
        <f>IF(N1427="snížená",J1427,0)</f>
        <v>0</v>
      </c>
      <c r="BG1427" s="214">
        <f>IF(N1427="zákl. přenesená",J1427,0)</f>
        <v>0</v>
      </c>
      <c r="BH1427" s="214">
        <f>IF(N1427="sníž. přenesená",J1427,0)</f>
        <v>0</v>
      </c>
      <c r="BI1427" s="214">
        <f>IF(N1427="nulová",J1427,0)</f>
        <v>0</v>
      </c>
      <c r="BJ1427" s="25" t="s">
        <v>78</v>
      </c>
      <c r="BK1427" s="214">
        <f>ROUND(I1427*H1427,2)</f>
        <v>0</v>
      </c>
      <c r="BL1427" s="25" t="s">
        <v>291</v>
      </c>
      <c r="BM1427" s="25" t="s">
        <v>2249</v>
      </c>
    </row>
    <row r="1428" spans="2:51" s="12" customFormat="1" ht="13.5">
      <c r="B1428" s="215"/>
      <c r="C1428" s="216"/>
      <c r="D1428" s="217" t="s">
        <v>219</v>
      </c>
      <c r="E1428" s="218" t="s">
        <v>21</v>
      </c>
      <c r="F1428" s="219" t="s">
        <v>2163</v>
      </c>
      <c r="G1428" s="216"/>
      <c r="H1428" s="220">
        <v>38.51</v>
      </c>
      <c r="I1428" s="221"/>
      <c r="J1428" s="216"/>
      <c r="K1428" s="216"/>
      <c r="L1428" s="222"/>
      <c r="M1428" s="223"/>
      <c r="N1428" s="224"/>
      <c r="O1428" s="224"/>
      <c r="P1428" s="224"/>
      <c r="Q1428" s="224"/>
      <c r="R1428" s="224"/>
      <c r="S1428" s="224"/>
      <c r="T1428" s="225"/>
      <c r="AT1428" s="226" t="s">
        <v>219</v>
      </c>
      <c r="AU1428" s="226" t="s">
        <v>80</v>
      </c>
      <c r="AV1428" s="12" t="s">
        <v>80</v>
      </c>
      <c r="AW1428" s="12" t="s">
        <v>35</v>
      </c>
      <c r="AX1428" s="12" t="s">
        <v>78</v>
      </c>
      <c r="AY1428" s="226" t="s">
        <v>210</v>
      </c>
    </row>
    <row r="1429" spans="2:65" s="1" customFormat="1" ht="16.5" customHeight="1">
      <c r="B1429" s="41"/>
      <c r="C1429" s="238" t="s">
        <v>2250</v>
      </c>
      <c r="D1429" s="238" t="s">
        <v>302</v>
      </c>
      <c r="E1429" s="239" t="s">
        <v>353</v>
      </c>
      <c r="F1429" s="240" t="s">
        <v>354</v>
      </c>
      <c r="G1429" s="241" t="s">
        <v>226</v>
      </c>
      <c r="H1429" s="242">
        <v>46.212</v>
      </c>
      <c r="I1429" s="243"/>
      <c r="J1429" s="244">
        <f>ROUND(I1429*H1429,2)</f>
        <v>0</v>
      </c>
      <c r="K1429" s="240" t="s">
        <v>216</v>
      </c>
      <c r="L1429" s="245"/>
      <c r="M1429" s="246" t="s">
        <v>21</v>
      </c>
      <c r="N1429" s="247" t="s">
        <v>42</v>
      </c>
      <c r="O1429" s="42"/>
      <c r="P1429" s="212">
        <f>O1429*H1429</f>
        <v>0</v>
      </c>
      <c r="Q1429" s="212">
        <v>0.0003</v>
      </c>
      <c r="R1429" s="212">
        <f>Q1429*H1429</f>
        <v>0.0138636</v>
      </c>
      <c r="S1429" s="212">
        <v>0</v>
      </c>
      <c r="T1429" s="213">
        <f>S1429*H1429</f>
        <v>0</v>
      </c>
      <c r="AR1429" s="25" t="s">
        <v>372</v>
      </c>
      <c r="AT1429" s="25" t="s">
        <v>302</v>
      </c>
      <c r="AU1429" s="25" t="s">
        <v>80</v>
      </c>
      <c r="AY1429" s="25" t="s">
        <v>210</v>
      </c>
      <c r="BE1429" s="214">
        <f>IF(N1429="základní",J1429,0)</f>
        <v>0</v>
      </c>
      <c r="BF1429" s="214">
        <f>IF(N1429="snížená",J1429,0)</f>
        <v>0</v>
      </c>
      <c r="BG1429" s="214">
        <f>IF(N1429="zákl. přenesená",J1429,0)</f>
        <v>0</v>
      </c>
      <c r="BH1429" s="214">
        <f>IF(N1429="sníž. přenesená",J1429,0)</f>
        <v>0</v>
      </c>
      <c r="BI1429" s="214">
        <f>IF(N1429="nulová",J1429,0)</f>
        <v>0</v>
      </c>
      <c r="BJ1429" s="25" t="s">
        <v>78</v>
      </c>
      <c r="BK1429" s="214">
        <f>ROUND(I1429*H1429,2)</f>
        <v>0</v>
      </c>
      <c r="BL1429" s="25" t="s">
        <v>291</v>
      </c>
      <c r="BM1429" s="25" t="s">
        <v>2251</v>
      </c>
    </row>
    <row r="1430" spans="2:51" s="12" customFormat="1" ht="13.5">
      <c r="B1430" s="215"/>
      <c r="C1430" s="216"/>
      <c r="D1430" s="217" t="s">
        <v>219</v>
      </c>
      <c r="E1430" s="218" t="s">
        <v>21</v>
      </c>
      <c r="F1430" s="219" t="s">
        <v>2252</v>
      </c>
      <c r="G1430" s="216"/>
      <c r="H1430" s="220">
        <v>46.212</v>
      </c>
      <c r="I1430" s="221"/>
      <c r="J1430" s="216"/>
      <c r="K1430" s="216"/>
      <c r="L1430" s="222"/>
      <c r="M1430" s="223"/>
      <c r="N1430" s="224"/>
      <c r="O1430" s="224"/>
      <c r="P1430" s="224"/>
      <c r="Q1430" s="224"/>
      <c r="R1430" s="224"/>
      <c r="S1430" s="224"/>
      <c r="T1430" s="225"/>
      <c r="AT1430" s="226" t="s">
        <v>219</v>
      </c>
      <c r="AU1430" s="226" t="s">
        <v>80</v>
      </c>
      <c r="AV1430" s="12" t="s">
        <v>80</v>
      </c>
      <c r="AW1430" s="12" t="s">
        <v>35</v>
      </c>
      <c r="AX1430" s="12" t="s">
        <v>78</v>
      </c>
      <c r="AY1430" s="226" t="s">
        <v>210</v>
      </c>
    </row>
    <row r="1431" spans="2:65" s="1" customFormat="1" ht="16.5" customHeight="1">
      <c r="B1431" s="41"/>
      <c r="C1431" s="203" t="s">
        <v>2253</v>
      </c>
      <c r="D1431" s="203" t="s">
        <v>212</v>
      </c>
      <c r="E1431" s="204" t="s">
        <v>2254</v>
      </c>
      <c r="F1431" s="205" t="s">
        <v>2255</v>
      </c>
      <c r="G1431" s="206" t="s">
        <v>215</v>
      </c>
      <c r="H1431" s="207">
        <v>1</v>
      </c>
      <c r="I1431" s="208"/>
      <c r="J1431" s="209">
        <f>ROUND(I1431*H1431,2)</f>
        <v>0</v>
      </c>
      <c r="K1431" s="205" t="s">
        <v>216</v>
      </c>
      <c r="L1431" s="61"/>
      <c r="M1431" s="210" t="s">
        <v>21</v>
      </c>
      <c r="N1431" s="211" t="s">
        <v>42</v>
      </c>
      <c r="O1431" s="42"/>
      <c r="P1431" s="212">
        <f>O1431*H1431</f>
        <v>0</v>
      </c>
      <c r="Q1431" s="212">
        <v>0.0001</v>
      </c>
      <c r="R1431" s="212">
        <f>Q1431*H1431</f>
        <v>0.0001</v>
      </c>
      <c r="S1431" s="212">
        <v>0</v>
      </c>
      <c r="T1431" s="213">
        <f>S1431*H1431</f>
        <v>0</v>
      </c>
      <c r="AR1431" s="25" t="s">
        <v>291</v>
      </c>
      <c r="AT1431" s="25" t="s">
        <v>212</v>
      </c>
      <c r="AU1431" s="25" t="s">
        <v>80</v>
      </c>
      <c r="AY1431" s="25" t="s">
        <v>210</v>
      </c>
      <c r="BE1431" s="214">
        <f>IF(N1431="základní",J1431,0)</f>
        <v>0</v>
      </c>
      <c r="BF1431" s="214">
        <f>IF(N1431="snížená",J1431,0)</f>
        <v>0</v>
      </c>
      <c r="BG1431" s="214">
        <f>IF(N1431="zákl. přenesená",J1431,0)</f>
        <v>0</v>
      </c>
      <c r="BH1431" s="214">
        <f>IF(N1431="sníž. přenesená",J1431,0)</f>
        <v>0</v>
      </c>
      <c r="BI1431" s="214">
        <f>IF(N1431="nulová",J1431,0)</f>
        <v>0</v>
      </c>
      <c r="BJ1431" s="25" t="s">
        <v>78</v>
      </c>
      <c r="BK1431" s="214">
        <f>ROUND(I1431*H1431,2)</f>
        <v>0</v>
      </c>
      <c r="BL1431" s="25" t="s">
        <v>291</v>
      </c>
      <c r="BM1431" s="25" t="s">
        <v>2256</v>
      </c>
    </row>
    <row r="1432" spans="2:65" s="1" customFormat="1" ht="16.5" customHeight="1">
      <c r="B1432" s="41"/>
      <c r="C1432" s="238" t="s">
        <v>2257</v>
      </c>
      <c r="D1432" s="238" t="s">
        <v>302</v>
      </c>
      <c r="E1432" s="239" t="s">
        <v>2258</v>
      </c>
      <c r="F1432" s="240" t="s">
        <v>2259</v>
      </c>
      <c r="G1432" s="241" t="s">
        <v>215</v>
      </c>
      <c r="H1432" s="242">
        <v>1</v>
      </c>
      <c r="I1432" s="243"/>
      <c r="J1432" s="244">
        <f>ROUND(I1432*H1432,2)</f>
        <v>0</v>
      </c>
      <c r="K1432" s="240" t="s">
        <v>216</v>
      </c>
      <c r="L1432" s="245"/>
      <c r="M1432" s="246" t="s">
        <v>21</v>
      </c>
      <c r="N1432" s="247" t="s">
        <v>42</v>
      </c>
      <c r="O1432" s="42"/>
      <c r="P1432" s="212">
        <f>O1432*H1432</f>
        <v>0</v>
      </c>
      <c r="Q1432" s="212">
        <v>0.001</v>
      </c>
      <c r="R1432" s="212">
        <f>Q1432*H1432</f>
        <v>0.001</v>
      </c>
      <c r="S1432" s="212">
        <v>0</v>
      </c>
      <c r="T1432" s="213">
        <f>S1432*H1432</f>
        <v>0</v>
      </c>
      <c r="AR1432" s="25" t="s">
        <v>372</v>
      </c>
      <c r="AT1432" s="25" t="s">
        <v>302</v>
      </c>
      <c r="AU1432" s="25" t="s">
        <v>80</v>
      </c>
      <c r="AY1432" s="25" t="s">
        <v>210</v>
      </c>
      <c r="BE1432" s="214">
        <f>IF(N1432="základní",J1432,0)</f>
        <v>0</v>
      </c>
      <c r="BF1432" s="214">
        <f>IF(N1432="snížená",J1432,0)</f>
        <v>0</v>
      </c>
      <c r="BG1432" s="214">
        <f>IF(N1432="zákl. přenesená",J1432,0)</f>
        <v>0</v>
      </c>
      <c r="BH1432" s="214">
        <f>IF(N1432="sníž. přenesená",J1432,0)</f>
        <v>0</v>
      </c>
      <c r="BI1432" s="214">
        <f>IF(N1432="nulová",J1432,0)</f>
        <v>0</v>
      </c>
      <c r="BJ1432" s="25" t="s">
        <v>78</v>
      </c>
      <c r="BK1432" s="214">
        <f>ROUND(I1432*H1432,2)</f>
        <v>0</v>
      </c>
      <c r="BL1432" s="25" t="s">
        <v>291</v>
      </c>
      <c r="BM1432" s="25" t="s">
        <v>2260</v>
      </c>
    </row>
    <row r="1433" spans="2:65" s="1" customFormat="1" ht="16.5" customHeight="1">
      <c r="B1433" s="41"/>
      <c r="C1433" s="203" t="s">
        <v>2261</v>
      </c>
      <c r="D1433" s="203" t="s">
        <v>212</v>
      </c>
      <c r="E1433" s="204" t="s">
        <v>2262</v>
      </c>
      <c r="F1433" s="205" t="s">
        <v>2263</v>
      </c>
      <c r="G1433" s="206" t="s">
        <v>274</v>
      </c>
      <c r="H1433" s="207">
        <v>1.611</v>
      </c>
      <c r="I1433" s="208"/>
      <c r="J1433" s="209">
        <f>ROUND(I1433*H1433,2)</f>
        <v>0</v>
      </c>
      <c r="K1433" s="205" t="s">
        <v>216</v>
      </c>
      <c r="L1433" s="61"/>
      <c r="M1433" s="210" t="s">
        <v>21</v>
      </c>
      <c r="N1433" s="211" t="s">
        <v>42</v>
      </c>
      <c r="O1433" s="42"/>
      <c r="P1433" s="212">
        <f>O1433*H1433</f>
        <v>0</v>
      </c>
      <c r="Q1433" s="212">
        <v>0</v>
      </c>
      <c r="R1433" s="212">
        <f>Q1433*H1433</f>
        <v>0</v>
      </c>
      <c r="S1433" s="212">
        <v>0</v>
      </c>
      <c r="T1433" s="213">
        <f>S1433*H1433</f>
        <v>0</v>
      </c>
      <c r="AR1433" s="25" t="s">
        <v>291</v>
      </c>
      <c r="AT1433" s="25" t="s">
        <v>212</v>
      </c>
      <c r="AU1433" s="25" t="s">
        <v>80</v>
      </c>
      <c r="AY1433" s="25" t="s">
        <v>210</v>
      </c>
      <c r="BE1433" s="214">
        <f>IF(N1433="základní",J1433,0)</f>
        <v>0</v>
      </c>
      <c r="BF1433" s="214">
        <f>IF(N1433="snížená",J1433,0)</f>
        <v>0</v>
      </c>
      <c r="BG1433" s="214">
        <f>IF(N1433="zákl. přenesená",J1433,0)</f>
        <v>0</v>
      </c>
      <c r="BH1433" s="214">
        <f>IF(N1433="sníž. přenesená",J1433,0)</f>
        <v>0</v>
      </c>
      <c r="BI1433" s="214">
        <f>IF(N1433="nulová",J1433,0)</f>
        <v>0</v>
      </c>
      <c r="BJ1433" s="25" t="s">
        <v>78</v>
      </c>
      <c r="BK1433" s="214">
        <f>ROUND(I1433*H1433,2)</f>
        <v>0</v>
      </c>
      <c r="BL1433" s="25" t="s">
        <v>291</v>
      </c>
      <c r="BM1433" s="25" t="s">
        <v>2264</v>
      </c>
    </row>
    <row r="1434" spans="2:65" s="1" customFormat="1" ht="16.5" customHeight="1">
      <c r="B1434" s="41"/>
      <c r="C1434" s="203" t="s">
        <v>2265</v>
      </c>
      <c r="D1434" s="203" t="s">
        <v>212</v>
      </c>
      <c r="E1434" s="204" t="s">
        <v>2266</v>
      </c>
      <c r="F1434" s="205" t="s">
        <v>2267</v>
      </c>
      <c r="G1434" s="206" t="s">
        <v>274</v>
      </c>
      <c r="H1434" s="207">
        <v>1.611</v>
      </c>
      <c r="I1434" s="208"/>
      <c r="J1434" s="209">
        <f>ROUND(I1434*H1434,2)</f>
        <v>0</v>
      </c>
      <c r="K1434" s="205" t="s">
        <v>216</v>
      </c>
      <c r="L1434" s="61"/>
      <c r="M1434" s="210" t="s">
        <v>21</v>
      </c>
      <c r="N1434" s="211" t="s">
        <v>42</v>
      </c>
      <c r="O1434" s="42"/>
      <c r="P1434" s="212">
        <f>O1434*H1434</f>
        <v>0</v>
      </c>
      <c r="Q1434" s="212">
        <v>0</v>
      </c>
      <c r="R1434" s="212">
        <f>Q1434*H1434</f>
        <v>0</v>
      </c>
      <c r="S1434" s="212">
        <v>0</v>
      </c>
      <c r="T1434" s="213">
        <f>S1434*H1434</f>
        <v>0</v>
      </c>
      <c r="AR1434" s="25" t="s">
        <v>291</v>
      </c>
      <c r="AT1434" s="25" t="s">
        <v>212</v>
      </c>
      <c r="AU1434" s="25" t="s">
        <v>80</v>
      </c>
      <c r="AY1434" s="25" t="s">
        <v>210</v>
      </c>
      <c r="BE1434" s="214">
        <f>IF(N1434="základní",J1434,0)</f>
        <v>0</v>
      </c>
      <c r="BF1434" s="214">
        <f>IF(N1434="snížená",J1434,0)</f>
        <v>0</v>
      </c>
      <c r="BG1434" s="214">
        <f>IF(N1434="zákl. přenesená",J1434,0)</f>
        <v>0</v>
      </c>
      <c r="BH1434" s="214">
        <f>IF(N1434="sníž. přenesená",J1434,0)</f>
        <v>0</v>
      </c>
      <c r="BI1434" s="214">
        <f>IF(N1434="nulová",J1434,0)</f>
        <v>0</v>
      </c>
      <c r="BJ1434" s="25" t="s">
        <v>78</v>
      </c>
      <c r="BK1434" s="214">
        <f>ROUND(I1434*H1434,2)</f>
        <v>0</v>
      </c>
      <c r="BL1434" s="25" t="s">
        <v>291</v>
      </c>
      <c r="BM1434" s="25" t="s">
        <v>2268</v>
      </c>
    </row>
    <row r="1435" spans="2:63" s="11" customFormat="1" ht="29.85" customHeight="1">
      <c r="B1435" s="187"/>
      <c r="C1435" s="188"/>
      <c r="D1435" s="189" t="s">
        <v>70</v>
      </c>
      <c r="E1435" s="201" t="s">
        <v>2269</v>
      </c>
      <c r="F1435" s="201" t="s">
        <v>2270</v>
      </c>
      <c r="G1435" s="188"/>
      <c r="H1435" s="188"/>
      <c r="I1435" s="191"/>
      <c r="J1435" s="202">
        <f>BK1435</f>
        <v>0</v>
      </c>
      <c r="K1435" s="188"/>
      <c r="L1435" s="193"/>
      <c r="M1435" s="194"/>
      <c r="N1435" s="195"/>
      <c r="O1435" s="195"/>
      <c r="P1435" s="196">
        <f>SUM(P1436:P1504)</f>
        <v>0</v>
      </c>
      <c r="Q1435" s="195"/>
      <c r="R1435" s="196">
        <f>SUM(R1436:R1504)</f>
        <v>1.60131774</v>
      </c>
      <c r="S1435" s="195"/>
      <c r="T1435" s="197">
        <f>SUM(T1436:T1504)</f>
        <v>0</v>
      </c>
      <c r="AR1435" s="198" t="s">
        <v>80</v>
      </c>
      <c r="AT1435" s="199" t="s">
        <v>70</v>
      </c>
      <c r="AU1435" s="199" t="s">
        <v>78</v>
      </c>
      <c r="AY1435" s="198" t="s">
        <v>210</v>
      </c>
      <c r="BK1435" s="200">
        <f>SUM(BK1436:BK1504)</f>
        <v>0</v>
      </c>
    </row>
    <row r="1436" spans="2:65" s="1" customFormat="1" ht="25.5" customHeight="1">
      <c r="B1436" s="41"/>
      <c r="C1436" s="203" t="s">
        <v>2271</v>
      </c>
      <c r="D1436" s="203" t="s">
        <v>212</v>
      </c>
      <c r="E1436" s="204" t="s">
        <v>2272</v>
      </c>
      <c r="F1436" s="205" t="s">
        <v>2273</v>
      </c>
      <c r="G1436" s="206" t="s">
        <v>226</v>
      </c>
      <c r="H1436" s="207">
        <v>138.73</v>
      </c>
      <c r="I1436" s="208"/>
      <c r="J1436" s="209">
        <f>ROUND(I1436*H1436,2)</f>
        <v>0</v>
      </c>
      <c r="K1436" s="205" t="s">
        <v>216</v>
      </c>
      <c r="L1436" s="61"/>
      <c r="M1436" s="210" t="s">
        <v>21</v>
      </c>
      <c r="N1436" s="211" t="s">
        <v>42</v>
      </c>
      <c r="O1436" s="42"/>
      <c r="P1436" s="212">
        <f>O1436*H1436</f>
        <v>0</v>
      </c>
      <c r="Q1436" s="212">
        <v>0</v>
      </c>
      <c r="R1436" s="212">
        <f>Q1436*H1436</f>
        <v>0</v>
      </c>
      <c r="S1436" s="212">
        <v>0</v>
      </c>
      <c r="T1436" s="213">
        <f>S1436*H1436</f>
        <v>0</v>
      </c>
      <c r="AR1436" s="25" t="s">
        <v>291</v>
      </c>
      <c r="AT1436" s="25" t="s">
        <v>212</v>
      </c>
      <c r="AU1436" s="25" t="s">
        <v>80</v>
      </c>
      <c r="AY1436" s="25" t="s">
        <v>210</v>
      </c>
      <c r="BE1436" s="214">
        <f>IF(N1436="základní",J1436,0)</f>
        <v>0</v>
      </c>
      <c r="BF1436" s="214">
        <f>IF(N1436="snížená",J1436,0)</f>
        <v>0</v>
      </c>
      <c r="BG1436" s="214">
        <f>IF(N1436="zákl. přenesená",J1436,0)</f>
        <v>0</v>
      </c>
      <c r="BH1436" s="214">
        <f>IF(N1436="sníž. přenesená",J1436,0)</f>
        <v>0</v>
      </c>
      <c r="BI1436" s="214">
        <f>IF(N1436="nulová",J1436,0)</f>
        <v>0</v>
      </c>
      <c r="BJ1436" s="25" t="s">
        <v>78</v>
      </c>
      <c r="BK1436" s="214">
        <f>ROUND(I1436*H1436,2)</f>
        <v>0</v>
      </c>
      <c r="BL1436" s="25" t="s">
        <v>291</v>
      </c>
      <c r="BM1436" s="25" t="s">
        <v>2274</v>
      </c>
    </row>
    <row r="1437" spans="2:51" s="12" customFormat="1" ht="13.5">
      <c r="B1437" s="215"/>
      <c r="C1437" s="216"/>
      <c r="D1437" s="217" t="s">
        <v>219</v>
      </c>
      <c r="E1437" s="218" t="s">
        <v>21</v>
      </c>
      <c r="F1437" s="219" t="s">
        <v>1305</v>
      </c>
      <c r="G1437" s="216"/>
      <c r="H1437" s="220">
        <v>66.59</v>
      </c>
      <c r="I1437" s="221"/>
      <c r="J1437" s="216"/>
      <c r="K1437" s="216"/>
      <c r="L1437" s="222"/>
      <c r="M1437" s="223"/>
      <c r="N1437" s="224"/>
      <c r="O1437" s="224"/>
      <c r="P1437" s="224"/>
      <c r="Q1437" s="224"/>
      <c r="R1437" s="224"/>
      <c r="S1437" s="224"/>
      <c r="T1437" s="225"/>
      <c r="AT1437" s="226" t="s">
        <v>219</v>
      </c>
      <c r="AU1437" s="226" t="s">
        <v>80</v>
      </c>
      <c r="AV1437" s="12" t="s">
        <v>80</v>
      </c>
      <c r="AW1437" s="12" t="s">
        <v>35</v>
      </c>
      <c r="AX1437" s="12" t="s">
        <v>71</v>
      </c>
      <c r="AY1437" s="226" t="s">
        <v>210</v>
      </c>
    </row>
    <row r="1438" spans="2:51" s="14" customFormat="1" ht="13.5">
      <c r="B1438" s="248"/>
      <c r="C1438" s="249"/>
      <c r="D1438" s="217" t="s">
        <v>219</v>
      </c>
      <c r="E1438" s="250" t="s">
        <v>21</v>
      </c>
      <c r="F1438" s="251" t="s">
        <v>835</v>
      </c>
      <c r="G1438" s="249"/>
      <c r="H1438" s="252">
        <v>66.59</v>
      </c>
      <c r="I1438" s="253"/>
      <c r="J1438" s="249"/>
      <c r="K1438" s="249"/>
      <c r="L1438" s="254"/>
      <c r="M1438" s="255"/>
      <c r="N1438" s="256"/>
      <c r="O1438" s="256"/>
      <c r="P1438" s="256"/>
      <c r="Q1438" s="256"/>
      <c r="R1438" s="256"/>
      <c r="S1438" s="256"/>
      <c r="T1438" s="257"/>
      <c r="AT1438" s="258" t="s">
        <v>219</v>
      </c>
      <c r="AU1438" s="258" t="s">
        <v>80</v>
      </c>
      <c r="AV1438" s="14" t="s">
        <v>88</v>
      </c>
      <c r="AW1438" s="14" t="s">
        <v>35</v>
      </c>
      <c r="AX1438" s="14" t="s">
        <v>71</v>
      </c>
      <c r="AY1438" s="258" t="s">
        <v>210</v>
      </c>
    </row>
    <row r="1439" spans="2:51" s="12" customFormat="1" ht="13.5">
      <c r="B1439" s="215"/>
      <c r="C1439" s="216"/>
      <c r="D1439" s="217" t="s">
        <v>219</v>
      </c>
      <c r="E1439" s="218" t="s">
        <v>21</v>
      </c>
      <c r="F1439" s="219" t="s">
        <v>1306</v>
      </c>
      <c r="G1439" s="216"/>
      <c r="H1439" s="220">
        <v>24.11</v>
      </c>
      <c r="I1439" s="221"/>
      <c r="J1439" s="216"/>
      <c r="K1439" s="216"/>
      <c r="L1439" s="222"/>
      <c r="M1439" s="223"/>
      <c r="N1439" s="224"/>
      <c r="O1439" s="224"/>
      <c r="P1439" s="224"/>
      <c r="Q1439" s="224"/>
      <c r="R1439" s="224"/>
      <c r="S1439" s="224"/>
      <c r="T1439" s="225"/>
      <c r="AT1439" s="226" t="s">
        <v>219</v>
      </c>
      <c r="AU1439" s="226" t="s">
        <v>80</v>
      </c>
      <c r="AV1439" s="12" t="s">
        <v>80</v>
      </c>
      <c r="AW1439" s="12" t="s">
        <v>35</v>
      </c>
      <c r="AX1439" s="12" t="s">
        <v>71</v>
      </c>
      <c r="AY1439" s="226" t="s">
        <v>210</v>
      </c>
    </row>
    <row r="1440" spans="2:51" s="14" customFormat="1" ht="13.5">
      <c r="B1440" s="248"/>
      <c r="C1440" s="249"/>
      <c r="D1440" s="217" t="s">
        <v>219</v>
      </c>
      <c r="E1440" s="250" t="s">
        <v>21</v>
      </c>
      <c r="F1440" s="251" t="s">
        <v>735</v>
      </c>
      <c r="G1440" s="249"/>
      <c r="H1440" s="252">
        <v>24.11</v>
      </c>
      <c r="I1440" s="253"/>
      <c r="J1440" s="249"/>
      <c r="K1440" s="249"/>
      <c r="L1440" s="254"/>
      <c r="M1440" s="255"/>
      <c r="N1440" s="256"/>
      <c r="O1440" s="256"/>
      <c r="P1440" s="256"/>
      <c r="Q1440" s="256"/>
      <c r="R1440" s="256"/>
      <c r="S1440" s="256"/>
      <c r="T1440" s="257"/>
      <c r="AT1440" s="258" t="s">
        <v>219</v>
      </c>
      <c r="AU1440" s="258" t="s">
        <v>80</v>
      </c>
      <c r="AV1440" s="14" t="s">
        <v>88</v>
      </c>
      <c r="AW1440" s="14" t="s">
        <v>35</v>
      </c>
      <c r="AX1440" s="14" t="s">
        <v>71</v>
      </c>
      <c r="AY1440" s="258" t="s">
        <v>210</v>
      </c>
    </row>
    <row r="1441" spans="2:51" s="12" customFormat="1" ht="13.5">
      <c r="B1441" s="215"/>
      <c r="C1441" s="216"/>
      <c r="D1441" s="217" t="s">
        <v>219</v>
      </c>
      <c r="E1441" s="218" t="s">
        <v>21</v>
      </c>
      <c r="F1441" s="219" t="s">
        <v>1307</v>
      </c>
      <c r="G1441" s="216"/>
      <c r="H1441" s="220">
        <v>24.53</v>
      </c>
      <c r="I1441" s="221"/>
      <c r="J1441" s="216"/>
      <c r="K1441" s="216"/>
      <c r="L1441" s="222"/>
      <c r="M1441" s="223"/>
      <c r="N1441" s="224"/>
      <c r="O1441" s="224"/>
      <c r="P1441" s="224"/>
      <c r="Q1441" s="224"/>
      <c r="R1441" s="224"/>
      <c r="S1441" s="224"/>
      <c r="T1441" s="225"/>
      <c r="AT1441" s="226" t="s">
        <v>219</v>
      </c>
      <c r="AU1441" s="226" t="s">
        <v>80</v>
      </c>
      <c r="AV1441" s="12" t="s">
        <v>80</v>
      </c>
      <c r="AW1441" s="12" t="s">
        <v>35</v>
      </c>
      <c r="AX1441" s="12" t="s">
        <v>71</v>
      </c>
      <c r="AY1441" s="226" t="s">
        <v>210</v>
      </c>
    </row>
    <row r="1442" spans="2:51" s="14" customFormat="1" ht="13.5">
      <c r="B1442" s="248"/>
      <c r="C1442" s="249"/>
      <c r="D1442" s="217" t="s">
        <v>219</v>
      </c>
      <c r="E1442" s="250" t="s">
        <v>21</v>
      </c>
      <c r="F1442" s="251" t="s">
        <v>737</v>
      </c>
      <c r="G1442" s="249"/>
      <c r="H1442" s="252">
        <v>24.53</v>
      </c>
      <c r="I1442" s="253"/>
      <c r="J1442" s="249"/>
      <c r="K1442" s="249"/>
      <c r="L1442" s="254"/>
      <c r="M1442" s="255"/>
      <c r="N1442" s="256"/>
      <c r="O1442" s="256"/>
      <c r="P1442" s="256"/>
      <c r="Q1442" s="256"/>
      <c r="R1442" s="256"/>
      <c r="S1442" s="256"/>
      <c r="T1442" s="257"/>
      <c r="AT1442" s="258" t="s">
        <v>219</v>
      </c>
      <c r="AU1442" s="258" t="s">
        <v>80</v>
      </c>
      <c r="AV1442" s="14" t="s">
        <v>88</v>
      </c>
      <c r="AW1442" s="14" t="s">
        <v>35</v>
      </c>
      <c r="AX1442" s="14" t="s">
        <v>71</v>
      </c>
      <c r="AY1442" s="258" t="s">
        <v>210</v>
      </c>
    </row>
    <row r="1443" spans="2:51" s="12" customFormat="1" ht="13.5">
      <c r="B1443" s="215"/>
      <c r="C1443" s="216"/>
      <c r="D1443" s="217" t="s">
        <v>219</v>
      </c>
      <c r="E1443" s="218" t="s">
        <v>21</v>
      </c>
      <c r="F1443" s="219" t="s">
        <v>2275</v>
      </c>
      <c r="G1443" s="216"/>
      <c r="H1443" s="220">
        <v>23.5</v>
      </c>
      <c r="I1443" s="221"/>
      <c r="J1443" s="216"/>
      <c r="K1443" s="216"/>
      <c r="L1443" s="222"/>
      <c r="M1443" s="223"/>
      <c r="N1443" s="224"/>
      <c r="O1443" s="224"/>
      <c r="P1443" s="224"/>
      <c r="Q1443" s="224"/>
      <c r="R1443" s="224"/>
      <c r="S1443" s="224"/>
      <c r="T1443" s="225"/>
      <c r="AT1443" s="226" t="s">
        <v>219</v>
      </c>
      <c r="AU1443" s="226" t="s">
        <v>80</v>
      </c>
      <c r="AV1443" s="12" t="s">
        <v>80</v>
      </c>
      <c r="AW1443" s="12" t="s">
        <v>35</v>
      </c>
      <c r="AX1443" s="12" t="s">
        <v>71</v>
      </c>
      <c r="AY1443" s="226" t="s">
        <v>210</v>
      </c>
    </row>
    <row r="1444" spans="2:51" s="13" customFormat="1" ht="13.5">
      <c r="B1444" s="227"/>
      <c r="C1444" s="228"/>
      <c r="D1444" s="217" t="s">
        <v>219</v>
      </c>
      <c r="E1444" s="229" t="s">
        <v>21</v>
      </c>
      <c r="F1444" s="230" t="s">
        <v>240</v>
      </c>
      <c r="G1444" s="228"/>
      <c r="H1444" s="231">
        <v>138.73</v>
      </c>
      <c r="I1444" s="232"/>
      <c r="J1444" s="228"/>
      <c r="K1444" s="228"/>
      <c r="L1444" s="233"/>
      <c r="M1444" s="234"/>
      <c r="N1444" s="235"/>
      <c r="O1444" s="235"/>
      <c r="P1444" s="235"/>
      <c r="Q1444" s="235"/>
      <c r="R1444" s="235"/>
      <c r="S1444" s="235"/>
      <c r="T1444" s="236"/>
      <c r="AT1444" s="237" t="s">
        <v>219</v>
      </c>
      <c r="AU1444" s="237" t="s">
        <v>80</v>
      </c>
      <c r="AV1444" s="13" t="s">
        <v>217</v>
      </c>
      <c r="AW1444" s="13" t="s">
        <v>35</v>
      </c>
      <c r="AX1444" s="13" t="s">
        <v>78</v>
      </c>
      <c r="AY1444" s="237" t="s">
        <v>210</v>
      </c>
    </row>
    <row r="1445" spans="2:65" s="1" customFormat="1" ht="16.5" customHeight="1">
      <c r="B1445" s="41"/>
      <c r="C1445" s="238" t="s">
        <v>2276</v>
      </c>
      <c r="D1445" s="238" t="s">
        <v>302</v>
      </c>
      <c r="E1445" s="239" t="s">
        <v>2277</v>
      </c>
      <c r="F1445" s="240" t="s">
        <v>2278</v>
      </c>
      <c r="G1445" s="241" t="s">
        <v>226</v>
      </c>
      <c r="H1445" s="242">
        <v>23.97</v>
      </c>
      <c r="I1445" s="243"/>
      <c r="J1445" s="244">
        <f>ROUND(I1445*H1445,2)</f>
        <v>0</v>
      </c>
      <c r="K1445" s="240" t="s">
        <v>216</v>
      </c>
      <c r="L1445" s="245"/>
      <c r="M1445" s="246" t="s">
        <v>21</v>
      </c>
      <c r="N1445" s="247" t="s">
        <v>42</v>
      </c>
      <c r="O1445" s="42"/>
      <c r="P1445" s="212">
        <f>O1445*H1445</f>
        <v>0</v>
      </c>
      <c r="Q1445" s="212">
        <v>0.0035</v>
      </c>
      <c r="R1445" s="212">
        <f>Q1445*H1445</f>
        <v>0.083895</v>
      </c>
      <c r="S1445" s="212">
        <v>0</v>
      </c>
      <c r="T1445" s="213">
        <f>S1445*H1445</f>
        <v>0</v>
      </c>
      <c r="AR1445" s="25" t="s">
        <v>372</v>
      </c>
      <c r="AT1445" s="25" t="s">
        <v>302</v>
      </c>
      <c r="AU1445" s="25" t="s">
        <v>80</v>
      </c>
      <c r="AY1445" s="25" t="s">
        <v>210</v>
      </c>
      <c r="BE1445" s="214">
        <f>IF(N1445="základní",J1445,0)</f>
        <v>0</v>
      </c>
      <c r="BF1445" s="214">
        <f>IF(N1445="snížená",J1445,0)</f>
        <v>0</v>
      </c>
      <c r="BG1445" s="214">
        <f>IF(N1445="zákl. přenesená",J1445,0)</f>
        <v>0</v>
      </c>
      <c r="BH1445" s="214">
        <f>IF(N1445="sníž. přenesená",J1445,0)</f>
        <v>0</v>
      </c>
      <c r="BI1445" s="214">
        <f>IF(N1445="nulová",J1445,0)</f>
        <v>0</v>
      </c>
      <c r="BJ1445" s="25" t="s">
        <v>78</v>
      </c>
      <c r="BK1445" s="214">
        <f>ROUND(I1445*H1445,2)</f>
        <v>0</v>
      </c>
      <c r="BL1445" s="25" t="s">
        <v>291</v>
      </c>
      <c r="BM1445" s="25" t="s">
        <v>2279</v>
      </c>
    </row>
    <row r="1446" spans="2:51" s="12" customFormat="1" ht="13.5">
      <c r="B1446" s="215"/>
      <c r="C1446" s="216"/>
      <c r="D1446" s="217" t="s">
        <v>219</v>
      </c>
      <c r="E1446" s="218" t="s">
        <v>21</v>
      </c>
      <c r="F1446" s="219" t="s">
        <v>2280</v>
      </c>
      <c r="G1446" s="216"/>
      <c r="H1446" s="220">
        <v>23.97</v>
      </c>
      <c r="I1446" s="221"/>
      <c r="J1446" s="216"/>
      <c r="K1446" s="216"/>
      <c r="L1446" s="222"/>
      <c r="M1446" s="223"/>
      <c r="N1446" s="224"/>
      <c r="O1446" s="224"/>
      <c r="P1446" s="224"/>
      <c r="Q1446" s="224"/>
      <c r="R1446" s="224"/>
      <c r="S1446" s="224"/>
      <c r="T1446" s="225"/>
      <c r="AT1446" s="226" t="s">
        <v>219</v>
      </c>
      <c r="AU1446" s="226" t="s">
        <v>80</v>
      </c>
      <c r="AV1446" s="12" t="s">
        <v>80</v>
      </c>
      <c r="AW1446" s="12" t="s">
        <v>35</v>
      </c>
      <c r="AX1446" s="12" t="s">
        <v>78</v>
      </c>
      <c r="AY1446" s="226" t="s">
        <v>210</v>
      </c>
    </row>
    <row r="1447" spans="2:65" s="1" customFormat="1" ht="16.5" customHeight="1">
      <c r="B1447" s="41"/>
      <c r="C1447" s="238" t="s">
        <v>2281</v>
      </c>
      <c r="D1447" s="238" t="s">
        <v>302</v>
      </c>
      <c r="E1447" s="239" t="s">
        <v>2282</v>
      </c>
      <c r="F1447" s="240" t="s">
        <v>2283</v>
      </c>
      <c r="G1447" s="241" t="s">
        <v>226</v>
      </c>
      <c r="H1447" s="242">
        <v>67.922</v>
      </c>
      <c r="I1447" s="243"/>
      <c r="J1447" s="244">
        <f>ROUND(I1447*H1447,2)</f>
        <v>0</v>
      </c>
      <c r="K1447" s="240" t="s">
        <v>216</v>
      </c>
      <c r="L1447" s="245"/>
      <c r="M1447" s="246" t="s">
        <v>21</v>
      </c>
      <c r="N1447" s="247" t="s">
        <v>42</v>
      </c>
      <c r="O1447" s="42"/>
      <c r="P1447" s="212">
        <f>O1447*H1447</f>
        <v>0</v>
      </c>
      <c r="Q1447" s="212">
        <v>0.0024</v>
      </c>
      <c r="R1447" s="212">
        <f>Q1447*H1447</f>
        <v>0.16301279999999999</v>
      </c>
      <c r="S1447" s="212">
        <v>0</v>
      </c>
      <c r="T1447" s="213">
        <f>S1447*H1447</f>
        <v>0</v>
      </c>
      <c r="AR1447" s="25" t="s">
        <v>372</v>
      </c>
      <c r="AT1447" s="25" t="s">
        <v>302</v>
      </c>
      <c r="AU1447" s="25" t="s">
        <v>80</v>
      </c>
      <c r="AY1447" s="25" t="s">
        <v>210</v>
      </c>
      <c r="BE1447" s="214">
        <f>IF(N1447="základní",J1447,0)</f>
        <v>0</v>
      </c>
      <c r="BF1447" s="214">
        <f>IF(N1447="snížená",J1447,0)</f>
        <v>0</v>
      </c>
      <c r="BG1447" s="214">
        <f>IF(N1447="zákl. přenesená",J1447,0)</f>
        <v>0</v>
      </c>
      <c r="BH1447" s="214">
        <f>IF(N1447="sníž. přenesená",J1447,0)</f>
        <v>0</v>
      </c>
      <c r="BI1447" s="214">
        <f>IF(N1447="nulová",J1447,0)</f>
        <v>0</v>
      </c>
      <c r="BJ1447" s="25" t="s">
        <v>78</v>
      </c>
      <c r="BK1447" s="214">
        <f>ROUND(I1447*H1447,2)</f>
        <v>0</v>
      </c>
      <c r="BL1447" s="25" t="s">
        <v>291</v>
      </c>
      <c r="BM1447" s="25" t="s">
        <v>2284</v>
      </c>
    </row>
    <row r="1448" spans="2:51" s="12" customFormat="1" ht="13.5">
      <c r="B1448" s="215"/>
      <c r="C1448" s="216"/>
      <c r="D1448" s="217" t="s">
        <v>219</v>
      </c>
      <c r="E1448" s="218" t="s">
        <v>21</v>
      </c>
      <c r="F1448" s="219" t="s">
        <v>1305</v>
      </c>
      <c r="G1448" s="216"/>
      <c r="H1448" s="220">
        <v>66.59</v>
      </c>
      <c r="I1448" s="221"/>
      <c r="J1448" s="216"/>
      <c r="K1448" s="216"/>
      <c r="L1448" s="222"/>
      <c r="M1448" s="223"/>
      <c r="N1448" s="224"/>
      <c r="O1448" s="224"/>
      <c r="P1448" s="224"/>
      <c r="Q1448" s="224"/>
      <c r="R1448" s="224"/>
      <c r="S1448" s="224"/>
      <c r="T1448" s="225"/>
      <c r="AT1448" s="226" t="s">
        <v>219</v>
      </c>
      <c r="AU1448" s="226" t="s">
        <v>80</v>
      </c>
      <c r="AV1448" s="12" t="s">
        <v>80</v>
      </c>
      <c r="AW1448" s="12" t="s">
        <v>35</v>
      </c>
      <c r="AX1448" s="12" t="s">
        <v>71</v>
      </c>
      <c r="AY1448" s="226" t="s">
        <v>210</v>
      </c>
    </row>
    <row r="1449" spans="2:51" s="14" customFormat="1" ht="13.5">
      <c r="B1449" s="248"/>
      <c r="C1449" s="249"/>
      <c r="D1449" s="217" t="s">
        <v>219</v>
      </c>
      <c r="E1449" s="250" t="s">
        <v>21</v>
      </c>
      <c r="F1449" s="251" t="s">
        <v>835</v>
      </c>
      <c r="G1449" s="249"/>
      <c r="H1449" s="252">
        <v>66.59</v>
      </c>
      <c r="I1449" s="253"/>
      <c r="J1449" s="249"/>
      <c r="K1449" s="249"/>
      <c r="L1449" s="254"/>
      <c r="M1449" s="255"/>
      <c r="N1449" s="256"/>
      <c r="O1449" s="256"/>
      <c r="P1449" s="256"/>
      <c r="Q1449" s="256"/>
      <c r="R1449" s="256"/>
      <c r="S1449" s="256"/>
      <c r="T1449" s="257"/>
      <c r="AT1449" s="258" t="s">
        <v>219</v>
      </c>
      <c r="AU1449" s="258" t="s">
        <v>80</v>
      </c>
      <c r="AV1449" s="14" t="s">
        <v>88</v>
      </c>
      <c r="AW1449" s="14" t="s">
        <v>35</v>
      </c>
      <c r="AX1449" s="14" t="s">
        <v>78</v>
      </c>
      <c r="AY1449" s="258" t="s">
        <v>210</v>
      </c>
    </row>
    <row r="1450" spans="2:51" s="12" customFormat="1" ht="13.5">
      <c r="B1450" s="215"/>
      <c r="C1450" s="216"/>
      <c r="D1450" s="217" t="s">
        <v>219</v>
      </c>
      <c r="E1450" s="216"/>
      <c r="F1450" s="219" t="s">
        <v>2285</v>
      </c>
      <c r="G1450" s="216"/>
      <c r="H1450" s="220">
        <v>67.922</v>
      </c>
      <c r="I1450" s="221"/>
      <c r="J1450" s="216"/>
      <c r="K1450" s="216"/>
      <c r="L1450" s="222"/>
      <c r="M1450" s="223"/>
      <c r="N1450" s="224"/>
      <c r="O1450" s="224"/>
      <c r="P1450" s="224"/>
      <c r="Q1450" s="224"/>
      <c r="R1450" s="224"/>
      <c r="S1450" s="224"/>
      <c r="T1450" s="225"/>
      <c r="AT1450" s="226" t="s">
        <v>219</v>
      </c>
      <c r="AU1450" s="226" t="s">
        <v>80</v>
      </c>
      <c r="AV1450" s="12" t="s">
        <v>80</v>
      </c>
      <c r="AW1450" s="12" t="s">
        <v>6</v>
      </c>
      <c r="AX1450" s="12" t="s">
        <v>78</v>
      </c>
      <c r="AY1450" s="226" t="s">
        <v>210</v>
      </c>
    </row>
    <row r="1451" spans="2:65" s="1" customFormat="1" ht="16.5" customHeight="1">
      <c r="B1451" s="41"/>
      <c r="C1451" s="238" t="s">
        <v>2286</v>
      </c>
      <c r="D1451" s="238" t="s">
        <v>302</v>
      </c>
      <c r="E1451" s="239" t="s">
        <v>2287</v>
      </c>
      <c r="F1451" s="240" t="s">
        <v>2288</v>
      </c>
      <c r="G1451" s="241" t="s">
        <v>226</v>
      </c>
      <c r="H1451" s="242">
        <v>25.021</v>
      </c>
      <c r="I1451" s="243"/>
      <c r="J1451" s="244">
        <f>ROUND(I1451*H1451,2)</f>
        <v>0</v>
      </c>
      <c r="K1451" s="240" t="s">
        <v>216</v>
      </c>
      <c r="L1451" s="245"/>
      <c r="M1451" s="246" t="s">
        <v>21</v>
      </c>
      <c r="N1451" s="247" t="s">
        <v>42</v>
      </c>
      <c r="O1451" s="42"/>
      <c r="P1451" s="212">
        <f>O1451*H1451</f>
        <v>0</v>
      </c>
      <c r="Q1451" s="212">
        <v>0.004</v>
      </c>
      <c r="R1451" s="212">
        <f>Q1451*H1451</f>
        <v>0.100084</v>
      </c>
      <c r="S1451" s="212">
        <v>0</v>
      </c>
      <c r="T1451" s="213">
        <f>S1451*H1451</f>
        <v>0</v>
      </c>
      <c r="AR1451" s="25" t="s">
        <v>372</v>
      </c>
      <c r="AT1451" s="25" t="s">
        <v>302</v>
      </c>
      <c r="AU1451" s="25" t="s">
        <v>80</v>
      </c>
      <c r="AY1451" s="25" t="s">
        <v>210</v>
      </c>
      <c r="BE1451" s="214">
        <f>IF(N1451="základní",J1451,0)</f>
        <v>0</v>
      </c>
      <c r="BF1451" s="214">
        <f>IF(N1451="snížená",J1451,0)</f>
        <v>0</v>
      </c>
      <c r="BG1451" s="214">
        <f>IF(N1451="zákl. přenesená",J1451,0)</f>
        <v>0</v>
      </c>
      <c r="BH1451" s="214">
        <f>IF(N1451="sníž. přenesená",J1451,0)</f>
        <v>0</v>
      </c>
      <c r="BI1451" s="214">
        <f>IF(N1451="nulová",J1451,0)</f>
        <v>0</v>
      </c>
      <c r="BJ1451" s="25" t="s">
        <v>78</v>
      </c>
      <c r="BK1451" s="214">
        <f>ROUND(I1451*H1451,2)</f>
        <v>0</v>
      </c>
      <c r="BL1451" s="25" t="s">
        <v>291</v>
      </c>
      <c r="BM1451" s="25" t="s">
        <v>2289</v>
      </c>
    </row>
    <row r="1452" spans="2:51" s="12" customFormat="1" ht="13.5">
      <c r="B1452" s="215"/>
      <c r="C1452" s="216"/>
      <c r="D1452" s="217" t="s">
        <v>219</v>
      </c>
      <c r="E1452" s="218" t="s">
        <v>21</v>
      </c>
      <c r="F1452" s="219" t="s">
        <v>2290</v>
      </c>
      <c r="G1452" s="216"/>
      <c r="H1452" s="220">
        <v>25.021</v>
      </c>
      <c r="I1452" s="221"/>
      <c r="J1452" s="216"/>
      <c r="K1452" s="216"/>
      <c r="L1452" s="222"/>
      <c r="M1452" s="223"/>
      <c r="N1452" s="224"/>
      <c r="O1452" s="224"/>
      <c r="P1452" s="224"/>
      <c r="Q1452" s="224"/>
      <c r="R1452" s="224"/>
      <c r="S1452" s="224"/>
      <c r="T1452" s="225"/>
      <c r="AT1452" s="226" t="s">
        <v>219</v>
      </c>
      <c r="AU1452" s="226" t="s">
        <v>80</v>
      </c>
      <c r="AV1452" s="12" t="s">
        <v>80</v>
      </c>
      <c r="AW1452" s="12" t="s">
        <v>35</v>
      </c>
      <c r="AX1452" s="12" t="s">
        <v>78</v>
      </c>
      <c r="AY1452" s="226" t="s">
        <v>210</v>
      </c>
    </row>
    <row r="1453" spans="2:65" s="1" customFormat="1" ht="16.5" customHeight="1">
      <c r="B1453" s="41"/>
      <c r="C1453" s="238" t="s">
        <v>2291</v>
      </c>
      <c r="D1453" s="238" t="s">
        <v>302</v>
      </c>
      <c r="E1453" s="239" t="s">
        <v>2292</v>
      </c>
      <c r="F1453" s="240" t="s">
        <v>2293</v>
      </c>
      <c r="G1453" s="241" t="s">
        <v>226</v>
      </c>
      <c r="H1453" s="242">
        <v>24.592</v>
      </c>
      <c r="I1453" s="243"/>
      <c r="J1453" s="244">
        <f>ROUND(I1453*H1453,2)</f>
        <v>0</v>
      </c>
      <c r="K1453" s="240" t="s">
        <v>216</v>
      </c>
      <c r="L1453" s="245"/>
      <c r="M1453" s="246" t="s">
        <v>21</v>
      </c>
      <c r="N1453" s="247" t="s">
        <v>42</v>
      </c>
      <c r="O1453" s="42"/>
      <c r="P1453" s="212">
        <f>O1453*H1453</f>
        <v>0</v>
      </c>
      <c r="Q1453" s="212">
        <v>0.0012</v>
      </c>
      <c r="R1453" s="212">
        <f>Q1453*H1453</f>
        <v>0.029510399999999996</v>
      </c>
      <c r="S1453" s="212">
        <v>0</v>
      </c>
      <c r="T1453" s="213">
        <f>S1453*H1453</f>
        <v>0</v>
      </c>
      <c r="AR1453" s="25" t="s">
        <v>372</v>
      </c>
      <c r="AT1453" s="25" t="s">
        <v>302</v>
      </c>
      <c r="AU1453" s="25" t="s">
        <v>80</v>
      </c>
      <c r="AY1453" s="25" t="s">
        <v>210</v>
      </c>
      <c r="BE1453" s="214">
        <f>IF(N1453="základní",J1453,0)</f>
        <v>0</v>
      </c>
      <c r="BF1453" s="214">
        <f>IF(N1453="snížená",J1453,0)</f>
        <v>0</v>
      </c>
      <c r="BG1453" s="214">
        <f>IF(N1453="zákl. přenesená",J1453,0)</f>
        <v>0</v>
      </c>
      <c r="BH1453" s="214">
        <f>IF(N1453="sníž. přenesená",J1453,0)</f>
        <v>0</v>
      </c>
      <c r="BI1453" s="214">
        <f>IF(N1453="nulová",J1453,0)</f>
        <v>0</v>
      </c>
      <c r="BJ1453" s="25" t="s">
        <v>78</v>
      </c>
      <c r="BK1453" s="214">
        <f>ROUND(I1453*H1453,2)</f>
        <v>0</v>
      </c>
      <c r="BL1453" s="25" t="s">
        <v>291</v>
      </c>
      <c r="BM1453" s="25" t="s">
        <v>2294</v>
      </c>
    </row>
    <row r="1454" spans="2:51" s="12" customFormat="1" ht="13.5">
      <c r="B1454" s="215"/>
      <c r="C1454" s="216"/>
      <c r="D1454" s="217" t="s">
        <v>219</v>
      </c>
      <c r="E1454" s="218" t="s">
        <v>21</v>
      </c>
      <c r="F1454" s="219" t="s">
        <v>2295</v>
      </c>
      <c r="G1454" s="216"/>
      <c r="H1454" s="220">
        <v>24.592</v>
      </c>
      <c r="I1454" s="221"/>
      <c r="J1454" s="216"/>
      <c r="K1454" s="216"/>
      <c r="L1454" s="222"/>
      <c r="M1454" s="223"/>
      <c r="N1454" s="224"/>
      <c r="O1454" s="224"/>
      <c r="P1454" s="224"/>
      <c r="Q1454" s="224"/>
      <c r="R1454" s="224"/>
      <c r="S1454" s="224"/>
      <c r="T1454" s="225"/>
      <c r="AT1454" s="226" t="s">
        <v>219</v>
      </c>
      <c r="AU1454" s="226" t="s">
        <v>80</v>
      </c>
      <c r="AV1454" s="12" t="s">
        <v>80</v>
      </c>
      <c r="AW1454" s="12" t="s">
        <v>35</v>
      </c>
      <c r="AX1454" s="12" t="s">
        <v>78</v>
      </c>
      <c r="AY1454" s="226" t="s">
        <v>210</v>
      </c>
    </row>
    <row r="1455" spans="2:65" s="1" customFormat="1" ht="16.5" customHeight="1">
      <c r="B1455" s="41"/>
      <c r="C1455" s="203" t="s">
        <v>2296</v>
      </c>
      <c r="D1455" s="203" t="s">
        <v>212</v>
      </c>
      <c r="E1455" s="204" t="s">
        <v>2297</v>
      </c>
      <c r="F1455" s="205" t="s">
        <v>2298</v>
      </c>
      <c r="G1455" s="206" t="s">
        <v>345</v>
      </c>
      <c r="H1455" s="207">
        <v>168.57</v>
      </c>
      <c r="I1455" s="208"/>
      <c r="J1455" s="209">
        <f>ROUND(I1455*H1455,2)</f>
        <v>0</v>
      </c>
      <c r="K1455" s="205" t="s">
        <v>216</v>
      </c>
      <c r="L1455" s="61"/>
      <c r="M1455" s="210" t="s">
        <v>21</v>
      </c>
      <c r="N1455" s="211" t="s">
        <v>42</v>
      </c>
      <c r="O1455" s="42"/>
      <c r="P1455" s="212">
        <f>O1455*H1455</f>
        <v>0</v>
      </c>
      <c r="Q1455" s="212">
        <v>0</v>
      </c>
      <c r="R1455" s="212">
        <f>Q1455*H1455</f>
        <v>0</v>
      </c>
      <c r="S1455" s="212">
        <v>0</v>
      </c>
      <c r="T1455" s="213">
        <f>S1455*H1455</f>
        <v>0</v>
      </c>
      <c r="AR1455" s="25" t="s">
        <v>291</v>
      </c>
      <c r="AT1455" s="25" t="s">
        <v>212</v>
      </c>
      <c r="AU1455" s="25" t="s">
        <v>80</v>
      </c>
      <c r="AY1455" s="25" t="s">
        <v>210</v>
      </c>
      <c r="BE1455" s="214">
        <f>IF(N1455="základní",J1455,0)</f>
        <v>0</v>
      </c>
      <c r="BF1455" s="214">
        <f>IF(N1455="snížená",J1455,0)</f>
        <v>0</v>
      </c>
      <c r="BG1455" s="214">
        <f>IF(N1455="zákl. přenesená",J1455,0)</f>
        <v>0</v>
      </c>
      <c r="BH1455" s="214">
        <f>IF(N1455="sníž. přenesená",J1455,0)</f>
        <v>0</v>
      </c>
      <c r="BI1455" s="214">
        <f>IF(N1455="nulová",J1455,0)</f>
        <v>0</v>
      </c>
      <c r="BJ1455" s="25" t="s">
        <v>78</v>
      </c>
      <c r="BK1455" s="214">
        <f>ROUND(I1455*H1455,2)</f>
        <v>0</v>
      </c>
      <c r="BL1455" s="25" t="s">
        <v>291</v>
      </c>
      <c r="BM1455" s="25" t="s">
        <v>2299</v>
      </c>
    </row>
    <row r="1456" spans="2:51" s="12" customFormat="1" ht="13.5">
      <c r="B1456" s="215"/>
      <c r="C1456" s="216"/>
      <c r="D1456" s="217" t="s">
        <v>219</v>
      </c>
      <c r="E1456" s="218" t="s">
        <v>21</v>
      </c>
      <c r="F1456" s="219" t="s">
        <v>2300</v>
      </c>
      <c r="G1456" s="216"/>
      <c r="H1456" s="220">
        <v>55.66</v>
      </c>
      <c r="I1456" s="221"/>
      <c r="J1456" s="216"/>
      <c r="K1456" s="216"/>
      <c r="L1456" s="222"/>
      <c r="M1456" s="223"/>
      <c r="N1456" s="224"/>
      <c r="O1456" s="224"/>
      <c r="P1456" s="224"/>
      <c r="Q1456" s="224"/>
      <c r="R1456" s="224"/>
      <c r="S1456" s="224"/>
      <c r="T1456" s="225"/>
      <c r="AT1456" s="226" t="s">
        <v>219</v>
      </c>
      <c r="AU1456" s="226" t="s">
        <v>80</v>
      </c>
      <c r="AV1456" s="12" t="s">
        <v>80</v>
      </c>
      <c r="AW1456" s="12" t="s">
        <v>35</v>
      </c>
      <c r="AX1456" s="12" t="s">
        <v>71</v>
      </c>
      <c r="AY1456" s="226" t="s">
        <v>210</v>
      </c>
    </row>
    <row r="1457" spans="2:51" s="12" customFormat="1" ht="13.5">
      <c r="B1457" s="215"/>
      <c r="C1457" s="216"/>
      <c r="D1457" s="217" t="s">
        <v>219</v>
      </c>
      <c r="E1457" s="218" t="s">
        <v>21</v>
      </c>
      <c r="F1457" s="219" t="s">
        <v>2301</v>
      </c>
      <c r="G1457" s="216"/>
      <c r="H1457" s="220">
        <v>58.77</v>
      </c>
      <c r="I1457" s="221"/>
      <c r="J1457" s="216"/>
      <c r="K1457" s="216"/>
      <c r="L1457" s="222"/>
      <c r="M1457" s="223"/>
      <c r="N1457" s="224"/>
      <c r="O1457" s="224"/>
      <c r="P1457" s="224"/>
      <c r="Q1457" s="224"/>
      <c r="R1457" s="224"/>
      <c r="S1457" s="224"/>
      <c r="T1457" s="225"/>
      <c r="AT1457" s="226" t="s">
        <v>219</v>
      </c>
      <c r="AU1457" s="226" t="s">
        <v>80</v>
      </c>
      <c r="AV1457" s="12" t="s">
        <v>80</v>
      </c>
      <c r="AW1457" s="12" t="s">
        <v>35</v>
      </c>
      <c r="AX1457" s="12" t="s">
        <v>71</v>
      </c>
      <c r="AY1457" s="226" t="s">
        <v>210</v>
      </c>
    </row>
    <row r="1458" spans="2:51" s="14" customFormat="1" ht="13.5">
      <c r="B1458" s="248"/>
      <c r="C1458" s="249"/>
      <c r="D1458" s="217" t="s">
        <v>219</v>
      </c>
      <c r="E1458" s="250" t="s">
        <v>21</v>
      </c>
      <c r="F1458" s="251" t="s">
        <v>835</v>
      </c>
      <c r="G1458" s="249"/>
      <c r="H1458" s="252">
        <v>114.43</v>
      </c>
      <c r="I1458" s="253"/>
      <c r="J1458" s="249"/>
      <c r="K1458" s="249"/>
      <c r="L1458" s="254"/>
      <c r="M1458" s="255"/>
      <c r="N1458" s="256"/>
      <c r="O1458" s="256"/>
      <c r="P1458" s="256"/>
      <c r="Q1458" s="256"/>
      <c r="R1458" s="256"/>
      <c r="S1458" s="256"/>
      <c r="T1458" s="257"/>
      <c r="AT1458" s="258" t="s">
        <v>219</v>
      </c>
      <c r="AU1458" s="258" t="s">
        <v>80</v>
      </c>
      <c r="AV1458" s="14" t="s">
        <v>88</v>
      </c>
      <c r="AW1458" s="14" t="s">
        <v>35</v>
      </c>
      <c r="AX1458" s="14" t="s">
        <v>71</v>
      </c>
      <c r="AY1458" s="258" t="s">
        <v>210</v>
      </c>
    </row>
    <row r="1459" spans="2:51" s="12" customFormat="1" ht="13.5">
      <c r="B1459" s="215"/>
      <c r="C1459" s="216"/>
      <c r="D1459" s="217" t="s">
        <v>219</v>
      </c>
      <c r="E1459" s="218" t="s">
        <v>21</v>
      </c>
      <c r="F1459" s="219" t="s">
        <v>2302</v>
      </c>
      <c r="G1459" s="216"/>
      <c r="H1459" s="220">
        <v>29.68</v>
      </c>
      <c r="I1459" s="221"/>
      <c r="J1459" s="216"/>
      <c r="K1459" s="216"/>
      <c r="L1459" s="222"/>
      <c r="M1459" s="223"/>
      <c r="N1459" s="224"/>
      <c r="O1459" s="224"/>
      <c r="P1459" s="224"/>
      <c r="Q1459" s="224"/>
      <c r="R1459" s="224"/>
      <c r="S1459" s="224"/>
      <c r="T1459" s="225"/>
      <c r="AT1459" s="226" t="s">
        <v>219</v>
      </c>
      <c r="AU1459" s="226" t="s">
        <v>80</v>
      </c>
      <c r="AV1459" s="12" t="s">
        <v>80</v>
      </c>
      <c r="AW1459" s="12" t="s">
        <v>35</v>
      </c>
      <c r="AX1459" s="12" t="s">
        <v>71</v>
      </c>
      <c r="AY1459" s="226" t="s">
        <v>210</v>
      </c>
    </row>
    <row r="1460" spans="2:51" s="12" customFormat="1" ht="13.5">
      <c r="B1460" s="215"/>
      <c r="C1460" s="216"/>
      <c r="D1460" s="217" t="s">
        <v>219</v>
      </c>
      <c r="E1460" s="218" t="s">
        <v>21</v>
      </c>
      <c r="F1460" s="219" t="s">
        <v>2303</v>
      </c>
      <c r="G1460" s="216"/>
      <c r="H1460" s="220">
        <v>24.46</v>
      </c>
      <c r="I1460" s="221"/>
      <c r="J1460" s="216"/>
      <c r="K1460" s="216"/>
      <c r="L1460" s="222"/>
      <c r="M1460" s="223"/>
      <c r="N1460" s="224"/>
      <c r="O1460" s="224"/>
      <c r="P1460" s="224"/>
      <c r="Q1460" s="224"/>
      <c r="R1460" s="224"/>
      <c r="S1460" s="224"/>
      <c r="T1460" s="225"/>
      <c r="AT1460" s="226" t="s">
        <v>219</v>
      </c>
      <c r="AU1460" s="226" t="s">
        <v>80</v>
      </c>
      <c r="AV1460" s="12" t="s">
        <v>80</v>
      </c>
      <c r="AW1460" s="12" t="s">
        <v>35</v>
      </c>
      <c r="AX1460" s="12" t="s">
        <v>71</v>
      </c>
      <c r="AY1460" s="226" t="s">
        <v>210</v>
      </c>
    </row>
    <row r="1461" spans="2:51" s="13" customFormat="1" ht="13.5">
      <c r="B1461" s="227"/>
      <c r="C1461" s="228"/>
      <c r="D1461" s="217" t="s">
        <v>219</v>
      </c>
      <c r="E1461" s="229" t="s">
        <v>21</v>
      </c>
      <c r="F1461" s="230" t="s">
        <v>240</v>
      </c>
      <c r="G1461" s="228"/>
      <c r="H1461" s="231">
        <v>168.57</v>
      </c>
      <c r="I1461" s="232"/>
      <c r="J1461" s="228"/>
      <c r="K1461" s="228"/>
      <c r="L1461" s="233"/>
      <c r="M1461" s="234"/>
      <c r="N1461" s="235"/>
      <c r="O1461" s="235"/>
      <c r="P1461" s="235"/>
      <c r="Q1461" s="235"/>
      <c r="R1461" s="235"/>
      <c r="S1461" s="235"/>
      <c r="T1461" s="236"/>
      <c r="AT1461" s="237" t="s">
        <v>219</v>
      </c>
      <c r="AU1461" s="237" t="s">
        <v>80</v>
      </c>
      <c r="AV1461" s="13" t="s">
        <v>217</v>
      </c>
      <c r="AW1461" s="13" t="s">
        <v>35</v>
      </c>
      <c r="AX1461" s="13" t="s">
        <v>78</v>
      </c>
      <c r="AY1461" s="237" t="s">
        <v>210</v>
      </c>
    </row>
    <row r="1462" spans="2:65" s="1" customFormat="1" ht="16.5" customHeight="1">
      <c r="B1462" s="41"/>
      <c r="C1462" s="238" t="s">
        <v>2304</v>
      </c>
      <c r="D1462" s="238" t="s">
        <v>302</v>
      </c>
      <c r="E1462" s="239" t="s">
        <v>2305</v>
      </c>
      <c r="F1462" s="240" t="s">
        <v>2306</v>
      </c>
      <c r="G1462" s="241" t="s">
        <v>345</v>
      </c>
      <c r="H1462" s="242">
        <v>185.427</v>
      </c>
      <c r="I1462" s="243"/>
      <c r="J1462" s="244">
        <f>ROUND(I1462*H1462,2)</f>
        <v>0</v>
      </c>
      <c r="K1462" s="240" t="s">
        <v>216</v>
      </c>
      <c r="L1462" s="245"/>
      <c r="M1462" s="246" t="s">
        <v>21</v>
      </c>
      <c r="N1462" s="247" t="s">
        <v>42</v>
      </c>
      <c r="O1462" s="42"/>
      <c r="P1462" s="212">
        <f>O1462*H1462</f>
        <v>0</v>
      </c>
      <c r="Q1462" s="212">
        <v>2E-05</v>
      </c>
      <c r="R1462" s="212">
        <f>Q1462*H1462</f>
        <v>0.00370854</v>
      </c>
      <c r="S1462" s="212">
        <v>0</v>
      </c>
      <c r="T1462" s="213">
        <f>S1462*H1462</f>
        <v>0</v>
      </c>
      <c r="AR1462" s="25" t="s">
        <v>372</v>
      </c>
      <c r="AT1462" s="25" t="s">
        <v>302</v>
      </c>
      <c r="AU1462" s="25" t="s">
        <v>80</v>
      </c>
      <c r="AY1462" s="25" t="s">
        <v>210</v>
      </c>
      <c r="BE1462" s="214">
        <f>IF(N1462="základní",J1462,0)</f>
        <v>0</v>
      </c>
      <c r="BF1462" s="214">
        <f>IF(N1462="snížená",J1462,0)</f>
        <v>0</v>
      </c>
      <c r="BG1462" s="214">
        <f>IF(N1462="zákl. přenesená",J1462,0)</f>
        <v>0</v>
      </c>
      <c r="BH1462" s="214">
        <f>IF(N1462="sníž. přenesená",J1462,0)</f>
        <v>0</v>
      </c>
      <c r="BI1462" s="214">
        <f>IF(N1462="nulová",J1462,0)</f>
        <v>0</v>
      </c>
      <c r="BJ1462" s="25" t="s">
        <v>78</v>
      </c>
      <c r="BK1462" s="214">
        <f>ROUND(I1462*H1462,2)</f>
        <v>0</v>
      </c>
      <c r="BL1462" s="25" t="s">
        <v>291</v>
      </c>
      <c r="BM1462" s="25" t="s">
        <v>2307</v>
      </c>
    </row>
    <row r="1463" spans="2:51" s="12" customFormat="1" ht="13.5">
      <c r="B1463" s="215"/>
      <c r="C1463" s="216"/>
      <c r="D1463" s="217" t="s">
        <v>219</v>
      </c>
      <c r="E1463" s="216"/>
      <c r="F1463" s="219" t="s">
        <v>2308</v>
      </c>
      <c r="G1463" s="216"/>
      <c r="H1463" s="220">
        <v>185.427</v>
      </c>
      <c r="I1463" s="221"/>
      <c r="J1463" s="216"/>
      <c r="K1463" s="216"/>
      <c r="L1463" s="222"/>
      <c r="M1463" s="223"/>
      <c r="N1463" s="224"/>
      <c r="O1463" s="224"/>
      <c r="P1463" s="224"/>
      <c r="Q1463" s="224"/>
      <c r="R1463" s="224"/>
      <c r="S1463" s="224"/>
      <c r="T1463" s="225"/>
      <c r="AT1463" s="226" t="s">
        <v>219</v>
      </c>
      <c r="AU1463" s="226" t="s">
        <v>80</v>
      </c>
      <c r="AV1463" s="12" t="s">
        <v>80</v>
      </c>
      <c r="AW1463" s="12" t="s">
        <v>6</v>
      </c>
      <c r="AX1463" s="12" t="s">
        <v>78</v>
      </c>
      <c r="AY1463" s="226" t="s">
        <v>210</v>
      </c>
    </row>
    <row r="1464" spans="2:65" s="1" customFormat="1" ht="25.5" customHeight="1">
      <c r="B1464" s="41"/>
      <c r="C1464" s="203" t="s">
        <v>2309</v>
      </c>
      <c r="D1464" s="203" t="s">
        <v>212</v>
      </c>
      <c r="E1464" s="204" t="s">
        <v>2310</v>
      </c>
      <c r="F1464" s="205" t="s">
        <v>2311</v>
      </c>
      <c r="G1464" s="206" t="s">
        <v>226</v>
      </c>
      <c r="H1464" s="207">
        <v>11.4</v>
      </c>
      <c r="I1464" s="208"/>
      <c r="J1464" s="209">
        <f>ROUND(I1464*H1464,2)</f>
        <v>0</v>
      </c>
      <c r="K1464" s="205" t="s">
        <v>216</v>
      </c>
      <c r="L1464" s="61"/>
      <c r="M1464" s="210" t="s">
        <v>21</v>
      </c>
      <c r="N1464" s="211" t="s">
        <v>42</v>
      </c>
      <c r="O1464" s="42"/>
      <c r="P1464" s="212">
        <f>O1464*H1464</f>
        <v>0</v>
      </c>
      <c r="Q1464" s="212">
        <v>0.0001</v>
      </c>
      <c r="R1464" s="212">
        <f>Q1464*H1464</f>
        <v>0.0011400000000000002</v>
      </c>
      <c r="S1464" s="212">
        <v>0</v>
      </c>
      <c r="T1464" s="213">
        <f>S1464*H1464</f>
        <v>0</v>
      </c>
      <c r="AR1464" s="25" t="s">
        <v>291</v>
      </c>
      <c r="AT1464" s="25" t="s">
        <v>212</v>
      </c>
      <c r="AU1464" s="25" t="s">
        <v>80</v>
      </c>
      <c r="AY1464" s="25" t="s">
        <v>210</v>
      </c>
      <c r="BE1464" s="214">
        <f>IF(N1464="základní",J1464,0)</f>
        <v>0</v>
      </c>
      <c r="BF1464" s="214">
        <f>IF(N1464="snížená",J1464,0)</f>
        <v>0</v>
      </c>
      <c r="BG1464" s="214">
        <f>IF(N1464="zákl. přenesená",J1464,0)</f>
        <v>0</v>
      </c>
      <c r="BH1464" s="214">
        <f>IF(N1464="sníž. přenesená",J1464,0)</f>
        <v>0</v>
      </c>
      <c r="BI1464" s="214">
        <f>IF(N1464="nulová",J1464,0)</f>
        <v>0</v>
      </c>
      <c r="BJ1464" s="25" t="s">
        <v>78</v>
      </c>
      <c r="BK1464" s="214">
        <f>ROUND(I1464*H1464,2)</f>
        <v>0</v>
      </c>
      <c r="BL1464" s="25" t="s">
        <v>291</v>
      </c>
      <c r="BM1464" s="25" t="s">
        <v>2312</v>
      </c>
    </row>
    <row r="1465" spans="2:51" s="12" customFormat="1" ht="13.5">
      <c r="B1465" s="215"/>
      <c r="C1465" s="216"/>
      <c r="D1465" s="217" t="s">
        <v>219</v>
      </c>
      <c r="E1465" s="218" t="s">
        <v>21</v>
      </c>
      <c r="F1465" s="219" t="s">
        <v>2313</v>
      </c>
      <c r="G1465" s="216"/>
      <c r="H1465" s="220">
        <v>11.4</v>
      </c>
      <c r="I1465" s="221"/>
      <c r="J1465" s="216"/>
      <c r="K1465" s="216"/>
      <c r="L1465" s="222"/>
      <c r="M1465" s="223"/>
      <c r="N1465" s="224"/>
      <c r="O1465" s="224"/>
      <c r="P1465" s="224"/>
      <c r="Q1465" s="224"/>
      <c r="R1465" s="224"/>
      <c r="S1465" s="224"/>
      <c r="T1465" s="225"/>
      <c r="AT1465" s="226" t="s">
        <v>219</v>
      </c>
      <c r="AU1465" s="226" t="s">
        <v>80</v>
      </c>
      <c r="AV1465" s="12" t="s">
        <v>80</v>
      </c>
      <c r="AW1465" s="12" t="s">
        <v>35</v>
      </c>
      <c r="AX1465" s="12" t="s">
        <v>78</v>
      </c>
      <c r="AY1465" s="226" t="s">
        <v>210</v>
      </c>
    </row>
    <row r="1466" spans="2:65" s="1" customFormat="1" ht="16.5" customHeight="1">
      <c r="B1466" s="41"/>
      <c r="C1466" s="238" t="s">
        <v>2314</v>
      </c>
      <c r="D1466" s="238" t="s">
        <v>302</v>
      </c>
      <c r="E1466" s="239" t="s">
        <v>2315</v>
      </c>
      <c r="F1466" s="240" t="s">
        <v>2316</v>
      </c>
      <c r="G1466" s="241" t="s">
        <v>226</v>
      </c>
      <c r="H1466" s="242">
        <v>11.628</v>
      </c>
      <c r="I1466" s="243"/>
      <c r="J1466" s="244">
        <f>ROUND(I1466*H1466,2)</f>
        <v>0</v>
      </c>
      <c r="K1466" s="240" t="s">
        <v>216</v>
      </c>
      <c r="L1466" s="245"/>
      <c r="M1466" s="246" t="s">
        <v>21</v>
      </c>
      <c r="N1466" s="247" t="s">
        <v>42</v>
      </c>
      <c r="O1466" s="42"/>
      <c r="P1466" s="212">
        <f>O1466*H1466</f>
        <v>0</v>
      </c>
      <c r="Q1466" s="212">
        <v>0.0025</v>
      </c>
      <c r="R1466" s="212">
        <f>Q1466*H1466</f>
        <v>0.029070000000000002</v>
      </c>
      <c r="S1466" s="212">
        <v>0</v>
      </c>
      <c r="T1466" s="213">
        <f>S1466*H1466</f>
        <v>0</v>
      </c>
      <c r="AR1466" s="25" t="s">
        <v>372</v>
      </c>
      <c r="AT1466" s="25" t="s">
        <v>302</v>
      </c>
      <c r="AU1466" s="25" t="s">
        <v>80</v>
      </c>
      <c r="AY1466" s="25" t="s">
        <v>210</v>
      </c>
      <c r="BE1466" s="214">
        <f>IF(N1466="základní",J1466,0)</f>
        <v>0</v>
      </c>
      <c r="BF1466" s="214">
        <f>IF(N1466="snížená",J1466,0)</f>
        <v>0</v>
      </c>
      <c r="BG1466" s="214">
        <f>IF(N1466="zákl. přenesená",J1466,0)</f>
        <v>0</v>
      </c>
      <c r="BH1466" s="214">
        <f>IF(N1466="sníž. přenesená",J1466,0)</f>
        <v>0</v>
      </c>
      <c r="BI1466" s="214">
        <f>IF(N1466="nulová",J1466,0)</f>
        <v>0</v>
      </c>
      <c r="BJ1466" s="25" t="s">
        <v>78</v>
      </c>
      <c r="BK1466" s="214">
        <f>ROUND(I1466*H1466,2)</f>
        <v>0</v>
      </c>
      <c r="BL1466" s="25" t="s">
        <v>291</v>
      </c>
      <c r="BM1466" s="25" t="s">
        <v>2317</v>
      </c>
    </row>
    <row r="1467" spans="2:51" s="12" customFormat="1" ht="13.5">
      <c r="B1467" s="215"/>
      <c r="C1467" s="216"/>
      <c r="D1467" s="217" t="s">
        <v>219</v>
      </c>
      <c r="E1467" s="216"/>
      <c r="F1467" s="219" t="s">
        <v>2318</v>
      </c>
      <c r="G1467" s="216"/>
      <c r="H1467" s="220">
        <v>11.628</v>
      </c>
      <c r="I1467" s="221"/>
      <c r="J1467" s="216"/>
      <c r="K1467" s="216"/>
      <c r="L1467" s="222"/>
      <c r="M1467" s="223"/>
      <c r="N1467" s="224"/>
      <c r="O1467" s="224"/>
      <c r="P1467" s="224"/>
      <c r="Q1467" s="224"/>
      <c r="R1467" s="224"/>
      <c r="S1467" s="224"/>
      <c r="T1467" s="225"/>
      <c r="AT1467" s="226" t="s">
        <v>219</v>
      </c>
      <c r="AU1467" s="226" t="s">
        <v>80</v>
      </c>
      <c r="AV1467" s="12" t="s">
        <v>80</v>
      </c>
      <c r="AW1467" s="12" t="s">
        <v>6</v>
      </c>
      <c r="AX1467" s="12" t="s">
        <v>78</v>
      </c>
      <c r="AY1467" s="226" t="s">
        <v>210</v>
      </c>
    </row>
    <row r="1468" spans="2:65" s="1" customFormat="1" ht="25.5" customHeight="1">
      <c r="B1468" s="41"/>
      <c r="C1468" s="203" t="s">
        <v>2319</v>
      </c>
      <c r="D1468" s="203" t="s">
        <v>212</v>
      </c>
      <c r="E1468" s="204" t="s">
        <v>2320</v>
      </c>
      <c r="F1468" s="205" t="s">
        <v>2321</v>
      </c>
      <c r="G1468" s="206" t="s">
        <v>226</v>
      </c>
      <c r="H1468" s="207">
        <v>67.282</v>
      </c>
      <c r="I1468" s="208"/>
      <c r="J1468" s="209">
        <f>ROUND(I1468*H1468,2)</f>
        <v>0</v>
      </c>
      <c r="K1468" s="205" t="s">
        <v>216</v>
      </c>
      <c r="L1468" s="61"/>
      <c r="M1468" s="210" t="s">
        <v>21</v>
      </c>
      <c r="N1468" s="211" t="s">
        <v>42</v>
      </c>
      <c r="O1468" s="42"/>
      <c r="P1468" s="212">
        <f>O1468*H1468</f>
        <v>0</v>
      </c>
      <c r="Q1468" s="212">
        <v>0.003</v>
      </c>
      <c r="R1468" s="212">
        <f>Q1468*H1468</f>
        <v>0.201846</v>
      </c>
      <c r="S1468" s="212">
        <v>0</v>
      </c>
      <c r="T1468" s="213">
        <f>S1468*H1468</f>
        <v>0</v>
      </c>
      <c r="AR1468" s="25" t="s">
        <v>291</v>
      </c>
      <c r="AT1468" s="25" t="s">
        <v>212</v>
      </c>
      <c r="AU1468" s="25" t="s">
        <v>80</v>
      </c>
      <c r="AY1468" s="25" t="s">
        <v>210</v>
      </c>
      <c r="BE1468" s="214">
        <f>IF(N1468="základní",J1468,0)</f>
        <v>0</v>
      </c>
      <c r="BF1468" s="214">
        <f>IF(N1468="snížená",J1468,0)</f>
        <v>0</v>
      </c>
      <c r="BG1468" s="214">
        <f>IF(N1468="zákl. přenesená",J1468,0)</f>
        <v>0</v>
      </c>
      <c r="BH1468" s="214">
        <f>IF(N1468="sníž. přenesená",J1468,0)</f>
        <v>0</v>
      </c>
      <c r="BI1468" s="214">
        <f>IF(N1468="nulová",J1468,0)</f>
        <v>0</v>
      </c>
      <c r="BJ1468" s="25" t="s">
        <v>78</v>
      </c>
      <c r="BK1468" s="214">
        <f>ROUND(I1468*H1468,2)</f>
        <v>0</v>
      </c>
      <c r="BL1468" s="25" t="s">
        <v>291</v>
      </c>
      <c r="BM1468" s="25" t="s">
        <v>2322</v>
      </c>
    </row>
    <row r="1469" spans="2:51" s="12" customFormat="1" ht="13.5">
      <c r="B1469" s="215"/>
      <c r="C1469" s="216"/>
      <c r="D1469" s="217" t="s">
        <v>219</v>
      </c>
      <c r="E1469" s="218" t="s">
        <v>21</v>
      </c>
      <c r="F1469" s="219" t="s">
        <v>2090</v>
      </c>
      <c r="G1469" s="216"/>
      <c r="H1469" s="220">
        <v>36.812</v>
      </c>
      <c r="I1469" s="221"/>
      <c r="J1469" s="216"/>
      <c r="K1469" s="216"/>
      <c r="L1469" s="222"/>
      <c r="M1469" s="223"/>
      <c r="N1469" s="224"/>
      <c r="O1469" s="224"/>
      <c r="P1469" s="224"/>
      <c r="Q1469" s="224"/>
      <c r="R1469" s="224"/>
      <c r="S1469" s="224"/>
      <c r="T1469" s="225"/>
      <c r="AT1469" s="226" t="s">
        <v>219</v>
      </c>
      <c r="AU1469" s="226" t="s">
        <v>80</v>
      </c>
      <c r="AV1469" s="12" t="s">
        <v>80</v>
      </c>
      <c r="AW1469" s="12" t="s">
        <v>35</v>
      </c>
      <c r="AX1469" s="12" t="s">
        <v>71</v>
      </c>
      <c r="AY1469" s="226" t="s">
        <v>210</v>
      </c>
    </row>
    <row r="1470" spans="2:51" s="12" customFormat="1" ht="13.5">
      <c r="B1470" s="215"/>
      <c r="C1470" s="216"/>
      <c r="D1470" s="217" t="s">
        <v>219</v>
      </c>
      <c r="E1470" s="218" t="s">
        <v>21</v>
      </c>
      <c r="F1470" s="219" t="s">
        <v>382</v>
      </c>
      <c r="G1470" s="216"/>
      <c r="H1470" s="220">
        <v>30.47</v>
      </c>
      <c r="I1470" s="221"/>
      <c r="J1470" s="216"/>
      <c r="K1470" s="216"/>
      <c r="L1470" s="222"/>
      <c r="M1470" s="223"/>
      <c r="N1470" s="224"/>
      <c r="O1470" s="224"/>
      <c r="P1470" s="224"/>
      <c r="Q1470" s="224"/>
      <c r="R1470" s="224"/>
      <c r="S1470" s="224"/>
      <c r="T1470" s="225"/>
      <c r="AT1470" s="226" t="s">
        <v>219</v>
      </c>
      <c r="AU1470" s="226" t="s">
        <v>80</v>
      </c>
      <c r="AV1470" s="12" t="s">
        <v>80</v>
      </c>
      <c r="AW1470" s="12" t="s">
        <v>35</v>
      </c>
      <c r="AX1470" s="12" t="s">
        <v>71</v>
      </c>
      <c r="AY1470" s="226" t="s">
        <v>210</v>
      </c>
    </row>
    <row r="1471" spans="2:51" s="13" customFormat="1" ht="13.5">
      <c r="B1471" s="227"/>
      <c r="C1471" s="228"/>
      <c r="D1471" s="217" t="s">
        <v>219</v>
      </c>
      <c r="E1471" s="229" t="s">
        <v>21</v>
      </c>
      <c r="F1471" s="230" t="s">
        <v>240</v>
      </c>
      <c r="G1471" s="228"/>
      <c r="H1471" s="231">
        <v>67.282</v>
      </c>
      <c r="I1471" s="232"/>
      <c r="J1471" s="228"/>
      <c r="K1471" s="228"/>
      <c r="L1471" s="233"/>
      <c r="M1471" s="234"/>
      <c r="N1471" s="235"/>
      <c r="O1471" s="235"/>
      <c r="P1471" s="235"/>
      <c r="Q1471" s="235"/>
      <c r="R1471" s="235"/>
      <c r="S1471" s="235"/>
      <c r="T1471" s="236"/>
      <c r="AT1471" s="237" t="s">
        <v>219</v>
      </c>
      <c r="AU1471" s="237" t="s">
        <v>80</v>
      </c>
      <c r="AV1471" s="13" t="s">
        <v>217</v>
      </c>
      <c r="AW1471" s="13" t="s">
        <v>35</v>
      </c>
      <c r="AX1471" s="13" t="s">
        <v>78</v>
      </c>
      <c r="AY1471" s="237" t="s">
        <v>210</v>
      </c>
    </row>
    <row r="1472" spans="2:65" s="1" customFormat="1" ht="16.5" customHeight="1">
      <c r="B1472" s="41"/>
      <c r="C1472" s="238" t="s">
        <v>2323</v>
      </c>
      <c r="D1472" s="238" t="s">
        <v>302</v>
      </c>
      <c r="E1472" s="239" t="s">
        <v>2324</v>
      </c>
      <c r="F1472" s="240" t="s">
        <v>2325</v>
      </c>
      <c r="G1472" s="241" t="s">
        <v>226</v>
      </c>
      <c r="H1472" s="242">
        <v>68.628</v>
      </c>
      <c r="I1472" s="243"/>
      <c r="J1472" s="244">
        <f>ROUND(I1472*H1472,2)</f>
        <v>0</v>
      </c>
      <c r="K1472" s="240" t="s">
        <v>216</v>
      </c>
      <c r="L1472" s="245"/>
      <c r="M1472" s="246" t="s">
        <v>21</v>
      </c>
      <c r="N1472" s="247" t="s">
        <v>42</v>
      </c>
      <c r="O1472" s="42"/>
      <c r="P1472" s="212">
        <f>O1472*H1472</f>
        <v>0</v>
      </c>
      <c r="Q1472" s="212">
        <v>0.003</v>
      </c>
      <c r="R1472" s="212">
        <f>Q1472*H1472</f>
        <v>0.205884</v>
      </c>
      <c r="S1472" s="212">
        <v>0</v>
      </c>
      <c r="T1472" s="213">
        <f>S1472*H1472</f>
        <v>0</v>
      </c>
      <c r="AR1472" s="25" t="s">
        <v>372</v>
      </c>
      <c r="AT1472" s="25" t="s">
        <v>302</v>
      </c>
      <c r="AU1472" s="25" t="s">
        <v>80</v>
      </c>
      <c r="AY1472" s="25" t="s">
        <v>210</v>
      </c>
      <c r="BE1472" s="214">
        <f>IF(N1472="základní",J1472,0)</f>
        <v>0</v>
      </c>
      <c r="BF1472" s="214">
        <f>IF(N1472="snížená",J1472,0)</f>
        <v>0</v>
      </c>
      <c r="BG1472" s="214">
        <f>IF(N1472="zákl. přenesená",J1472,0)</f>
        <v>0</v>
      </c>
      <c r="BH1472" s="214">
        <f>IF(N1472="sníž. přenesená",J1472,0)</f>
        <v>0</v>
      </c>
      <c r="BI1472" s="214">
        <f>IF(N1472="nulová",J1472,0)</f>
        <v>0</v>
      </c>
      <c r="BJ1472" s="25" t="s">
        <v>78</v>
      </c>
      <c r="BK1472" s="214">
        <f>ROUND(I1472*H1472,2)</f>
        <v>0</v>
      </c>
      <c r="BL1472" s="25" t="s">
        <v>291</v>
      </c>
      <c r="BM1472" s="25" t="s">
        <v>2326</v>
      </c>
    </row>
    <row r="1473" spans="2:51" s="12" customFormat="1" ht="13.5">
      <c r="B1473" s="215"/>
      <c r="C1473" s="216"/>
      <c r="D1473" s="217" t="s">
        <v>219</v>
      </c>
      <c r="E1473" s="216"/>
      <c r="F1473" s="219" t="s">
        <v>2327</v>
      </c>
      <c r="G1473" s="216"/>
      <c r="H1473" s="220">
        <v>68.628</v>
      </c>
      <c r="I1473" s="221"/>
      <c r="J1473" s="216"/>
      <c r="K1473" s="216"/>
      <c r="L1473" s="222"/>
      <c r="M1473" s="223"/>
      <c r="N1473" s="224"/>
      <c r="O1473" s="224"/>
      <c r="P1473" s="224"/>
      <c r="Q1473" s="224"/>
      <c r="R1473" s="224"/>
      <c r="S1473" s="224"/>
      <c r="T1473" s="225"/>
      <c r="AT1473" s="226" t="s">
        <v>219</v>
      </c>
      <c r="AU1473" s="226" t="s">
        <v>80</v>
      </c>
      <c r="AV1473" s="12" t="s">
        <v>80</v>
      </c>
      <c r="AW1473" s="12" t="s">
        <v>6</v>
      </c>
      <c r="AX1473" s="12" t="s">
        <v>78</v>
      </c>
      <c r="AY1473" s="226" t="s">
        <v>210</v>
      </c>
    </row>
    <row r="1474" spans="2:65" s="1" customFormat="1" ht="25.5" customHeight="1">
      <c r="B1474" s="41"/>
      <c r="C1474" s="203" t="s">
        <v>2328</v>
      </c>
      <c r="D1474" s="203" t="s">
        <v>212</v>
      </c>
      <c r="E1474" s="204" t="s">
        <v>2329</v>
      </c>
      <c r="F1474" s="205" t="s">
        <v>2330</v>
      </c>
      <c r="G1474" s="206" t="s">
        <v>226</v>
      </c>
      <c r="H1474" s="207">
        <v>2.2</v>
      </c>
      <c r="I1474" s="208"/>
      <c r="J1474" s="209">
        <f>ROUND(I1474*H1474,2)</f>
        <v>0</v>
      </c>
      <c r="K1474" s="205" t="s">
        <v>216</v>
      </c>
      <c r="L1474" s="61"/>
      <c r="M1474" s="210" t="s">
        <v>21</v>
      </c>
      <c r="N1474" s="211" t="s">
        <v>42</v>
      </c>
      <c r="O1474" s="42"/>
      <c r="P1474" s="212">
        <f>O1474*H1474</f>
        <v>0</v>
      </c>
      <c r="Q1474" s="212">
        <v>0</v>
      </c>
      <c r="R1474" s="212">
        <f>Q1474*H1474</f>
        <v>0</v>
      </c>
      <c r="S1474" s="212">
        <v>0</v>
      </c>
      <c r="T1474" s="213">
        <f>S1474*H1474</f>
        <v>0</v>
      </c>
      <c r="AR1474" s="25" t="s">
        <v>291</v>
      </c>
      <c r="AT1474" s="25" t="s">
        <v>212</v>
      </c>
      <c r="AU1474" s="25" t="s">
        <v>80</v>
      </c>
      <c r="AY1474" s="25" t="s">
        <v>210</v>
      </c>
      <c r="BE1474" s="214">
        <f>IF(N1474="základní",J1474,0)</f>
        <v>0</v>
      </c>
      <c r="BF1474" s="214">
        <f>IF(N1474="snížená",J1474,0)</f>
        <v>0</v>
      </c>
      <c r="BG1474" s="214">
        <f>IF(N1474="zákl. přenesená",J1474,0)</f>
        <v>0</v>
      </c>
      <c r="BH1474" s="214">
        <f>IF(N1474="sníž. přenesená",J1474,0)</f>
        <v>0</v>
      </c>
      <c r="BI1474" s="214">
        <f>IF(N1474="nulová",J1474,0)</f>
        <v>0</v>
      </c>
      <c r="BJ1474" s="25" t="s">
        <v>78</v>
      </c>
      <c r="BK1474" s="214">
        <f>ROUND(I1474*H1474,2)</f>
        <v>0</v>
      </c>
      <c r="BL1474" s="25" t="s">
        <v>291</v>
      </c>
      <c r="BM1474" s="25" t="s">
        <v>2331</v>
      </c>
    </row>
    <row r="1475" spans="2:51" s="12" customFormat="1" ht="13.5">
      <c r="B1475" s="215"/>
      <c r="C1475" s="216"/>
      <c r="D1475" s="217" t="s">
        <v>219</v>
      </c>
      <c r="E1475" s="218" t="s">
        <v>21</v>
      </c>
      <c r="F1475" s="219" t="s">
        <v>2332</v>
      </c>
      <c r="G1475" s="216"/>
      <c r="H1475" s="220">
        <v>2.2</v>
      </c>
      <c r="I1475" s="221"/>
      <c r="J1475" s="216"/>
      <c r="K1475" s="216"/>
      <c r="L1475" s="222"/>
      <c r="M1475" s="223"/>
      <c r="N1475" s="224"/>
      <c r="O1475" s="224"/>
      <c r="P1475" s="224"/>
      <c r="Q1475" s="224"/>
      <c r="R1475" s="224"/>
      <c r="S1475" s="224"/>
      <c r="T1475" s="225"/>
      <c r="AT1475" s="226" t="s">
        <v>219</v>
      </c>
      <c r="AU1475" s="226" t="s">
        <v>80</v>
      </c>
      <c r="AV1475" s="12" t="s">
        <v>80</v>
      </c>
      <c r="AW1475" s="12" t="s">
        <v>35</v>
      </c>
      <c r="AX1475" s="12" t="s">
        <v>78</v>
      </c>
      <c r="AY1475" s="226" t="s">
        <v>210</v>
      </c>
    </row>
    <row r="1476" spans="2:65" s="1" customFormat="1" ht="16.5" customHeight="1">
      <c r="B1476" s="41"/>
      <c r="C1476" s="238" t="s">
        <v>2333</v>
      </c>
      <c r="D1476" s="238" t="s">
        <v>302</v>
      </c>
      <c r="E1476" s="239" t="s">
        <v>2334</v>
      </c>
      <c r="F1476" s="240" t="s">
        <v>2335</v>
      </c>
      <c r="G1476" s="241" t="s">
        <v>226</v>
      </c>
      <c r="H1476" s="242">
        <v>4.488</v>
      </c>
      <c r="I1476" s="243"/>
      <c r="J1476" s="244">
        <f>ROUND(I1476*H1476,2)</f>
        <v>0</v>
      </c>
      <c r="K1476" s="240" t="s">
        <v>216</v>
      </c>
      <c r="L1476" s="245"/>
      <c r="M1476" s="246" t="s">
        <v>21</v>
      </c>
      <c r="N1476" s="247" t="s">
        <v>42</v>
      </c>
      <c r="O1476" s="42"/>
      <c r="P1476" s="212">
        <f>O1476*H1476</f>
        <v>0</v>
      </c>
      <c r="Q1476" s="212">
        <v>0.005</v>
      </c>
      <c r="R1476" s="212">
        <f>Q1476*H1476</f>
        <v>0.02244</v>
      </c>
      <c r="S1476" s="212">
        <v>0</v>
      </c>
      <c r="T1476" s="213">
        <f>S1476*H1476</f>
        <v>0</v>
      </c>
      <c r="AR1476" s="25" t="s">
        <v>372</v>
      </c>
      <c r="AT1476" s="25" t="s">
        <v>302</v>
      </c>
      <c r="AU1476" s="25" t="s">
        <v>80</v>
      </c>
      <c r="AY1476" s="25" t="s">
        <v>210</v>
      </c>
      <c r="BE1476" s="214">
        <f>IF(N1476="základní",J1476,0)</f>
        <v>0</v>
      </c>
      <c r="BF1476" s="214">
        <f>IF(N1476="snížená",J1476,0)</f>
        <v>0</v>
      </c>
      <c r="BG1476" s="214">
        <f>IF(N1476="zákl. přenesená",J1476,0)</f>
        <v>0</v>
      </c>
      <c r="BH1476" s="214">
        <f>IF(N1476="sníž. přenesená",J1476,0)</f>
        <v>0</v>
      </c>
      <c r="BI1476" s="214">
        <f>IF(N1476="nulová",J1476,0)</f>
        <v>0</v>
      </c>
      <c r="BJ1476" s="25" t="s">
        <v>78</v>
      </c>
      <c r="BK1476" s="214">
        <f>ROUND(I1476*H1476,2)</f>
        <v>0</v>
      </c>
      <c r="BL1476" s="25" t="s">
        <v>291</v>
      </c>
      <c r="BM1476" s="25" t="s">
        <v>2336</v>
      </c>
    </row>
    <row r="1477" spans="2:51" s="12" customFormat="1" ht="13.5">
      <c r="B1477" s="215"/>
      <c r="C1477" s="216"/>
      <c r="D1477" s="217" t="s">
        <v>219</v>
      </c>
      <c r="E1477" s="216"/>
      <c r="F1477" s="219" t="s">
        <v>2337</v>
      </c>
      <c r="G1477" s="216"/>
      <c r="H1477" s="220">
        <v>4.488</v>
      </c>
      <c r="I1477" s="221"/>
      <c r="J1477" s="216"/>
      <c r="K1477" s="216"/>
      <c r="L1477" s="222"/>
      <c r="M1477" s="223"/>
      <c r="N1477" s="224"/>
      <c r="O1477" s="224"/>
      <c r="P1477" s="224"/>
      <c r="Q1477" s="224"/>
      <c r="R1477" s="224"/>
      <c r="S1477" s="224"/>
      <c r="T1477" s="225"/>
      <c r="AT1477" s="226" t="s">
        <v>219</v>
      </c>
      <c r="AU1477" s="226" t="s">
        <v>80</v>
      </c>
      <c r="AV1477" s="12" t="s">
        <v>80</v>
      </c>
      <c r="AW1477" s="12" t="s">
        <v>6</v>
      </c>
      <c r="AX1477" s="12" t="s">
        <v>78</v>
      </c>
      <c r="AY1477" s="226" t="s">
        <v>210</v>
      </c>
    </row>
    <row r="1478" spans="2:65" s="1" customFormat="1" ht="25.5" customHeight="1">
      <c r="B1478" s="41"/>
      <c r="C1478" s="203" t="s">
        <v>2338</v>
      </c>
      <c r="D1478" s="203" t="s">
        <v>212</v>
      </c>
      <c r="E1478" s="204" t="s">
        <v>2339</v>
      </c>
      <c r="F1478" s="205" t="s">
        <v>2340</v>
      </c>
      <c r="G1478" s="206" t="s">
        <v>226</v>
      </c>
      <c r="H1478" s="207">
        <v>46.555</v>
      </c>
      <c r="I1478" s="208"/>
      <c r="J1478" s="209">
        <f>ROUND(I1478*H1478,2)</f>
        <v>0</v>
      </c>
      <c r="K1478" s="205" t="s">
        <v>216</v>
      </c>
      <c r="L1478" s="61"/>
      <c r="M1478" s="210" t="s">
        <v>21</v>
      </c>
      <c r="N1478" s="211" t="s">
        <v>42</v>
      </c>
      <c r="O1478" s="42"/>
      <c r="P1478" s="212">
        <f>O1478*H1478</f>
        <v>0</v>
      </c>
      <c r="Q1478" s="212">
        <v>0.00116</v>
      </c>
      <c r="R1478" s="212">
        <f>Q1478*H1478</f>
        <v>0.0540038</v>
      </c>
      <c r="S1478" s="212">
        <v>0</v>
      </c>
      <c r="T1478" s="213">
        <f>S1478*H1478</f>
        <v>0</v>
      </c>
      <c r="AR1478" s="25" t="s">
        <v>291</v>
      </c>
      <c r="AT1478" s="25" t="s">
        <v>212</v>
      </c>
      <c r="AU1478" s="25" t="s">
        <v>80</v>
      </c>
      <c r="AY1478" s="25" t="s">
        <v>210</v>
      </c>
      <c r="BE1478" s="214">
        <f>IF(N1478="základní",J1478,0)</f>
        <v>0</v>
      </c>
      <c r="BF1478" s="214">
        <f>IF(N1478="snížená",J1478,0)</f>
        <v>0</v>
      </c>
      <c r="BG1478" s="214">
        <f>IF(N1478="zákl. přenesená",J1478,0)</f>
        <v>0</v>
      </c>
      <c r="BH1478" s="214">
        <f>IF(N1478="sníž. přenesená",J1478,0)</f>
        <v>0</v>
      </c>
      <c r="BI1478" s="214">
        <f>IF(N1478="nulová",J1478,0)</f>
        <v>0</v>
      </c>
      <c r="BJ1478" s="25" t="s">
        <v>78</v>
      </c>
      <c r="BK1478" s="214">
        <f>ROUND(I1478*H1478,2)</f>
        <v>0</v>
      </c>
      <c r="BL1478" s="25" t="s">
        <v>291</v>
      </c>
      <c r="BM1478" s="25" t="s">
        <v>2341</v>
      </c>
    </row>
    <row r="1479" spans="2:51" s="12" customFormat="1" ht="13.5">
      <c r="B1479" s="215"/>
      <c r="C1479" s="216"/>
      <c r="D1479" s="217" t="s">
        <v>219</v>
      </c>
      <c r="E1479" s="218" t="s">
        <v>21</v>
      </c>
      <c r="F1479" s="219" t="s">
        <v>2159</v>
      </c>
      <c r="G1479" s="216"/>
      <c r="H1479" s="220">
        <v>46.555</v>
      </c>
      <c r="I1479" s="221"/>
      <c r="J1479" s="216"/>
      <c r="K1479" s="216"/>
      <c r="L1479" s="222"/>
      <c r="M1479" s="223"/>
      <c r="N1479" s="224"/>
      <c r="O1479" s="224"/>
      <c r="P1479" s="224"/>
      <c r="Q1479" s="224"/>
      <c r="R1479" s="224"/>
      <c r="S1479" s="224"/>
      <c r="T1479" s="225"/>
      <c r="AT1479" s="226" t="s">
        <v>219</v>
      </c>
      <c r="AU1479" s="226" t="s">
        <v>80</v>
      </c>
      <c r="AV1479" s="12" t="s">
        <v>80</v>
      </c>
      <c r="AW1479" s="12" t="s">
        <v>35</v>
      </c>
      <c r="AX1479" s="12" t="s">
        <v>78</v>
      </c>
      <c r="AY1479" s="226" t="s">
        <v>210</v>
      </c>
    </row>
    <row r="1480" spans="2:65" s="1" customFormat="1" ht="16.5" customHeight="1">
      <c r="B1480" s="41"/>
      <c r="C1480" s="238" t="s">
        <v>2342</v>
      </c>
      <c r="D1480" s="238" t="s">
        <v>302</v>
      </c>
      <c r="E1480" s="239" t="s">
        <v>2343</v>
      </c>
      <c r="F1480" s="240" t="s">
        <v>2344</v>
      </c>
      <c r="G1480" s="241" t="s">
        <v>226</v>
      </c>
      <c r="H1480" s="242">
        <v>47.486</v>
      </c>
      <c r="I1480" s="243"/>
      <c r="J1480" s="244">
        <f>ROUND(I1480*H1480,2)</f>
        <v>0</v>
      </c>
      <c r="K1480" s="240" t="s">
        <v>216</v>
      </c>
      <c r="L1480" s="245"/>
      <c r="M1480" s="246" t="s">
        <v>21</v>
      </c>
      <c r="N1480" s="247" t="s">
        <v>42</v>
      </c>
      <c r="O1480" s="42"/>
      <c r="P1480" s="212">
        <f>O1480*H1480</f>
        <v>0</v>
      </c>
      <c r="Q1480" s="212">
        <v>0.0041</v>
      </c>
      <c r="R1480" s="212">
        <f>Q1480*H1480</f>
        <v>0.1946926</v>
      </c>
      <c r="S1480" s="212">
        <v>0</v>
      </c>
      <c r="T1480" s="213">
        <f>S1480*H1480</f>
        <v>0</v>
      </c>
      <c r="AR1480" s="25" t="s">
        <v>372</v>
      </c>
      <c r="AT1480" s="25" t="s">
        <v>302</v>
      </c>
      <c r="AU1480" s="25" t="s">
        <v>80</v>
      </c>
      <c r="AY1480" s="25" t="s">
        <v>210</v>
      </c>
      <c r="BE1480" s="214">
        <f>IF(N1480="základní",J1480,0)</f>
        <v>0</v>
      </c>
      <c r="BF1480" s="214">
        <f>IF(N1480="snížená",J1480,0)</f>
        <v>0</v>
      </c>
      <c r="BG1480" s="214">
        <f>IF(N1480="zákl. přenesená",J1480,0)</f>
        <v>0</v>
      </c>
      <c r="BH1480" s="214">
        <f>IF(N1480="sníž. přenesená",J1480,0)</f>
        <v>0</v>
      </c>
      <c r="BI1480" s="214">
        <f>IF(N1480="nulová",J1480,0)</f>
        <v>0</v>
      </c>
      <c r="BJ1480" s="25" t="s">
        <v>78</v>
      </c>
      <c r="BK1480" s="214">
        <f>ROUND(I1480*H1480,2)</f>
        <v>0</v>
      </c>
      <c r="BL1480" s="25" t="s">
        <v>291</v>
      </c>
      <c r="BM1480" s="25" t="s">
        <v>2345</v>
      </c>
    </row>
    <row r="1481" spans="2:51" s="12" customFormat="1" ht="13.5">
      <c r="B1481" s="215"/>
      <c r="C1481" s="216"/>
      <c r="D1481" s="217" t="s">
        <v>219</v>
      </c>
      <c r="E1481" s="216"/>
      <c r="F1481" s="219" t="s">
        <v>2346</v>
      </c>
      <c r="G1481" s="216"/>
      <c r="H1481" s="220">
        <v>47.486</v>
      </c>
      <c r="I1481" s="221"/>
      <c r="J1481" s="216"/>
      <c r="K1481" s="216"/>
      <c r="L1481" s="222"/>
      <c r="M1481" s="223"/>
      <c r="N1481" s="224"/>
      <c r="O1481" s="224"/>
      <c r="P1481" s="224"/>
      <c r="Q1481" s="224"/>
      <c r="R1481" s="224"/>
      <c r="S1481" s="224"/>
      <c r="T1481" s="225"/>
      <c r="AT1481" s="226" t="s">
        <v>219</v>
      </c>
      <c r="AU1481" s="226" t="s">
        <v>80</v>
      </c>
      <c r="AV1481" s="12" t="s">
        <v>80</v>
      </c>
      <c r="AW1481" s="12" t="s">
        <v>6</v>
      </c>
      <c r="AX1481" s="12" t="s">
        <v>78</v>
      </c>
      <c r="AY1481" s="226" t="s">
        <v>210</v>
      </c>
    </row>
    <row r="1482" spans="2:65" s="1" customFormat="1" ht="25.5" customHeight="1">
      <c r="B1482" s="41"/>
      <c r="C1482" s="203" t="s">
        <v>2347</v>
      </c>
      <c r="D1482" s="203" t="s">
        <v>212</v>
      </c>
      <c r="E1482" s="204" t="s">
        <v>2348</v>
      </c>
      <c r="F1482" s="205" t="s">
        <v>2349</v>
      </c>
      <c r="G1482" s="206" t="s">
        <v>226</v>
      </c>
      <c r="H1482" s="207">
        <v>82.95</v>
      </c>
      <c r="I1482" s="208"/>
      <c r="J1482" s="209">
        <f>ROUND(I1482*H1482,2)</f>
        <v>0</v>
      </c>
      <c r="K1482" s="205" t="s">
        <v>216</v>
      </c>
      <c r="L1482" s="61"/>
      <c r="M1482" s="210" t="s">
        <v>21</v>
      </c>
      <c r="N1482" s="211" t="s">
        <v>42</v>
      </c>
      <c r="O1482" s="42"/>
      <c r="P1482" s="212">
        <f>O1482*H1482</f>
        <v>0</v>
      </c>
      <c r="Q1482" s="212">
        <v>0.00058</v>
      </c>
      <c r="R1482" s="212">
        <f>Q1482*H1482</f>
        <v>0.048111</v>
      </c>
      <c r="S1482" s="212">
        <v>0</v>
      </c>
      <c r="T1482" s="213">
        <f>S1482*H1482</f>
        <v>0</v>
      </c>
      <c r="AR1482" s="25" t="s">
        <v>291</v>
      </c>
      <c r="AT1482" s="25" t="s">
        <v>212</v>
      </c>
      <c r="AU1482" s="25" t="s">
        <v>80</v>
      </c>
      <c r="AY1482" s="25" t="s">
        <v>210</v>
      </c>
      <c r="BE1482" s="214">
        <f>IF(N1482="základní",J1482,0)</f>
        <v>0</v>
      </c>
      <c r="BF1482" s="214">
        <f>IF(N1482="snížená",J1482,0)</f>
        <v>0</v>
      </c>
      <c r="BG1482" s="214">
        <f>IF(N1482="zákl. přenesená",J1482,0)</f>
        <v>0</v>
      </c>
      <c r="BH1482" s="214">
        <f>IF(N1482="sníž. přenesená",J1482,0)</f>
        <v>0</v>
      </c>
      <c r="BI1482" s="214">
        <f>IF(N1482="nulová",J1482,0)</f>
        <v>0</v>
      </c>
      <c r="BJ1482" s="25" t="s">
        <v>78</v>
      </c>
      <c r="BK1482" s="214">
        <f>ROUND(I1482*H1482,2)</f>
        <v>0</v>
      </c>
      <c r="BL1482" s="25" t="s">
        <v>291</v>
      </c>
      <c r="BM1482" s="25" t="s">
        <v>2350</v>
      </c>
    </row>
    <row r="1483" spans="2:51" s="12" customFormat="1" ht="13.5">
      <c r="B1483" s="215"/>
      <c r="C1483" s="216"/>
      <c r="D1483" s="217" t="s">
        <v>219</v>
      </c>
      <c r="E1483" s="218" t="s">
        <v>21</v>
      </c>
      <c r="F1483" s="219" t="s">
        <v>2351</v>
      </c>
      <c r="G1483" s="216"/>
      <c r="H1483" s="220">
        <v>82.95</v>
      </c>
      <c r="I1483" s="221"/>
      <c r="J1483" s="216"/>
      <c r="K1483" s="216"/>
      <c r="L1483" s="222"/>
      <c r="M1483" s="223"/>
      <c r="N1483" s="224"/>
      <c r="O1483" s="224"/>
      <c r="P1483" s="224"/>
      <c r="Q1483" s="224"/>
      <c r="R1483" s="224"/>
      <c r="S1483" s="224"/>
      <c r="T1483" s="225"/>
      <c r="AT1483" s="226" t="s">
        <v>219</v>
      </c>
      <c r="AU1483" s="226" t="s">
        <v>80</v>
      </c>
      <c r="AV1483" s="12" t="s">
        <v>80</v>
      </c>
      <c r="AW1483" s="12" t="s">
        <v>35</v>
      </c>
      <c r="AX1483" s="12" t="s">
        <v>78</v>
      </c>
      <c r="AY1483" s="226" t="s">
        <v>210</v>
      </c>
    </row>
    <row r="1484" spans="2:65" s="1" customFormat="1" ht="16.5" customHeight="1">
      <c r="B1484" s="41"/>
      <c r="C1484" s="238" t="s">
        <v>2352</v>
      </c>
      <c r="D1484" s="238" t="s">
        <v>302</v>
      </c>
      <c r="E1484" s="239" t="s">
        <v>2353</v>
      </c>
      <c r="F1484" s="240" t="s">
        <v>2354</v>
      </c>
      <c r="G1484" s="241" t="s">
        <v>226</v>
      </c>
      <c r="H1484" s="242">
        <v>56.406</v>
      </c>
      <c r="I1484" s="243"/>
      <c r="J1484" s="244">
        <f>ROUND(I1484*H1484,2)</f>
        <v>0</v>
      </c>
      <c r="K1484" s="240" t="s">
        <v>216</v>
      </c>
      <c r="L1484" s="245"/>
      <c r="M1484" s="246" t="s">
        <v>21</v>
      </c>
      <c r="N1484" s="247" t="s">
        <v>42</v>
      </c>
      <c r="O1484" s="42"/>
      <c r="P1484" s="212">
        <f>O1484*H1484</f>
        <v>0</v>
      </c>
      <c r="Q1484" s="212">
        <v>0.003</v>
      </c>
      <c r="R1484" s="212">
        <f>Q1484*H1484</f>
        <v>0.169218</v>
      </c>
      <c r="S1484" s="212">
        <v>0</v>
      </c>
      <c r="T1484" s="213">
        <f>S1484*H1484</f>
        <v>0</v>
      </c>
      <c r="AR1484" s="25" t="s">
        <v>372</v>
      </c>
      <c r="AT1484" s="25" t="s">
        <v>302</v>
      </c>
      <c r="AU1484" s="25" t="s">
        <v>80</v>
      </c>
      <c r="AY1484" s="25" t="s">
        <v>210</v>
      </c>
      <c r="BE1484" s="214">
        <f>IF(N1484="základní",J1484,0)</f>
        <v>0</v>
      </c>
      <c r="BF1484" s="214">
        <f>IF(N1484="snížená",J1484,0)</f>
        <v>0</v>
      </c>
      <c r="BG1484" s="214">
        <f>IF(N1484="zákl. přenesená",J1484,0)</f>
        <v>0</v>
      </c>
      <c r="BH1484" s="214">
        <f>IF(N1484="sníž. přenesená",J1484,0)</f>
        <v>0</v>
      </c>
      <c r="BI1484" s="214">
        <f>IF(N1484="nulová",J1484,0)</f>
        <v>0</v>
      </c>
      <c r="BJ1484" s="25" t="s">
        <v>78</v>
      </c>
      <c r="BK1484" s="214">
        <f>ROUND(I1484*H1484,2)</f>
        <v>0</v>
      </c>
      <c r="BL1484" s="25" t="s">
        <v>291</v>
      </c>
      <c r="BM1484" s="25" t="s">
        <v>2355</v>
      </c>
    </row>
    <row r="1485" spans="2:51" s="12" customFormat="1" ht="13.5">
      <c r="B1485" s="215"/>
      <c r="C1485" s="216"/>
      <c r="D1485" s="217" t="s">
        <v>219</v>
      </c>
      <c r="E1485" s="218" t="s">
        <v>21</v>
      </c>
      <c r="F1485" s="219" t="s">
        <v>2356</v>
      </c>
      <c r="G1485" s="216"/>
      <c r="H1485" s="220">
        <v>56.406</v>
      </c>
      <c r="I1485" s="221"/>
      <c r="J1485" s="216"/>
      <c r="K1485" s="216"/>
      <c r="L1485" s="222"/>
      <c r="M1485" s="223"/>
      <c r="N1485" s="224"/>
      <c r="O1485" s="224"/>
      <c r="P1485" s="224"/>
      <c r="Q1485" s="224"/>
      <c r="R1485" s="224"/>
      <c r="S1485" s="224"/>
      <c r="T1485" s="225"/>
      <c r="AT1485" s="226" t="s">
        <v>219</v>
      </c>
      <c r="AU1485" s="226" t="s">
        <v>80</v>
      </c>
      <c r="AV1485" s="12" t="s">
        <v>80</v>
      </c>
      <c r="AW1485" s="12" t="s">
        <v>35</v>
      </c>
      <c r="AX1485" s="12" t="s">
        <v>78</v>
      </c>
      <c r="AY1485" s="226" t="s">
        <v>210</v>
      </c>
    </row>
    <row r="1486" spans="2:65" s="1" customFormat="1" ht="16.5" customHeight="1">
      <c r="B1486" s="41"/>
      <c r="C1486" s="238" t="s">
        <v>2357</v>
      </c>
      <c r="D1486" s="238" t="s">
        <v>302</v>
      </c>
      <c r="E1486" s="239" t="s">
        <v>2358</v>
      </c>
      <c r="F1486" s="240" t="s">
        <v>2359</v>
      </c>
      <c r="G1486" s="241" t="s">
        <v>231</v>
      </c>
      <c r="H1486" s="242">
        <v>2.376</v>
      </c>
      <c r="I1486" s="243"/>
      <c r="J1486" s="244">
        <f>ROUND(I1486*H1486,2)</f>
        <v>0</v>
      </c>
      <c r="K1486" s="240" t="s">
        <v>216</v>
      </c>
      <c r="L1486" s="245"/>
      <c r="M1486" s="246" t="s">
        <v>21</v>
      </c>
      <c r="N1486" s="247" t="s">
        <v>42</v>
      </c>
      <c r="O1486" s="42"/>
      <c r="P1486" s="212">
        <f>O1486*H1486</f>
        <v>0</v>
      </c>
      <c r="Q1486" s="212">
        <v>0.025</v>
      </c>
      <c r="R1486" s="212">
        <f>Q1486*H1486</f>
        <v>0.0594</v>
      </c>
      <c r="S1486" s="212">
        <v>0</v>
      </c>
      <c r="T1486" s="213">
        <f>S1486*H1486</f>
        <v>0</v>
      </c>
      <c r="AR1486" s="25" t="s">
        <v>372</v>
      </c>
      <c r="AT1486" s="25" t="s">
        <v>302</v>
      </c>
      <c r="AU1486" s="25" t="s">
        <v>80</v>
      </c>
      <c r="AY1486" s="25" t="s">
        <v>210</v>
      </c>
      <c r="BE1486" s="214">
        <f>IF(N1486="základní",J1486,0)</f>
        <v>0</v>
      </c>
      <c r="BF1486" s="214">
        <f>IF(N1486="snížená",J1486,0)</f>
        <v>0</v>
      </c>
      <c r="BG1486" s="214">
        <f>IF(N1486="zákl. přenesená",J1486,0)</f>
        <v>0</v>
      </c>
      <c r="BH1486" s="214">
        <f>IF(N1486="sníž. přenesená",J1486,0)</f>
        <v>0</v>
      </c>
      <c r="BI1486" s="214">
        <f>IF(N1486="nulová",J1486,0)</f>
        <v>0</v>
      </c>
      <c r="BJ1486" s="25" t="s">
        <v>78</v>
      </c>
      <c r="BK1486" s="214">
        <f>ROUND(I1486*H1486,2)</f>
        <v>0</v>
      </c>
      <c r="BL1486" s="25" t="s">
        <v>291</v>
      </c>
      <c r="BM1486" s="25" t="s">
        <v>2360</v>
      </c>
    </row>
    <row r="1487" spans="2:51" s="12" customFormat="1" ht="13.5">
      <c r="B1487" s="215"/>
      <c r="C1487" s="216"/>
      <c r="D1487" s="217" t="s">
        <v>219</v>
      </c>
      <c r="E1487" s="218" t="s">
        <v>21</v>
      </c>
      <c r="F1487" s="219" t="s">
        <v>2361</v>
      </c>
      <c r="G1487" s="216"/>
      <c r="H1487" s="220">
        <v>2.376</v>
      </c>
      <c r="I1487" s="221"/>
      <c r="J1487" s="216"/>
      <c r="K1487" s="216"/>
      <c r="L1487" s="222"/>
      <c r="M1487" s="223"/>
      <c r="N1487" s="224"/>
      <c r="O1487" s="224"/>
      <c r="P1487" s="224"/>
      <c r="Q1487" s="224"/>
      <c r="R1487" s="224"/>
      <c r="S1487" s="224"/>
      <c r="T1487" s="225"/>
      <c r="AT1487" s="226" t="s">
        <v>219</v>
      </c>
      <c r="AU1487" s="226" t="s">
        <v>80</v>
      </c>
      <c r="AV1487" s="12" t="s">
        <v>80</v>
      </c>
      <c r="AW1487" s="12" t="s">
        <v>35</v>
      </c>
      <c r="AX1487" s="12" t="s">
        <v>78</v>
      </c>
      <c r="AY1487" s="226" t="s">
        <v>210</v>
      </c>
    </row>
    <row r="1488" spans="2:65" s="1" customFormat="1" ht="25.5" customHeight="1">
      <c r="B1488" s="41"/>
      <c r="C1488" s="203" t="s">
        <v>2362</v>
      </c>
      <c r="D1488" s="203" t="s">
        <v>212</v>
      </c>
      <c r="E1488" s="204" t="s">
        <v>2363</v>
      </c>
      <c r="F1488" s="205" t="s">
        <v>2364</v>
      </c>
      <c r="G1488" s="206" t="s">
        <v>226</v>
      </c>
      <c r="H1488" s="207">
        <v>16.45</v>
      </c>
      <c r="I1488" s="208"/>
      <c r="J1488" s="209">
        <f>ROUND(I1488*H1488,2)</f>
        <v>0</v>
      </c>
      <c r="K1488" s="205" t="s">
        <v>216</v>
      </c>
      <c r="L1488" s="61"/>
      <c r="M1488" s="210" t="s">
        <v>21</v>
      </c>
      <c r="N1488" s="211" t="s">
        <v>42</v>
      </c>
      <c r="O1488" s="42"/>
      <c r="P1488" s="212">
        <f>O1488*H1488</f>
        <v>0</v>
      </c>
      <c r="Q1488" s="212">
        <v>0</v>
      </c>
      <c r="R1488" s="212">
        <f>Q1488*H1488</f>
        <v>0</v>
      </c>
      <c r="S1488" s="212">
        <v>0</v>
      </c>
      <c r="T1488" s="213">
        <f>S1488*H1488</f>
        <v>0</v>
      </c>
      <c r="AR1488" s="25" t="s">
        <v>291</v>
      </c>
      <c r="AT1488" s="25" t="s">
        <v>212</v>
      </c>
      <c r="AU1488" s="25" t="s">
        <v>80</v>
      </c>
      <c r="AY1488" s="25" t="s">
        <v>210</v>
      </c>
      <c r="BE1488" s="214">
        <f>IF(N1488="základní",J1488,0)</f>
        <v>0</v>
      </c>
      <c r="BF1488" s="214">
        <f>IF(N1488="snížená",J1488,0)</f>
        <v>0</v>
      </c>
      <c r="BG1488" s="214">
        <f>IF(N1488="zákl. přenesená",J1488,0)</f>
        <v>0</v>
      </c>
      <c r="BH1488" s="214">
        <f>IF(N1488="sníž. přenesená",J1488,0)</f>
        <v>0</v>
      </c>
      <c r="BI1488" s="214">
        <f>IF(N1488="nulová",J1488,0)</f>
        <v>0</v>
      </c>
      <c r="BJ1488" s="25" t="s">
        <v>78</v>
      </c>
      <c r="BK1488" s="214">
        <f>ROUND(I1488*H1488,2)</f>
        <v>0</v>
      </c>
      <c r="BL1488" s="25" t="s">
        <v>291</v>
      </c>
      <c r="BM1488" s="25" t="s">
        <v>2365</v>
      </c>
    </row>
    <row r="1489" spans="2:51" s="12" customFormat="1" ht="13.5">
      <c r="B1489" s="215"/>
      <c r="C1489" s="216"/>
      <c r="D1489" s="217" t="s">
        <v>219</v>
      </c>
      <c r="E1489" s="218" t="s">
        <v>21</v>
      </c>
      <c r="F1489" s="219" t="s">
        <v>2366</v>
      </c>
      <c r="G1489" s="216"/>
      <c r="H1489" s="220">
        <v>16.45</v>
      </c>
      <c r="I1489" s="221"/>
      <c r="J1489" s="216"/>
      <c r="K1489" s="216"/>
      <c r="L1489" s="222"/>
      <c r="M1489" s="223"/>
      <c r="N1489" s="224"/>
      <c r="O1489" s="224"/>
      <c r="P1489" s="224"/>
      <c r="Q1489" s="224"/>
      <c r="R1489" s="224"/>
      <c r="S1489" s="224"/>
      <c r="T1489" s="225"/>
      <c r="AT1489" s="226" t="s">
        <v>219</v>
      </c>
      <c r="AU1489" s="226" t="s">
        <v>80</v>
      </c>
      <c r="AV1489" s="12" t="s">
        <v>80</v>
      </c>
      <c r="AW1489" s="12" t="s">
        <v>35</v>
      </c>
      <c r="AX1489" s="12" t="s">
        <v>71</v>
      </c>
      <c r="AY1489" s="226" t="s">
        <v>210</v>
      </c>
    </row>
    <row r="1490" spans="2:51" s="13" customFormat="1" ht="13.5">
      <c r="B1490" s="227"/>
      <c r="C1490" s="228"/>
      <c r="D1490" s="217" t="s">
        <v>219</v>
      </c>
      <c r="E1490" s="229" t="s">
        <v>21</v>
      </c>
      <c r="F1490" s="230" t="s">
        <v>240</v>
      </c>
      <c r="G1490" s="228"/>
      <c r="H1490" s="231">
        <v>16.45</v>
      </c>
      <c r="I1490" s="232"/>
      <c r="J1490" s="228"/>
      <c r="K1490" s="228"/>
      <c r="L1490" s="233"/>
      <c r="M1490" s="234"/>
      <c r="N1490" s="235"/>
      <c r="O1490" s="235"/>
      <c r="P1490" s="235"/>
      <c r="Q1490" s="235"/>
      <c r="R1490" s="235"/>
      <c r="S1490" s="235"/>
      <c r="T1490" s="236"/>
      <c r="AT1490" s="237" t="s">
        <v>219</v>
      </c>
      <c r="AU1490" s="237" t="s">
        <v>80</v>
      </c>
      <c r="AV1490" s="13" t="s">
        <v>217</v>
      </c>
      <c r="AW1490" s="13" t="s">
        <v>35</v>
      </c>
      <c r="AX1490" s="13" t="s">
        <v>78</v>
      </c>
      <c r="AY1490" s="237" t="s">
        <v>210</v>
      </c>
    </row>
    <row r="1491" spans="2:65" s="1" customFormat="1" ht="25.5" customHeight="1">
      <c r="B1491" s="41"/>
      <c r="C1491" s="203" t="s">
        <v>2367</v>
      </c>
      <c r="D1491" s="203" t="s">
        <v>212</v>
      </c>
      <c r="E1491" s="204" t="s">
        <v>2368</v>
      </c>
      <c r="F1491" s="205" t="s">
        <v>2369</v>
      </c>
      <c r="G1491" s="206" t="s">
        <v>226</v>
      </c>
      <c r="H1491" s="207">
        <v>16.45</v>
      </c>
      <c r="I1491" s="208"/>
      <c r="J1491" s="209">
        <f>ROUND(I1491*H1491,2)</f>
        <v>0</v>
      </c>
      <c r="K1491" s="205" t="s">
        <v>216</v>
      </c>
      <c r="L1491" s="61"/>
      <c r="M1491" s="210" t="s">
        <v>21</v>
      </c>
      <c r="N1491" s="211" t="s">
        <v>42</v>
      </c>
      <c r="O1491" s="42"/>
      <c r="P1491" s="212">
        <f>O1491*H1491</f>
        <v>0</v>
      </c>
      <c r="Q1491" s="212">
        <v>0</v>
      </c>
      <c r="R1491" s="212">
        <f>Q1491*H1491</f>
        <v>0</v>
      </c>
      <c r="S1491" s="212">
        <v>0</v>
      </c>
      <c r="T1491" s="213">
        <f>S1491*H1491</f>
        <v>0</v>
      </c>
      <c r="AR1491" s="25" t="s">
        <v>291</v>
      </c>
      <c r="AT1491" s="25" t="s">
        <v>212</v>
      </c>
      <c r="AU1491" s="25" t="s">
        <v>80</v>
      </c>
      <c r="AY1491" s="25" t="s">
        <v>210</v>
      </c>
      <c r="BE1491" s="214">
        <f>IF(N1491="základní",J1491,0)</f>
        <v>0</v>
      </c>
      <c r="BF1491" s="214">
        <f>IF(N1491="snížená",J1491,0)</f>
        <v>0</v>
      </c>
      <c r="BG1491" s="214">
        <f>IF(N1491="zákl. přenesená",J1491,0)</f>
        <v>0</v>
      </c>
      <c r="BH1491" s="214">
        <f>IF(N1491="sníž. přenesená",J1491,0)</f>
        <v>0</v>
      </c>
      <c r="BI1491" s="214">
        <f>IF(N1491="nulová",J1491,0)</f>
        <v>0</v>
      </c>
      <c r="BJ1491" s="25" t="s">
        <v>78</v>
      </c>
      <c r="BK1491" s="214">
        <f>ROUND(I1491*H1491,2)</f>
        <v>0</v>
      </c>
      <c r="BL1491" s="25" t="s">
        <v>291</v>
      </c>
      <c r="BM1491" s="25" t="s">
        <v>2370</v>
      </c>
    </row>
    <row r="1492" spans="2:65" s="1" customFormat="1" ht="16.5" customHeight="1">
      <c r="B1492" s="41"/>
      <c r="C1492" s="238" t="s">
        <v>2371</v>
      </c>
      <c r="D1492" s="238" t="s">
        <v>302</v>
      </c>
      <c r="E1492" s="239" t="s">
        <v>2277</v>
      </c>
      <c r="F1492" s="240" t="s">
        <v>2278</v>
      </c>
      <c r="G1492" s="241" t="s">
        <v>226</v>
      </c>
      <c r="H1492" s="242">
        <v>33.558</v>
      </c>
      <c r="I1492" s="243"/>
      <c r="J1492" s="244">
        <f>ROUND(I1492*H1492,2)</f>
        <v>0</v>
      </c>
      <c r="K1492" s="240" t="s">
        <v>216</v>
      </c>
      <c r="L1492" s="245"/>
      <c r="M1492" s="246" t="s">
        <v>21</v>
      </c>
      <c r="N1492" s="247" t="s">
        <v>42</v>
      </c>
      <c r="O1492" s="42"/>
      <c r="P1492" s="212">
        <f>O1492*H1492</f>
        <v>0</v>
      </c>
      <c r="Q1492" s="212">
        <v>0.0035</v>
      </c>
      <c r="R1492" s="212">
        <f>Q1492*H1492</f>
        <v>0.117453</v>
      </c>
      <c r="S1492" s="212">
        <v>0</v>
      </c>
      <c r="T1492" s="213">
        <f>S1492*H1492</f>
        <v>0</v>
      </c>
      <c r="AR1492" s="25" t="s">
        <v>372</v>
      </c>
      <c r="AT1492" s="25" t="s">
        <v>302</v>
      </c>
      <c r="AU1492" s="25" t="s">
        <v>80</v>
      </c>
      <c r="AY1492" s="25" t="s">
        <v>210</v>
      </c>
      <c r="BE1492" s="214">
        <f>IF(N1492="základní",J1492,0)</f>
        <v>0</v>
      </c>
      <c r="BF1492" s="214">
        <f>IF(N1492="snížená",J1492,0)</f>
        <v>0</v>
      </c>
      <c r="BG1492" s="214">
        <f>IF(N1492="zákl. přenesená",J1492,0)</f>
        <v>0</v>
      </c>
      <c r="BH1492" s="214">
        <f>IF(N1492="sníž. přenesená",J1492,0)</f>
        <v>0</v>
      </c>
      <c r="BI1492" s="214">
        <f>IF(N1492="nulová",J1492,0)</f>
        <v>0</v>
      </c>
      <c r="BJ1492" s="25" t="s">
        <v>78</v>
      </c>
      <c r="BK1492" s="214">
        <f>ROUND(I1492*H1492,2)</f>
        <v>0</v>
      </c>
      <c r="BL1492" s="25" t="s">
        <v>291</v>
      </c>
      <c r="BM1492" s="25" t="s">
        <v>2372</v>
      </c>
    </row>
    <row r="1493" spans="2:51" s="12" customFormat="1" ht="13.5">
      <c r="B1493" s="215"/>
      <c r="C1493" s="216"/>
      <c r="D1493" s="217" t="s">
        <v>219</v>
      </c>
      <c r="E1493" s="218" t="s">
        <v>21</v>
      </c>
      <c r="F1493" s="219" t="s">
        <v>2373</v>
      </c>
      <c r="G1493" s="216"/>
      <c r="H1493" s="220">
        <v>33.558</v>
      </c>
      <c r="I1493" s="221"/>
      <c r="J1493" s="216"/>
      <c r="K1493" s="216"/>
      <c r="L1493" s="222"/>
      <c r="M1493" s="223"/>
      <c r="N1493" s="224"/>
      <c r="O1493" s="224"/>
      <c r="P1493" s="224"/>
      <c r="Q1493" s="224"/>
      <c r="R1493" s="224"/>
      <c r="S1493" s="224"/>
      <c r="T1493" s="225"/>
      <c r="AT1493" s="226" t="s">
        <v>219</v>
      </c>
      <c r="AU1493" s="226" t="s">
        <v>80</v>
      </c>
      <c r="AV1493" s="12" t="s">
        <v>80</v>
      </c>
      <c r="AW1493" s="12" t="s">
        <v>35</v>
      </c>
      <c r="AX1493" s="12" t="s">
        <v>78</v>
      </c>
      <c r="AY1493" s="226" t="s">
        <v>210</v>
      </c>
    </row>
    <row r="1494" spans="2:65" s="1" customFormat="1" ht="25.5" customHeight="1">
      <c r="B1494" s="41"/>
      <c r="C1494" s="203" t="s">
        <v>2374</v>
      </c>
      <c r="D1494" s="203" t="s">
        <v>212</v>
      </c>
      <c r="E1494" s="204" t="s">
        <v>2375</v>
      </c>
      <c r="F1494" s="205" t="s">
        <v>2376</v>
      </c>
      <c r="G1494" s="206" t="s">
        <v>345</v>
      </c>
      <c r="H1494" s="207">
        <v>70.5</v>
      </c>
      <c r="I1494" s="208"/>
      <c r="J1494" s="209">
        <f>ROUND(I1494*H1494,2)</f>
        <v>0</v>
      </c>
      <c r="K1494" s="205" t="s">
        <v>216</v>
      </c>
      <c r="L1494" s="61"/>
      <c r="M1494" s="210" t="s">
        <v>21</v>
      </c>
      <c r="N1494" s="211" t="s">
        <v>42</v>
      </c>
      <c r="O1494" s="42"/>
      <c r="P1494" s="212">
        <f>O1494*H1494</f>
        <v>0</v>
      </c>
      <c r="Q1494" s="212">
        <v>5E-05</v>
      </c>
      <c r="R1494" s="212">
        <f>Q1494*H1494</f>
        <v>0.0035250000000000004</v>
      </c>
      <c r="S1494" s="212">
        <v>0</v>
      </c>
      <c r="T1494" s="213">
        <f>S1494*H1494</f>
        <v>0</v>
      </c>
      <c r="AR1494" s="25" t="s">
        <v>291</v>
      </c>
      <c r="AT1494" s="25" t="s">
        <v>212</v>
      </c>
      <c r="AU1494" s="25" t="s">
        <v>80</v>
      </c>
      <c r="AY1494" s="25" t="s">
        <v>210</v>
      </c>
      <c r="BE1494" s="214">
        <f>IF(N1494="základní",J1494,0)</f>
        <v>0</v>
      </c>
      <c r="BF1494" s="214">
        <f>IF(N1494="snížená",J1494,0)</f>
        <v>0</v>
      </c>
      <c r="BG1494" s="214">
        <f>IF(N1494="zákl. přenesená",J1494,0)</f>
        <v>0</v>
      </c>
      <c r="BH1494" s="214">
        <f>IF(N1494="sníž. přenesená",J1494,0)</f>
        <v>0</v>
      </c>
      <c r="BI1494" s="214">
        <f>IF(N1494="nulová",J1494,0)</f>
        <v>0</v>
      </c>
      <c r="BJ1494" s="25" t="s">
        <v>78</v>
      </c>
      <c r="BK1494" s="214">
        <f>ROUND(I1494*H1494,2)</f>
        <v>0</v>
      </c>
      <c r="BL1494" s="25" t="s">
        <v>291</v>
      </c>
      <c r="BM1494" s="25" t="s">
        <v>2377</v>
      </c>
    </row>
    <row r="1495" spans="2:51" s="12" customFormat="1" ht="13.5">
      <c r="B1495" s="215"/>
      <c r="C1495" s="216"/>
      <c r="D1495" s="217" t="s">
        <v>219</v>
      </c>
      <c r="E1495" s="218" t="s">
        <v>21</v>
      </c>
      <c r="F1495" s="219" t="s">
        <v>2378</v>
      </c>
      <c r="G1495" s="216"/>
      <c r="H1495" s="220">
        <v>70.5</v>
      </c>
      <c r="I1495" s="221"/>
      <c r="J1495" s="216"/>
      <c r="K1495" s="216"/>
      <c r="L1495" s="222"/>
      <c r="M1495" s="223"/>
      <c r="N1495" s="224"/>
      <c r="O1495" s="224"/>
      <c r="P1495" s="224"/>
      <c r="Q1495" s="224"/>
      <c r="R1495" s="224"/>
      <c r="S1495" s="224"/>
      <c r="T1495" s="225"/>
      <c r="AT1495" s="226" t="s">
        <v>219</v>
      </c>
      <c r="AU1495" s="226" t="s">
        <v>80</v>
      </c>
      <c r="AV1495" s="12" t="s">
        <v>80</v>
      </c>
      <c r="AW1495" s="12" t="s">
        <v>35</v>
      </c>
      <c r="AX1495" s="12" t="s">
        <v>71</v>
      </c>
      <c r="AY1495" s="226" t="s">
        <v>210</v>
      </c>
    </row>
    <row r="1496" spans="2:51" s="13" customFormat="1" ht="13.5">
      <c r="B1496" s="227"/>
      <c r="C1496" s="228"/>
      <c r="D1496" s="217" t="s">
        <v>219</v>
      </c>
      <c r="E1496" s="229" t="s">
        <v>21</v>
      </c>
      <c r="F1496" s="230" t="s">
        <v>240</v>
      </c>
      <c r="G1496" s="228"/>
      <c r="H1496" s="231">
        <v>70.5</v>
      </c>
      <c r="I1496" s="232"/>
      <c r="J1496" s="228"/>
      <c r="K1496" s="228"/>
      <c r="L1496" s="233"/>
      <c r="M1496" s="234"/>
      <c r="N1496" s="235"/>
      <c r="O1496" s="235"/>
      <c r="P1496" s="235"/>
      <c r="Q1496" s="235"/>
      <c r="R1496" s="235"/>
      <c r="S1496" s="235"/>
      <c r="T1496" s="236"/>
      <c r="AT1496" s="237" t="s">
        <v>219</v>
      </c>
      <c r="AU1496" s="237" t="s">
        <v>80</v>
      </c>
      <c r="AV1496" s="13" t="s">
        <v>217</v>
      </c>
      <c r="AW1496" s="13" t="s">
        <v>35</v>
      </c>
      <c r="AX1496" s="13" t="s">
        <v>78</v>
      </c>
      <c r="AY1496" s="237" t="s">
        <v>210</v>
      </c>
    </row>
    <row r="1497" spans="2:65" s="1" customFormat="1" ht="16.5" customHeight="1">
      <c r="B1497" s="41"/>
      <c r="C1497" s="238" t="s">
        <v>2379</v>
      </c>
      <c r="D1497" s="238" t="s">
        <v>302</v>
      </c>
      <c r="E1497" s="239" t="s">
        <v>2380</v>
      </c>
      <c r="F1497" s="240" t="s">
        <v>2381</v>
      </c>
      <c r="G1497" s="241" t="s">
        <v>231</v>
      </c>
      <c r="H1497" s="242">
        <v>0.132</v>
      </c>
      <c r="I1497" s="243"/>
      <c r="J1497" s="244">
        <f>ROUND(I1497*H1497,2)</f>
        <v>0</v>
      </c>
      <c r="K1497" s="240" t="s">
        <v>216</v>
      </c>
      <c r="L1497" s="245"/>
      <c r="M1497" s="246" t="s">
        <v>21</v>
      </c>
      <c r="N1497" s="247" t="s">
        <v>42</v>
      </c>
      <c r="O1497" s="42"/>
      <c r="P1497" s="212">
        <f>O1497*H1497</f>
        <v>0</v>
      </c>
      <c r="Q1497" s="212">
        <v>0.55</v>
      </c>
      <c r="R1497" s="212">
        <f>Q1497*H1497</f>
        <v>0.07260000000000001</v>
      </c>
      <c r="S1497" s="212">
        <v>0</v>
      </c>
      <c r="T1497" s="213">
        <f>S1497*H1497</f>
        <v>0</v>
      </c>
      <c r="AR1497" s="25" t="s">
        <v>372</v>
      </c>
      <c r="AT1497" s="25" t="s">
        <v>302</v>
      </c>
      <c r="AU1497" s="25" t="s">
        <v>80</v>
      </c>
      <c r="AY1497" s="25" t="s">
        <v>210</v>
      </c>
      <c r="BE1497" s="214">
        <f>IF(N1497="základní",J1497,0)</f>
        <v>0</v>
      </c>
      <c r="BF1497" s="214">
        <f>IF(N1497="snížená",J1497,0)</f>
        <v>0</v>
      </c>
      <c r="BG1497" s="214">
        <f>IF(N1497="zákl. přenesená",J1497,0)</f>
        <v>0</v>
      </c>
      <c r="BH1497" s="214">
        <f>IF(N1497="sníž. přenesená",J1497,0)</f>
        <v>0</v>
      </c>
      <c r="BI1497" s="214">
        <f>IF(N1497="nulová",J1497,0)</f>
        <v>0</v>
      </c>
      <c r="BJ1497" s="25" t="s">
        <v>78</v>
      </c>
      <c r="BK1497" s="214">
        <f>ROUND(I1497*H1497,2)</f>
        <v>0</v>
      </c>
      <c r="BL1497" s="25" t="s">
        <v>291</v>
      </c>
      <c r="BM1497" s="25" t="s">
        <v>2382</v>
      </c>
    </row>
    <row r="1498" spans="2:51" s="12" customFormat="1" ht="13.5">
      <c r="B1498" s="215"/>
      <c r="C1498" s="216"/>
      <c r="D1498" s="217" t="s">
        <v>219</v>
      </c>
      <c r="E1498" s="218" t="s">
        <v>21</v>
      </c>
      <c r="F1498" s="219" t="s">
        <v>2383</v>
      </c>
      <c r="G1498" s="216"/>
      <c r="H1498" s="220">
        <v>0.132</v>
      </c>
      <c r="I1498" s="221"/>
      <c r="J1498" s="216"/>
      <c r="K1498" s="216"/>
      <c r="L1498" s="222"/>
      <c r="M1498" s="223"/>
      <c r="N1498" s="224"/>
      <c r="O1498" s="224"/>
      <c r="P1498" s="224"/>
      <c r="Q1498" s="224"/>
      <c r="R1498" s="224"/>
      <c r="S1498" s="224"/>
      <c r="T1498" s="225"/>
      <c r="AT1498" s="226" t="s">
        <v>219</v>
      </c>
      <c r="AU1498" s="226" t="s">
        <v>80</v>
      </c>
      <c r="AV1498" s="12" t="s">
        <v>80</v>
      </c>
      <c r="AW1498" s="12" t="s">
        <v>35</v>
      </c>
      <c r="AX1498" s="12" t="s">
        <v>78</v>
      </c>
      <c r="AY1498" s="226" t="s">
        <v>210</v>
      </c>
    </row>
    <row r="1499" spans="2:65" s="1" customFormat="1" ht="25.5" customHeight="1">
      <c r="B1499" s="41"/>
      <c r="C1499" s="203" t="s">
        <v>2384</v>
      </c>
      <c r="D1499" s="203" t="s">
        <v>212</v>
      </c>
      <c r="E1499" s="204" t="s">
        <v>2385</v>
      </c>
      <c r="F1499" s="205" t="s">
        <v>2386</v>
      </c>
      <c r="G1499" s="206" t="s">
        <v>226</v>
      </c>
      <c r="H1499" s="207">
        <v>3.077</v>
      </c>
      <c r="I1499" s="208"/>
      <c r="J1499" s="209">
        <f>ROUND(I1499*H1499,2)</f>
        <v>0</v>
      </c>
      <c r="K1499" s="205" t="s">
        <v>216</v>
      </c>
      <c r="L1499" s="61"/>
      <c r="M1499" s="210" t="s">
        <v>21</v>
      </c>
      <c r="N1499" s="211" t="s">
        <v>42</v>
      </c>
      <c r="O1499" s="42"/>
      <c r="P1499" s="212">
        <f>O1499*H1499</f>
        <v>0</v>
      </c>
      <c r="Q1499" s="212">
        <v>0.0003</v>
      </c>
      <c r="R1499" s="212">
        <f>Q1499*H1499</f>
        <v>0.0009230999999999999</v>
      </c>
      <c r="S1499" s="212">
        <v>0</v>
      </c>
      <c r="T1499" s="213">
        <f>S1499*H1499</f>
        <v>0</v>
      </c>
      <c r="AR1499" s="25" t="s">
        <v>291</v>
      </c>
      <c r="AT1499" s="25" t="s">
        <v>212</v>
      </c>
      <c r="AU1499" s="25" t="s">
        <v>80</v>
      </c>
      <c r="AY1499" s="25" t="s">
        <v>210</v>
      </c>
      <c r="BE1499" s="214">
        <f>IF(N1499="základní",J1499,0)</f>
        <v>0</v>
      </c>
      <c r="BF1499" s="214">
        <f>IF(N1499="snížená",J1499,0)</f>
        <v>0</v>
      </c>
      <c r="BG1499" s="214">
        <f>IF(N1499="zákl. přenesená",J1499,0)</f>
        <v>0</v>
      </c>
      <c r="BH1499" s="214">
        <f>IF(N1499="sníž. přenesená",J1499,0)</f>
        <v>0</v>
      </c>
      <c r="BI1499" s="214">
        <f>IF(N1499="nulová",J1499,0)</f>
        <v>0</v>
      </c>
      <c r="BJ1499" s="25" t="s">
        <v>78</v>
      </c>
      <c r="BK1499" s="214">
        <f>ROUND(I1499*H1499,2)</f>
        <v>0</v>
      </c>
      <c r="BL1499" s="25" t="s">
        <v>291</v>
      </c>
      <c r="BM1499" s="25" t="s">
        <v>2387</v>
      </c>
    </row>
    <row r="1500" spans="2:51" s="12" customFormat="1" ht="13.5">
      <c r="B1500" s="215"/>
      <c r="C1500" s="216"/>
      <c r="D1500" s="217" t="s">
        <v>219</v>
      </c>
      <c r="E1500" s="218" t="s">
        <v>21</v>
      </c>
      <c r="F1500" s="219" t="s">
        <v>2388</v>
      </c>
      <c r="G1500" s="216"/>
      <c r="H1500" s="220">
        <v>3.077</v>
      </c>
      <c r="I1500" s="221"/>
      <c r="J1500" s="216"/>
      <c r="K1500" s="216"/>
      <c r="L1500" s="222"/>
      <c r="M1500" s="223"/>
      <c r="N1500" s="224"/>
      <c r="O1500" s="224"/>
      <c r="P1500" s="224"/>
      <c r="Q1500" s="224"/>
      <c r="R1500" s="224"/>
      <c r="S1500" s="224"/>
      <c r="T1500" s="225"/>
      <c r="AT1500" s="226" t="s">
        <v>219</v>
      </c>
      <c r="AU1500" s="226" t="s">
        <v>80</v>
      </c>
      <c r="AV1500" s="12" t="s">
        <v>80</v>
      </c>
      <c r="AW1500" s="12" t="s">
        <v>35</v>
      </c>
      <c r="AX1500" s="12" t="s">
        <v>78</v>
      </c>
      <c r="AY1500" s="226" t="s">
        <v>210</v>
      </c>
    </row>
    <row r="1501" spans="2:65" s="1" customFormat="1" ht="16.5" customHeight="1">
      <c r="B1501" s="41"/>
      <c r="C1501" s="238" t="s">
        <v>2389</v>
      </c>
      <c r="D1501" s="238" t="s">
        <v>302</v>
      </c>
      <c r="E1501" s="239" t="s">
        <v>2390</v>
      </c>
      <c r="F1501" s="240" t="s">
        <v>2391</v>
      </c>
      <c r="G1501" s="241" t="s">
        <v>226</v>
      </c>
      <c r="H1501" s="242">
        <v>6.277</v>
      </c>
      <c r="I1501" s="243"/>
      <c r="J1501" s="244">
        <f>ROUND(I1501*H1501,2)</f>
        <v>0</v>
      </c>
      <c r="K1501" s="240" t="s">
        <v>216</v>
      </c>
      <c r="L1501" s="245"/>
      <c r="M1501" s="246" t="s">
        <v>21</v>
      </c>
      <c r="N1501" s="247" t="s">
        <v>42</v>
      </c>
      <c r="O1501" s="42"/>
      <c r="P1501" s="212">
        <f>O1501*H1501</f>
        <v>0</v>
      </c>
      <c r="Q1501" s="212">
        <v>0.0065</v>
      </c>
      <c r="R1501" s="212">
        <f>Q1501*H1501</f>
        <v>0.040800499999999996</v>
      </c>
      <c r="S1501" s="212">
        <v>0</v>
      </c>
      <c r="T1501" s="213">
        <f>S1501*H1501</f>
        <v>0</v>
      </c>
      <c r="AR1501" s="25" t="s">
        <v>372</v>
      </c>
      <c r="AT1501" s="25" t="s">
        <v>302</v>
      </c>
      <c r="AU1501" s="25" t="s">
        <v>80</v>
      </c>
      <c r="AY1501" s="25" t="s">
        <v>210</v>
      </c>
      <c r="BE1501" s="214">
        <f>IF(N1501="základní",J1501,0)</f>
        <v>0</v>
      </c>
      <c r="BF1501" s="214">
        <f>IF(N1501="snížená",J1501,0)</f>
        <v>0</v>
      </c>
      <c r="BG1501" s="214">
        <f>IF(N1501="zákl. přenesená",J1501,0)</f>
        <v>0</v>
      </c>
      <c r="BH1501" s="214">
        <f>IF(N1501="sníž. přenesená",J1501,0)</f>
        <v>0</v>
      </c>
      <c r="BI1501" s="214">
        <f>IF(N1501="nulová",J1501,0)</f>
        <v>0</v>
      </c>
      <c r="BJ1501" s="25" t="s">
        <v>78</v>
      </c>
      <c r="BK1501" s="214">
        <f>ROUND(I1501*H1501,2)</f>
        <v>0</v>
      </c>
      <c r="BL1501" s="25" t="s">
        <v>291</v>
      </c>
      <c r="BM1501" s="25" t="s">
        <v>2392</v>
      </c>
    </row>
    <row r="1502" spans="2:51" s="12" customFormat="1" ht="13.5">
      <c r="B1502" s="215"/>
      <c r="C1502" s="216"/>
      <c r="D1502" s="217" t="s">
        <v>219</v>
      </c>
      <c r="E1502" s="216"/>
      <c r="F1502" s="219" t="s">
        <v>2393</v>
      </c>
      <c r="G1502" s="216"/>
      <c r="H1502" s="220">
        <v>6.277</v>
      </c>
      <c r="I1502" s="221"/>
      <c r="J1502" s="216"/>
      <c r="K1502" s="216"/>
      <c r="L1502" s="222"/>
      <c r="M1502" s="223"/>
      <c r="N1502" s="224"/>
      <c r="O1502" s="224"/>
      <c r="P1502" s="224"/>
      <c r="Q1502" s="224"/>
      <c r="R1502" s="224"/>
      <c r="S1502" s="224"/>
      <c r="T1502" s="225"/>
      <c r="AT1502" s="226" t="s">
        <v>219</v>
      </c>
      <c r="AU1502" s="226" t="s">
        <v>80</v>
      </c>
      <c r="AV1502" s="12" t="s">
        <v>80</v>
      </c>
      <c r="AW1502" s="12" t="s">
        <v>6</v>
      </c>
      <c r="AX1502" s="12" t="s">
        <v>78</v>
      </c>
      <c r="AY1502" s="226" t="s">
        <v>210</v>
      </c>
    </row>
    <row r="1503" spans="2:65" s="1" customFormat="1" ht="16.5" customHeight="1">
      <c r="B1503" s="41"/>
      <c r="C1503" s="203" t="s">
        <v>2394</v>
      </c>
      <c r="D1503" s="203" t="s">
        <v>212</v>
      </c>
      <c r="E1503" s="204" t="s">
        <v>2395</v>
      </c>
      <c r="F1503" s="205" t="s">
        <v>2396</v>
      </c>
      <c r="G1503" s="206" t="s">
        <v>274</v>
      </c>
      <c r="H1503" s="207">
        <v>1.601</v>
      </c>
      <c r="I1503" s="208"/>
      <c r="J1503" s="209">
        <f>ROUND(I1503*H1503,2)</f>
        <v>0</v>
      </c>
      <c r="K1503" s="205" t="s">
        <v>216</v>
      </c>
      <c r="L1503" s="61"/>
      <c r="M1503" s="210" t="s">
        <v>21</v>
      </c>
      <c r="N1503" s="211" t="s">
        <v>42</v>
      </c>
      <c r="O1503" s="42"/>
      <c r="P1503" s="212">
        <f>O1503*H1503</f>
        <v>0</v>
      </c>
      <c r="Q1503" s="212">
        <v>0</v>
      </c>
      <c r="R1503" s="212">
        <f>Q1503*H1503</f>
        <v>0</v>
      </c>
      <c r="S1503" s="212">
        <v>0</v>
      </c>
      <c r="T1503" s="213">
        <f>S1503*H1503</f>
        <v>0</v>
      </c>
      <c r="AR1503" s="25" t="s">
        <v>291</v>
      </c>
      <c r="AT1503" s="25" t="s">
        <v>212</v>
      </c>
      <c r="AU1503" s="25" t="s">
        <v>80</v>
      </c>
      <c r="AY1503" s="25" t="s">
        <v>210</v>
      </c>
      <c r="BE1503" s="214">
        <f>IF(N1503="základní",J1503,0)</f>
        <v>0</v>
      </c>
      <c r="BF1503" s="214">
        <f>IF(N1503="snížená",J1503,0)</f>
        <v>0</v>
      </c>
      <c r="BG1503" s="214">
        <f>IF(N1503="zákl. přenesená",J1503,0)</f>
        <v>0</v>
      </c>
      <c r="BH1503" s="214">
        <f>IF(N1503="sníž. přenesená",J1503,0)</f>
        <v>0</v>
      </c>
      <c r="BI1503" s="214">
        <f>IF(N1503="nulová",J1503,0)</f>
        <v>0</v>
      </c>
      <c r="BJ1503" s="25" t="s">
        <v>78</v>
      </c>
      <c r="BK1503" s="214">
        <f>ROUND(I1503*H1503,2)</f>
        <v>0</v>
      </c>
      <c r="BL1503" s="25" t="s">
        <v>291</v>
      </c>
      <c r="BM1503" s="25" t="s">
        <v>2397</v>
      </c>
    </row>
    <row r="1504" spans="2:65" s="1" customFormat="1" ht="16.5" customHeight="1">
      <c r="B1504" s="41"/>
      <c r="C1504" s="203" t="s">
        <v>2398</v>
      </c>
      <c r="D1504" s="203" t="s">
        <v>212</v>
      </c>
      <c r="E1504" s="204" t="s">
        <v>2399</v>
      </c>
      <c r="F1504" s="205" t="s">
        <v>2400</v>
      </c>
      <c r="G1504" s="206" t="s">
        <v>274</v>
      </c>
      <c r="H1504" s="207">
        <v>1.601</v>
      </c>
      <c r="I1504" s="208"/>
      <c r="J1504" s="209">
        <f>ROUND(I1504*H1504,2)</f>
        <v>0</v>
      </c>
      <c r="K1504" s="205" t="s">
        <v>216</v>
      </c>
      <c r="L1504" s="61"/>
      <c r="M1504" s="210" t="s">
        <v>21</v>
      </c>
      <c r="N1504" s="211" t="s">
        <v>42</v>
      </c>
      <c r="O1504" s="42"/>
      <c r="P1504" s="212">
        <f>O1504*H1504</f>
        <v>0</v>
      </c>
      <c r="Q1504" s="212">
        <v>0</v>
      </c>
      <c r="R1504" s="212">
        <f>Q1504*H1504</f>
        <v>0</v>
      </c>
      <c r="S1504" s="212">
        <v>0</v>
      </c>
      <c r="T1504" s="213">
        <f>S1504*H1504</f>
        <v>0</v>
      </c>
      <c r="AR1504" s="25" t="s">
        <v>291</v>
      </c>
      <c r="AT1504" s="25" t="s">
        <v>212</v>
      </c>
      <c r="AU1504" s="25" t="s">
        <v>80</v>
      </c>
      <c r="AY1504" s="25" t="s">
        <v>210</v>
      </c>
      <c r="BE1504" s="214">
        <f>IF(N1504="základní",J1504,0)</f>
        <v>0</v>
      </c>
      <c r="BF1504" s="214">
        <f>IF(N1504="snížená",J1504,0)</f>
        <v>0</v>
      </c>
      <c r="BG1504" s="214">
        <f>IF(N1504="zákl. přenesená",J1504,0)</f>
        <v>0</v>
      </c>
      <c r="BH1504" s="214">
        <f>IF(N1504="sníž. přenesená",J1504,0)</f>
        <v>0</v>
      </c>
      <c r="BI1504" s="214">
        <f>IF(N1504="nulová",J1504,0)</f>
        <v>0</v>
      </c>
      <c r="BJ1504" s="25" t="s">
        <v>78</v>
      </c>
      <c r="BK1504" s="214">
        <f>ROUND(I1504*H1504,2)</f>
        <v>0</v>
      </c>
      <c r="BL1504" s="25" t="s">
        <v>291</v>
      </c>
      <c r="BM1504" s="25" t="s">
        <v>2401</v>
      </c>
    </row>
    <row r="1505" spans="2:63" s="11" customFormat="1" ht="29.85" customHeight="1">
      <c r="B1505" s="187"/>
      <c r="C1505" s="188"/>
      <c r="D1505" s="189" t="s">
        <v>70</v>
      </c>
      <c r="E1505" s="201" t="s">
        <v>2402</v>
      </c>
      <c r="F1505" s="201" t="s">
        <v>2403</v>
      </c>
      <c r="G1505" s="188"/>
      <c r="H1505" s="188"/>
      <c r="I1505" s="191"/>
      <c r="J1505" s="202">
        <f>BK1505</f>
        <v>0</v>
      </c>
      <c r="K1505" s="188"/>
      <c r="L1505" s="193"/>
      <c r="M1505" s="194"/>
      <c r="N1505" s="195"/>
      <c r="O1505" s="195"/>
      <c r="P1505" s="196">
        <f>SUM(P1506:P1511)</f>
        <v>0</v>
      </c>
      <c r="Q1505" s="195"/>
      <c r="R1505" s="196">
        <f>SUM(R1506:R1511)</f>
        <v>0.053492439999999995</v>
      </c>
      <c r="S1505" s="195"/>
      <c r="T1505" s="197">
        <f>SUM(T1506:T1511)</f>
        <v>0</v>
      </c>
      <c r="AR1505" s="198" t="s">
        <v>80</v>
      </c>
      <c r="AT1505" s="199" t="s">
        <v>70</v>
      </c>
      <c r="AU1505" s="199" t="s">
        <v>78</v>
      </c>
      <c r="AY1505" s="198" t="s">
        <v>210</v>
      </c>
      <c r="BK1505" s="200">
        <f>SUM(BK1506:BK1511)</f>
        <v>0</v>
      </c>
    </row>
    <row r="1506" spans="2:65" s="1" customFormat="1" ht="25.5" customHeight="1">
      <c r="B1506" s="41"/>
      <c r="C1506" s="203" t="s">
        <v>2404</v>
      </c>
      <c r="D1506" s="203" t="s">
        <v>212</v>
      </c>
      <c r="E1506" s="204" t="s">
        <v>2405</v>
      </c>
      <c r="F1506" s="205" t="s">
        <v>2406</v>
      </c>
      <c r="G1506" s="206" t="s">
        <v>226</v>
      </c>
      <c r="H1506" s="207">
        <v>7.872</v>
      </c>
      <c r="I1506" s="208"/>
      <c r="J1506" s="209">
        <f>ROUND(I1506*H1506,2)</f>
        <v>0</v>
      </c>
      <c r="K1506" s="205" t="s">
        <v>216</v>
      </c>
      <c r="L1506" s="61"/>
      <c r="M1506" s="210" t="s">
        <v>21</v>
      </c>
      <c r="N1506" s="211" t="s">
        <v>42</v>
      </c>
      <c r="O1506" s="42"/>
      <c r="P1506" s="212">
        <f>O1506*H1506</f>
        <v>0</v>
      </c>
      <c r="Q1506" s="212">
        <v>0.00102</v>
      </c>
      <c r="R1506" s="212">
        <f>Q1506*H1506</f>
        <v>0.00802944</v>
      </c>
      <c r="S1506" s="212">
        <v>0</v>
      </c>
      <c r="T1506" s="213">
        <f>S1506*H1506</f>
        <v>0</v>
      </c>
      <c r="AR1506" s="25" t="s">
        <v>291</v>
      </c>
      <c r="AT1506" s="25" t="s">
        <v>212</v>
      </c>
      <c r="AU1506" s="25" t="s">
        <v>80</v>
      </c>
      <c r="AY1506" s="25" t="s">
        <v>210</v>
      </c>
      <c r="BE1506" s="214">
        <f>IF(N1506="základní",J1506,0)</f>
        <v>0</v>
      </c>
      <c r="BF1506" s="214">
        <f>IF(N1506="snížená",J1506,0)</f>
        <v>0</v>
      </c>
      <c r="BG1506" s="214">
        <f>IF(N1506="zákl. přenesená",J1506,0)</f>
        <v>0</v>
      </c>
      <c r="BH1506" s="214">
        <f>IF(N1506="sníž. přenesená",J1506,0)</f>
        <v>0</v>
      </c>
      <c r="BI1506" s="214">
        <f>IF(N1506="nulová",J1506,0)</f>
        <v>0</v>
      </c>
      <c r="BJ1506" s="25" t="s">
        <v>78</v>
      </c>
      <c r="BK1506" s="214">
        <f>ROUND(I1506*H1506,2)</f>
        <v>0</v>
      </c>
      <c r="BL1506" s="25" t="s">
        <v>291</v>
      </c>
      <c r="BM1506" s="25" t="s">
        <v>2407</v>
      </c>
    </row>
    <row r="1507" spans="2:51" s="12" customFormat="1" ht="13.5">
      <c r="B1507" s="215"/>
      <c r="C1507" s="216"/>
      <c r="D1507" s="217" t="s">
        <v>219</v>
      </c>
      <c r="E1507" s="218" t="s">
        <v>21</v>
      </c>
      <c r="F1507" s="219" t="s">
        <v>2408</v>
      </c>
      <c r="G1507" s="216"/>
      <c r="H1507" s="220">
        <v>7.872</v>
      </c>
      <c r="I1507" s="221"/>
      <c r="J1507" s="216"/>
      <c r="K1507" s="216"/>
      <c r="L1507" s="222"/>
      <c r="M1507" s="223"/>
      <c r="N1507" s="224"/>
      <c r="O1507" s="224"/>
      <c r="P1507" s="224"/>
      <c r="Q1507" s="224"/>
      <c r="R1507" s="224"/>
      <c r="S1507" s="224"/>
      <c r="T1507" s="225"/>
      <c r="AT1507" s="226" t="s">
        <v>219</v>
      </c>
      <c r="AU1507" s="226" t="s">
        <v>80</v>
      </c>
      <c r="AV1507" s="12" t="s">
        <v>80</v>
      </c>
      <c r="AW1507" s="12" t="s">
        <v>35</v>
      </c>
      <c r="AX1507" s="12" t="s">
        <v>78</v>
      </c>
      <c r="AY1507" s="226" t="s">
        <v>210</v>
      </c>
    </row>
    <row r="1508" spans="2:65" s="1" customFormat="1" ht="16.5" customHeight="1">
      <c r="B1508" s="41"/>
      <c r="C1508" s="238" t="s">
        <v>2409</v>
      </c>
      <c r="D1508" s="238" t="s">
        <v>302</v>
      </c>
      <c r="E1508" s="239" t="s">
        <v>2410</v>
      </c>
      <c r="F1508" s="240" t="s">
        <v>2411</v>
      </c>
      <c r="G1508" s="241" t="s">
        <v>226</v>
      </c>
      <c r="H1508" s="242">
        <v>8.266</v>
      </c>
      <c r="I1508" s="243"/>
      <c r="J1508" s="244">
        <f>ROUND(I1508*H1508,2)</f>
        <v>0</v>
      </c>
      <c r="K1508" s="240" t="s">
        <v>216</v>
      </c>
      <c r="L1508" s="245"/>
      <c r="M1508" s="246" t="s">
        <v>21</v>
      </c>
      <c r="N1508" s="247" t="s">
        <v>42</v>
      </c>
      <c r="O1508" s="42"/>
      <c r="P1508" s="212">
        <f>O1508*H1508</f>
        <v>0</v>
      </c>
      <c r="Q1508" s="212">
        <v>0.0055</v>
      </c>
      <c r="R1508" s="212">
        <f>Q1508*H1508</f>
        <v>0.045462999999999996</v>
      </c>
      <c r="S1508" s="212">
        <v>0</v>
      </c>
      <c r="T1508" s="213">
        <f>S1508*H1508</f>
        <v>0</v>
      </c>
      <c r="AR1508" s="25" t="s">
        <v>372</v>
      </c>
      <c r="AT1508" s="25" t="s">
        <v>302</v>
      </c>
      <c r="AU1508" s="25" t="s">
        <v>80</v>
      </c>
      <c r="AY1508" s="25" t="s">
        <v>210</v>
      </c>
      <c r="BE1508" s="214">
        <f>IF(N1508="základní",J1508,0)</f>
        <v>0</v>
      </c>
      <c r="BF1508" s="214">
        <f>IF(N1508="snížená",J1508,0)</f>
        <v>0</v>
      </c>
      <c r="BG1508" s="214">
        <f>IF(N1508="zákl. přenesená",J1508,0)</f>
        <v>0</v>
      </c>
      <c r="BH1508" s="214">
        <f>IF(N1508="sníž. přenesená",J1508,0)</f>
        <v>0</v>
      </c>
      <c r="BI1508" s="214">
        <f>IF(N1508="nulová",J1508,0)</f>
        <v>0</v>
      </c>
      <c r="BJ1508" s="25" t="s">
        <v>78</v>
      </c>
      <c r="BK1508" s="214">
        <f>ROUND(I1508*H1508,2)</f>
        <v>0</v>
      </c>
      <c r="BL1508" s="25" t="s">
        <v>291</v>
      </c>
      <c r="BM1508" s="25" t="s">
        <v>2412</v>
      </c>
    </row>
    <row r="1509" spans="2:51" s="12" customFormat="1" ht="13.5">
      <c r="B1509" s="215"/>
      <c r="C1509" s="216"/>
      <c r="D1509" s="217" t="s">
        <v>219</v>
      </c>
      <c r="E1509" s="216"/>
      <c r="F1509" s="219" t="s">
        <v>2413</v>
      </c>
      <c r="G1509" s="216"/>
      <c r="H1509" s="220">
        <v>8.266</v>
      </c>
      <c r="I1509" s="221"/>
      <c r="J1509" s="216"/>
      <c r="K1509" s="216"/>
      <c r="L1509" s="222"/>
      <c r="M1509" s="223"/>
      <c r="N1509" s="224"/>
      <c r="O1509" s="224"/>
      <c r="P1509" s="224"/>
      <c r="Q1509" s="224"/>
      <c r="R1509" s="224"/>
      <c r="S1509" s="224"/>
      <c r="T1509" s="225"/>
      <c r="AT1509" s="226" t="s">
        <v>219</v>
      </c>
      <c r="AU1509" s="226" t="s">
        <v>80</v>
      </c>
      <c r="AV1509" s="12" t="s">
        <v>80</v>
      </c>
      <c r="AW1509" s="12" t="s">
        <v>6</v>
      </c>
      <c r="AX1509" s="12" t="s">
        <v>78</v>
      </c>
      <c r="AY1509" s="226" t="s">
        <v>210</v>
      </c>
    </row>
    <row r="1510" spans="2:65" s="1" customFormat="1" ht="25.5" customHeight="1">
      <c r="B1510" s="41"/>
      <c r="C1510" s="203" t="s">
        <v>2414</v>
      </c>
      <c r="D1510" s="203" t="s">
        <v>212</v>
      </c>
      <c r="E1510" s="204" t="s">
        <v>2415</v>
      </c>
      <c r="F1510" s="205" t="s">
        <v>2416</v>
      </c>
      <c r="G1510" s="206" t="s">
        <v>274</v>
      </c>
      <c r="H1510" s="207">
        <v>0.053</v>
      </c>
      <c r="I1510" s="208"/>
      <c r="J1510" s="209">
        <f>ROUND(I1510*H1510,2)</f>
        <v>0</v>
      </c>
      <c r="K1510" s="205" t="s">
        <v>216</v>
      </c>
      <c r="L1510" s="61"/>
      <c r="M1510" s="210" t="s">
        <v>21</v>
      </c>
      <c r="N1510" s="211" t="s">
        <v>42</v>
      </c>
      <c r="O1510" s="42"/>
      <c r="P1510" s="212">
        <f>O1510*H1510</f>
        <v>0</v>
      </c>
      <c r="Q1510" s="212">
        <v>0</v>
      </c>
      <c r="R1510" s="212">
        <f>Q1510*H1510</f>
        <v>0</v>
      </c>
      <c r="S1510" s="212">
        <v>0</v>
      </c>
      <c r="T1510" s="213">
        <f>S1510*H1510</f>
        <v>0</v>
      </c>
      <c r="AR1510" s="25" t="s">
        <v>291</v>
      </c>
      <c r="AT1510" s="25" t="s">
        <v>212</v>
      </c>
      <c r="AU1510" s="25" t="s">
        <v>80</v>
      </c>
      <c r="AY1510" s="25" t="s">
        <v>210</v>
      </c>
      <c r="BE1510" s="214">
        <f>IF(N1510="základní",J1510,0)</f>
        <v>0</v>
      </c>
      <c r="BF1510" s="214">
        <f>IF(N1510="snížená",J1510,0)</f>
        <v>0</v>
      </c>
      <c r="BG1510" s="214">
        <f>IF(N1510="zákl. přenesená",J1510,0)</f>
        <v>0</v>
      </c>
      <c r="BH1510" s="214">
        <f>IF(N1510="sníž. přenesená",J1510,0)</f>
        <v>0</v>
      </c>
      <c r="BI1510" s="214">
        <f>IF(N1510="nulová",J1510,0)</f>
        <v>0</v>
      </c>
      <c r="BJ1510" s="25" t="s">
        <v>78</v>
      </c>
      <c r="BK1510" s="214">
        <f>ROUND(I1510*H1510,2)</f>
        <v>0</v>
      </c>
      <c r="BL1510" s="25" t="s">
        <v>291</v>
      </c>
      <c r="BM1510" s="25" t="s">
        <v>2417</v>
      </c>
    </row>
    <row r="1511" spans="2:65" s="1" customFormat="1" ht="16.5" customHeight="1">
      <c r="B1511" s="41"/>
      <c r="C1511" s="203" t="s">
        <v>2418</v>
      </c>
      <c r="D1511" s="203" t="s">
        <v>212</v>
      </c>
      <c r="E1511" s="204" t="s">
        <v>2419</v>
      </c>
      <c r="F1511" s="205" t="s">
        <v>2420</v>
      </c>
      <c r="G1511" s="206" t="s">
        <v>274</v>
      </c>
      <c r="H1511" s="207">
        <v>0.053</v>
      </c>
      <c r="I1511" s="208"/>
      <c r="J1511" s="209">
        <f>ROUND(I1511*H1511,2)</f>
        <v>0</v>
      </c>
      <c r="K1511" s="205" t="s">
        <v>216</v>
      </c>
      <c r="L1511" s="61"/>
      <c r="M1511" s="210" t="s">
        <v>21</v>
      </c>
      <c r="N1511" s="211" t="s">
        <v>42</v>
      </c>
      <c r="O1511" s="42"/>
      <c r="P1511" s="212">
        <f>O1511*H1511</f>
        <v>0</v>
      </c>
      <c r="Q1511" s="212">
        <v>0</v>
      </c>
      <c r="R1511" s="212">
        <f>Q1511*H1511</f>
        <v>0</v>
      </c>
      <c r="S1511" s="212">
        <v>0</v>
      </c>
      <c r="T1511" s="213">
        <f>S1511*H1511</f>
        <v>0</v>
      </c>
      <c r="AR1511" s="25" t="s">
        <v>291</v>
      </c>
      <c r="AT1511" s="25" t="s">
        <v>212</v>
      </c>
      <c r="AU1511" s="25" t="s">
        <v>80</v>
      </c>
      <c r="AY1511" s="25" t="s">
        <v>210</v>
      </c>
      <c r="BE1511" s="214">
        <f>IF(N1511="základní",J1511,0)</f>
        <v>0</v>
      </c>
      <c r="BF1511" s="214">
        <f>IF(N1511="snížená",J1511,0)</f>
        <v>0</v>
      </c>
      <c r="BG1511" s="214">
        <f>IF(N1511="zákl. přenesená",J1511,0)</f>
        <v>0</v>
      </c>
      <c r="BH1511" s="214">
        <f>IF(N1511="sníž. přenesená",J1511,0)</f>
        <v>0</v>
      </c>
      <c r="BI1511" s="214">
        <f>IF(N1511="nulová",J1511,0)</f>
        <v>0</v>
      </c>
      <c r="BJ1511" s="25" t="s">
        <v>78</v>
      </c>
      <c r="BK1511" s="214">
        <f>ROUND(I1511*H1511,2)</f>
        <v>0</v>
      </c>
      <c r="BL1511" s="25" t="s">
        <v>291</v>
      </c>
      <c r="BM1511" s="25" t="s">
        <v>2421</v>
      </c>
    </row>
    <row r="1512" spans="2:63" s="11" customFormat="1" ht="29.85" customHeight="1">
      <c r="B1512" s="187"/>
      <c r="C1512" s="188"/>
      <c r="D1512" s="189" t="s">
        <v>70</v>
      </c>
      <c r="E1512" s="201" t="s">
        <v>2422</v>
      </c>
      <c r="F1512" s="201" t="s">
        <v>2423</v>
      </c>
      <c r="G1512" s="188"/>
      <c r="H1512" s="188"/>
      <c r="I1512" s="191"/>
      <c r="J1512" s="202">
        <f>BK1512</f>
        <v>0</v>
      </c>
      <c r="K1512" s="188"/>
      <c r="L1512" s="193"/>
      <c r="M1512" s="194"/>
      <c r="N1512" s="195"/>
      <c r="O1512" s="195"/>
      <c r="P1512" s="196">
        <f>SUM(P1513:P1515)</f>
        <v>0</v>
      </c>
      <c r="Q1512" s="195"/>
      <c r="R1512" s="196">
        <f>SUM(R1513:R1515)</f>
        <v>0.007944999999999999</v>
      </c>
      <c r="S1512" s="195"/>
      <c r="T1512" s="197">
        <f>SUM(T1513:T1515)</f>
        <v>0</v>
      </c>
      <c r="AR1512" s="198" t="s">
        <v>80</v>
      </c>
      <c r="AT1512" s="199" t="s">
        <v>70</v>
      </c>
      <c r="AU1512" s="199" t="s">
        <v>78</v>
      </c>
      <c r="AY1512" s="198" t="s">
        <v>210</v>
      </c>
      <c r="BK1512" s="200">
        <f>SUM(BK1513:BK1515)</f>
        <v>0</v>
      </c>
    </row>
    <row r="1513" spans="2:65" s="1" customFormat="1" ht="16.5" customHeight="1">
      <c r="B1513" s="41"/>
      <c r="C1513" s="203" t="s">
        <v>2424</v>
      </c>
      <c r="D1513" s="203" t="s">
        <v>212</v>
      </c>
      <c r="E1513" s="204" t="s">
        <v>2425</v>
      </c>
      <c r="F1513" s="205" t="s">
        <v>2426</v>
      </c>
      <c r="G1513" s="206" t="s">
        <v>345</v>
      </c>
      <c r="H1513" s="207">
        <v>3.5</v>
      </c>
      <c r="I1513" s="208"/>
      <c r="J1513" s="209">
        <f>ROUND(I1513*H1513,2)</f>
        <v>0</v>
      </c>
      <c r="K1513" s="205" t="s">
        <v>216</v>
      </c>
      <c r="L1513" s="61"/>
      <c r="M1513" s="210" t="s">
        <v>21</v>
      </c>
      <c r="N1513" s="211" t="s">
        <v>42</v>
      </c>
      <c r="O1513" s="42"/>
      <c r="P1513" s="212">
        <f>O1513*H1513</f>
        <v>0</v>
      </c>
      <c r="Q1513" s="212">
        <v>0.00227</v>
      </c>
      <c r="R1513" s="212">
        <f>Q1513*H1513</f>
        <v>0.007944999999999999</v>
      </c>
      <c r="S1513" s="212">
        <v>0</v>
      </c>
      <c r="T1513" s="213">
        <f>S1513*H1513</f>
        <v>0</v>
      </c>
      <c r="AR1513" s="25" t="s">
        <v>291</v>
      </c>
      <c r="AT1513" s="25" t="s">
        <v>212</v>
      </c>
      <c r="AU1513" s="25" t="s">
        <v>80</v>
      </c>
      <c r="AY1513" s="25" t="s">
        <v>210</v>
      </c>
      <c r="BE1513" s="214">
        <f>IF(N1513="základní",J1513,0)</f>
        <v>0</v>
      </c>
      <c r="BF1513" s="214">
        <f>IF(N1513="snížená",J1513,0)</f>
        <v>0</v>
      </c>
      <c r="BG1513" s="214">
        <f>IF(N1513="zákl. přenesená",J1513,0)</f>
        <v>0</v>
      </c>
      <c r="BH1513" s="214">
        <f>IF(N1513="sníž. přenesená",J1513,0)</f>
        <v>0</v>
      </c>
      <c r="BI1513" s="214">
        <f>IF(N1513="nulová",J1513,0)</f>
        <v>0</v>
      </c>
      <c r="BJ1513" s="25" t="s">
        <v>78</v>
      </c>
      <c r="BK1513" s="214">
        <f>ROUND(I1513*H1513,2)</f>
        <v>0</v>
      </c>
      <c r="BL1513" s="25" t="s">
        <v>291</v>
      </c>
      <c r="BM1513" s="25" t="s">
        <v>2427</v>
      </c>
    </row>
    <row r="1514" spans="2:51" s="12" customFormat="1" ht="13.5">
      <c r="B1514" s="215"/>
      <c r="C1514" s="216"/>
      <c r="D1514" s="217" t="s">
        <v>219</v>
      </c>
      <c r="E1514" s="218" t="s">
        <v>21</v>
      </c>
      <c r="F1514" s="219" t="s">
        <v>2428</v>
      </c>
      <c r="G1514" s="216"/>
      <c r="H1514" s="220">
        <v>3.5</v>
      </c>
      <c r="I1514" s="221"/>
      <c r="J1514" s="216"/>
      <c r="K1514" s="216"/>
      <c r="L1514" s="222"/>
      <c r="M1514" s="223"/>
      <c r="N1514" s="224"/>
      <c r="O1514" s="224"/>
      <c r="P1514" s="224"/>
      <c r="Q1514" s="224"/>
      <c r="R1514" s="224"/>
      <c r="S1514" s="224"/>
      <c r="T1514" s="225"/>
      <c r="AT1514" s="226" t="s">
        <v>219</v>
      </c>
      <c r="AU1514" s="226" t="s">
        <v>80</v>
      </c>
      <c r="AV1514" s="12" t="s">
        <v>80</v>
      </c>
      <c r="AW1514" s="12" t="s">
        <v>35</v>
      </c>
      <c r="AX1514" s="12" t="s">
        <v>78</v>
      </c>
      <c r="AY1514" s="226" t="s">
        <v>210</v>
      </c>
    </row>
    <row r="1515" spans="2:65" s="1" customFormat="1" ht="16.5" customHeight="1">
      <c r="B1515" s="41"/>
      <c r="C1515" s="203" t="s">
        <v>2429</v>
      </c>
      <c r="D1515" s="203" t="s">
        <v>212</v>
      </c>
      <c r="E1515" s="204" t="s">
        <v>2430</v>
      </c>
      <c r="F1515" s="205" t="s">
        <v>2431</v>
      </c>
      <c r="G1515" s="206" t="s">
        <v>274</v>
      </c>
      <c r="H1515" s="207">
        <v>0.008</v>
      </c>
      <c r="I1515" s="208"/>
      <c r="J1515" s="209">
        <f>ROUND(I1515*H1515,2)</f>
        <v>0</v>
      </c>
      <c r="K1515" s="205" t="s">
        <v>216</v>
      </c>
      <c r="L1515" s="61"/>
      <c r="M1515" s="210" t="s">
        <v>21</v>
      </c>
      <c r="N1515" s="211" t="s">
        <v>42</v>
      </c>
      <c r="O1515" s="42"/>
      <c r="P1515" s="212">
        <f>O1515*H1515</f>
        <v>0</v>
      </c>
      <c r="Q1515" s="212">
        <v>0</v>
      </c>
      <c r="R1515" s="212">
        <f>Q1515*H1515</f>
        <v>0</v>
      </c>
      <c r="S1515" s="212">
        <v>0</v>
      </c>
      <c r="T1515" s="213">
        <f>S1515*H1515</f>
        <v>0</v>
      </c>
      <c r="AR1515" s="25" t="s">
        <v>291</v>
      </c>
      <c r="AT1515" s="25" t="s">
        <v>212</v>
      </c>
      <c r="AU1515" s="25" t="s">
        <v>80</v>
      </c>
      <c r="AY1515" s="25" t="s">
        <v>210</v>
      </c>
      <c r="BE1515" s="214">
        <f>IF(N1515="základní",J1515,0)</f>
        <v>0</v>
      </c>
      <c r="BF1515" s="214">
        <f>IF(N1515="snížená",J1515,0)</f>
        <v>0</v>
      </c>
      <c r="BG1515" s="214">
        <f>IF(N1515="zákl. přenesená",J1515,0)</f>
        <v>0</v>
      </c>
      <c r="BH1515" s="214">
        <f>IF(N1515="sníž. přenesená",J1515,0)</f>
        <v>0</v>
      </c>
      <c r="BI1515" s="214">
        <f>IF(N1515="nulová",J1515,0)</f>
        <v>0</v>
      </c>
      <c r="BJ1515" s="25" t="s">
        <v>78</v>
      </c>
      <c r="BK1515" s="214">
        <f>ROUND(I1515*H1515,2)</f>
        <v>0</v>
      </c>
      <c r="BL1515" s="25" t="s">
        <v>291</v>
      </c>
      <c r="BM1515" s="25" t="s">
        <v>2432</v>
      </c>
    </row>
    <row r="1516" spans="2:63" s="11" customFormat="1" ht="29.85" customHeight="1">
      <c r="B1516" s="187"/>
      <c r="C1516" s="188"/>
      <c r="D1516" s="189" t="s">
        <v>70</v>
      </c>
      <c r="E1516" s="201" t="s">
        <v>2433</v>
      </c>
      <c r="F1516" s="201" t="s">
        <v>2434</v>
      </c>
      <c r="G1516" s="188"/>
      <c r="H1516" s="188"/>
      <c r="I1516" s="191"/>
      <c r="J1516" s="202">
        <f>BK1516</f>
        <v>0</v>
      </c>
      <c r="K1516" s="188"/>
      <c r="L1516" s="193"/>
      <c r="M1516" s="194"/>
      <c r="N1516" s="195"/>
      <c r="O1516" s="195"/>
      <c r="P1516" s="196">
        <f>SUM(P1517:P1518)</f>
        <v>0</v>
      </c>
      <c r="Q1516" s="195"/>
      <c r="R1516" s="196">
        <f>SUM(R1517:R1518)</f>
        <v>0.014559999999999998</v>
      </c>
      <c r="S1516" s="195"/>
      <c r="T1516" s="197">
        <f>SUM(T1517:T1518)</f>
        <v>0</v>
      </c>
      <c r="AR1516" s="198" t="s">
        <v>80</v>
      </c>
      <c r="AT1516" s="199" t="s">
        <v>70</v>
      </c>
      <c r="AU1516" s="199" t="s">
        <v>78</v>
      </c>
      <c r="AY1516" s="198" t="s">
        <v>210</v>
      </c>
      <c r="BK1516" s="200">
        <f>SUM(BK1517:BK1518)</f>
        <v>0</v>
      </c>
    </row>
    <row r="1517" spans="2:65" s="1" customFormat="1" ht="25.5" customHeight="1">
      <c r="B1517" s="41"/>
      <c r="C1517" s="203" t="s">
        <v>2435</v>
      </c>
      <c r="D1517" s="203" t="s">
        <v>212</v>
      </c>
      <c r="E1517" s="204" t="s">
        <v>2436</v>
      </c>
      <c r="F1517" s="205" t="s">
        <v>2437</v>
      </c>
      <c r="G1517" s="206" t="s">
        <v>345</v>
      </c>
      <c r="H1517" s="207">
        <v>28</v>
      </c>
      <c r="I1517" s="208"/>
      <c r="J1517" s="209">
        <f>ROUND(I1517*H1517,2)</f>
        <v>0</v>
      </c>
      <c r="K1517" s="205" t="s">
        <v>216</v>
      </c>
      <c r="L1517" s="61"/>
      <c r="M1517" s="210" t="s">
        <v>21</v>
      </c>
      <c r="N1517" s="211" t="s">
        <v>42</v>
      </c>
      <c r="O1517" s="42"/>
      <c r="P1517" s="212">
        <f>O1517*H1517</f>
        <v>0</v>
      </c>
      <c r="Q1517" s="212">
        <v>0.00052</v>
      </c>
      <c r="R1517" s="212">
        <f>Q1517*H1517</f>
        <v>0.014559999999999998</v>
      </c>
      <c r="S1517" s="212">
        <v>0</v>
      </c>
      <c r="T1517" s="213">
        <f>S1517*H1517</f>
        <v>0</v>
      </c>
      <c r="AR1517" s="25" t="s">
        <v>291</v>
      </c>
      <c r="AT1517" s="25" t="s">
        <v>212</v>
      </c>
      <c r="AU1517" s="25" t="s">
        <v>80</v>
      </c>
      <c r="AY1517" s="25" t="s">
        <v>210</v>
      </c>
      <c r="BE1517" s="214">
        <f>IF(N1517="základní",J1517,0)</f>
        <v>0</v>
      </c>
      <c r="BF1517" s="214">
        <f>IF(N1517="snížená",J1517,0)</f>
        <v>0</v>
      </c>
      <c r="BG1517" s="214">
        <f>IF(N1517="zákl. přenesená",J1517,0)</f>
        <v>0</v>
      </c>
      <c r="BH1517" s="214">
        <f>IF(N1517="sníž. přenesená",J1517,0)</f>
        <v>0</v>
      </c>
      <c r="BI1517" s="214">
        <f>IF(N1517="nulová",J1517,0)</f>
        <v>0</v>
      </c>
      <c r="BJ1517" s="25" t="s">
        <v>78</v>
      </c>
      <c r="BK1517" s="214">
        <f>ROUND(I1517*H1517,2)</f>
        <v>0</v>
      </c>
      <c r="BL1517" s="25" t="s">
        <v>291</v>
      </c>
      <c r="BM1517" s="25" t="s">
        <v>2438</v>
      </c>
    </row>
    <row r="1518" spans="2:51" s="12" customFormat="1" ht="13.5">
      <c r="B1518" s="215"/>
      <c r="C1518" s="216"/>
      <c r="D1518" s="217" t="s">
        <v>219</v>
      </c>
      <c r="E1518" s="218" t="s">
        <v>21</v>
      </c>
      <c r="F1518" s="219" t="s">
        <v>2439</v>
      </c>
      <c r="G1518" s="216"/>
      <c r="H1518" s="220">
        <v>28</v>
      </c>
      <c r="I1518" s="221"/>
      <c r="J1518" s="216"/>
      <c r="K1518" s="216"/>
      <c r="L1518" s="222"/>
      <c r="M1518" s="223"/>
      <c r="N1518" s="224"/>
      <c r="O1518" s="224"/>
      <c r="P1518" s="224"/>
      <c r="Q1518" s="224"/>
      <c r="R1518" s="224"/>
      <c r="S1518" s="224"/>
      <c r="T1518" s="225"/>
      <c r="AT1518" s="226" t="s">
        <v>219</v>
      </c>
      <c r="AU1518" s="226" t="s">
        <v>80</v>
      </c>
      <c r="AV1518" s="12" t="s">
        <v>80</v>
      </c>
      <c r="AW1518" s="12" t="s">
        <v>35</v>
      </c>
      <c r="AX1518" s="12" t="s">
        <v>78</v>
      </c>
      <c r="AY1518" s="226" t="s">
        <v>210</v>
      </c>
    </row>
    <row r="1519" spans="2:63" s="11" customFormat="1" ht="29.85" customHeight="1">
      <c r="B1519" s="187"/>
      <c r="C1519" s="188"/>
      <c r="D1519" s="189" t="s">
        <v>70</v>
      </c>
      <c r="E1519" s="201" t="s">
        <v>2440</v>
      </c>
      <c r="F1519" s="201" t="s">
        <v>2441</v>
      </c>
      <c r="G1519" s="188"/>
      <c r="H1519" s="188"/>
      <c r="I1519" s="191"/>
      <c r="J1519" s="202">
        <f>BK1519</f>
        <v>0</v>
      </c>
      <c r="K1519" s="188"/>
      <c r="L1519" s="193"/>
      <c r="M1519" s="194"/>
      <c r="N1519" s="195"/>
      <c r="O1519" s="195"/>
      <c r="P1519" s="196">
        <f>SUM(P1520:P1522)</f>
        <v>0</v>
      </c>
      <c r="Q1519" s="195"/>
      <c r="R1519" s="196">
        <f>SUM(R1520:R1522)</f>
        <v>0.06358</v>
      </c>
      <c r="S1519" s="195"/>
      <c r="T1519" s="197">
        <f>SUM(T1520:T1522)</f>
        <v>0</v>
      </c>
      <c r="AR1519" s="198" t="s">
        <v>80</v>
      </c>
      <c r="AT1519" s="199" t="s">
        <v>70</v>
      </c>
      <c r="AU1519" s="199" t="s">
        <v>78</v>
      </c>
      <c r="AY1519" s="198" t="s">
        <v>210</v>
      </c>
      <c r="BK1519" s="200">
        <f>SUM(BK1520:BK1522)</f>
        <v>0</v>
      </c>
    </row>
    <row r="1520" spans="2:65" s="1" customFormat="1" ht="25.5" customHeight="1">
      <c r="B1520" s="41"/>
      <c r="C1520" s="203" t="s">
        <v>2442</v>
      </c>
      <c r="D1520" s="203" t="s">
        <v>212</v>
      </c>
      <c r="E1520" s="204" t="s">
        <v>2443</v>
      </c>
      <c r="F1520" s="205" t="s">
        <v>2444</v>
      </c>
      <c r="G1520" s="206" t="s">
        <v>1519</v>
      </c>
      <c r="H1520" s="207">
        <v>1</v>
      </c>
      <c r="I1520" s="208"/>
      <c r="J1520" s="209">
        <f>ROUND(I1520*H1520,2)</f>
        <v>0</v>
      </c>
      <c r="K1520" s="205" t="s">
        <v>216</v>
      </c>
      <c r="L1520" s="61"/>
      <c r="M1520" s="210" t="s">
        <v>21</v>
      </c>
      <c r="N1520" s="211" t="s">
        <v>42</v>
      </c>
      <c r="O1520" s="42"/>
      <c r="P1520" s="212">
        <f>O1520*H1520</f>
        <v>0</v>
      </c>
      <c r="Q1520" s="212">
        <v>0.06358</v>
      </c>
      <c r="R1520" s="212">
        <f>Q1520*H1520</f>
        <v>0.06358</v>
      </c>
      <c r="S1520" s="212">
        <v>0</v>
      </c>
      <c r="T1520" s="213">
        <f>S1520*H1520</f>
        <v>0</v>
      </c>
      <c r="AR1520" s="25" t="s">
        <v>291</v>
      </c>
      <c r="AT1520" s="25" t="s">
        <v>212</v>
      </c>
      <c r="AU1520" s="25" t="s">
        <v>80</v>
      </c>
      <c r="AY1520" s="25" t="s">
        <v>210</v>
      </c>
      <c r="BE1520" s="214">
        <f>IF(N1520="základní",J1520,0)</f>
        <v>0</v>
      </c>
      <c r="BF1520" s="214">
        <f>IF(N1520="snížená",J1520,0)</f>
        <v>0</v>
      </c>
      <c r="BG1520" s="214">
        <f>IF(N1520="zákl. přenesená",J1520,0)</f>
        <v>0</v>
      </c>
      <c r="BH1520" s="214">
        <f>IF(N1520="sníž. přenesená",J1520,0)</f>
        <v>0</v>
      </c>
      <c r="BI1520" s="214">
        <f>IF(N1520="nulová",J1520,0)</f>
        <v>0</v>
      </c>
      <c r="BJ1520" s="25" t="s">
        <v>78</v>
      </c>
      <c r="BK1520" s="214">
        <f>ROUND(I1520*H1520,2)</f>
        <v>0</v>
      </c>
      <c r="BL1520" s="25" t="s">
        <v>291</v>
      </c>
      <c r="BM1520" s="25" t="s">
        <v>2445</v>
      </c>
    </row>
    <row r="1521" spans="2:51" s="12" customFormat="1" ht="13.5">
      <c r="B1521" s="215"/>
      <c r="C1521" s="216"/>
      <c r="D1521" s="217" t="s">
        <v>219</v>
      </c>
      <c r="E1521" s="218" t="s">
        <v>21</v>
      </c>
      <c r="F1521" s="219" t="s">
        <v>2446</v>
      </c>
      <c r="G1521" s="216"/>
      <c r="H1521" s="220">
        <v>1</v>
      </c>
      <c r="I1521" s="221"/>
      <c r="J1521" s="216"/>
      <c r="K1521" s="216"/>
      <c r="L1521" s="222"/>
      <c r="M1521" s="223"/>
      <c r="N1521" s="224"/>
      <c r="O1521" s="224"/>
      <c r="P1521" s="224"/>
      <c r="Q1521" s="224"/>
      <c r="R1521" s="224"/>
      <c r="S1521" s="224"/>
      <c r="T1521" s="225"/>
      <c r="AT1521" s="226" t="s">
        <v>219</v>
      </c>
      <c r="AU1521" s="226" t="s">
        <v>80</v>
      </c>
      <c r="AV1521" s="12" t="s">
        <v>80</v>
      </c>
      <c r="AW1521" s="12" t="s">
        <v>35</v>
      </c>
      <c r="AX1521" s="12" t="s">
        <v>78</v>
      </c>
      <c r="AY1521" s="226" t="s">
        <v>210</v>
      </c>
    </row>
    <row r="1522" spans="2:65" s="1" customFormat="1" ht="16.5" customHeight="1">
      <c r="B1522" s="41"/>
      <c r="C1522" s="203" t="s">
        <v>2447</v>
      </c>
      <c r="D1522" s="203" t="s">
        <v>212</v>
      </c>
      <c r="E1522" s="204" t="s">
        <v>2448</v>
      </c>
      <c r="F1522" s="205" t="s">
        <v>2449</v>
      </c>
      <c r="G1522" s="206" t="s">
        <v>274</v>
      </c>
      <c r="H1522" s="207">
        <v>0.064</v>
      </c>
      <c r="I1522" s="208"/>
      <c r="J1522" s="209">
        <f>ROUND(I1522*H1522,2)</f>
        <v>0</v>
      </c>
      <c r="K1522" s="205" t="s">
        <v>216</v>
      </c>
      <c r="L1522" s="61"/>
      <c r="M1522" s="210" t="s">
        <v>21</v>
      </c>
      <c r="N1522" s="211" t="s">
        <v>42</v>
      </c>
      <c r="O1522" s="42"/>
      <c r="P1522" s="212">
        <f>O1522*H1522</f>
        <v>0</v>
      </c>
      <c r="Q1522" s="212">
        <v>0</v>
      </c>
      <c r="R1522" s="212">
        <f>Q1522*H1522</f>
        <v>0</v>
      </c>
      <c r="S1522" s="212">
        <v>0</v>
      </c>
      <c r="T1522" s="213">
        <f>S1522*H1522</f>
        <v>0</v>
      </c>
      <c r="AR1522" s="25" t="s">
        <v>291</v>
      </c>
      <c r="AT1522" s="25" t="s">
        <v>212</v>
      </c>
      <c r="AU1522" s="25" t="s">
        <v>80</v>
      </c>
      <c r="AY1522" s="25" t="s">
        <v>210</v>
      </c>
      <c r="BE1522" s="214">
        <f>IF(N1522="základní",J1522,0)</f>
        <v>0</v>
      </c>
      <c r="BF1522" s="214">
        <f>IF(N1522="snížená",J1522,0)</f>
        <v>0</v>
      </c>
      <c r="BG1522" s="214">
        <f>IF(N1522="zákl. přenesená",J1522,0)</f>
        <v>0</v>
      </c>
      <c r="BH1522" s="214">
        <f>IF(N1522="sníž. přenesená",J1522,0)</f>
        <v>0</v>
      </c>
      <c r="BI1522" s="214">
        <f>IF(N1522="nulová",J1522,0)</f>
        <v>0</v>
      </c>
      <c r="BJ1522" s="25" t="s">
        <v>78</v>
      </c>
      <c r="BK1522" s="214">
        <f>ROUND(I1522*H1522,2)</f>
        <v>0</v>
      </c>
      <c r="BL1522" s="25" t="s">
        <v>291</v>
      </c>
      <c r="BM1522" s="25" t="s">
        <v>2450</v>
      </c>
    </row>
    <row r="1523" spans="2:63" s="11" customFormat="1" ht="29.85" customHeight="1">
      <c r="B1523" s="187"/>
      <c r="C1523" s="188"/>
      <c r="D1523" s="189" t="s">
        <v>70</v>
      </c>
      <c r="E1523" s="201" t="s">
        <v>2451</v>
      </c>
      <c r="F1523" s="201" t="s">
        <v>2452</v>
      </c>
      <c r="G1523" s="188"/>
      <c r="H1523" s="188"/>
      <c r="I1523" s="191"/>
      <c r="J1523" s="202">
        <f>BK1523</f>
        <v>0</v>
      </c>
      <c r="K1523" s="188"/>
      <c r="L1523" s="193"/>
      <c r="M1523" s="194"/>
      <c r="N1523" s="195"/>
      <c r="O1523" s="195"/>
      <c r="P1523" s="196">
        <f>SUM(P1524:P1539)</f>
        <v>0</v>
      </c>
      <c r="Q1523" s="195"/>
      <c r="R1523" s="196">
        <f>SUM(R1524:R1539)</f>
        <v>0.045559999999999996</v>
      </c>
      <c r="S1523" s="195"/>
      <c r="T1523" s="197">
        <f>SUM(T1524:T1539)</f>
        <v>0</v>
      </c>
      <c r="AR1523" s="198" t="s">
        <v>80</v>
      </c>
      <c r="AT1523" s="199" t="s">
        <v>70</v>
      </c>
      <c r="AU1523" s="199" t="s">
        <v>78</v>
      </c>
      <c r="AY1523" s="198" t="s">
        <v>210</v>
      </c>
      <c r="BK1523" s="200">
        <f>SUM(BK1524:BK1539)</f>
        <v>0</v>
      </c>
    </row>
    <row r="1524" spans="2:65" s="1" customFormat="1" ht="16.5" customHeight="1">
      <c r="B1524" s="41"/>
      <c r="C1524" s="203" t="s">
        <v>2453</v>
      </c>
      <c r="D1524" s="203" t="s">
        <v>212</v>
      </c>
      <c r="E1524" s="204" t="s">
        <v>2454</v>
      </c>
      <c r="F1524" s="205" t="s">
        <v>2455</v>
      </c>
      <c r="G1524" s="206" t="s">
        <v>215</v>
      </c>
      <c r="H1524" s="207">
        <v>4</v>
      </c>
      <c r="I1524" s="208"/>
      <c r="J1524" s="209">
        <f>ROUND(I1524*H1524,2)</f>
        <v>0</v>
      </c>
      <c r="K1524" s="205" t="s">
        <v>216</v>
      </c>
      <c r="L1524" s="61"/>
      <c r="M1524" s="210" t="s">
        <v>21</v>
      </c>
      <c r="N1524" s="211" t="s">
        <v>42</v>
      </c>
      <c r="O1524" s="42"/>
      <c r="P1524" s="212">
        <f>O1524*H1524</f>
        <v>0</v>
      </c>
      <c r="Q1524" s="212">
        <v>0</v>
      </c>
      <c r="R1524" s="212">
        <f>Q1524*H1524</f>
        <v>0</v>
      </c>
      <c r="S1524" s="212">
        <v>0</v>
      </c>
      <c r="T1524" s="213">
        <f>S1524*H1524</f>
        <v>0</v>
      </c>
      <c r="AR1524" s="25" t="s">
        <v>291</v>
      </c>
      <c r="AT1524" s="25" t="s">
        <v>212</v>
      </c>
      <c r="AU1524" s="25" t="s">
        <v>80</v>
      </c>
      <c r="AY1524" s="25" t="s">
        <v>210</v>
      </c>
      <c r="BE1524" s="214">
        <f>IF(N1524="základní",J1524,0)</f>
        <v>0</v>
      </c>
      <c r="BF1524" s="214">
        <f>IF(N1524="snížená",J1524,0)</f>
        <v>0</v>
      </c>
      <c r="BG1524" s="214">
        <f>IF(N1524="zákl. přenesená",J1524,0)</f>
        <v>0</v>
      </c>
      <c r="BH1524" s="214">
        <f>IF(N1524="sníž. přenesená",J1524,0)</f>
        <v>0</v>
      </c>
      <c r="BI1524" s="214">
        <f>IF(N1524="nulová",J1524,0)</f>
        <v>0</v>
      </c>
      <c r="BJ1524" s="25" t="s">
        <v>78</v>
      </c>
      <c r="BK1524" s="214">
        <f>ROUND(I1524*H1524,2)</f>
        <v>0</v>
      </c>
      <c r="BL1524" s="25" t="s">
        <v>291</v>
      </c>
      <c r="BM1524" s="25" t="s">
        <v>2456</v>
      </c>
    </row>
    <row r="1525" spans="2:51" s="12" customFormat="1" ht="13.5">
      <c r="B1525" s="215"/>
      <c r="C1525" s="216"/>
      <c r="D1525" s="217" t="s">
        <v>219</v>
      </c>
      <c r="E1525" s="218" t="s">
        <v>21</v>
      </c>
      <c r="F1525" s="219" t="s">
        <v>1358</v>
      </c>
      <c r="G1525" s="216"/>
      <c r="H1525" s="220">
        <v>2</v>
      </c>
      <c r="I1525" s="221"/>
      <c r="J1525" s="216"/>
      <c r="K1525" s="216"/>
      <c r="L1525" s="222"/>
      <c r="M1525" s="223"/>
      <c r="N1525" s="224"/>
      <c r="O1525" s="224"/>
      <c r="P1525" s="224"/>
      <c r="Q1525" s="224"/>
      <c r="R1525" s="224"/>
      <c r="S1525" s="224"/>
      <c r="T1525" s="225"/>
      <c r="AT1525" s="226" t="s">
        <v>219</v>
      </c>
      <c r="AU1525" s="226" t="s">
        <v>80</v>
      </c>
      <c r="AV1525" s="12" t="s">
        <v>80</v>
      </c>
      <c r="AW1525" s="12" t="s">
        <v>35</v>
      </c>
      <c r="AX1525" s="12" t="s">
        <v>71</v>
      </c>
      <c r="AY1525" s="226" t="s">
        <v>210</v>
      </c>
    </row>
    <row r="1526" spans="2:51" s="12" customFormat="1" ht="13.5">
      <c r="B1526" s="215"/>
      <c r="C1526" s="216"/>
      <c r="D1526" s="217" t="s">
        <v>219</v>
      </c>
      <c r="E1526" s="218" t="s">
        <v>21</v>
      </c>
      <c r="F1526" s="219" t="s">
        <v>2457</v>
      </c>
      <c r="G1526" s="216"/>
      <c r="H1526" s="220">
        <v>2</v>
      </c>
      <c r="I1526" s="221"/>
      <c r="J1526" s="216"/>
      <c r="K1526" s="216"/>
      <c r="L1526" s="222"/>
      <c r="M1526" s="223"/>
      <c r="N1526" s="224"/>
      <c r="O1526" s="224"/>
      <c r="P1526" s="224"/>
      <c r="Q1526" s="224"/>
      <c r="R1526" s="224"/>
      <c r="S1526" s="224"/>
      <c r="T1526" s="225"/>
      <c r="AT1526" s="226" t="s">
        <v>219</v>
      </c>
      <c r="AU1526" s="226" t="s">
        <v>80</v>
      </c>
      <c r="AV1526" s="12" t="s">
        <v>80</v>
      </c>
      <c r="AW1526" s="12" t="s">
        <v>35</v>
      </c>
      <c r="AX1526" s="12" t="s">
        <v>71</v>
      </c>
      <c r="AY1526" s="226" t="s">
        <v>210</v>
      </c>
    </row>
    <row r="1527" spans="2:51" s="13" customFormat="1" ht="13.5">
      <c r="B1527" s="227"/>
      <c r="C1527" s="228"/>
      <c r="D1527" s="217" t="s">
        <v>219</v>
      </c>
      <c r="E1527" s="229" t="s">
        <v>21</v>
      </c>
      <c r="F1527" s="230" t="s">
        <v>240</v>
      </c>
      <c r="G1527" s="228"/>
      <c r="H1527" s="231">
        <v>4</v>
      </c>
      <c r="I1527" s="232"/>
      <c r="J1527" s="228"/>
      <c r="K1527" s="228"/>
      <c r="L1527" s="233"/>
      <c r="M1527" s="234"/>
      <c r="N1527" s="235"/>
      <c r="O1527" s="235"/>
      <c r="P1527" s="235"/>
      <c r="Q1527" s="235"/>
      <c r="R1527" s="235"/>
      <c r="S1527" s="235"/>
      <c r="T1527" s="236"/>
      <c r="AT1527" s="237" t="s">
        <v>219</v>
      </c>
      <c r="AU1527" s="237" t="s">
        <v>80</v>
      </c>
      <c r="AV1527" s="13" t="s">
        <v>217</v>
      </c>
      <c r="AW1527" s="13" t="s">
        <v>35</v>
      </c>
      <c r="AX1527" s="13" t="s">
        <v>78</v>
      </c>
      <c r="AY1527" s="237" t="s">
        <v>210</v>
      </c>
    </row>
    <row r="1528" spans="2:65" s="1" customFormat="1" ht="16.5" customHeight="1">
      <c r="B1528" s="41"/>
      <c r="C1528" s="238" t="s">
        <v>2458</v>
      </c>
      <c r="D1528" s="238" t="s">
        <v>302</v>
      </c>
      <c r="E1528" s="239" t="s">
        <v>2459</v>
      </c>
      <c r="F1528" s="240" t="s">
        <v>2460</v>
      </c>
      <c r="G1528" s="241" t="s">
        <v>215</v>
      </c>
      <c r="H1528" s="242">
        <v>4</v>
      </c>
      <c r="I1528" s="243"/>
      <c r="J1528" s="244">
        <f>ROUND(I1528*H1528,2)</f>
        <v>0</v>
      </c>
      <c r="K1528" s="240" t="s">
        <v>216</v>
      </c>
      <c r="L1528" s="245"/>
      <c r="M1528" s="246" t="s">
        <v>21</v>
      </c>
      <c r="N1528" s="247" t="s">
        <v>42</v>
      </c>
      <c r="O1528" s="42"/>
      <c r="P1528" s="212">
        <f>O1528*H1528</f>
        <v>0</v>
      </c>
      <c r="Q1528" s="212">
        <v>0.00047</v>
      </c>
      <c r="R1528" s="212">
        <f>Q1528*H1528</f>
        <v>0.00188</v>
      </c>
      <c r="S1528" s="212">
        <v>0</v>
      </c>
      <c r="T1528" s="213">
        <f>S1528*H1528</f>
        <v>0</v>
      </c>
      <c r="AR1528" s="25" t="s">
        <v>372</v>
      </c>
      <c r="AT1528" s="25" t="s">
        <v>302</v>
      </c>
      <c r="AU1528" s="25" t="s">
        <v>80</v>
      </c>
      <c r="AY1528" s="25" t="s">
        <v>210</v>
      </c>
      <c r="BE1528" s="214">
        <f>IF(N1528="základní",J1528,0)</f>
        <v>0</v>
      </c>
      <c r="BF1528" s="214">
        <f>IF(N1528="snížená",J1528,0)</f>
        <v>0</v>
      </c>
      <c r="BG1528" s="214">
        <f>IF(N1528="zákl. přenesená",J1528,0)</f>
        <v>0</v>
      </c>
      <c r="BH1528" s="214">
        <f>IF(N1528="sníž. přenesená",J1528,0)</f>
        <v>0</v>
      </c>
      <c r="BI1528" s="214">
        <f>IF(N1528="nulová",J1528,0)</f>
        <v>0</v>
      </c>
      <c r="BJ1528" s="25" t="s">
        <v>78</v>
      </c>
      <c r="BK1528" s="214">
        <f>ROUND(I1528*H1528,2)</f>
        <v>0</v>
      </c>
      <c r="BL1528" s="25" t="s">
        <v>291</v>
      </c>
      <c r="BM1528" s="25" t="s">
        <v>2461</v>
      </c>
    </row>
    <row r="1529" spans="2:65" s="1" customFormat="1" ht="16.5" customHeight="1">
      <c r="B1529" s="41"/>
      <c r="C1529" s="203" t="s">
        <v>2462</v>
      </c>
      <c r="D1529" s="203" t="s">
        <v>212</v>
      </c>
      <c r="E1529" s="204" t="s">
        <v>2463</v>
      </c>
      <c r="F1529" s="205" t="s">
        <v>2464</v>
      </c>
      <c r="G1529" s="206" t="s">
        <v>215</v>
      </c>
      <c r="H1529" s="207">
        <v>12</v>
      </c>
      <c r="I1529" s="208"/>
      <c r="J1529" s="209">
        <f>ROUND(I1529*H1529,2)</f>
        <v>0</v>
      </c>
      <c r="K1529" s="205" t="s">
        <v>216</v>
      </c>
      <c r="L1529" s="61"/>
      <c r="M1529" s="210" t="s">
        <v>21</v>
      </c>
      <c r="N1529" s="211" t="s">
        <v>42</v>
      </c>
      <c r="O1529" s="42"/>
      <c r="P1529" s="212">
        <f>O1529*H1529</f>
        <v>0</v>
      </c>
      <c r="Q1529" s="212">
        <v>0</v>
      </c>
      <c r="R1529" s="212">
        <f>Q1529*H1529</f>
        <v>0</v>
      </c>
      <c r="S1529" s="212">
        <v>0</v>
      </c>
      <c r="T1529" s="213">
        <f>S1529*H1529</f>
        <v>0</v>
      </c>
      <c r="AR1529" s="25" t="s">
        <v>291</v>
      </c>
      <c r="AT1529" s="25" t="s">
        <v>212</v>
      </c>
      <c r="AU1529" s="25" t="s">
        <v>80</v>
      </c>
      <c r="AY1529" s="25" t="s">
        <v>210</v>
      </c>
      <c r="BE1529" s="214">
        <f>IF(N1529="základní",J1529,0)</f>
        <v>0</v>
      </c>
      <c r="BF1529" s="214">
        <f>IF(N1529="snížená",J1529,0)</f>
        <v>0</v>
      </c>
      <c r="BG1529" s="214">
        <f>IF(N1529="zákl. přenesená",J1529,0)</f>
        <v>0</v>
      </c>
      <c r="BH1529" s="214">
        <f>IF(N1529="sníž. přenesená",J1529,0)</f>
        <v>0</v>
      </c>
      <c r="BI1529" s="214">
        <f>IF(N1529="nulová",J1529,0)</f>
        <v>0</v>
      </c>
      <c r="BJ1529" s="25" t="s">
        <v>78</v>
      </c>
      <c r="BK1529" s="214">
        <f>ROUND(I1529*H1529,2)</f>
        <v>0</v>
      </c>
      <c r="BL1529" s="25" t="s">
        <v>291</v>
      </c>
      <c r="BM1529" s="25" t="s">
        <v>2465</v>
      </c>
    </row>
    <row r="1530" spans="2:51" s="12" customFormat="1" ht="13.5">
      <c r="B1530" s="215"/>
      <c r="C1530" s="216"/>
      <c r="D1530" s="217" t="s">
        <v>219</v>
      </c>
      <c r="E1530" s="218" t="s">
        <v>21</v>
      </c>
      <c r="F1530" s="219" t="s">
        <v>2466</v>
      </c>
      <c r="G1530" s="216"/>
      <c r="H1530" s="220">
        <v>6</v>
      </c>
      <c r="I1530" s="221"/>
      <c r="J1530" s="216"/>
      <c r="K1530" s="216"/>
      <c r="L1530" s="222"/>
      <c r="M1530" s="223"/>
      <c r="N1530" s="224"/>
      <c r="O1530" s="224"/>
      <c r="P1530" s="224"/>
      <c r="Q1530" s="224"/>
      <c r="R1530" s="224"/>
      <c r="S1530" s="224"/>
      <c r="T1530" s="225"/>
      <c r="AT1530" s="226" t="s">
        <v>219</v>
      </c>
      <c r="AU1530" s="226" t="s">
        <v>80</v>
      </c>
      <c r="AV1530" s="12" t="s">
        <v>80</v>
      </c>
      <c r="AW1530" s="12" t="s">
        <v>35</v>
      </c>
      <c r="AX1530" s="12" t="s">
        <v>71</v>
      </c>
      <c r="AY1530" s="226" t="s">
        <v>210</v>
      </c>
    </row>
    <row r="1531" spans="2:51" s="12" customFormat="1" ht="13.5">
      <c r="B1531" s="215"/>
      <c r="C1531" s="216"/>
      <c r="D1531" s="217" t="s">
        <v>219</v>
      </c>
      <c r="E1531" s="218" t="s">
        <v>21</v>
      </c>
      <c r="F1531" s="219" t="s">
        <v>2467</v>
      </c>
      <c r="G1531" s="216"/>
      <c r="H1531" s="220">
        <v>6</v>
      </c>
      <c r="I1531" s="221"/>
      <c r="J1531" s="216"/>
      <c r="K1531" s="216"/>
      <c r="L1531" s="222"/>
      <c r="M1531" s="223"/>
      <c r="N1531" s="224"/>
      <c r="O1531" s="224"/>
      <c r="P1531" s="224"/>
      <c r="Q1531" s="224"/>
      <c r="R1531" s="224"/>
      <c r="S1531" s="224"/>
      <c r="T1531" s="225"/>
      <c r="AT1531" s="226" t="s">
        <v>219</v>
      </c>
      <c r="AU1531" s="226" t="s">
        <v>80</v>
      </c>
      <c r="AV1531" s="12" t="s">
        <v>80</v>
      </c>
      <c r="AW1531" s="12" t="s">
        <v>35</v>
      </c>
      <c r="AX1531" s="12" t="s">
        <v>71</v>
      </c>
      <c r="AY1531" s="226" t="s">
        <v>210</v>
      </c>
    </row>
    <row r="1532" spans="2:51" s="13" customFormat="1" ht="13.5">
      <c r="B1532" s="227"/>
      <c r="C1532" s="228"/>
      <c r="D1532" s="217" t="s">
        <v>219</v>
      </c>
      <c r="E1532" s="229" t="s">
        <v>21</v>
      </c>
      <c r="F1532" s="230" t="s">
        <v>240</v>
      </c>
      <c r="G1532" s="228"/>
      <c r="H1532" s="231">
        <v>12</v>
      </c>
      <c r="I1532" s="232"/>
      <c r="J1532" s="228"/>
      <c r="K1532" s="228"/>
      <c r="L1532" s="233"/>
      <c r="M1532" s="234"/>
      <c r="N1532" s="235"/>
      <c r="O1532" s="235"/>
      <c r="P1532" s="235"/>
      <c r="Q1532" s="235"/>
      <c r="R1532" s="235"/>
      <c r="S1532" s="235"/>
      <c r="T1532" s="236"/>
      <c r="AT1532" s="237" t="s">
        <v>219</v>
      </c>
      <c r="AU1532" s="237" t="s">
        <v>80</v>
      </c>
      <c r="AV1532" s="13" t="s">
        <v>217</v>
      </c>
      <c r="AW1532" s="13" t="s">
        <v>35</v>
      </c>
      <c r="AX1532" s="13" t="s">
        <v>78</v>
      </c>
      <c r="AY1532" s="237" t="s">
        <v>210</v>
      </c>
    </row>
    <row r="1533" spans="2:65" s="1" customFormat="1" ht="16.5" customHeight="1">
      <c r="B1533" s="41"/>
      <c r="C1533" s="238" t="s">
        <v>2468</v>
      </c>
      <c r="D1533" s="238" t="s">
        <v>302</v>
      </c>
      <c r="E1533" s="239" t="s">
        <v>2469</v>
      </c>
      <c r="F1533" s="240" t="s">
        <v>2470</v>
      </c>
      <c r="G1533" s="241" t="s">
        <v>1472</v>
      </c>
      <c r="H1533" s="242">
        <v>12</v>
      </c>
      <c r="I1533" s="243"/>
      <c r="J1533" s="244">
        <f>ROUND(I1533*H1533,2)</f>
        <v>0</v>
      </c>
      <c r="K1533" s="240" t="s">
        <v>21</v>
      </c>
      <c r="L1533" s="245"/>
      <c r="M1533" s="246" t="s">
        <v>21</v>
      </c>
      <c r="N1533" s="247" t="s">
        <v>42</v>
      </c>
      <c r="O1533" s="42"/>
      <c r="P1533" s="212">
        <f>O1533*H1533</f>
        <v>0</v>
      </c>
      <c r="Q1533" s="212">
        <v>0</v>
      </c>
      <c r="R1533" s="212">
        <f>Q1533*H1533</f>
        <v>0</v>
      </c>
      <c r="S1533" s="212">
        <v>0</v>
      </c>
      <c r="T1533" s="213">
        <f>S1533*H1533</f>
        <v>0</v>
      </c>
      <c r="AR1533" s="25" t="s">
        <v>372</v>
      </c>
      <c r="AT1533" s="25" t="s">
        <v>302</v>
      </c>
      <c r="AU1533" s="25" t="s">
        <v>80</v>
      </c>
      <c r="AY1533" s="25" t="s">
        <v>210</v>
      </c>
      <c r="BE1533" s="214">
        <f>IF(N1533="základní",J1533,0)</f>
        <v>0</v>
      </c>
      <c r="BF1533" s="214">
        <f>IF(N1533="snížená",J1533,0)</f>
        <v>0</v>
      </c>
      <c r="BG1533" s="214">
        <f>IF(N1533="zákl. přenesená",J1533,0)</f>
        <v>0</v>
      </c>
      <c r="BH1533" s="214">
        <f>IF(N1533="sníž. přenesená",J1533,0)</f>
        <v>0</v>
      </c>
      <c r="BI1533" s="214">
        <f>IF(N1533="nulová",J1533,0)</f>
        <v>0</v>
      </c>
      <c r="BJ1533" s="25" t="s">
        <v>78</v>
      </c>
      <c r="BK1533" s="214">
        <f>ROUND(I1533*H1533,2)</f>
        <v>0</v>
      </c>
      <c r="BL1533" s="25" t="s">
        <v>291</v>
      </c>
      <c r="BM1533" s="25" t="s">
        <v>2471</v>
      </c>
    </row>
    <row r="1534" spans="2:65" s="1" customFormat="1" ht="16.5" customHeight="1">
      <c r="B1534" s="41"/>
      <c r="C1534" s="203" t="s">
        <v>2472</v>
      </c>
      <c r="D1534" s="203" t="s">
        <v>212</v>
      </c>
      <c r="E1534" s="204" t="s">
        <v>2473</v>
      </c>
      <c r="F1534" s="205" t="s">
        <v>2474</v>
      </c>
      <c r="G1534" s="206" t="s">
        <v>345</v>
      </c>
      <c r="H1534" s="207">
        <v>14</v>
      </c>
      <c r="I1534" s="208"/>
      <c r="J1534" s="209">
        <f>ROUND(I1534*H1534,2)</f>
        <v>0</v>
      </c>
      <c r="K1534" s="205" t="s">
        <v>216</v>
      </c>
      <c r="L1534" s="61"/>
      <c r="M1534" s="210" t="s">
        <v>21</v>
      </c>
      <c r="N1534" s="211" t="s">
        <v>42</v>
      </c>
      <c r="O1534" s="42"/>
      <c r="P1534" s="212">
        <f>O1534*H1534</f>
        <v>0</v>
      </c>
      <c r="Q1534" s="212">
        <v>0.00312</v>
      </c>
      <c r="R1534" s="212">
        <f>Q1534*H1534</f>
        <v>0.04368</v>
      </c>
      <c r="S1534" s="212">
        <v>0</v>
      </c>
      <c r="T1534" s="213">
        <f>S1534*H1534</f>
        <v>0</v>
      </c>
      <c r="AR1534" s="25" t="s">
        <v>291</v>
      </c>
      <c r="AT1534" s="25" t="s">
        <v>212</v>
      </c>
      <c r="AU1534" s="25" t="s">
        <v>80</v>
      </c>
      <c r="AY1534" s="25" t="s">
        <v>210</v>
      </c>
      <c r="BE1534" s="214">
        <f>IF(N1534="základní",J1534,0)</f>
        <v>0</v>
      </c>
      <c r="BF1534" s="214">
        <f>IF(N1534="snížená",J1534,0)</f>
        <v>0</v>
      </c>
      <c r="BG1534" s="214">
        <f>IF(N1534="zákl. přenesená",J1534,0)</f>
        <v>0</v>
      </c>
      <c r="BH1534" s="214">
        <f>IF(N1534="sníž. přenesená",J1534,0)</f>
        <v>0</v>
      </c>
      <c r="BI1534" s="214">
        <f>IF(N1534="nulová",J1534,0)</f>
        <v>0</v>
      </c>
      <c r="BJ1534" s="25" t="s">
        <v>78</v>
      </c>
      <c r="BK1534" s="214">
        <f>ROUND(I1534*H1534,2)</f>
        <v>0</v>
      </c>
      <c r="BL1534" s="25" t="s">
        <v>291</v>
      </c>
      <c r="BM1534" s="25" t="s">
        <v>2475</v>
      </c>
    </row>
    <row r="1535" spans="2:51" s="12" customFormat="1" ht="13.5">
      <c r="B1535" s="215"/>
      <c r="C1535" s="216"/>
      <c r="D1535" s="217" t="s">
        <v>219</v>
      </c>
      <c r="E1535" s="218" t="s">
        <v>21</v>
      </c>
      <c r="F1535" s="219" t="s">
        <v>2476</v>
      </c>
      <c r="G1535" s="216"/>
      <c r="H1535" s="220">
        <v>5.6</v>
      </c>
      <c r="I1535" s="221"/>
      <c r="J1535" s="216"/>
      <c r="K1535" s="216"/>
      <c r="L1535" s="222"/>
      <c r="M1535" s="223"/>
      <c r="N1535" s="224"/>
      <c r="O1535" s="224"/>
      <c r="P1535" s="224"/>
      <c r="Q1535" s="224"/>
      <c r="R1535" s="224"/>
      <c r="S1535" s="224"/>
      <c r="T1535" s="225"/>
      <c r="AT1535" s="226" t="s">
        <v>219</v>
      </c>
      <c r="AU1535" s="226" t="s">
        <v>80</v>
      </c>
      <c r="AV1535" s="12" t="s">
        <v>80</v>
      </c>
      <c r="AW1535" s="12" t="s">
        <v>35</v>
      </c>
      <c r="AX1535" s="12" t="s">
        <v>71</v>
      </c>
      <c r="AY1535" s="226" t="s">
        <v>210</v>
      </c>
    </row>
    <row r="1536" spans="2:51" s="12" customFormat="1" ht="13.5">
      <c r="B1536" s="215"/>
      <c r="C1536" s="216"/>
      <c r="D1536" s="217" t="s">
        <v>219</v>
      </c>
      <c r="E1536" s="218" t="s">
        <v>21</v>
      </c>
      <c r="F1536" s="219" t="s">
        <v>2477</v>
      </c>
      <c r="G1536" s="216"/>
      <c r="H1536" s="220">
        <v>8.4</v>
      </c>
      <c r="I1536" s="221"/>
      <c r="J1536" s="216"/>
      <c r="K1536" s="216"/>
      <c r="L1536" s="222"/>
      <c r="M1536" s="223"/>
      <c r="N1536" s="224"/>
      <c r="O1536" s="224"/>
      <c r="P1536" s="224"/>
      <c r="Q1536" s="224"/>
      <c r="R1536" s="224"/>
      <c r="S1536" s="224"/>
      <c r="T1536" s="225"/>
      <c r="AT1536" s="226" t="s">
        <v>219</v>
      </c>
      <c r="AU1536" s="226" t="s">
        <v>80</v>
      </c>
      <c r="AV1536" s="12" t="s">
        <v>80</v>
      </c>
      <c r="AW1536" s="12" t="s">
        <v>35</v>
      </c>
      <c r="AX1536" s="12" t="s">
        <v>71</v>
      </c>
      <c r="AY1536" s="226" t="s">
        <v>210</v>
      </c>
    </row>
    <row r="1537" spans="2:51" s="13" customFormat="1" ht="13.5">
      <c r="B1537" s="227"/>
      <c r="C1537" s="228"/>
      <c r="D1537" s="217" t="s">
        <v>219</v>
      </c>
      <c r="E1537" s="229" t="s">
        <v>21</v>
      </c>
      <c r="F1537" s="230" t="s">
        <v>240</v>
      </c>
      <c r="G1537" s="228"/>
      <c r="H1537" s="231">
        <v>14</v>
      </c>
      <c r="I1537" s="232"/>
      <c r="J1537" s="228"/>
      <c r="K1537" s="228"/>
      <c r="L1537" s="233"/>
      <c r="M1537" s="234"/>
      <c r="N1537" s="235"/>
      <c r="O1537" s="235"/>
      <c r="P1537" s="235"/>
      <c r="Q1537" s="235"/>
      <c r="R1537" s="235"/>
      <c r="S1537" s="235"/>
      <c r="T1537" s="236"/>
      <c r="AT1537" s="237" t="s">
        <v>219</v>
      </c>
      <c r="AU1537" s="237" t="s">
        <v>80</v>
      </c>
      <c r="AV1537" s="13" t="s">
        <v>217</v>
      </c>
      <c r="AW1537" s="13" t="s">
        <v>35</v>
      </c>
      <c r="AX1537" s="13" t="s">
        <v>78</v>
      </c>
      <c r="AY1537" s="237" t="s">
        <v>210</v>
      </c>
    </row>
    <row r="1538" spans="2:65" s="1" customFormat="1" ht="16.5" customHeight="1">
      <c r="B1538" s="41"/>
      <c r="C1538" s="203" t="s">
        <v>2478</v>
      </c>
      <c r="D1538" s="203" t="s">
        <v>212</v>
      </c>
      <c r="E1538" s="204" t="s">
        <v>2479</v>
      </c>
      <c r="F1538" s="205" t="s">
        <v>2480</v>
      </c>
      <c r="G1538" s="206" t="s">
        <v>274</v>
      </c>
      <c r="H1538" s="207">
        <v>0.046</v>
      </c>
      <c r="I1538" s="208"/>
      <c r="J1538" s="209">
        <f>ROUND(I1538*H1538,2)</f>
        <v>0</v>
      </c>
      <c r="K1538" s="205" t="s">
        <v>216</v>
      </c>
      <c r="L1538" s="61"/>
      <c r="M1538" s="210" t="s">
        <v>21</v>
      </c>
      <c r="N1538" s="211" t="s">
        <v>42</v>
      </c>
      <c r="O1538" s="42"/>
      <c r="P1538" s="212">
        <f>O1538*H1538</f>
        <v>0</v>
      </c>
      <c r="Q1538" s="212">
        <v>0</v>
      </c>
      <c r="R1538" s="212">
        <f>Q1538*H1538</f>
        <v>0</v>
      </c>
      <c r="S1538" s="212">
        <v>0</v>
      </c>
      <c r="T1538" s="213">
        <f>S1538*H1538</f>
        <v>0</v>
      </c>
      <c r="AR1538" s="25" t="s">
        <v>291</v>
      </c>
      <c r="AT1538" s="25" t="s">
        <v>212</v>
      </c>
      <c r="AU1538" s="25" t="s">
        <v>80</v>
      </c>
      <c r="AY1538" s="25" t="s">
        <v>210</v>
      </c>
      <c r="BE1538" s="214">
        <f>IF(N1538="základní",J1538,0)</f>
        <v>0</v>
      </c>
      <c r="BF1538" s="214">
        <f>IF(N1538="snížená",J1538,0)</f>
        <v>0</v>
      </c>
      <c r="BG1538" s="214">
        <f>IF(N1538="zákl. přenesená",J1538,0)</f>
        <v>0</v>
      </c>
      <c r="BH1538" s="214">
        <f>IF(N1538="sníž. přenesená",J1538,0)</f>
        <v>0</v>
      </c>
      <c r="BI1538" s="214">
        <f>IF(N1538="nulová",J1538,0)</f>
        <v>0</v>
      </c>
      <c r="BJ1538" s="25" t="s">
        <v>78</v>
      </c>
      <c r="BK1538" s="214">
        <f>ROUND(I1538*H1538,2)</f>
        <v>0</v>
      </c>
      <c r="BL1538" s="25" t="s">
        <v>291</v>
      </c>
      <c r="BM1538" s="25" t="s">
        <v>2481</v>
      </c>
    </row>
    <row r="1539" spans="2:65" s="1" customFormat="1" ht="16.5" customHeight="1">
      <c r="B1539" s="41"/>
      <c r="C1539" s="203" t="s">
        <v>2482</v>
      </c>
      <c r="D1539" s="203" t="s">
        <v>212</v>
      </c>
      <c r="E1539" s="204" t="s">
        <v>2483</v>
      </c>
      <c r="F1539" s="205" t="s">
        <v>2484</v>
      </c>
      <c r="G1539" s="206" t="s">
        <v>274</v>
      </c>
      <c r="H1539" s="207">
        <v>0.046</v>
      </c>
      <c r="I1539" s="208"/>
      <c r="J1539" s="209">
        <f>ROUND(I1539*H1539,2)</f>
        <v>0</v>
      </c>
      <c r="K1539" s="205" t="s">
        <v>216</v>
      </c>
      <c r="L1539" s="61"/>
      <c r="M1539" s="210" t="s">
        <v>21</v>
      </c>
      <c r="N1539" s="211" t="s">
        <v>42</v>
      </c>
      <c r="O1539" s="42"/>
      <c r="P1539" s="212">
        <f>O1539*H1539</f>
        <v>0</v>
      </c>
      <c r="Q1539" s="212">
        <v>0</v>
      </c>
      <c r="R1539" s="212">
        <f>Q1539*H1539</f>
        <v>0</v>
      </c>
      <c r="S1539" s="212">
        <v>0</v>
      </c>
      <c r="T1539" s="213">
        <f>S1539*H1539</f>
        <v>0</v>
      </c>
      <c r="AR1539" s="25" t="s">
        <v>291</v>
      </c>
      <c r="AT1539" s="25" t="s">
        <v>212</v>
      </c>
      <c r="AU1539" s="25" t="s">
        <v>80</v>
      </c>
      <c r="AY1539" s="25" t="s">
        <v>210</v>
      </c>
      <c r="BE1539" s="214">
        <f>IF(N1539="základní",J1539,0)</f>
        <v>0</v>
      </c>
      <c r="BF1539" s="214">
        <f>IF(N1539="snížená",J1539,0)</f>
        <v>0</v>
      </c>
      <c r="BG1539" s="214">
        <f>IF(N1539="zákl. přenesená",J1539,0)</f>
        <v>0</v>
      </c>
      <c r="BH1539" s="214">
        <f>IF(N1539="sníž. přenesená",J1539,0)</f>
        <v>0</v>
      </c>
      <c r="BI1539" s="214">
        <f>IF(N1539="nulová",J1539,0)</f>
        <v>0</v>
      </c>
      <c r="BJ1539" s="25" t="s">
        <v>78</v>
      </c>
      <c r="BK1539" s="214">
        <f>ROUND(I1539*H1539,2)</f>
        <v>0</v>
      </c>
      <c r="BL1539" s="25" t="s">
        <v>291</v>
      </c>
      <c r="BM1539" s="25" t="s">
        <v>2485</v>
      </c>
    </row>
    <row r="1540" spans="2:63" s="11" customFormat="1" ht="29.85" customHeight="1">
      <c r="B1540" s="187"/>
      <c r="C1540" s="188"/>
      <c r="D1540" s="189" t="s">
        <v>70</v>
      </c>
      <c r="E1540" s="201" t="s">
        <v>2486</v>
      </c>
      <c r="F1540" s="201" t="s">
        <v>2487</v>
      </c>
      <c r="G1540" s="188"/>
      <c r="H1540" s="188"/>
      <c r="I1540" s="191"/>
      <c r="J1540" s="202">
        <f>BK1540</f>
        <v>0</v>
      </c>
      <c r="K1540" s="188"/>
      <c r="L1540" s="193"/>
      <c r="M1540" s="194"/>
      <c r="N1540" s="195"/>
      <c r="O1540" s="195"/>
      <c r="P1540" s="196">
        <f>SUM(P1541:P1643)</f>
        <v>0</v>
      </c>
      <c r="Q1540" s="195"/>
      <c r="R1540" s="196">
        <f>SUM(R1541:R1643)</f>
        <v>9.112701750000001</v>
      </c>
      <c r="S1540" s="195"/>
      <c r="T1540" s="197">
        <f>SUM(T1541:T1643)</f>
        <v>11.341128880000001</v>
      </c>
      <c r="AR1540" s="198" t="s">
        <v>80</v>
      </c>
      <c r="AT1540" s="199" t="s">
        <v>70</v>
      </c>
      <c r="AU1540" s="199" t="s">
        <v>78</v>
      </c>
      <c r="AY1540" s="198" t="s">
        <v>210</v>
      </c>
      <c r="BK1540" s="200">
        <f>SUM(BK1541:BK1643)</f>
        <v>0</v>
      </c>
    </row>
    <row r="1541" spans="2:65" s="1" customFormat="1" ht="16.5" customHeight="1">
      <c r="B1541" s="41"/>
      <c r="C1541" s="203" t="s">
        <v>2488</v>
      </c>
      <c r="D1541" s="203" t="s">
        <v>212</v>
      </c>
      <c r="E1541" s="204" t="s">
        <v>2489</v>
      </c>
      <c r="F1541" s="205" t="s">
        <v>2490</v>
      </c>
      <c r="G1541" s="206" t="s">
        <v>226</v>
      </c>
      <c r="H1541" s="207">
        <v>39.858</v>
      </c>
      <c r="I1541" s="208"/>
      <c r="J1541" s="209">
        <f>ROUND(I1541*H1541,2)</f>
        <v>0</v>
      </c>
      <c r="K1541" s="205" t="s">
        <v>216</v>
      </c>
      <c r="L1541" s="61"/>
      <c r="M1541" s="210" t="s">
        <v>21</v>
      </c>
      <c r="N1541" s="211" t="s">
        <v>42</v>
      </c>
      <c r="O1541" s="42"/>
      <c r="P1541" s="212">
        <f>O1541*H1541</f>
        <v>0</v>
      </c>
      <c r="Q1541" s="212">
        <v>0</v>
      </c>
      <c r="R1541" s="212">
        <f>Q1541*H1541</f>
        <v>0</v>
      </c>
      <c r="S1541" s="212">
        <v>0.022</v>
      </c>
      <c r="T1541" s="213">
        <f>S1541*H1541</f>
        <v>0.8768759999999999</v>
      </c>
      <c r="AR1541" s="25" t="s">
        <v>291</v>
      </c>
      <c r="AT1541" s="25" t="s">
        <v>212</v>
      </c>
      <c r="AU1541" s="25" t="s">
        <v>80</v>
      </c>
      <c r="AY1541" s="25" t="s">
        <v>210</v>
      </c>
      <c r="BE1541" s="214">
        <f>IF(N1541="základní",J1541,0)</f>
        <v>0</v>
      </c>
      <c r="BF1541" s="214">
        <f>IF(N1541="snížená",J1541,0)</f>
        <v>0</v>
      </c>
      <c r="BG1541" s="214">
        <f>IF(N1541="zákl. přenesená",J1541,0)</f>
        <v>0</v>
      </c>
      <c r="BH1541" s="214">
        <f>IF(N1541="sníž. přenesená",J1541,0)</f>
        <v>0</v>
      </c>
      <c r="BI1541" s="214">
        <f>IF(N1541="nulová",J1541,0)</f>
        <v>0</v>
      </c>
      <c r="BJ1541" s="25" t="s">
        <v>78</v>
      </c>
      <c r="BK1541" s="214">
        <f>ROUND(I1541*H1541,2)</f>
        <v>0</v>
      </c>
      <c r="BL1541" s="25" t="s">
        <v>291</v>
      </c>
      <c r="BM1541" s="25" t="s">
        <v>2491</v>
      </c>
    </row>
    <row r="1542" spans="2:51" s="12" customFormat="1" ht="13.5">
      <c r="B1542" s="215"/>
      <c r="C1542" s="216"/>
      <c r="D1542" s="217" t="s">
        <v>219</v>
      </c>
      <c r="E1542" s="218" t="s">
        <v>21</v>
      </c>
      <c r="F1542" s="219" t="s">
        <v>2492</v>
      </c>
      <c r="G1542" s="216"/>
      <c r="H1542" s="220">
        <v>39.858</v>
      </c>
      <c r="I1542" s="221"/>
      <c r="J1542" s="216"/>
      <c r="K1542" s="216"/>
      <c r="L1542" s="222"/>
      <c r="M1542" s="223"/>
      <c r="N1542" s="224"/>
      <c r="O1542" s="224"/>
      <c r="P1542" s="224"/>
      <c r="Q1542" s="224"/>
      <c r="R1542" s="224"/>
      <c r="S1542" s="224"/>
      <c r="T1542" s="225"/>
      <c r="AT1542" s="226" t="s">
        <v>219</v>
      </c>
      <c r="AU1542" s="226" t="s">
        <v>80</v>
      </c>
      <c r="AV1542" s="12" t="s">
        <v>80</v>
      </c>
      <c r="AW1542" s="12" t="s">
        <v>35</v>
      </c>
      <c r="AX1542" s="12" t="s">
        <v>78</v>
      </c>
      <c r="AY1542" s="226" t="s">
        <v>210</v>
      </c>
    </row>
    <row r="1543" spans="2:65" s="1" customFormat="1" ht="25.5" customHeight="1">
      <c r="B1543" s="41"/>
      <c r="C1543" s="203" t="s">
        <v>2493</v>
      </c>
      <c r="D1543" s="203" t="s">
        <v>212</v>
      </c>
      <c r="E1543" s="204" t="s">
        <v>2494</v>
      </c>
      <c r="F1543" s="205" t="s">
        <v>2495</v>
      </c>
      <c r="G1543" s="206" t="s">
        <v>345</v>
      </c>
      <c r="H1543" s="207">
        <v>10</v>
      </c>
      <c r="I1543" s="208"/>
      <c r="J1543" s="209">
        <f>ROUND(I1543*H1543,2)</f>
        <v>0</v>
      </c>
      <c r="K1543" s="205" t="s">
        <v>216</v>
      </c>
      <c r="L1543" s="61"/>
      <c r="M1543" s="210" t="s">
        <v>21</v>
      </c>
      <c r="N1543" s="211" t="s">
        <v>42</v>
      </c>
      <c r="O1543" s="42"/>
      <c r="P1543" s="212">
        <f>O1543*H1543</f>
        <v>0</v>
      </c>
      <c r="Q1543" s="212">
        <v>0</v>
      </c>
      <c r="R1543" s="212">
        <f>Q1543*H1543</f>
        <v>0</v>
      </c>
      <c r="S1543" s="212">
        <v>0</v>
      </c>
      <c r="T1543" s="213">
        <f>S1543*H1543</f>
        <v>0</v>
      </c>
      <c r="AR1543" s="25" t="s">
        <v>291</v>
      </c>
      <c r="AT1543" s="25" t="s">
        <v>212</v>
      </c>
      <c r="AU1543" s="25" t="s">
        <v>80</v>
      </c>
      <c r="AY1543" s="25" t="s">
        <v>210</v>
      </c>
      <c r="BE1543" s="214">
        <f>IF(N1543="základní",J1543,0)</f>
        <v>0</v>
      </c>
      <c r="BF1543" s="214">
        <f>IF(N1543="snížená",J1543,0)</f>
        <v>0</v>
      </c>
      <c r="BG1543" s="214">
        <f>IF(N1543="zákl. přenesená",J1543,0)</f>
        <v>0</v>
      </c>
      <c r="BH1543" s="214">
        <f>IF(N1543="sníž. přenesená",J1543,0)</f>
        <v>0</v>
      </c>
      <c r="BI1543" s="214">
        <f>IF(N1543="nulová",J1543,0)</f>
        <v>0</v>
      </c>
      <c r="BJ1543" s="25" t="s">
        <v>78</v>
      </c>
      <c r="BK1543" s="214">
        <f>ROUND(I1543*H1543,2)</f>
        <v>0</v>
      </c>
      <c r="BL1543" s="25" t="s">
        <v>291</v>
      </c>
      <c r="BM1543" s="25" t="s">
        <v>2496</v>
      </c>
    </row>
    <row r="1544" spans="2:51" s="12" customFormat="1" ht="13.5">
      <c r="B1544" s="215"/>
      <c r="C1544" s="216"/>
      <c r="D1544" s="217" t="s">
        <v>219</v>
      </c>
      <c r="E1544" s="218" t="s">
        <v>21</v>
      </c>
      <c r="F1544" s="219" t="s">
        <v>2497</v>
      </c>
      <c r="G1544" s="216"/>
      <c r="H1544" s="220">
        <v>10</v>
      </c>
      <c r="I1544" s="221"/>
      <c r="J1544" s="216"/>
      <c r="K1544" s="216"/>
      <c r="L1544" s="222"/>
      <c r="M1544" s="223"/>
      <c r="N1544" s="224"/>
      <c r="O1544" s="224"/>
      <c r="P1544" s="224"/>
      <c r="Q1544" s="224"/>
      <c r="R1544" s="224"/>
      <c r="S1544" s="224"/>
      <c r="T1544" s="225"/>
      <c r="AT1544" s="226" t="s">
        <v>219</v>
      </c>
      <c r="AU1544" s="226" t="s">
        <v>80</v>
      </c>
      <c r="AV1544" s="12" t="s">
        <v>80</v>
      </c>
      <c r="AW1544" s="12" t="s">
        <v>35</v>
      </c>
      <c r="AX1544" s="12" t="s">
        <v>78</v>
      </c>
      <c r="AY1544" s="226" t="s">
        <v>210</v>
      </c>
    </row>
    <row r="1545" spans="2:65" s="1" customFormat="1" ht="16.5" customHeight="1">
      <c r="B1545" s="41"/>
      <c r="C1545" s="238" t="s">
        <v>2498</v>
      </c>
      <c r="D1545" s="238" t="s">
        <v>302</v>
      </c>
      <c r="E1545" s="239" t="s">
        <v>2499</v>
      </c>
      <c r="F1545" s="240" t="s">
        <v>2500</v>
      </c>
      <c r="G1545" s="241" t="s">
        <v>231</v>
      </c>
      <c r="H1545" s="242">
        <v>0.132</v>
      </c>
      <c r="I1545" s="243"/>
      <c r="J1545" s="244">
        <f>ROUND(I1545*H1545,2)</f>
        <v>0</v>
      </c>
      <c r="K1545" s="240" t="s">
        <v>216</v>
      </c>
      <c r="L1545" s="245"/>
      <c r="M1545" s="246" t="s">
        <v>21</v>
      </c>
      <c r="N1545" s="247" t="s">
        <v>42</v>
      </c>
      <c r="O1545" s="42"/>
      <c r="P1545" s="212">
        <f>O1545*H1545</f>
        <v>0</v>
      </c>
      <c r="Q1545" s="212">
        <v>0.55</v>
      </c>
      <c r="R1545" s="212">
        <f>Q1545*H1545</f>
        <v>0.07260000000000001</v>
      </c>
      <c r="S1545" s="212">
        <v>0</v>
      </c>
      <c r="T1545" s="213">
        <f>S1545*H1545</f>
        <v>0</v>
      </c>
      <c r="AR1545" s="25" t="s">
        <v>372</v>
      </c>
      <c r="AT1545" s="25" t="s">
        <v>302</v>
      </c>
      <c r="AU1545" s="25" t="s">
        <v>80</v>
      </c>
      <c r="AY1545" s="25" t="s">
        <v>210</v>
      </c>
      <c r="BE1545" s="214">
        <f>IF(N1545="základní",J1545,0)</f>
        <v>0</v>
      </c>
      <c r="BF1545" s="214">
        <f>IF(N1545="snížená",J1545,0)</f>
        <v>0</v>
      </c>
      <c r="BG1545" s="214">
        <f>IF(N1545="zákl. přenesená",J1545,0)</f>
        <v>0</v>
      </c>
      <c r="BH1545" s="214">
        <f>IF(N1545="sníž. přenesená",J1545,0)</f>
        <v>0</v>
      </c>
      <c r="BI1545" s="214">
        <f>IF(N1545="nulová",J1545,0)</f>
        <v>0</v>
      </c>
      <c r="BJ1545" s="25" t="s">
        <v>78</v>
      </c>
      <c r="BK1545" s="214">
        <f>ROUND(I1545*H1545,2)</f>
        <v>0</v>
      </c>
      <c r="BL1545" s="25" t="s">
        <v>291</v>
      </c>
      <c r="BM1545" s="25" t="s">
        <v>2501</v>
      </c>
    </row>
    <row r="1546" spans="2:51" s="12" customFormat="1" ht="13.5">
      <c r="B1546" s="215"/>
      <c r="C1546" s="216"/>
      <c r="D1546" s="217" t="s">
        <v>219</v>
      </c>
      <c r="E1546" s="218" t="s">
        <v>21</v>
      </c>
      <c r="F1546" s="219" t="s">
        <v>2502</v>
      </c>
      <c r="G1546" s="216"/>
      <c r="H1546" s="220">
        <v>0.132</v>
      </c>
      <c r="I1546" s="221"/>
      <c r="J1546" s="216"/>
      <c r="K1546" s="216"/>
      <c r="L1546" s="222"/>
      <c r="M1546" s="223"/>
      <c r="N1546" s="224"/>
      <c r="O1546" s="224"/>
      <c r="P1546" s="224"/>
      <c r="Q1546" s="224"/>
      <c r="R1546" s="224"/>
      <c r="S1546" s="224"/>
      <c r="T1546" s="225"/>
      <c r="AT1546" s="226" t="s">
        <v>219</v>
      </c>
      <c r="AU1546" s="226" t="s">
        <v>80</v>
      </c>
      <c r="AV1546" s="12" t="s">
        <v>80</v>
      </c>
      <c r="AW1546" s="12" t="s">
        <v>35</v>
      </c>
      <c r="AX1546" s="12" t="s">
        <v>78</v>
      </c>
      <c r="AY1546" s="226" t="s">
        <v>210</v>
      </c>
    </row>
    <row r="1547" spans="2:65" s="1" customFormat="1" ht="16.5" customHeight="1">
      <c r="B1547" s="41"/>
      <c r="C1547" s="203" t="s">
        <v>2503</v>
      </c>
      <c r="D1547" s="203" t="s">
        <v>212</v>
      </c>
      <c r="E1547" s="204" t="s">
        <v>2504</v>
      </c>
      <c r="F1547" s="205" t="s">
        <v>2505</v>
      </c>
      <c r="G1547" s="206" t="s">
        <v>231</v>
      </c>
      <c r="H1547" s="207">
        <v>0.132</v>
      </c>
      <c r="I1547" s="208"/>
      <c r="J1547" s="209">
        <f>ROUND(I1547*H1547,2)</f>
        <v>0</v>
      </c>
      <c r="K1547" s="205" t="s">
        <v>216</v>
      </c>
      <c r="L1547" s="61"/>
      <c r="M1547" s="210" t="s">
        <v>21</v>
      </c>
      <c r="N1547" s="211" t="s">
        <v>42</v>
      </c>
      <c r="O1547" s="42"/>
      <c r="P1547" s="212">
        <f>O1547*H1547</f>
        <v>0</v>
      </c>
      <c r="Q1547" s="212">
        <v>0.01266</v>
      </c>
      <c r="R1547" s="212">
        <f>Q1547*H1547</f>
        <v>0.00167112</v>
      </c>
      <c r="S1547" s="212">
        <v>0</v>
      </c>
      <c r="T1547" s="213">
        <f>S1547*H1547</f>
        <v>0</v>
      </c>
      <c r="AR1547" s="25" t="s">
        <v>291</v>
      </c>
      <c r="AT1547" s="25" t="s">
        <v>212</v>
      </c>
      <c r="AU1547" s="25" t="s">
        <v>80</v>
      </c>
      <c r="AY1547" s="25" t="s">
        <v>210</v>
      </c>
      <c r="BE1547" s="214">
        <f>IF(N1547="základní",J1547,0)</f>
        <v>0</v>
      </c>
      <c r="BF1547" s="214">
        <f>IF(N1547="snížená",J1547,0)</f>
        <v>0</v>
      </c>
      <c r="BG1547" s="214">
        <f>IF(N1547="zákl. přenesená",J1547,0)</f>
        <v>0</v>
      </c>
      <c r="BH1547" s="214">
        <f>IF(N1547="sníž. přenesená",J1547,0)</f>
        <v>0</v>
      </c>
      <c r="BI1547" s="214">
        <f>IF(N1547="nulová",J1547,0)</f>
        <v>0</v>
      </c>
      <c r="BJ1547" s="25" t="s">
        <v>78</v>
      </c>
      <c r="BK1547" s="214">
        <f>ROUND(I1547*H1547,2)</f>
        <v>0</v>
      </c>
      <c r="BL1547" s="25" t="s">
        <v>291</v>
      </c>
      <c r="BM1547" s="25" t="s">
        <v>2506</v>
      </c>
    </row>
    <row r="1548" spans="2:65" s="1" customFormat="1" ht="16.5" customHeight="1">
      <c r="B1548" s="41"/>
      <c r="C1548" s="203" t="s">
        <v>2507</v>
      </c>
      <c r="D1548" s="203" t="s">
        <v>212</v>
      </c>
      <c r="E1548" s="204" t="s">
        <v>2508</v>
      </c>
      <c r="F1548" s="205" t="s">
        <v>2509</v>
      </c>
      <c r="G1548" s="206" t="s">
        <v>345</v>
      </c>
      <c r="H1548" s="207">
        <v>145</v>
      </c>
      <c r="I1548" s="208"/>
      <c r="J1548" s="209">
        <f>ROUND(I1548*H1548,2)</f>
        <v>0</v>
      </c>
      <c r="K1548" s="205" t="s">
        <v>216</v>
      </c>
      <c r="L1548" s="61"/>
      <c r="M1548" s="210" t="s">
        <v>21</v>
      </c>
      <c r="N1548" s="211" t="s">
        <v>42</v>
      </c>
      <c r="O1548" s="42"/>
      <c r="P1548" s="212">
        <f>O1548*H1548</f>
        <v>0</v>
      </c>
      <c r="Q1548" s="212">
        <v>0</v>
      </c>
      <c r="R1548" s="212">
        <f>Q1548*H1548</f>
        <v>0</v>
      </c>
      <c r="S1548" s="212">
        <v>0.014</v>
      </c>
      <c r="T1548" s="213">
        <f>S1548*H1548</f>
        <v>2.0300000000000002</v>
      </c>
      <c r="AR1548" s="25" t="s">
        <v>291</v>
      </c>
      <c r="AT1548" s="25" t="s">
        <v>212</v>
      </c>
      <c r="AU1548" s="25" t="s">
        <v>80</v>
      </c>
      <c r="AY1548" s="25" t="s">
        <v>210</v>
      </c>
      <c r="BE1548" s="214">
        <f>IF(N1548="základní",J1548,0)</f>
        <v>0</v>
      </c>
      <c r="BF1548" s="214">
        <f>IF(N1548="snížená",J1548,0)</f>
        <v>0</v>
      </c>
      <c r="BG1548" s="214">
        <f>IF(N1548="zákl. přenesená",J1548,0)</f>
        <v>0</v>
      </c>
      <c r="BH1548" s="214">
        <f>IF(N1548="sníž. přenesená",J1548,0)</f>
        <v>0</v>
      </c>
      <c r="BI1548" s="214">
        <f>IF(N1548="nulová",J1548,0)</f>
        <v>0</v>
      </c>
      <c r="BJ1548" s="25" t="s">
        <v>78</v>
      </c>
      <c r="BK1548" s="214">
        <f>ROUND(I1548*H1548,2)</f>
        <v>0</v>
      </c>
      <c r="BL1548" s="25" t="s">
        <v>291</v>
      </c>
      <c r="BM1548" s="25" t="s">
        <v>2510</v>
      </c>
    </row>
    <row r="1549" spans="2:51" s="12" customFormat="1" ht="13.5">
      <c r="B1549" s="215"/>
      <c r="C1549" s="216"/>
      <c r="D1549" s="217" t="s">
        <v>219</v>
      </c>
      <c r="E1549" s="218" t="s">
        <v>21</v>
      </c>
      <c r="F1549" s="219" t="s">
        <v>2511</v>
      </c>
      <c r="G1549" s="216"/>
      <c r="H1549" s="220">
        <v>10</v>
      </c>
      <c r="I1549" s="221"/>
      <c r="J1549" s="216"/>
      <c r="K1549" s="216"/>
      <c r="L1549" s="222"/>
      <c r="M1549" s="223"/>
      <c r="N1549" s="224"/>
      <c r="O1549" s="224"/>
      <c r="P1549" s="224"/>
      <c r="Q1549" s="224"/>
      <c r="R1549" s="224"/>
      <c r="S1549" s="224"/>
      <c r="T1549" s="225"/>
      <c r="AT1549" s="226" t="s">
        <v>219</v>
      </c>
      <c r="AU1549" s="226" t="s">
        <v>80</v>
      </c>
      <c r="AV1549" s="12" t="s">
        <v>80</v>
      </c>
      <c r="AW1549" s="12" t="s">
        <v>35</v>
      </c>
      <c r="AX1549" s="12" t="s">
        <v>71</v>
      </c>
      <c r="AY1549" s="226" t="s">
        <v>210</v>
      </c>
    </row>
    <row r="1550" spans="2:51" s="12" customFormat="1" ht="13.5">
      <c r="B1550" s="215"/>
      <c r="C1550" s="216"/>
      <c r="D1550" s="217" t="s">
        <v>219</v>
      </c>
      <c r="E1550" s="218" t="s">
        <v>21</v>
      </c>
      <c r="F1550" s="219" t="s">
        <v>2512</v>
      </c>
      <c r="G1550" s="216"/>
      <c r="H1550" s="220">
        <v>39</v>
      </c>
      <c r="I1550" s="221"/>
      <c r="J1550" s="216"/>
      <c r="K1550" s="216"/>
      <c r="L1550" s="222"/>
      <c r="M1550" s="223"/>
      <c r="N1550" s="224"/>
      <c r="O1550" s="224"/>
      <c r="P1550" s="224"/>
      <c r="Q1550" s="224"/>
      <c r="R1550" s="224"/>
      <c r="S1550" s="224"/>
      <c r="T1550" s="225"/>
      <c r="AT1550" s="226" t="s">
        <v>219</v>
      </c>
      <c r="AU1550" s="226" t="s">
        <v>80</v>
      </c>
      <c r="AV1550" s="12" t="s">
        <v>80</v>
      </c>
      <c r="AW1550" s="12" t="s">
        <v>35</v>
      </c>
      <c r="AX1550" s="12" t="s">
        <v>71</v>
      </c>
      <c r="AY1550" s="226" t="s">
        <v>210</v>
      </c>
    </row>
    <row r="1551" spans="2:51" s="12" customFormat="1" ht="13.5">
      <c r="B1551" s="215"/>
      <c r="C1551" s="216"/>
      <c r="D1551" s="217" t="s">
        <v>219</v>
      </c>
      <c r="E1551" s="218" t="s">
        <v>21</v>
      </c>
      <c r="F1551" s="219" t="s">
        <v>2513</v>
      </c>
      <c r="G1551" s="216"/>
      <c r="H1551" s="220">
        <v>72.8</v>
      </c>
      <c r="I1551" s="221"/>
      <c r="J1551" s="216"/>
      <c r="K1551" s="216"/>
      <c r="L1551" s="222"/>
      <c r="M1551" s="223"/>
      <c r="N1551" s="224"/>
      <c r="O1551" s="224"/>
      <c r="P1551" s="224"/>
      <c r="Q1551" s="224"/>
      <c r="R1551" s="224"/>
      <c r="S1551" s="224"/>
      <c r="T1551" s="225"/>
      <c r="AT1551" s="226" t="s">
        <v>219</v>
      </c>
      <c r="AU1551" s="226" t="s">
        <v>80</v>
      </c>
      <c r="AV1551" s="12" t="s">
        <v>80</v>
      </c>
      <c r="AW1551" s="12" t="s">
        <v>35</v>
      </c>
      <c r="AX1551" s="12" t="s">
        <v>71</v>
      </c>
      <c r="AY1551" s="226" t="s">
        <v>210</v>
      </c>
    </row>
    <row r="1552" spans="2:51" s="14" customFormat="1" ht="13.5">
      <c r="B1552" s="248"/>
      <c r="C1552" s="249"/>
      <c r="D1552" s="217" t="s">
        <v>219</v>
      </c>
      <c r="E1552" s="250" t="s">
        <v>21</v>
      </c>
      <c r="F1552" s="251" t="s">
        <v>2514</v>
      </c>
      <c r="G1552" s="249"/>
      <c r="H1552" s="252">
        <v>121.8</v>
      </c>
      <c r="I1552" s="253"/>
      <c r="J1552" s="249"/>
      <c r="K1552" s="249"/>
      <c r="L1552" s="254"/>
      <c r="M1552" s="255"/>
      <c r="N1552" s="256"/>
      <c r="O1552" s="256"/>
      <c r="P1552" s="256"/>
      <c r="Q1552" s="256"/>
      <c r="R1552" s="256"/>
      <c r="S1552" s="256"/>
      <c r="T1552" s="257"/>
      <c r="AT1552" s="258" t="s">
        <v>219</v>
      </c>
      <c r="AU1552" s="258" t="s">
        <v>80</v>
      </c>
      <c r="AV1552" s="14" t="s">
        <v>88</v>
      </c>
      <c r="AW1552" s="14" t="s">
        <v>35</v>
      </c>
      <c r="AX1552" s="14" t="s">
        <v>71</v>
      </c>
      <c r="AY1552" s="258" t="s">
        <v>210</v>
      </c>
    </row>
    <row r="1553" spans="2:51" s="12" customFormat="1" ht="13.5">
      <c r="B1553" s="215"/>
      <c r="C1553" s="216"/>
      <c r="D1553" s="217" t="s">
        <v>219</v>
      </c>
      <c r="E1553" s="218" t="s">
        <v>21</v>
      </c>
      <c r="F1553" s="219" t="s">
        <v>2515</v>
      </c>
      <c r="G1553" s="216"/>
      <c r="H1553" s="220">
        <v>20</v>
      </c>
      <c r="I1553" s="221"/>
      <c r="J1553" s="216"/>
      <c r="K1553" s="216"/>
      <c r="L1553" s="222"/>
      <c r="M1553" s="223"/>
      <c r="N1553" s="224"/>
      <c r="O1553" s="224"/>
      <c r="P1553" s="224"/>
      <c r="Q1553" s="224"/>
      <c r="R1553" s="224"/>
      <c r="S1553" s="224"/>
      <c r="T1553" s="225"/>
      <c r="AT1553" s="226" t="s">
        <v>219</v>
      </c>
      <c r="AU1553" s="226" t="s">
        <v>80</v>
      </c>
      <c r="AV1553" s="12" t="s">
        <v>80</v>
      </c>
      <c r="AW1553" s="12" t="s">
        <v>35</v>
      </c>
      <c r="AX1553" s="12" t="s">
        <v>71</v>
      </c>
      <c r="AY1553" s="226" t="s">
        <v>210</v>
      </c>
    </row>
    <row r="1554" spans="2:51" s="12" customFormat="1" ht="13.5">
      <c r="B1554" s="215"/>
      <c r="C1554" s="216"/>
      <c r="D1554" s="217" t="s">
        <v>219</v>
      </c>
      <c r="E1554" s="218" t="s">
        <v>21</v>
      </c>
      <c r="F1554" s="219" t="s">
        <v>2516</v>
      </c>
      <c r="G1554" s="216"/>
      <c r="H1554" s="220">
        <v>3.2</v>
      </c>
      <c r="I1554" s="221"/>
      <c r="J1554" s="216"/>
      <c r="K1554" s="216"/>
      <c r="L1554" s="222"/>
      <c r="M1554" s="223"/>
      <c r="N1554" s="224"/>
      <c r="O1554" s="224"/>
      <c r="P1554" s="224"/>
      <c r="Q1554" s="224"/>
      <c r="R1554" s="224"/>
      <c r="S1554" s="224"/>
      <c r="T1554" s="225"/>
      <c r="AT1554" s="226" t="s">
        <v>219</v>
      </c>
      <c r="AU1554" s="226" t="s">
        <v>80</v>
      </c>
      <c r="AV1554" s="12" t="s">
        <v>80</v>
      </c>
      <c r="AW1554" s="12" t="s">
        <v>35</v>
      </c>
      <c r="AX1554" s="12" t="s">
        <v>71</v>
      </c>
      <c r="AY1554" s="226" t="s">
        <v>210</v>
      </c>
    </row>
    <row r="1555" spans="2:51" s="13" customFormat="1" ht="13.5">
      <c r="B1555" s="227"/>
      <c r="C1555" s="228"/>
      <c r="D1555" s="217" t="s">
        <v>219</v>
      </c>
      <c r="E1555" s="229" t="s">
        <v>21</v>
      </c>
      <c r="F1555" s="230" t="s">
        <v>2517</v>
      </c>
      <c r="G1555" s="228"/>
      <c r="H1555" s="231">
        <v>145</v>
      </c>
      <c r="I1555" s="232"/>
      <c r="J1555" s="228"/>
      <c r="K1555" s="228"/>
      <c r="L1555" s="233"/>
      <c r="M1555" s="234"/>
      <c r="N1555" s="235"/>
      <c r="O1555" s="235"/>
      <c r="P1555" s="235"/>
      <c r="Q1555" s="235"/>
      <c r="R1555" s="235"/>
      <c r="S1555" s="235"/>
      <c r="T1555" s="236"/>
      <c r="AT1555" s="237" t="s">
        <v>219</v>
      </c>
      <c r="AU1555" s="237" t="s">
        <v>80</v>
      </c>
      <c r="AV1555" s="13" t="s">
        <v>217</v>
      </c>
      <c r="AW1555" s="13" t="s">
        <v>35</v>
      </c>
      <c r="AX1555" s="13" t="s">
        <v>78</v>
      </c>
      <c r="AY1555" s="237" t="s">
        <v>210</v>
      </c>
    </row>
    <row r="1556" spans="2:65" s="1" customFormat="1" ht="25.5" customHeight="1">
      <c r="B1556" s="41"/>
      <c r="C1556" s="203" t="s">
        <v>2518</v>
      </c>
      <c r="D1556" s="203" t="s">
        <v>212</v>
      </c>
      <c r="E1556" s="204" t="s">
        <v>2519</v>
      </c>
      <c r="F1556" s="205" t="s">
        <v>2520</v>
      </c>
      <c r="G1556" s="206" t="s">
        <v>345</v>
      </c>
      <c r="H1556" s="207">
        <v>29.9</v>
      </c>
      <c r="I1556" s="208"/>
      <c r="J1556" s="209">
        <f>ROUND(I1556*H1556,2)</f>
        <v>0</v>
      </c>
      <c r="K1556" s="205" t="s">
        <v>216</v>
      </c>
      <c r="L1556" s="61"/>
      <c r="M1556" s="210" t="s">
        <v>21</v>
      </c>
      <c r="N1556" s="211" t="s">
        <v>42</v>
      </c>
      <c r="O1556" s="42"/>
      <c r="P1556" s="212">
        <f>O1556*H1556</f>
        <v>0</v>
      </c>
      <c r="Q1556" s="212">
        <v>0</v>
      </c>
      <c r="R1556" s="212">
        <f>Q1556*H1556</f>
        <v>0</v>
      </c>
      <c r="S1556" s="212">
        <v>0.01232</v>
      </c>
      <c r="T1556" s="213">
        <f>S1556*H1556</f>
        <v>0.368368</v>
      </c>
      <c r="AR1556" s="25" t="s">
        <v>291</v>
      </c>
      <c r="AT1556" s="25" t="s">
        <v>212</v>
      </c>
      <c r="AU1556" s="25" t="s">
        <v>80</v>
      </c>
      <c r="AY1556" s="25" t="s">
        <v>210</v>
      </c>
      <c r="BE1556" s="214">
        <f>IF(N1556="základní",J1556,0)</f>
        <v>0</v>
      </c>
      <c r="BF1556" s="214">
        <f>IF(N1556="snížená",J1556,0)</f>
        <v>0</v>
      </c>
      <c r="BG1556" s="214">
        <f>IF(N1556="zákl. přenesená",J1556,0)</f>
        <v>0</v>
      </c>
      <c r="BH1556" s="214">
        <f>IF(N1556="sníž. přenesená",J1556,0)</f>
        <v>0</v>
      </c>
      <c r="BI1556" s="214">
        <f>IF(N1556="nulová",J1556,0)</f>
        <v>0</v>
      </c>
      <c r="BJ1556" s="25" t="s">
        <v>78</v>
      </c>
      <c r="BK1556" s="214">
        <f>ROUND(I1556*H1556,2)</f>
        <v>0</v>
      </c>
      <c r="BL1556" s="25" t="s">
        <v>291</v>
      </c>
      <c r="BM1556" s="25" t="s">
        <v>2521</v>
      </c>
    </row>
    <row r="1557" spans="2:51" s="12" customFormat="1" ht="13.5">
      <c r="B1557" s="215"/>
      <c r="C1557" s="216"/>
      <c r="D1557" s="217" t="s">
        <v>219</v>
      </c>
      <c r="E1557" s="218" t="s">
        <v>21</v>
      </c>
      <c r="F1557" s="219" t="s">
        <v>2522</v>
      </c>
      <c r="G1557" s="216"/>
      <c r="H1557" s="220">
        <v>12.9</v>
      </c>
      <c r="I1557" s="221"/>
      <c r="J1557" s="216"/>
      <c r="K1557" s="216"/>
      <c r="L1557" s="222"/>
      <c r="M1557" s="223"/>
      <c r="N1557" s="224"/>
      <c r="O1557" s="224"/>
      <c r="P1557" s="224"/>
      <c r="Q1557" s="224"/>
      <c r="R1557" s="224"/>
      <c r="S1557" s="224"/>
      <c r="T1557" s="225"/>
      <c r="AT1557" s="226" t="s">
        <v>219</v>
      </c>
      <c r="AU1557" s="226" t="s">
        <v>80</v>
      </c>
      <c r="AV1557" s="12" t="s">
        <v>80</v>
      </c>
      <c r="AW1557" s="12" t="s">
        <v>35</v>
      </c>
      <c r="AX1557" s="12" t="s">
        <v>71</v>
      </c>
      <c r="AY1557" s="226" t="s">
        <v>210</v>
      </c>
    </row>
    <row r="1558" spans="2:51" s="12" customFormat="1" ht="13.5">
      <c r="B1558" s="215"/>
      <c r="C1558" s="216"/>
      <c r="D1558" s="217" t="s">
        <v>219</v>
      </c>
      <c r="E1558" s="218" t="s">
        <v>21</v>
      </c>
      <c r="F1558" s="219" t="s">
        <v>2523</v>
      </c>
      <c r="G1558" s="216"/>
      <c r="H1558" s="220">
        <v>16</v>
      </c>
      <c r="I1558" s="221"/>
      <c r="J1558" s="216"/>
      <c r="K1558" s="216"/>
      <c r="L1558" s="222"/>
      <c r="M1558" s="223"/>
      <c r="N1558" s="224"/>
      <c r="O1558" s="224"/>
      <c r="P1558" s="224"/>
      <c r="Q1558" s="224"/>
      <c r="R1558" s="224"/>
      <c r="S1558" s="224"/>
      <c r="T1558" s="225"/>
      <c r="AT1558" s="226" t="s">
        <v>219</v>
      </c>
      <c r="AU1558" s="226" t="s">
        <v>80</v>
      </c>
      <c r="AV1558" s="12" t="s">
        <v>80</v>
      </c>
      <c r="AW1558" s="12" t="s">
        <v>35</v>
      </c>
      <c r="AX1558" s="12" t="s">
        <v>71</v>
      </c>
      <c r="AY1558" s="226" t="s">
        <v>210</v>
      </c>
    </row>
    <row r="1559" spans="2:51" s="12" customFormat="1" ht="13.5">
      <c r="B1559" s="215"/>
      <c r="C1559" s="216"/>
      <c r="D1559" s="217" t="s">
        <v>219</v>
      </c>
      <c r="E1559" s="218" t="s">
        <v>21</v>
      </c>
      <c r="F1559" s="219" t="s">
        <v>2524</v>
      </c>
      <c r="G1559" s="216"/>
      <c r="H1559" s="220">
        <v>1</v>
      </c>
      <c r="I1559" s="221"/>
      <c r="J1559" s="216"/>
      <c r="K1559" s="216"/>
      <c r="L1559" s="222"/>
      <c r="M1559" s="223"/>
      <c r="N1559" s="224"/>
      <c r="O1559" s="224"/>
      <c r="P1559" s="224"/>
      <c r="Q1559" s="224"/>
      <c r="R1559" s="224"/>
      <c r="S1559" s="224"/>
      <c r="T1559" s="225"/>
      <c r="AT1559" s="226" t="s">
        <v>219</v>
      </c>
      <c r="AU1559" s="226" t="s">
        <v>80</v>
      </c>
      <c r="AV1559" s="12" t="s">
        <v>80</v>
      </c>
      <c r="AW1559" s="12" t="s">
        <v>35</v>
      </c>
      <c r="AX1559" s="12" t="s">
        <v>71</v>
      </c>
      <c r="AY1559" s="226" t="s">
        <v>210</v>
      </c>
    </row>
    <row r="1560" spans="2:51" s="13" customFormat="1" ht="13.5">
      <c r="B1560" s="227"/>
      <c r="C1560" s="228"/>
      <c r="D1560" s="217" t="s">
        <v>219</v>
      </c>
      <c r="E1560" s="229" t="s">
        <v>21</v>
      </c>
      <c r="F1560" s="230" t="s">
        <v>240</v>
      </c>
      <c r="G1560" s="228"/>
      <c r="H1560" s="231">
        <v>29.9</v>
      </c>
      <c r="I1560" s="232"/>
      <c r="J1560" s="228"/>
      <c r="K1560" s="228"/>
      <c r="L1560" s="233"/>
      <c r="M1560" s="234"/>
      <c r="N1560" s="235"/>
      <c r="O1560" s="235"/>
      <c r="P1560" s="235"/>
      <c r="Q1560" s="235"/>
      <c r="R1560" s="235"/>
      <c r="S1560" s="235"/>
      <c r="T1560" s="236"/>
      <c r="AT1560" s="237" t="s">
        <v>219</v>
      </c>
      <c r="AU1560" s="237" t="s">
        <v>80</v>
      </c>
      <c r="AV1560" s="13" t="s">
        <v>217</v>
      </c>
      <c r="AW1560" s="13" t="s">
        <v>35</v>
      </c>
      <c r="AX1560" s="13" t="s">
        <v>78</v>
      </c>
      <c r="AY1560" s="237" t="s">
        <v>210</v>
      </c>
    </row>
    <row r="1561" spans="2:65" s="1" customFormat="1" ht="25.5" customHeight="1">
      <c r="B1561" s="41"/>
      <c r="C1561" s="203" t="s">
        <v>2525</v>
      </c>
      <c r="D1561" s="203" t="s">
        <v>212</v>
      </c>
      <c r="E1561" s="204" t="s">
        <v>2526</v>
      </c>
      <c r="F1561" s="205" t="s">
        <v>2527</v>
      </c>
      <c r="G1561" s="206" t="s">
        <v>345</v>
      </c>
      <c r="H1561" s="207">
        <v>4</v>
      </c>
      <c r="I1561" s="208"/>
      <c r="J1561" s="209">
        <f>ROUND(I1561*H1561,2)</f>
        <v>0</v>
      </c>
      <c r="K1561" s="205" t="s">
        <v>216</v>
      </c>
      <c r="L1561" s="61"/>
      <c r="M1561" s="210" t="s">
        <v>21</v>
      </c>
      <c r="N1561" s="211" t="s">
        <v>42</v>
      </c>
      <c r="O1561" s="42"/>
      <c r="P1561" s="212">
        <f>O1561*H1561</f>
        <v>0</v>
      </c>
      <c r="Q1561" s="212">
        <v>0</v>
      </c>
      <c r="R1561" s="212">
        <f>Q1561*H1561</f>
        <v>0</v>
      </c>
      <c r="S1561" s="212">
        <v>0.01232</v>
      </c>
      <c r="T1561" s="213">
        <f>S1561*H1561</f>
        <v>0.04928</v>
      </c>
      <c r="AR1561" s="25" t="s">
        <v>291</v>
      </c>
      <c r="AT1561" s="25" t="s">
        <v>212</v>
      </c>
      <c r="AU1561" s="25" t="s">
        <v>80</v>
      </c>
      <c r="AY1561" s="25" t="s">
        <v>210</v>
      </c>
      <c r="BE1561" s="214">
        <f>IF(N1561="základní",J1561,0)</f>
        <v>0</v>
      </c>
      <c r="BF1561" s="214">
        <f>IF(N1561="snížená",J1561,0)</f>
        <v>0</v>
      </c>
      <c r="BG1561" s="214">
        <f>IF(N1561="zákl. přenesená",J1561,0)</f>
        <v>0</v>
      </c>
      <c r="BH1561" s="214">
        <f>IF(N1561="sníž. přenesená",J1561,0)</f>
        <v>0</v>
      </c>
      <c r="BI1561" s="214">
        <f>IF(N1561="nulová",J1561,0)</f>
        <v>0</v>
      </c>
      <c r="BJ1561" s="25" t="s">
        <v>78</v>
      </c>
      <c r="BK1561" s="214">
        <f>ROUND(I1561*H1561,2)</f>
        <v>0</v>
      </c>
      <c r="BL1561" s="25" t="s">
        <v>291</v>
      </c>
      <c r="BM1561" s="25" t="s">
        <v>2528</v>
      </c>
    </row>
    <row r="1562" spans="2:51" s="12" customFormat="1" ht="13.5">
      <c r="B1562" s="215"/>
      <c r="C1562" s="216"/>
      <c r="D1562" s="217" t="s">
        <v>219</v>
      </c>
      <c r="E1562" s="218" t="s">
        <v>21</v>
      </c>
      <c r="F1562" s="219" t="s">
        <v>2529</v>
      </c>
      <c r="G1562" s="216"/>
      <c r="H1562" s="220">
        <v>4</v>
      </c>
      <c r="I1562" s="221"/>
      <c r="J1562" s="216"/>
      <c r="K1562" s="216"/>
      <c r="L1562" s="222"/>
      <c r="M1562" s="223"/>
      <c r="N1562" s="224"/>
      <c r="O1562" s="224"/>
      <c r="P1562" s="224"/>
      <c r="Q1562" s="224"/>
      <c r="R1562" s="224"/>
      <c r="S1562" s="224"/>
      <c r="T1562" s="225"/>
      <c r="AT1562" s="226" t="s">
        <v>219</v>
      </c>
      <c r="AU1562" s="226" t="s">
        <v>80</v>
      </c>
      <c r="AV1562" s="12" t="s">
        <v>80</v>
      </c>
      <c r="AW1562" s="12" t="s">
        <v>35</v>
      </c>
      <c r="AX1562" s="12" t="s">
        <v>78</v>
      </c>
      <c r="AY1562" s="226" t="s">
        <v>210</v>
      </c>
    </row>
    <row r="1563" spans="2:65" s="1" customFormat="1" ht="25.5" customHeight="1">
      <c r="B1563" s="41"/>
      <c r="C1563" s="203" t="s">
        <v>2530</v>
      </c>
      <c r="D1563" s="203" t="s">
        <v>212</v>
      </c>
      <c r="E1563" s="204" t="s">
        <v>2531</v>
      </c>
      <c r="F1563" s="205" t="s">
        <v>2532</v>
      </c>
      <c r="G1563" s="206" t="s">
        <v>345</v>
      </c>
      <c r="H1563" s="207">
        <v>3.1</v>
      </c>
      <c r="I1563" s="208"/>
      <c r="J1563" s="209">
        <f>ROUND(I1563*H1563,2)</f>
        <v>0</v>
      </c>
      <c r="K1563" s="205" t="s">
        <v>216</v>
      </c>
      <c r="L1563" s="61"/>
      <c r="M1563" s="210" t="s">
        <v>21</v>
      </c>
      <c r="N1563" s="211" t="s">
        <v>42</v>
      </c>
      <c r="O1563" s="42"/>
      <c r="P1563" s="212">
        <f>O1563*H1563</f>
        <v>0</v>
      </c>
      <c r="Q1563" s="212">
        <v>0.01363</v>
      </c>
      <c r="R1563" s="212">
        <f>Q1563*H1563</f>
        <v>0.042253</v>
      </c>
      <c r="S1563" s="212">
        <v>0</v>
      </c>
      <c r="T1563" s="213">
        <f>S1563*H1563</f>
        <v>0</v>
      </c>
      <c r="AR1563" s="25" t="s">
        <v>291</v>
      </c>
      <c r="AT1563" s="25" t="s">
        <v>212</v>
      </c>
      <c r="AU1563" s="25" t="s">
        <v>80</v>
      </c>
      <c r="AY1563" s="25" t="s">
        <v>210</v>
      </c>
      <c r="BE1563" s="214">
        <f>IF(N1563="základní",J1563,0)</f>
        <v>0</v>
      </c>
      <c r="BF1563" s="214">
        <f>IF(N1563="snížená",J1563,0)</f>
        <v>0</v>
      </c>
      <c r="BG1563" s="214">
        <f>IF(N1563="zákl. přenesená",J1563,0)</f>
        <v>0</v>
      </c>
      <c r="BH1563" s="214">
        <f>IF(N1563="sníž. přenesená",J1563,0)</f>
        <v>0</v>
      </c>
      <c r="BI1563" s="214">
        <f>IF(N1563="nulová",J1563,0)</f>
        <v>0</v>
      </c>
      <c r="BJ1563" s="25" t="s">
        <v>78</v>
      </c>
      <c r="BK1563" s="214">
        <f>ROUND(I1563*H1563,2)</f>
        <v>0</v>
      </c>
      <c r="BL1563" s="25" t="s">
        <v>291</v>
      </c>
      <c r="BM1563" s="25" t="s">
        <v>2533</v>
      </c>
    </row>
    <row r="1564" spans="2:51" s="12" customFormat="1" ht="13.5">
      <c r="B1564" s="215"/>
      <c r="C1564" s="216"/>
      <c r="D1564" s="217" t="s">
        <v>219</v>
      </c>
      <c r="E1564" s="218" t="s">
        <v>21</v>
      </c>
      <c r="F1564" s="219" t="s">
        <v>2534</v>
      </c>
      <c r="G1564" s="216"/>
      <c r="H1564" s="220">
        <v>1.1</v>
      </c>
      <c r="I1564" s="221"/>
      <c r="J1564" s="216"/>
      <c r="K1564" s="216"/>
      <c r="L1564" s="222"/>
      <c r="M1564" s="223"/>
      <c r="N1564" s="224"/>
      <c r="O1564" s="224"/>
      <c r="P1564" s="224"/>
      <c r="Q1564" s="224"/>
      <c r="R1564" s="224"/>
      <c r="S1564" s="224"/>
      <c r="T1564" s="225"/>
      <c r="AT1564" s="226" t="s">
        <v>219</v>
      </c>
      <c r="AU1564" s="226" t="s">
        <v>80</v>
      </c>
      <c r="AV1564" s="12" t="s">
        <v>80</v>
      </c>
      <c r="AW1564" s="12" t="s">
        <v>35</v>
      </c>
      <c r="AX1564" s="12" t="s">
        <v>71</v>
      </c>
      <c r="AY1564" s="226" t="s">
        <v>210</v>
      </c>
    </row>
    <row r="1565" spans="2:51" s="12" customFormat="1" ht="13.5">
      <c r="B1565" s="215"/>
      <c r="C1565" s="216"/>
      <c r="D1565" s="217" t="s">
        <v>219</v>
      </c>
      <c r="E1565" s="218" t="s">
        <v>21</v>
      </c>
      <c r="F1565" s="219" t="s">
        <v>2535</v>
      </c>
      <c r="G1565" s="216"/>
      <c r="H1565" s="220">
        <v>2</v>
      </c>
      <c r="I1565" s="221"/>
      <c r="J1565" s="216"/>
      <c r="K1565" s="216"/>
      <c r="L1565" s="222"/>
      <c r="M1565" s="223"/>
      <c r="N1565" s="224"/>
      <c r="O1565" s="224"/>
      <c r="P1565" s="224"/>
      <c r="Q1565" s="224"/>
      <c r="R1565" s="224"/>
      <c r="S1565" s="224"/>
      <c r="T1565" s="225"/>
      <c r="AT1565" s="226" t="s">
        <v>219</v>
      </c>
      <c r="AU1565" s="226" t="s">
        <v>80</v>
      </c>
      <c r="AV1565" s="12" t="s">
        <v>80</v>
      </c>
      <c r="AW1565" s="12" t="s">
        <v>35</v>
      </c>
      <c r="AX1565" s="12" t="s">
        <v>71</v>
      </c>
      <c r="AY1565" s="226" t="s">
        <v>210</v>
      </c>
    </row>
    <row r="1566" spans="2:51" s="13" customFormat="1" ht="13.5">
      <c r="B1566" s="227"/>
      <c r="C1566" s="228"/>
      <c r="D1566" s="217" t="s">
        <v>219</v>
      </c>
      <c r="E1566" s="229" t="s">
        <v>21</v>
      </c>
      <c r="F1566" s="230" t="s">
        <v>240</v>
      </c>
      <c r="G1566" s="228"/>
      <c r="H1566" s="231">
        <v>3.1</v>
      </c>
      <c r="I1566" s="232"/>
      <c r="J1566" s="228"/>
      <c r="K1566" s="228"/>
      <c r="L1566" s="233"/>
      <c r="M1566" s="234"/>
      <c r="N1566" s="235"/>
      <c r="O1566" s="235"/>
      <c r="P1566" s="235"/>
      <c r="Q1566" s="235"/>
      <c r="R1566" s="235"/>
      <c r="S1566" s="235"/>
      <c r="T1566" s="236"/>
      <c r="AT1566" s="237" t="s">
        <v>219</v>
      </c>
      <c r="AU1566" s="237" t="s">
        <v>80</v>
      </c>
      <c r="AV1566" s="13" t="s">
        <v>217</v>
      </c>
      <c r="AW1566" s="13" t="s">
        <v>35</v>
      </c>
      <c r="AX1566" s="13" t="s">
        <v>78</v>
      </c>
      <c r="AY1566" s="237" t="s">
        <v>210</v>
      </c>
    </row>
    <row r="1567" spans="2:65" s="1" customFormat="1" ht="16.5" customHeight="1">
      <c r="B1567" s="41"/>
      <c r="C1567" s="203" t="s">
        <v>2536</v>
      </c>
      <c r="D1567" s="203" t="s">
        <v>212</v>
      </c>
      <c r="E1567" s="204" t="s">
        <v>2537</v>
      </c>
      <c r="F1567" s="205" t="s">
        <v>2538</v>
      </c>
      <c r="G1567" s="206" t="s">
        <v>226</v>
      </c>
      <c r="H1567" s="207">
        <v>30.06</v>
      </c>
      <c r="I1567" s="208"/>
      <c r="J1567" s="209">
        <f>ROUND(I1567*H1567,2)</f>
        <v>0</v>
      </c>
      <c r="K1567" s="205" t="s">
        <v>216</v>
      </c>
      <c r="L1567" s="61"/>
      <c r="M1567" s="210" t="s">
        <v>21</v>
      </c>
      <c r="N1567" s="211" t="s">
        <v>42</v>
      </c>
      <c r="O1567" s="42"/>
      <c r="P1567" s="212">
        <f>O1567*H1567</f>
        <v>0</v>
      </c>
      <c r="Q1567" s="212">
        <v>0</v>
      </c>
      <c r="R1567" s="212">
        <f>Q1567*H1567</f>
        <v>0</v>
      </c>
      <c r="S1567" s="212">
        <v>0.015</v>
      </c>
      <c r="T1567" s="213">
        <f>S1567*H1567</f>
        <v>0.45089999999999997</v>
      </c>
      <c r="AR1567" s="25" t="s">
        <v>291</v>
      </c>
      <c r="AT1567" s="25" t="s">
        <v>212</v>
      </c>
      <c r="AU1567" s="25" t="s">
        <v>80</v>
      </c>
      <c r="AY1567" s="25" t="s">
        <v>210</v>
      </c>
      <c r="BE1567" s="214">
        <f>IF(N1567="základní",J1567,0)</f>
        <v>0</v>
      </c>
      <c r="BF1567" s="214">
        <f>IF(N1567="snížená",J1567,0)</f>
        <v>0</v>
      </c>
      <c r="BG1567" s="214">
        <f>IF(N1567="zákl. přenesená",J1567,0)</f>
        <v>0</v>
      </c>
      <c r="BH1567" s="214">
        <f>IF(N1567="sníž. přenesená",J1567,0)</f>
        <v>0</v>
      </c>
      <c r="BI1567" s="214">
        <f>IF(N1567="nulová",J1567,0)</f>
        <v>0</v>
      </c>
      <c r="BJ1567" s="25" t="s">
        <v>78</v>
      </c>
      <c r="BK1567" s="214">
        <f>ROUND(I1567*H1567,2)</f>
        <v>0</v>
      </c>
      <c r="BL1567" s="25" t="s">
        <v>291</v>
      </c>
      <c r="BM1567" s="25" t="s">
        <v>2539</v>
      </c>
    </row>
    <row r="1568" spans="2:51" s="12" customFormat="1" ht="13.5">
      <c r="B1568" s="215"/>
      <c r="C1568" s="216"/>
      <c r="D1568" s="217" t="s">
        <v>219</v>
      </c>
      <c r="E1568" s="218" t="s">
        <v>21</v>
      </c>
      <c r="F1568" s="219" t="s">
        <v>2540</v>
      </c>
      <c r="G1568" s="216"/>
      <c r="H1568" s="220">
        <v>28.5</v>
      </c>
      <c r="I1568" s="221"/>
      <c r="J1568" s="216"/>
      <c r="K1568" s="216"/>
      <c r="L1568" s="222"/>
      <c r="M1568" s="223"/>
      <c r="N1568" s="224"/>
      <c r="O1568" s="224"/>
      <c r="P1568" s="224"/>
      <c r="Q1568" s="224"/>
      <c r="R1568" s="224"/>
      <c r="S1568" s="224"/>
      <c r="T1568" s="225"/>
      <c r="AT1568" s="226" t="s">
        <v>219</v>
      </c>
      <c r="AU1568" s="226" t="s">
        <v>80</v>
      </c>
      <c r="AV1568" s="12" t="s">
        <v>80</v>
      </c>
      <c r="AW1568" s="12" t="s">
        <v>35</v>
      </c>
      <c r="AX1568" s="12" t="s">
        <v>71</v>
      </c>
      <c r="AY1568" s="226" t="s">
        <v>210</v>
      </c>
    </row>
    <row r="1569" spans="2:51" s="12" customFormat="1" ht="13.5">
      <c r="B1569" s="215"/>
      <c r="C1569" s="216"/>
      <c r="D1569" s="217" t="s">
        <v>219</v>
      </c>
      <c r="E1569" s="218" t="s">
        <v>21</v>
      </c>
      <c r="F1569" s="219" t="s">
        <v>2541</v>
      </c>
      <c r="G1569" s="216"/>
      <c r="H1569" s="220">
        <v>1.56</v>
      </c>
      <c r="I1569" s="221"/>
      <c r="J1569" s="216"/>
      <c r="K1569" s="216"/>
      <c r="L1569" s="222"/>
      <c r="M1569" s="223"/>
      <c r="N1569" s="224"/>
      <c r="O1569" s="224"/>
      <c r="P1569" s="224"/>
      <c r="Q1569" s="224"/>
      <c r="R1569" s="224"/>
      <c r="S1569" s="224"/>
      <c r="T1569" s="225"/>
      <c r="AT1569" s="226" t="s">
        <v>219</v>
      </c>
      <c r="AU1569" s="226" t="s">
        <v>80</v>
      </c>
      <c r="AV1569" s="12" t="s">
        <v>80</v>
      </c>
      <c r="AW1569" s="12" t="s">
        <v>35</v>
      </c>
      <c r="AX1569" s="12" t="s">
        <v>71</v>
      </c>
      <c r="AY1569" s="226" t="s">
        <v>210</v>
      </c>
    </row>
    <row r="1570" spans="2:51" s="13" customFormat="1" ht="13.5">
      <c r="B1570" s="227"/>
      <c r="C1570" s="228"/>
      <c r="D1570" s="217" t="s">
        <v>219</v>
      </c>
      <c r="E1570" s="229" t="s">
        <v>21</v>
      </c>
      <c r="F1570" s="230" t="s">
        <v>240</v>
      </c>
      <c r="G1570" s="228"/>
      <c r="H1570" s="231">
        <v>30.06</v>
      </c>
      <c r="I1570" s="232"/>
      <c r="J1570" s="228"/>
      <c r="K1570" s="228"/>
      <c r="L1570" s="233"/>
      <c r="M1570" s="234"/>
      <c r="N1570" s="235"/>
      <c r="O1570" s="235"/>
      <c r="P1570" s="235"/>
      <c r="Q1570" s="235"/>
      <c r="R1570" s="235"/>
      <c r="S1570" s="235"/>
      <c r="T1570" s="236"/>
      <c r="AT1570" s="237" t="s">
        <v>219</v>
      </c>
      <c r="AU1570" s="237" t="s">
        <v>80</v>
      </c>
      <c r="AV1570" s="13" t="s">
        <v>217</v>
      </c>
      <c r="AW1570" s="13" t="s">
        <v>35</v>
      </c>
      <c r="AX1570" s="13" t="s">
        <v>78</v>
      </c>
      <c r="AY1570" s="237" t="s">
        <v>210</v>
      </c>
    </row>
    <row r="1571" spans="2:65" s="1" customFormat="1" ht="25.5" customHeight="1">
      <c r="B1571" s="41"/>
      <c r="C1571" s="203" t="s">
        <v>2542</v>
      </c>
      <c r="D1571" s="203" t="s">
        <v>212</v>
      </c>
      <c r="E1571" s="204" t="s">
        <v>2543</v>
      </c>
      <c r="F1571" s="205" t="s">
        <v>2544</v>
      </c>
      <c r="G1571" s="206" t="s">
        <v>345</v>
      </c>
      <c r="H1571" s="207">
        <v>5.6</v>
      </c>
      <c r="I1571" s="208"/>
      <c r="J1571" s="209">
        <f>ROUND(I1571*H1571,2)</f>
        <v>0</v>
      </c>
      <c r="K1571" s="205" t="s">
        <v>216</v>
      </c>
      <c r="L1571" s="61"/>
      <c r="M1571" s="210" t="s">
        <v>21</v>
      </c>
      <c r="N1571" s="211" t="s">
        <v>42</v>
      </c>
      <c r="O1571" s="42"/>
      <c r="P1571" s="212">
        <f>O1571*H1571</f>
        <v>0</v>
      </c>
      <c r="Q1571" s="212">
        <v>0</v>
      </c>
      <c r="R1571" s="212">
        <f>Q1571*H1571</f>
        <v>0</v>
      </c>
      <c r="S1571" s="212">
        <v>0.0044</v>
      </c>
      <c r="T1571" s="213">
        <f>S1571*H1571</f>
        <v>0.02464</v>
      </c>
      <c r="AR1571" s="25" t="s">
        <v>291</v>
      </c>
      <c r="AT1571" s="25" t="s">
        <v>212</v>
      </c>
      <c r="AU1571" s="25" t="s">
        <v>80</v>
      </c>
      <c r="AY1571" s="25" t="s">
        <v>210</v>
      </c>
      <c r="BE1571" s="214">
        <f>IF(N1571="základní",J1571,0)</f>
        <v>0</v>
      </c>
      <c r="BF1571" s="214">
        <f>IF(N1571="snížená",J1571,0)</f>
        <v>0</v>
      </c>
      <c r="BG1571" s="214">
        <f>IF(N1571="zákl. přenesená",J1571,0)</f>
        <v>0</v>
      </c>
      <c r="BH1571" s="214">
        <f>IF(N1571="sníž. přenesená",J1571,0)</f>
        <v>0</v>
      </c>
      <c r="BI1571" s="214">
        <f>IF(N1571="nulová",J1571,0)</f>
        <v>0</v>
      </c>
      <c r="BJ1571" s="25" t="s">
        <v>78</v>
      </c>
      <c r="BK1571" s="214">
        <f>ROUND(I1571*H1571,2)</f>
        <v>0</v>
      </c>
      <c r="BL1571" s="25" t="s">
        <v>291</v>
      </c>
      <c r="BM1571" s="25" t="s">
        <v>2545</v>
      </c>
    </row>
    <row r="1572" spans="2:51" s="12" customFormat="1" ht="13.5">
      <c r="B1572" s="215"/>
      <c r="C1572" s="216"/>
      <c r="D1572" s="217" t="s">
        <v>219</v>
      </c>
      <c r="E1572" s="218" t="s">
        <v>21</v>
      </c>
      <c r="F1572" s="219" t="s">
        <v>2546</v>
      </c>
      <c r="G1572" s="216"/>
      <c r="H1572" s="220">
        <v>1.6</v>
      </c>
      <c r="I1572" s="221"/>
      <c r="J1572" s="216"/>
      <c r="K1572" s="216"/>
      <c r="L1572" s="222"/>
      <c r="M1572" s="223"/>
      <c r="N1572" s="224"/>
      <c r="O1572" s="224"/>
      <c r="P1572" s="224"/>
      <c r="Q1572" s="224"/>
      <c r="R1572" s="224"/>
      <c r="S1572" s="224"/>
      <c r="T1572" s="225"/>
      <c r="AT1572" s="226" t="s">
        <v>219</v>
      </c>
      <c r="AU1572" s="226" t="s">
        <v>80</v>
      </c>
      <c r="AV1572" s="12" t="s">
        <v>80</v>
      </c>
      <c r="AW1572" s="12" t="s">
        <v>35</v>
      </c>
      <c r="AX1572" s="12" t="s">
        <v>71</v>
      </c>
      <c r="AY1572" s="226" t="s">
        <v>210</v>
      </c>
    </row>
    <row r="1573" spans="2:51" s="12" customFormat="1" ht="13.5">
      <c r="B1573" s="215"/>
      <c r="C1573" s="216"/>
      <c r="D1573" s="217" t="s">
        <v>219</v>
      </c>
      <c r="E1573" s="218" t="s">
        <v>21</v>
      </c>
      <c r="F1573" s="219" t="s">
        <v>2547</v>
      </c>
      <c r="G1573" s="216"/>
      <c r="H1573" s="220">
        <v>2.4</v>
      </c>
      <c r="I1573" s="221"/>
      <c r="J1573" s="216"/>
      <c r="K1573" s="216"/>
      <c r="L1573" s="222"/>
      <c r="M1573" s="223"/>
      <c r="N1573" s="224"/>
      <c r="O1573" s="224"/>
      <c r="P1573" s="224"/>
      <c r="Q1573" s="224"/>
      <c r="R1573" s="224"/>
      <c r="S1573" s="224"/>
      <c r="T1573" s="225"/>
      <c r="AT1573" s="226" t="s">
        <v>219</v>
      </c>
      <c r="AU1573" s="226" t="s">
        <v>80</v>
      </c>
      <c r="AV1573" s="12" t="s">
        <v>80</v>
      </c>
      <c r="AW1573" s="12" t="s">
        <v>35</v>
      </c>
      <c r="AX1573" s="12" t="s">
        <v>71</v>
      </c>
      <c r="AY1573" s="226" t="s">
        <v>210</v>
      </c>
    </row>
    <row r="1574" spans="2:51" s="12" customFormat="1" ht="13.5">
      <c r="B1574" s="215"/>
      <c r="C1574" s="216"/>
      <c r="D1574" s="217" t="s">
        <v>219</v>
      </c>
      <c r="E1574" s="218" t="s">
        <v>21</v>
      </c>
      <c r="F1574" s="219" t="s">
        <v>2548</v>
      </c>
      <c r="G1574" s="216"/>
      <c r="H1574" s="220">
        <v>1.6</v>
      </c>
      <c r="I1574" s="221"/>
      <c r="J1574" s="216"/>
      <c r="K1574" s="216"/>
      <c r="L1574" s="222"/>
      <c r="M1574" s="223"/>
      <c r="N1574" s="224"/>
      <c r="O1574" s="224"/>
      <c r="P1574" s="224"/>
      <c r="Q1574" s="224"/>
      <c r="R1574" s="224"/>
      <c r="S1574" s="224"/>
      <c r="T1574" s="225"/>
      <c r="AT1574" s="226" t="s">
        <v>219</v>
      </c>
      <c r="AU1574" s="226" t="s">
        <v>80</v>
      </c>
      <c r="AV1574" s="12" t="s">
        <v>80</v>
      </c>
      <c r="AW1574" s="12" t="s">
        <v>35</v>
      </c>
      <c r="AX1574" s="12" t="s">
        <v>71</v>
      </c>
      <c r="AY1574" s="226" t="s">
        <v>210</v>
      </c>
    </row>
    <row r="1575" spans="2:51" s="13" customFormat="1" ht="13.5">
      <c r="B1575" s="227"/>
      <c r="C1575" s="228"/>
      <c r="D1575" s="217" t="s">
        <v>219</v>
      </c>
      <c r="E1575" s="229" t="s">
        <v>21</v>
      </c>
      <c r="F1575" s="230" t="s">
        <v>240</v>
      </c>
      <c r="G1575" s="228"/>
      <c r="H1575" s="231">
        <v>5.6</v>
      </c>
      <c r="I1575" s="232"/>
      <c r="J1575" s="228"/>
      <c r="K1575" s="228"/>
      <c r="L1575" s="233"/>
      <c r="M1575" s="234"/>
      <c r="N1575" s="235"/>
      <c r="O1575" s="235"/>
      <c r="P1575" s="235"/>
      <c r="Q1575" s="235"/>
      <c r="R1575" s="235"/>
      <c r="S1575" s="235"/>
      <c r="T1575" s="236"/>
      <c r="AT1575" s="237" t="s">
        <v>219</v>
      </c>
      <c r="AU1575" s="237" t="s">
        <v>80</v>
      </c>
      <c r="AV1575" s="13" t="s">
        <v>217</v>
      </c>
      <c r="AW1575" s="13" t="s">
        <v>35</v>
      </c>
      <c r="AX1575" s="13" t="s">
        <v>78</v>
      </c>
      <c r="AY1575" s="237" t="s">
        <v>210</v>
      </c>
    </row>
    <row r="1576" spans="2:65" s="1" customFormat="1" ht="25.5" customHeight="1">
      <c r="B1576" s="41"/>
      <c r="C1576" s="203" t="s">
        <v>2549</v>
      </c>
      <c r="D1576" s="203" t="s">
        <v>212</v>
      </c>
      <c r="E1576" s="204" t="s">
        <v>2550</v>
      </c>
      <c r="F1576" s="205" t="s">
        <v>2551</v>
      </c>
      <c r="G1576" s="206" t="s">
        <v>345</v>
      </c>
      <c r="H1576" s="207">
        <v>47.3</v>
      </c>
      <c r="I1576" s="208"/>
      <c r="J1576" s="209">
        <f>ROUND(I1576*H1576,2)</f>
        <v>0</v>
      </c>
      <c r="K1576" s="205" t="s">
        <v>216</v>
      </c>
      <c r="L1576" s="61"/>
      <c r="M1576" s="210" t="s">
        <v>21</v>
      </c>
      <c r="N1576" s="211" t="s">
        <v>42</v>
      </c>
      <c r="O1576" s="42"/>
      <c r="P1576" s="212">
        <f>O1576*H1576</f>
        <v>0</v>
      </c>
      <c r="Q1576" s="212">
        <v>0</v>
      </c>
      <c r="R1576" s="212">
        <f>Q1576*H1576</f>
        <v>0</v>
      </c>
      <c r="S1576" s="212">
        <v>0.0088</v>
      </c>
      <c r="T1576" s="213">
        <f>S1576*H1576</f>
        <v>0.41624</v>
      </c>
      <c r="AR1576" s="25" t="s">
        <v>291</v>
      </c>
      <c r="AT1576" s="25" t="s">
        <v>212</v>
      </c>
      <c r="AU1576" s="25" t="s">
        <v>80</v>
      </c>
      <c r="AY1576" s="25" t="s">
        <v>210</v>
      </c>
      <c r="BE1576" s="214">
        <f>IF(N1576="základní",J1576,0)</f>
        <v>0</v>
      </c>
      <c r="BF1576" s="214">
        <f>IF(N1576="snížená",J1576,0)</f>
        <v>0</v>
      </c>
      <c r="BG1576" s="214">
        <f>IF(N1576="zákl. přenesená",J1576,0)</f>
        <v>0</v>
      </c>
      <c r="BH1576" s="214">
        <f>IF(N1576="sníž. přenesená",J1576,0)</f>
        <v>0</v>
      </c>
      <c r="BI1576" s="214">
        <f>IF(N1576="nulová",J1576,0)</f>
        <v>0</v>
      </c>
      <c r="BJ1576" s="25" t="s">
        <v>78</v>
      </c>
      <c r="BK1576" s="214">
        <f>ROUND(I1576*H1576,2)</f>
        <v>0</v>
      </c>
      <c r="BL1576" s="25" t="s">
        <v>291</v>
      </c>
      <c r="BM1576" s="25" t="s">
        <v>2552</v>
      </c>
    </row>
    <row r="1577" spans="2:51" s="12" customFormat="1" ht="13.5">
      <c r="B1577" s="215"/>
      <c r="C1577" s="216"/>
      <c r="D1577" s="217" t="s">
        <v>219</v>
      </c>
      <c r="E1577" s="218" t="s">
        <v>21</v>
      </c>
      <c r="F1577" s="219" t="s">
        <v>2553</v>
      </c>
      <c r="G1577" s="216"/>
      <c r="H1577" s="220">
        <v>47.3</v>
      </c>
      <c r="I1577" s="221"/>
      <c r="J1577" s="216"/>
      <c r="K1577" s="216"/>
      <c r="L1577" s="222"/>
      <c r="M1577" s="223"/>
      <c r="N1577" s="224"/>
      <c r="O1577" s="224"/>
      <c r="P1577" s="224"/>
      <c r="Q1577" s="224"/>
      <c r="R1577" s="224"/>
      <c r="S1577" s="224"/>
      <c r="T1577" s="225"/>
      <c r="AT1577" s="226" t="s">
        <v>219</v>
      </c>
      <c r="AU1577" s="226" t="s">
        <v>80</v>
      </c>
      <c r="AV1577" s="12" t="s">
        <v>80</v>
      </c>
      <c r="AW1577" s="12" t="s">
        <v>35</v>
      </c>
      <c r="AX1577" s="12" t="s">
        <v>71</v>
      </c>
      <c r="AY1577" s="226" t="s">
        <v>210</v>
      </c>
    </row>
    <row r="1578" spans="2:51" s="13" customFormat="1" ht="13.5">
      <c r="B1578" s="227"/>
      <c r="C1578" s="228"/>
      <c r="D1578" s="217" t="s">
        <v>219</v>
      </c>
      <c r="E1578" s="229" t="s">
        <v>21</v>
      </c>
      <c r="F1578" s="230" t="s">
        <v>240</v>
      </c>
      <c r="G1578" s="228"/>
      <c r="H1578" s="231">
        <v>47.3</v>
      </c>
      <c r="I1578" s="232"/>
      <c r="J1578" s="228"/>
      <c r="K1578" s="228"/>
      <c r="L1578" s="233"/>
      <c r="M1578" s="234"/>
      <c r="N1578" s="235"/>
      <c r="O1578" s="235"/>
      <c r="P1578" s="235"/>
      <c r="Q1578" s="235"/>
      <c r="R1578" s="235"/>
      <c r="S1578" s="235"/>
      <c r="T1578" s="236"/>
      <c r="AT1578" s="237" t="s">
        <v>219</v>
      </c>
      <c r="AU1578" s="237" t="s">
        <v>80</v>
      </c>
      <c r="AV1578" s="13" t="s">
        <v>217</v>
      </c>
      <c r="AW1578" s="13" t="s">
        <v>35</v>
      </c>
      <c r="AX1578" s="13" t="s">
        <v>78</v>
      </c>
      <c r="AY1578" s="237" t="s">
        <v>210</v>
      </c>
    </row>
    <row r="1579" spans="2:65" s="1" customFormat="1" ht="25.5" customHeight="1">
      <c r="B1579" s="41"/>
      <c r="C1579" s="203" t="s">
        <v>2554</v>
      </c>
      <c r="D1579" s="203" t="s">
        <v>212</v>
      </c>
      <c r="E1579" s="204" t="s">
        <v>2555</v>
      </c>
      <c r="F1579" s="205" t="s">
        <v>2556</v>
      </c>
      <c r="G1579" s="206" t="s">
        <v>345</v>
      </c>
      <c r="H1579" s="207">
        <v>362.896</v>
      </c>
      <c r="I1579" s="208"/>
      <c r="J1579" s="209">
        <f>ROUND(I1579*H1579,2)</f>
        <v>0</v>
      </c>
      <c r="K1579" s="205" t="s">
        <v>216</v>
      </c>
      <c r="L1579" s="61"/>
      <c r="M1579" s="210" t="s">
        <v>21</v>
      </c>
      <c r="N1579" s="211" t="s">
        <v>42</v>
      </c>
      <c r="O1579" s="42"/>
      <c r="P1579" s="212">
        <f>O1579*H1579</f>
        <v>0</v>
      </c>
      <c r="Q1579" s="212">
        <v>0</v>
      </c>
      <c r="R1579" s="212">
        <f>Q1579*H1579</f>
        <v>0</v>
      </c>
      <c r="S1579" s="212">
        <v>0.01173</v>
      </c>
      <c r="T1579" s="213">
        <f>S1579*H1579</f>
        <v>4.256770080000001</v>
      </c>
      <c r="AR1579" s="25" t="s">
        <v>291</v>
      </c>
      <c r="AT1579" s="25" t="s">
        <v>212</v>
      </c>
      <c r="AU1579" s="25" t="s">
        <v>80</v>
      </c>
      <c r="AY1579" s="25" t="s">
        <v>210</v>
      </c>
      <c r="BE1579" s="214">
        <f>IF(N1579="základní",J1579,0)</f>
        <v>0</v>
      </c>
      <c r="BF1579" s="214">
        <f>IF(N1579="snížená",J1579,0)</f>
        <v>0</v>
      </c>
      <c r="BG1579" s="214">
        <f>IF(N1579="zákl. přenesená",J1579,0)</f>
        <v>0</v>
      </c>
      <c r="BH1579" s="214">
        <f>IF(N1579="sníž. přenesená",J1579,0)</f>
        <v>0</v>
      </c>
      <c r="BI1579" s="214">
        <f>IF(N1579="nulová",J1579,0)</f>
        <v>0</v>
      </c>
      <c r="BJ1579" s="25" t="s">
        <v>78</v>
      </c>
      <c r="BK1579" s="214">
        <f>ROUND(I1579*H1579,2)</f>
        <v>0</v>
      </c>
      <c r="BL1579" s="25" t="s">
        <v>291</v>
      </c>
      <c r="BM1579" s="25" t="s">
        <v>2557</v>
      </c>
    </row>
    <row r="1580" spans="2:51" s="12" customFormat="1" ht="27">
      <c r="B1580" s="215"/>
      <c r="C1580" s="216"/>
      <c r="D1580" s="217" t="s">
        <v>219</v>
      </c>
      <c r="E1580" s="218" t="s">
        <v>21</v>
      </c>
      <c r="F1580" s="219" t="s">
        <v>2558</v>
      </c>
      <c r="G1580" s="216"/>
      <c r="H1580" s="220">
        <v>111.117</v>
      </c>
      <c r="I1580" s="221"/>
      <c r="J1580" s="216"/>
      <c r="K1580" s="216"/>
      <c r="L1580" s="222"/>
      <c r="M1580" s="223"/>
      <c r="N1580" s="224"/>
      <c r="O1580" s="224"/>
      <c r="P1580" s="224"/>
      <c r="Q1580" s="224"/>
      <c r="R1580" s="224"/>
      <c r="S1580" s="224"/>
      <c r="T1580" s="225"/>
      <c r="AT1580" s="226" t="s">
        <v>219</v>
      </c>
      <c r="AU1580" s="226" t="s">
        <v>80</v>
      </c>
      <c r="AV1580" s="12" t="s">
        <v>80</v>
      </c>
      <c r="AW1580" s="12" t="s">
        <v>35</v>
      </c>
      <c r="AX1580" s="12" t="s">
        <v>71</v>
      </c>
      <c r="AY1580" s="226" t="s">
        <v>210</v>
      </c>
    </row>
    <row r="1581" spans="2:51" s="12" customFormat="1" ht="13.5">
      <c r="B1581" s="215"/>
      <c r="C1581" s="216"/>
      <c r="D1581" s="217" t="s">
        <v>219</v>
      </c>
      <c r="E1581" s="218" t="s">
        <v>21</v>
      </c>
      <c r="F1581" s="219" t="s">
        <v>2559</v>
      </c>
      <c r="G1581" s="216"/>
      <c r="H1581" s="220">
        <v>27.779</v>
      </c>
      <c r="I1581" s="221"/>
      <c r="J1581" s="216"/>
      <c r="K1581" s="216"/>
      <c r="L1581" s="222"/>
      <c r="M1581" s="223"/>
      <c r="N1581" s="224"/>
      <c r="O1581" s="224"/>
      <c r="P1581" s="224"/>
      <c r="Q1581" s="224"/>
      <c r="R1581" s="224"/>
      <c r="S1581" s="224"/>
      <c r="T1581" s="225"/>
      <c r="AT1581" s="226" t="s">
        <v>219</v>
      </c>
      <c r="AU1581" s="226" t="s">
        <v>80</v>
      </c>
      <c r="AV1581" s="12" t="s">
        <v>80</v>
      </c>
      <c r="AW1581" s="12" t="s">
        <v>35</v>
      </c>
      <c r="AX1581" s="12" t="s">
        <v>71</v>
      </c>
      <c r="AY1581" s="226" t="s">
        <v>210</v>
      </c>
    </row>
    <row r="1582" spans="2:51" s="12" customFormat="1" ht="13.5">
      <c r="B1582" s="215"/>
      <c r="C1582" s="216"/>
      <c r="D1582" s="217" t="s">
        <v>219</v>
      </c>
      <c r="E1582" s="218" t="s">
        <v>21</v>
      </c>
      <c r="F1582" s="219" t="s">
        <v>2560</v>
      </c>
      <c r="G1582" s="216"/>
      <c r="H1582" s="220">
        <v>224</v>
      </c>
      <c r="I1582" s="221"/>
      <c r="J1582" s="216"/>
      <c r="K1582" s="216"/>
      <c r="L1582" s="222"/>
      <c r="M1582" s="223"/>
      <c r="N1582" s="224"/>
      <c r="O1582" s="224"/>
      <c r="P1582" s="224"/>
      <c r="Q1582" s="224"/>
      <c r="R1582" s="224"/>
      <c r="S1582" s="224"/>
      <c r="T1582" s="225"/>
      <c r="AT1582" s="226" t="s">
        <v>219</v>
      </c>
      <c r="AU1582" s="226" t="s">
        <v>80</v>
      </c>
      <c r="AV1582" s="12" t="s">
        <v>80</v>
      </c>
      <c r="AW1582" s="12" t="s">
        <v>35</v>
      </c>
      <c r="AX1582" s="12" t="s">
        <v>71</v>
      </c>
      <c r="AY1582" s="226" t="s">
        <v>210</v>
      </c>
    </row>
    <row r="1583" spans="2:51" s="13" customFormat="1" ht="13.5">
      <c r="B1583" s="227"/>
      <c r="C1583" s="228"/>
      <c r="D1583" s="217" t="s">
        <v>219</v>
      </c>
      <c r="E1583" s="229" t="s">
        <v>21</v>
      </c>
      <c r="F1583" s="230" t="s">
        <v>240</v>
      </c>
      <c r="G1583" s="228"/>
      <c r="H1583" s="231">
        <v>362.896</v>
      </c>
      <c r="I1583" s="232"/>
      <c r="J1583" s="228"/>
      <c r="K1583" s="228"/>
      <c r="L1583" s="233"/>
      <c r="M1583" s="234"/>
      <c r="N1583" s="235"/>
      <c r="O1583" s="235"/>
      <c r="P1583" s="235"/>
      <c r="Q1583" s="235"/>
      <c r="R1583" s="235"/>
      <c r="S1583" s="235"/>
      <c r="T1583" s="236"/>
      <c r="AT1583" s="237" t="s">
        <v>219</v>
      </c>
      <c r="AU1583" s="237" t="s">
        <v>80</v>
      </c>
      <c r="AV1583" s="13" t="s">
        <v>217</v>
      </c>
      <c r="AW1583" s="13" t="s">
        <v>35</v>
      </c>
      <c r="AX1583" s="13" t="s">
        <v>78</v>
      </c>
      <c r="AY1583" s="237" t="s">
        <v>210</v>
      </c>
    </row>
    <row r="1584" spans="2:65" s="1" customFormat="1" ht="25.5" customHeight="1">
      <c r="B1584" s="41"/>
      <c r="C1584" s="203" t="s">
        <v>2561</v>
      </c>
      <c r="D1584" s="203" t="s">
        <v>212</v>
      </c>
      <c r="E1584" s="204" t="s">
        <v>2562</v>
      </c>
      <c r="F1584" s="205" t="s">
        <v>2563</v>
      </c>
      <c r="G1584" s="206" t="s">
        <v>226</v>
      </c>
      <c r="H1584" s="207">
        <v>111.117</v>
      </c>
      <c r="I1584" s="208"/>
      <c r="J1584" s="209">
        <f>ROUND(I1584*H1584,2)</f>
        <v>0</v>
      </c>
      <c r="K1584" s="205" t="s">
        <v>216</v>
      </c>
      <c r="L1584" s="61"/>
      <c r="M1584" s="210" t="s">
        <v>21</v>
      </c>
      <c r="N1584" s="211" t="s">
        <v>42</v>
      </c>
      <c r="O1584" s="42"/>
      <c r="P1584" s="212">
        <f>O1584*H1584</f>
        <v>0</v>
      </c>
      <c r="Q1584" s="212">
        <v>0.01946</v>
      </c>
      <c r="R1584" s="212">
        <f>Q1584*H1584</f>
        <v>2.16233682</v>
      </c>
      <c r="S1584" s="212">
        <v>0</v>
      </c>
      <c r="T1584" s="213">
        <f>S1584*H1584</f>
        <v>0</v>
      </c>
      <c r="AR1584" s="25" t="s">
        <v>291</v>
      </c>
      <c r="AT1584" s="25" t="s">
        <v>212</v>
      </c>
      <c r="AU1584" s="25" t="s">
        <v>80</v>
      </c>
      <c r="AY1584" s="25" t="s">
        <v>210</v>
      </c>
      <c r="BE1584" s="214">
        <f>IF(N1584="základní",J1584,0)</f>
        <v>0</v>
      </c>
      <c r="BF1584" s="214">
        <f>IF(N1584="snížená",J1584,0)</f>
        <v>0</v>
      </c>
      <c r="BG1584" s="214">
        <f>IF(N1584="zákl. přenesená",J1584,0)</f>
        <v>0</v>
      </c>
      <c r="BH1584" s="214">
        <f>IF(N1584="sníž. přenesená",J1584,0)</f>
        <v>0</v>
      </c>
      <c r="BI1584" s="214">
        <f>IF(N1584="nulová",J1584,0)</f>
        <v>0</v>
      </c>
      <c r="BJ1584" s="25" t="s">
        <v>78</v>
      </c>
      <c r="BK1584" s="214">
        <f>ROUND(I1584*H1584,2)</f>
        <v>0</v>
      </c>
      <c r="BL1584" s="25" t="s">
        <v>291</v>
      </c>
      <c r="BM1584" s="25" t="s">
        <v>2564</v>
      </c>
    </row>
    <row r="1585" spans="2:51" s="12" customFormat="1" ht="27">
      <c r="B1585" s="215"/>
      <c r="C1585" s="216"/>
      <c r="D1585" s="217" t="s">
        <v>219</v>
      </c>
      <c r="E1585" s="218" t="s">
        <v>21</v>
      </c>
      <c r="F1585" s="219" t="s">
        <v>2558</v>
      </c>
      <c r="G1585" s="216"/>
      <c r="H1585" s="220">
        <v>111.117</v>
      </c>
      <c r="I1585" s="221"/>
      <c r="J1585" s="216"/>
      <c r="K1585" s="216"/>
      <c r="L1585" s="222"/>
      <c r="M1585" s="223"/>
      <c r="N1585" s="224"/>
      <c r="O1585" s="224"/>
      <c r="P1585" s="224"/>
      <c r="Q1585" s="224"/>
      <c r="R1585" s="224"/>
      <c r="S1585" s="224"/>
      <c r="T1585" s="225"/>
      <c r="AT1585" s="226" t="s">
        <v>219</v>
      </c>
      <c r="AU1585" s="226" t="s">
        <v>80</v>
      </c>
      <c r="AV1585" s="12" t="s">
        <v>80</v>
      </c>
      <c r="AW1585" s="12" t="s">
        <v>35</v>
      </c>
      <c r="AX1585" s="12" t="s">
        <v>78</v>
      </c>
      <c r="AY1585" s="226" t="s">
        <v>210</v>
      </c>
    </row>
    <row r="1586" spans="2:65" s="1" customFormat="1" ht="25.5" customHeight="1">
      <c r="B1586" s="41"/>
      <c r="C1586" s="203" t="s">
        <v>2565</v>
      </c>
      <c r="D1586" s="203" t="s">
        <v>212</v>
      </c>
      <c r="E1586" s="204" t="s">
        <v>2566</v>
      </c>
      <c r="F1586" s="205" t="s">
        <v>2567</v>
      </c>
      <c r="G1586" s="206" t="s">
        <v>226</v>
      </c>
      <c r="H1586" s="207">
        <v>2.2</v>
      </c>
      <c r="I1586" s="208"/>
      <c r="J1586" s="209">
        <f>ROUND(I1586*H1586,2)</f>
        <v>0</v>
      </c>
      <c r="K1586" s="205" t="s">
        <v>216</v>
      </c>
      <c r="L1586" s="61"/>
      <c r="M1586" s="210" t="s">
        <v>21</v>
      </c>
      <c r="N1586" s="211" t="s">
        <v>42</v>
      </c>
      <c r="O1586" s="42"/>
      <c r="P1586" s="212">
        <f>O1586*H1586</f>
        <v>0</v>
      </c>
      <c r="Q1586" s="212">
        <v>0.00948</v>
      </c>
      <c r="R1586" s="212">
        <f>Q1586*H1586</f>
        <v>0.020856000000000003</v>
      </c>
      <c r="S1586" s="212">
        <v>0</v>
      </c>
      <c r="T1586" s="213">
        <f>S1586*H1586</f>
        <v>0</v>
      </c>
      <c r="AR1586" s="25" t="s">
        <v>291</v>
      </c>
      <c r="AT1586" s="25" t="s">
        <v>212</v>
      </c>
      <c r="AU1586" s="25" t="s">
        <v>80</v>
      </c>
      <c r="AY1586" s="25" t="s">
        <v>210</v>
      </c>
      <c r="BE1586" s="214">
        <f>IF(N1586="základní",J1586,0)</f>
        <v>0</v>
      </c>
      <c r="BF1586" s="214">
        <f>IF(N1586="snížená",J1586,0)</f>
        <v>0</v>
      </c>
      <c r="BG1586" s="214">
        <f>IF(N1586="zákl. přenesená",J1586,0)</f>
        <v>0</v>
      </c>
      <c r="BH1586" s="214">
        <f>IF(N1586="sníž. přenesená",J1586,0)</f>
        <v>0</v>
      </c>
      <c r="BI1586" s="214">
        <f>IF(N1586="nulová",J1586,0)</f>
        <v>0</v>
      </c>
      <c r="BJ1586" s="25" t="s">
        <v>78</v>
      </c>
      <c r="BK1586" s="214">
        <f>ROUND(I1586*H1586,2)</f>
        <v>0</v>
      </c>
      <c r="BL1586" s="25" t="s">
        <v>291</v>
      </c>
      <c r="BM1586" s="25" t="s">
        <v>2568</v>
      </c>
    </row>
    <row r="1587" spans="2:51" s="12" customFormat="1" ht="13.5">
      <c r="B1587" s="215"/>
      <c r="C1587" s="216"/>
      <c r="D1587" s="217" t="s">
        <v>219</v>
      </c>
      <c r="E1587" s="218" t="s">
        <v>21</v>
      </c>
      <c r="F1587" s="219" t="s">
        <v>2332</v>
      </c>
      <c r="G1587" s="216"/>
      <c r="H1587" s="220">
        <v>2.2</v>
      </c>
      <c r="I1587" s="221"/>
      <c r="J1587" s="216"/>
      <c r="K1587" s="216"/>
      <c r="L1587" s="222"/>
      <c r="M1587" s="223"/>
      <c r="N1587" s="224"/>
      <c r="O1587" s="224"/>
      <c r="P1587" s="224"/>
      <c r="Q1587" s="224"/>
      <c r="R1587" s="224"/>
      <c r="S1587" s="224"/>
      <c r="T1587" s="225"/>
      <c r="AT1587" s="226" t="s">
        <v>219</v>
      </c>
      <c r="AU1587" s="226" t="s">
        <v>80</v>
      </c>
      <c r="AV1587" s="12" t="s">
        <v>80</v>
      </c>
      <c r="AW1587" s="12" t="s">
        <v>35</v>
      </c>
      <c r="AX1587" s="12" t="s">
        <v>78</v>
      </c>
      <c r="AY1587" s="226" t="s">
        <v>210</v>
      </c>
    </row>
    <row r="1588" spans="2:65" s="1" customFormat="1" ht="25.5" customHeight="1">
      <c r="B1588" s="41"/>
      <c r="C1588" s="203" t="s">
        <v>2569</v>
      </c>
      <c r="D1588" s="203" t="s">
        <v>212</v>
      </c>
      <c r="E1588" s="204" t="s">
        <v>2570</v>
      </c>
      <c r="F1588" s="205" t="s">
        <v>2571</v>
      </c>
      <c r="G1588" s="206" t="s">
        <v>226</v>
      </c>
      <c r="H1588" s="207">
        <v>141.46</v>
      </c>
      <c r="I1588" s="208"/>
      <c r="J1588" s="209">
        <f>ROUND(I1588*H1588,2)</f>
        <v>0</v>
      </c>
      <c r="K1588" s="205" t="s">
        <v>216</v>
      </c>
      <c r="L1588" s="61"/>
      <c r="M1588" s="210" t="s">
        <v>21</v>
      </c>
      <c r="N1588" s="211" t="s">
        <v>42</v>
      </c>
      <c r="O1588" s="42"/>
      <c r="P1588" s="212">
        <f>O1588*H1588</f>
        <v>0</v>
      </c>
      <c r="Q1588" s="212">
        <v>0</v>
      </c>
      <c r="R1588" s="212">
        <f>Q1588*H1588</f>
        <v>0</v>
      </c>
      <c r="S1588" s="212">
        <v>0.01578</v>
      </c>
      <c r="T1588" s="213">
        <f>S1588*H1588</f>
        <v>2.2322388</v>
      </c>
      <c r="AR1588" s="25" t="s">
        <v>291</v>
      </c>
      <c r="AT1588" s="25" t="s">
        <v>212</v>
      </c>
      <c r="AU1588" s="25" t="s">
        <v>80</v>
      </c>
      <c r="AY1588" s="25" t="s">
        <v>210</v>
      </c>
      <c r="BE1588" s="214">
        <f>IF(N1588="základní",J1588,0)</f>
        <v>0</v>
      </c>
      <c r="BF1588" s="214">
        <f>IF(N1588="snížená",J1588,0)</f>
        <v>0</v>
      </c>
      <c r="BG1588" s="214">
        <f>IF(N1588="zákl. přenesená",J1588,0)</f>
        <v>0</v>
      </c>
      <c r="BH1588" s="214">
        <f>IF(N1588="sníž. přenesená",J1588,0)</f>
        <v>0</v>
      </c>
      <c r="BI1588" s="214">
        <f>IF(N1588="nulová",J1588,0)</f>
        <v>0</v>
      </c>
      <c r="BJ1588" s="25" t="s">
        <v>78</v>
      </c>
      <c r="BK1588" s="214">
        <f>ROUND(I1588*H1588,2)</f>
        <v>0</v>
      </c>
      <c r="BL1588" s="25" t="s">
        <v>291</v>
      </c>
      <c r="BM1588" s="25" t="s">
        <v>2572</v>
      </c>
    </row>
    <row r="1589" spans="2:51" s="12" customFormat="1" ht="13.5">
      <c r="B1589" s="215"/>
      <c r="C1589" s="216"/>
      <c r="D1589" s="217" t="s">
        <v>219</v>
      </c>
      <c r="E1589" s="218" t="s">
        <v>21</v>
      </c>
      <c r="F1589" s="219" t="s">
        <v>2573</v>
      </c>
      <c r="G1589" s="216"/>
      <c r="H1589" s="220">
        <v>141.46</v>
      </c>
      <c r="I1589" s="221"/>
      <c r="J1589" s="216"/>
      <c r="K1589" s="216"/>
      <c r="L1589" s="222"/>
      <c r="M1589" s="223"/>
      <c r="N1589" s="224"/>
      <c r="O1589" s="224"/>
      <c r="P1589" s="224"/>
      <c r="Q1589" s="224"/>
      <c r="R1589" s="224"/>
      <c r="S1589" s="224"/>
      <c r="T1589" s="225"/>
      <c r="AT1589" s="226" t="s">
        <v>219</v>
      </c>
      <c r="AU1589" s="226" t="s">
        <v>80</v>
      </c>
      <c r="AV1589" s="12" t="s">
        <v>80</v>
      </c>
      <c r="AW1589" s="12" t="s">
        <v>35</v>
      </c>
      <c r="AX1589" s="12" t="s">
        <v>78</v>
      </c>
      <c r="AY1589" s="226" t="s">
        <v>210</v>
      </c>
    </row>
    <row r="1590" spans="2:65" s="1" customFormat="1" ht="25.5" customHeight="1">
      <c r="B1590" s="41"/>
      <c r="C1590" s="203" t="s">
        <v>2574</v>
      </c>
      <c r="D1590" s="203" t="s">
        <v>212</v>
      </c>
      <c r="E1590" s="204" t="s">
        <v>2575</v>
      </c>
      <c r="F1590" s="205" t="s">
        <v>2576</v>
      </c>
      <c r="G1590" s="206" t="s">
        <v>226</v>
      </c>
      <c r="H1590" s="207">
        <v>13.25</v>
      </c>
      <c r="I1590" s="208"/>
      <c r="J1590" s="209">
        <f>ROUND(I1590*H1590,2)</f>
        <v>0</v>
      </c>
      <c r="K1590" s="205" t="s">
        <v>216</v>
      </c>
      <c r="L1590" s="61"/>
      <c r="M1590" s="210" t="s">
        <v>21</v>
      </c>
      <c r="N1590" s="211" t="s">
        <v>42</v>
      </c>
      <c r="O1590" s="42"/>
      <c r="P1590" s="212">
        <f>O1590*H1590</f>
        <v>0</v>
      </c>
      <c r="Q1590" s="212">
        <v>0</v>
      </c>
      <c r="R1590" s="212">
        <f>Q1590*H1590</f>
        <v>0</v>
      </c>
      <c r="S1590" s="212">
        <v>0</v>
      </c>
      <c r="T1590" s="213">
        <f>S1590*H1590</f>
        <v>0</v>
      </c>
      <c r="AR1590" s="25" t="s">
        <v>291</v>
      </c>
      <c r="AT1590" s="25" t="s">
        <v>212</v>
      </c>
      <c r="AU1590" s="25" t="s">
        <v>80</v>
      </c>
      <c r="AY1590" s="25" t="s">
        <v>210</v>
      </c>
      <c r="BE1590" s="214">
        <f>IF(N1590="základní",J1590,0)</f>
        <v>0</v>
      </c>
      <c r="BF1590" s="214">
        <f>IF(N1590="snížená",J1590,0)</f>
        <v>0</v>
      </c>
      <c r="BG1590" s="214">
        <f>IF(N1590="zákl. přenesená",J1590,0)</f>
        <v>0</v>
      </c>
      <c r="BH1590" s="214">
        <f>IF(N1590="sníž. přenesená",J1590,0)</f>
        <v>0</v>
      </c>
      <c r="BI1590" s="214">
        <f>IF(N1590="nulová",J1590,0)</f>
        <v>0</v>
      </c>
      <c r="BJ1590" s="25" t="s">
        <v>78</v>
      </c>
      <c r="BK1590" s="214">
        <f>ROUND(I1590*H1590,2)</f>
        <v>0</v>
      </c>
      <c r="BL1590" s="25" t="s">
        <v>291</v>
      </c>
      <c r="BM1590" s="25" t="s">
        <v>2577</v>
      </c>
    </row>
    <row r="1591" spans="2:51" s="12" customFormat="1" ht="13.5">
      <c r="B1591" s="215"/>
      <c r="C1591" s="216"/>
      <c r="D1591" s="217" t="s">
        <v>219</v>
      </c>
      <c r="E1591" s="218" t="s">
        <v>21</v>
      </c>
      <c r="F1591" s="219" t="s">
        <v>2578</v>
      </c>
      <c r="G1591" s="216"/>
      <c r="H1591" s="220">
        <v>13.25</v>
      </c>
      <c r="I1591" s="221"/>
      <c r="J1591" s="216"/>
      <c r="K1591" s="216"/>
      <c r="L1591" s="222"/>
      <c r="M1591" s="223"/>
      <c r="N1591" s="224"/>
      <c r="O1591" s="224"/>
      <c r="P1591" s="224"/>
      <c r="Q1591" s="224"/>
      <c r="R1591" s="224"/>
      <c r="S1591" s="224"/>
      <c r="T1591" s="225"/>
      <c r="AT1591" s="226" t="s">
        <v>219</v>
      </c>
      <c r="AU1591" s="226" t="s">
        <v>80</v>
      </c>
      <c r="AV1591" s="12" t="s">
        <v>80</v>
      </c>
      <c r="AW1591" s="12" t="s">
        <v>35</v>
      </c>
      <c r="AX1591" s="12" t="s">
        <v>78</v>
      </c>
      <c r="AY1591" s="226" t="s">
        <v>210</v>
      </c>
    </row>
    <row r="1592" spans="2:65" s="1" customFormat="1" ht="16.5" customHeight="1">
      <c r="B1592" s="41"/>
      <c r="C1592" s="238" t="s">
        <v>2579</v>
      </c>
      <c r="D1592" s="238" t="s">
        <v>302</v>
      </c>
      <c r="E1592" s="239" t="s">
        <v>2580</v>
      </c>
      <c r="F1592" s="240" t="s">
        <v>2581</v>
      </c>
      <c r="G1592" s="241" t="s">
        <v>226</v>
      </c>
      <c r="H1592" s="242">
        <v>14.31</v>
      </c>
      <c r="I1592" s="243"/>
      <c r="J1592" s="244">
        <f>ROUND(I1592*H1592,2)</f>
        <v>0</v>
      </c>
      <c r="K1592" s="240" t="s">
        <v>216</v>
      </c>
      <c r="L1592" s="245"/>
      <c r="M1592" s="246" t="s">
        <v>21</v>
      </c>
      <c r="N1592" s="247" t="s">
        <v>42</v>
      </c>
      <c r="O1592" s="42"/>
      <c r="P1592" s="212">
        <f>O1592*H1592</f>
        <v>0</v>
      </c>
      <c r="Q1592" s="212">
        <v>0.0341</v>
      </c>
      <c r="R1592" s="212">
        <f>Q1592*H1592</f>
        <v>0.487971</v>
      </c>
      <c r="S1592" s="212">
        <v>0</v>
      </c>
      <c r="T1592" s="213">
        <f>S1592*H1592</f>
        <v>0</v>
      </c>
      <c r="AR1592" s="25" t="s">
        <v>372</v>
      </c>
      <c r="AT1592" s="25" t="s">
        <v>302</v>
      </c>
      <c r="AU1592" s="25" t="s">
        <v>80</v>
      </c>
      <c r="AY1592" s="25" t="s">
        <v>210</v>
      </c>
      <c r="BE1592" s="214">
        <f>IF(N1592="základní",J1592,0)</f>
        <v>0</v>
      </c>
      <c r="BF1592" s="214">
        <f>IF(N1592="snížená",J1592,0)</f>
        <v>0</v>
      </c>
      <c r="BG1592" s="214">
        <f>IF(N1592="zákl. přenesená",J1592,0)</f>
        <v>0</v>
      </c>
      <c r="BH1592" s="214">
        <f>IF(N1592="sníž. přenesená",J1592,0)</f>
        <v>0</v>
      </c>
      <c r="BI1592" s="214">
        <f>IF(N1592="nulová",J1592,0)</f>
        <v>0</v>
      </c>
      <c r="BJ1592" s="25" t="s">
        <v>78</v>
      </c>
      <c r="BK1592" s="214">
        <f>ROUND(I1592*H1592,2)</f>
        <v>0</v>
      </c>
      <c r="BL1592" s="25" t="s">
        <v>291</v>
      </c>
      <c r="BM1592" s="25" t="s">
        <v>2582</v>
      </c>
    </row>
    <row r="1593" spans="2:51" s="12" customFormat="1" ht="13.5">
      <c r="B1593" s="215"/>
      <c r="C1593" s="216"/>
      <c r="D1593" s="217" t="s">
        <v>219</v>
      </c>
      <c r="E1593" s="216"/>
      <c r="F1593" s="219" t="s">
        <v>2583</v>
      </c>
      <c r="G1593" s="216"/>
      <c r="H1593" s="220">
        <v>14.31</v>
      </c>
      <c r="I1593" s="221"/>
      <c r="J1593" s="216"/>
      <c r="K1593" s="216"/>
      <c r="L1593" s="222"/>
      <c r="M1593" s="223"/>
      <c r="N1593" s="224"/>
      <c r="O1593" s="224"/>
      <c r="P1593" s="224"/>
      <c r="Q1593" s="224"/>
      <c r="R1593" s="224"/>
      <c r="S1593" s="224"/>
      <c r="T1593" s="225"/>
      <c r="AT1593" s="226" t="s">
        <v>219</v>
      </c>
      <c r="AU1593" s="226" t="s">
        <v>80</v>
      </c>
      <c r="AV1593" s="12" t="s">
        <v>80</v>
      </c>
      <c r="AW1593" s="12" t="s">
        <v>6</v>
      </c>
      <c r="AX1593" s="12" t="s">
        <v>78</v>
      </c>
      <c r="AY1593" s="226" t="s">
        <v>210</v>
      </c>
    </row>
    <row r="1594" spans="2:65" s="1" customFormat="1" ht="25.5" customHeight="1">
      <c r="B1594" s="41"/>
      <c r="C1594" s="203" t="s">
        <v>2584</v>
      </c>
      <c r="D1594" s="203" t="s">
        <v>212</v>
      </c>
      <c r="E1594" s="204" t="s">
        <v>2585</v>
      </c>
      <c r="F1594" s="205" t="s">
        <v>2586</v>
      </c>
      <c r="G1594" s="206" t="s">
        <v>226</v>
      </c>
      <c r="H1594" s="207">
        <v>7.8</v>
      </c>
      <c r="I1594" s="208"/>
      <c r="J1594" s="209">
        <f>ROUND(I1594*H1594,2)</f>
        <v>0</v>
      </c>
      <c r="K1594" s="205" t="s">
        <v>216</v>
      </c>
      <c r="L1594" s="61"/>
      <c r="M1594" s="210" t="s">
        <v>21</v>
      </c>
      <c r="N1594" s="211" t="s">
        <v>42</v>
      </c>
      <c r="O1594" s="42"/>
      <c r="P1594" s="212">
        <f>O1594*H1594</f>
        <v>0</v>
      </c>
      <c r="Q1594" s="212">
        <v>5E-05</v>
      </c>
      <c r="R1594" s="212">
        <f>Q1594*H1594</f>
        <v>0.00039</v>
      </c>
      <c r="S1594" s="212">
        <v>0</v>
      </c>
      <c r="T1594" s="213">
        <f>S1594*H1594</f>
        <v>0</v>
      </c>
      <c r="AR1594" s="25" t="s">
        <v>291</v>
      </c>
      <c r="AT1594" s="25" t="s">
        <v>212</v>
      </c>
      <c r="AU1594" s="25" t="s">
        <v>80</v>
      </c>
      <c r="AY1594" s="25" t="s">
        <v>210</v>
      </c>
      <c r="BE1594" s="214">
        <f>IF(N1594="základní",J1594,0)</f>
        <v>0</v>
      </c>
      <c r="BF1594" s="214">
        <f>IF(N1594="snížená",J1594,0)</f>
        <v>0</v>
      </c>
      <c r="BG1594" s="214">
        <f>IF(N1594="zákl. přenesená",J1594,0)</f>
        <v>0</v>
      </c>
      <c r="BH1594" s="214">
        <f>IF(N1594="sníž. přenesená",J1594,0)</f>
        <v>0</v>
      </c>
      <c r="BI1594" s="214">
        <f>IF(N1594="nulová",J1594,0)</f>
        <v>0</v>
      </c>
      <c r="BJ1594" s="25" t="s">
        <v>78</v>
      </c>
      <c r="BK1594" s="214">
        <f>ROUND(I1594*H1594,2)</f>
        <v>0</v>
      </c>
      <c r="BL1594" s="25" t="s">
        <v>291</v>
      </c>
      <c r="BM1594" s="25" t="s">
        <v>2587</v>
      </c>
    </row>
    <row r="1595" spans="2:51" s="12" customFormat="1" ht="13.5">
      <c r="B1595" s="215"/>
      <c r="C1595" s="216"/>
      <c r="D1595" s="217" t="s">
        <v>219</v>
      </c>
      <c r="E1595" s="218" t="s">
        <v>21</v>
      </c>
      <c r="F1595" s="219" t="s">
        <v>2588</v>
      </c>
      <c r="G1595" s="216"/>
      <c r="H1595" s="220">
        <v>7.8</v>
      </c>
      <c r="I1595" s="221"/>
      <c r="J1595" s="216"/>
      <c r="K1595" s="216"/>
      <c r="L1595" s="222"/>
      <c r="M1595" s="223"/>
      <c r="N1595" s="224"/>
      <c r="O1595" s="224"/>
      <c r="P1595" s="224"/>
      <c r="Q1595" s="224"/>
      <c r="R1595" s="224"/>
      <c r="S1595" s="224"/>
      <c r="T1595" s="225"/>
      <c r="AT1595" s="226" t="s">
        <v>219</v>
      </c>
      <c r="AU1595" s="226" t="s">
        <v>80</v>
      </c>
      <c r="AV1595" s="12" t="s">
        <v>80</v>
      </c>
      <c r="AW1595" s="12" t="s">
        <v>35</v>
      </c>
      <c r="AX1595" s="12" t="s">
        <v>78</v>
      </c>
      <c r="AY1595" s="226" t="s">
        <v>210</v>
      </c>
    </row>
    <row r="1596" spans="2:65" s="1" customFormat="1" ht="16.5" customHeight="1">
      <c r="B1596" s="41"/>
      <c r="C1596" s="238" t="s">
        <v>2589</v>
      </c>
      <c r="D1596" s="238" t="s">
        <v>302</v>
      </c>
      <c r="E1596" s="239" t="s">
        <v>2590</v>
      </c>
      <c r="F1596" s="240" t="s">
        <v>2591</v>
      </c>
      <c r="G1596" s="241" t="s">
        <v>226</v>
      </c>
      <c r="H1596" s="242">
        <v>9.36</v>
      </c>
      <c r="I1596" s="243"/>
      <c r="J1596" s="244">
        <f>ROUND(I1596*H1596,2)</f>
        <v>0</v>
      </c>
      <c r="K1596" s="240" t="s">
        <v>216</v>
      </c>
      <c r="L1596" s="245"/>
      <c r="M1596" s="246" t="s">
        <v>21</v>
      </c>
      <c r="N1596" s="247" t="s">
        <v>42</v>
      </c>
      <c r="O1596" s="42"/>
      <c r="P1596" s="212">
        <f>O1596*H1596</f>
        <v>0</v>
      </c>
      <c r="Q1596" s="212">
        <v>0.0142</v>
      </c>
      <c r="R1596" s="212">
        <f>Q1596*H1596</f>
        <v>0.132912</v>
      </c>
      <c r="S1596" s="212">
        <v>0</v>
      </c>
      <c r="T1596" s="213">
        <f>S1596*H1596</f>
        <v>0</v>
      </c>
      <c r="AR1596" s="25" t="s">
        <v>372</v>
      </c>
      <c r="AT1596" s="25" t="s">
        <v>302</v>
      </c>
      <c r="AU1596" s="25" t="s">
        <v>80</v>
      </c>
      <c r="AY1596" s="25" t="s">
        <v>210</v>
      </c>
      <c r="BE1596" s="214">
        <f>IF(N1596="základní",J1596,0)</f>
        <v>0</v>
      </c>
      <c r="BF1596" s="214">
        <f>IF(N1596="snížená",J1596,0)</f>
        <v>0</v>
      </c>
      <c r="BG1596" s="214">
        <f>IF(N1596="zákl. přenesená",J1596,0)</f>
        <v>0</v>
      </c>
      <c r="BH1596" s="214">
        <f>IF(N1596="sníž. přenesená",J1596,0)</f>
        <v>0</v>
      </c>
      <c r="BI1596" s="214">
        <f>IF(N1596="nulová",J1596,0)</f>
        <v>0</v>
      </c>
      <c r="BJ1596" s="25" t="s">
        <v>78</v>
      </c>
      <c r="BK1596" s="214">
        <f>ROUND(I1596*H1596,2)</f>
        <v>0</v>
      </c>
      <c r="BL1596" s="25" t="s">
        <v>291</v>
      </c>
      <c r="BM1596" s="25" t="s">
        <v>2592</v>
      </c>
    </row>
    <row r="1597" spans="2:51" s="12" customFormat="1" ht="13.5">
      <c r="B1597" s="215"/>
      <c r="C1597" s="216"/>
      <c r="D1597" s="217" t="s">
        <v>219</v>
      </c>
      <c r="E1597" s="216"/>
      <c r="F1597" s="219" t="s">
        <v>2593</v>
      </c>
      <c r="G1597" s="216"/>
      <c r="H1597" s="220">
        <v>9.36</v>
      </c>
      <c r="I1597" s="221"/>
      <c r="J1597" s="216"/>
      <c r="K1597" s="216"/>
      <c r="L1597" s="222"/>
      <c r="M1597" s="223"/>
      <c r="N1597" s="224"/>
      <c r="O1597" s="224"/>
      <c r="P1597" s="224"/>
      <c r="Q1597" s="224"/>
      <c r="R1597" s="224"/>
      <c r="S1597" s="224"/>
      <c r="T1597" s="225"/>
      <c r="AT1597" s="226" t="s">
        <v>219</v>
      </c>
      <c r="AU1597" s="226" t="s">
        <v>80</v>
      </c>
      <c r="AV1597" s="12" t="s">
        <v>80</v>
      </c>
      <c r="AW1597" s="12" t="s">
        <v>6</v>
      </c>
      <c r="AX1597" s="12" t="s">
        <v>78</v>
      </c>
      <c r="AY1597" s="226" t="s">
        <v>210</v>
      </c>
    </row>
    <row r="1598" spans="2:65" s="1" customFormat="1" ht="25.5" customHeight="1">
      <c r="B1598" s="41"/>
      <c r="C1598" s="203" t="s">
        <v>2594</v>
      </c>
      <c r="D1598" s="203" t="s">
        <v>212</v>
      </c>
      <c r="E1598" s="204" t="s">
        <v>2595</v>
      </c>
      <c r="F1598" s="205" t="s">
        <v>2596</v>
      </c>
      <c r="G1598" s="206" t="s">
        <v>345</v>
      </c>
      <c r="H1598" s="207">
        <v>89.3</v>
      </c>
      <c r="I1598" s="208"/>
      <c r="J1598" s="209">
        <f>ROUND(I1598*H1598,2)</f>
        <v>0</v>
      </c>
      <c r="K1598" s="205" t="s">
        <v>216</v>
      </c>
      <c r="L1598" s="61"/>
      <c r="M1598" s="210" t="s">
        <v>21</v>
      </c>
      <c r="N1598" s="211" t="s">
        <v>42</v>
      </c>
      <c r="O1598" s="42"/>
      <c r="P1598" s="212">
        <f>O1598*H1598</f>
        <v>0</v>
      </c>
      <c r="Q1598" s="212">
        <v>0</v>
      </c>
      <c r="R1598" s="212">
        <f>Q1598*H1598</f>
        <v>0</v>
      </c>
      <c r="S1598" s="212">
        <v>0.0044</v>
      </c>
      <c r="T1598" s="213">
        <f>S1598*H1598</f>
        <v>0.39292</v>
      </c>
      <c r="AR1598" s="25" t="s">
        <v>291</v>
      </c>
      <c r="AT1598" s="25" t="s">
        <v>212</v>
      </c>
      <c r="AU1598" s="25" t="s">
        <v>80</v>
      </c>
      <c r="AY1598" s="25" t="s">
        <v>210</v>
      </c>
      <c r="BE1598" s="214">
        <f>IF(N1598="základní",J1598,0)</f>
        <v>0</v>
      </c>
      <c r="BF1598" s="214">
        <f>IF(N1598="snížená",J1598,0)</f>
        <v>0</v>
      </c>
      <c r="BG1598" s="214">
        <f>IF(N1598="zákl. přenesená",J1598,0)</f>
        <v>0</v>
      </c>
      <c r="BH1598" s="214">
        <f>IF(N1598="sníž. přenesená",J1598,0)</f>
        <v>0</v>
      </c>
      <c r="BI1598" s="214">
        <f>IF(N1598="nulová",J1598,0)</f>
        <v>0</v>
      </c>
      <c r="BJ1598" s="25" t="s">
        <v>78</v>
      </c>
      <c r="BK1598" s="214">
        <f>ROUND(I1598*H1598,2)</f>
        <v>0</v>
      </c>
      <c r="BL1598" s="25" t="s">
        <v>291</v>
      </c>
      <c r="BM1598" s="25" t="s">
        <v>2597</v>
      </c>
    </row>
    <row r="1599" spans="2:51" s="12" customFormat="1" ht="13.5">
      <c r="B1599" s="215"/>
      <c r="C1599" s="216"/>
      <c r="D1599" s="217" t="s">
        <v>219</v>
      </c>
      <c r="E1599" s="218" t="s">
        <v>21</v>
      </c>
      <c r="F1599" s="219" t="s">
        <v>2598</v>
      </c>
      <c r="G1599" s="216"/>
      <c r="H1599" s="220">
        <v>8.798</v>
      </c>
      <c r="I1599" s="221"/>
      <c r="J1599" s="216"/>
      <c r="K1599" s="216"/>
      <c r="L1599" s="222"/>
      <c r="M1599" s="223"/>
      <c r="N1599" s="224"/>
      <c r="O1599" s="224"/>
      <c r="P1599" s="224"/>
      <c r="Q1599" s="224"/>
      <c r="R1599" s="224"/>
      <c r="S1599" s="224"/>
      <c r="T1599" s="225"/>
      <c r="AT1599" s="226" t="s">
        <v>219</v>
      </c>
      <c r="AU1599" s="226" t="s">
        <v>80</v>
      </c>
      <c r="AV1599" s="12" t="s">
        <v>80</v>
      </c>
      <c r="AW1599" s="12" t="s">
        <v>35</v>
      </c>
      <c r="AX1599" s="12" t="s">
        <v>71</v>
      </c>
      <c r="AY1599" s="226" t="s">
        <v>210</v>
      </c>
    </row>
    <row r="1600" spans="2:51" s="12" customFormat="1" ht="13.5">
      <c r="B1600" s="215"/>
      <c r="C1600" s="216"/>
      <c r="D1600" s="217" t="s">
        <v>219</v>
      </c>
      <c r="E1600" s="218" t="s">
        <v>21</v>
      </c>
      <c r="F1600" s="219" t="s">
        <v>2599</v>
      </c>
      <c r="G1600" s="216"/>
      <c r="H1600" s="220">
        <v>13.527</v>
      </c>
      <c r="I1600" s="221"/>
      <c r="J1600" s="216"/>
      <c r="K1600" s="216"/>
      <c r="L1600" s="222"/>
      <c r="M1600" s="223"/>
      <c r="N1600" s="224"/>
      <c r="O1600" s="224"/>
      <c r="P1600" s="224"/>
      <c r="Q1600" s="224"/>
      <c r="R1600" s="224"/>
      <c r="S1600" s="224"/>
      <c r="T1600" s="225"/>
      <c r="AT1600" s="226" t="s">
        <v>219</v>
      </c>
      <c r="AU1600" s="226" t="s">
        <v>80</v>
      </c>
      <c r="AV1600" s="12" t="s">
        <v>80</v>
      </c>
      <c r="AW1600" s="12" t="s">
        <v>35</v>
      </c>
      <c r="AX1600" s="12" t="s">
        <v>71</v>
      </c>
      <c r="AY1600" s="226" t="s">
        <v>210</v>
      </c>
    </row>
    <row r="1601" spans="2:51" s="12" customFormat="1" ht="13.5">
      <c r="B1601" s="215"/>
      <c r="C1601" s="216"/>
      <c r="D1601" s="217" t="s">
        <v>219</v>
      </c>
      <c r="E1601" s="218" t="s">
        <v>21</v>
      </c>
      <c r="F1601" s="219" t="s">
        <v>2600</v>
      </c>
      <c r="G1601" s="216"/>
      <c r="H1601" s="220">
        <v>89.3</v>
      </c>
      <c r="I1601" s="221"/>
      <c r="J1601" s="216"/>
      <c r="K1601" s="216"/>
      <c r="L1601" s="222"/>
      <c r="M1601" s="223"/>
      <c r="N1601" s="224"/>
      <c r="O1601" s="224"/>
      <c r="P1601" s="224"/>
      <c r="Q1601" s="224"/>
      <c r="R1601" s="224"/>
      <c r="S1601" s="224"/>
      <c r="T1601" s="225"/>
      <c r="AT1601" s="226" t="s">
        <v>219</v>
      </c>
      <c r="AU1601" s="226" t="s">
        <v>80</v>
      </c>
      <c r="AV1601" s="12" t="s">
        <v>80</v>
      </c>
      <c r="AW1601" s="12" t="s">
        <v>35</v>
      </c>
      <c r="AX1601" s="12" t="s">
        <v>78</v>
      </c>
      <c r="AY1601" s="226" t="s">
        <v>210</v>
      </c>
    </row>
    <row r="1602" spans="2:65" s="1" customFormat="1" ht="16.5" customHeight="1">
      <c r="B1602" s="41"/>
      <c r="C1602" s="203" t="s">
        <v>2601</v>
      </c>
      <c r="D1602" s="203" t="s">
        <v>212</v>
      </c>
      <c r="E1602" s="204" t="s">
        <v>2602</v>
      </c>
      <c r="F1602" s="205" t="s">
        <v>2603</v>
      </c>
      <c r="G1602" s="206" t="s">
        <v>345</v>
      </c>
      <c r="H1602" s="207">
        <v>44.65</v>
      </c>
      <c r="I1602" s="208"/>
      <c r="J1602" s="209">
        <f>ROUND(I1602*H1602,2)</f>
        <v>0</v>
      </c>
      <c r="K1602" s="205" t="s">
        <v>216</v>
      </c>
      <c r="L1602" s="61"/>
      <c r="M1602" s="210" t="s">
        <v>21</v>
      </c>
      <c r="N1602" s="211" t="s">
        <v>42</v>
      </c>
      <c r="O1602" s="42"/>
      <c r="P1602" s="212">
        <f>O1602*H1602</f>
        <v>0</v>
      </c>
      <c r="Q1602" s="212">
        <v>0</v>
      </c>
      <c r="R1602" s="212">
        <f>Q1602*H1602</f>
        <v>0</v>
      </c>
      <c r="S1602" s="212">
        <v>0.00544</v>
      </c>
      <c r="T1602" s="213">
        <f>S1602*H1602</f>
        <v>0.242896</v>
      </c>
      <c r="AR1602" s="25" t="s">
        <v>291</v>
      </c>
      <c r="AT1602" s="25" t="s">
        <v>212</v>
      </c>
      <c r="AU1602" s="25" t="s">
        <v>80</v>
      </c>
      <c r="AY1602" s="25" t="s">
        <v>210</v>
      </c>
      <c r="BE1602" s="214">
        <f>IF(N1602="základní",J1602,0)</f>
        <v>0</v>
      </c>
      <c r="BF1602" s="214">
        <f>IF(N1602="snížená",J1602,0)</f>
        <v>0</v>
      </c>
      <c r="BG1602" s="214">
        <f>IF(N1602="zákl. přenesená",J1602,0)</f>
        <v>0</v>
      </c>
      <c r="BH1602" s="214">
        <f>IF(N1602="sníž. přenesená",J1602,0)</f>
        <v>0</v>
      </c>
      <c r="BI1602" s="214">
        <f>IF(N1602="nulová",J1602,0)</f>
        <v>0</v>
      </c>
      <c r="BJ1602" s="25" t="s">
        <v>78</v>
      </c>
      <c r="BK1602" s="214">
        <f>ROUND(I1602*H1602,2)</f>
        <v>0</v>
      </c>
      <c r="BL1602" s="25" t="s">
        <v>291</v>
      </c>
      <c r="BM1602" s="25" t="s">
        <v>2604</v>
      </c>
    </row>
    <row r="1603" spans="2:51" s="12" customFormat="1" ht="13.5">
      <c r="B1603" s="215"/>
      <c r="C1603" s="216"/>
      <c r="D1603" s="217" t="s">
        <v>219</v>
      </c>
      <c r="E1603" s="218" t="s">
        <v>21</v>
      </c>
      <c r="F1603" s="219" t="s">
        <v>2598</v>
      </c>
      <c r="G1603" s="216"/>
      <c r="H1603" s="220">
        <v>8.798</v>
      </c>
      <c r="I1603" s="221"/>
      <c r="J1603" s="216"/>
      <c r="K1603" s="216"/>
      <c r="L1603" s="222"/>
      <c r="M1603" s="223"/>
      <c r="N1603" s="224"/>
      <c r="O1603" s="224"/>
      <c r="P1603" s="224"/>
      <c r="Q1603" s="224"/>
      <c r="R1603" s="224"/>
      <c r="S1603" s="224"/>
      <c r="T1603" s="225"/>
      <c r="AT1603" s="226" t="s">
        <v>219</v>
      </c>
      <c r="AU1603" s="226" t="s">
        <v>80</v>
      </c>
      <c r="AV1603" s="12" t="s">
        <v>80</v>
      </c>
      <c r="AW1603" s="12" t="s">
        <v>35</v>
      </c>
      <c r="AX1603" s="12" t="s">
        <v>71</v>
      </c>
      <c r="AY1603" s="226" t="s">
        <v>210</v>
      </c>
    </row>
    <row r="1604" spans="2:51" s="12" customFormat="1" ht="13.5">
      <c r="B1604" s="215"/>
      <c r="C1604" s="216"/>
      <c r="D1604" s="217" t="s">
        <v>219</v>
      </c>
      <c r="E1604" s="218" t="s">
        <v>21</v>
      </c>
      <c r="F1604" s="219" t="s">
        <v>2599</v>
      </c>
      <c r="G1604" s="216"/>
      <c r="H1604" s="220">
        <v>13.527</v>
      </c>
      <c r="I1604" s="221"/>
      <c r="J1604" s="216"/>
      <c r="K1604" s="216"/>
      <c r="L1604" s="222"/>
      <c r="M1604" s="223"/>
      <c r="N1604" s="224"/>
      <c r="O1604" s="224"/>
      <c r="P1604" s="224"/>
      <c r="Q1604" s="224"/>
      <c r="R1604" s="224"/>
      <c r="S1604" s="224"/>
      <c r="T1604" s="225"/>
      <c r="AT1604" s="226" t="s">
        <v>219</v>
      </c>
      <c r="AU1604" s="226" t="s">
        <v>80</v>
      </c>
      <c r="AV1604" s="12" t="s">
        <v>80</v>
      </c>
      <c r="AW1604" s="12" t="s">
        <v>35</v>
      </c>
      <c r="AX1604" s="12" t="s">
        <v>71</v>
      </c>
      <c r="AY1604" s="226" t="s">
        <v>210</v>
      </c>
    </row>
    <row r="1605" spans="2:51" s="12" customFormat="1" ht="13.5">
      <c r="B1605" s="215"/>
      <c r="C1605" s="216"/>
      <c r="D1605" s="217" t="s">
        <v>219</v>
      </c>
      <c r="E1605" s="218" t="s">
        <v>21</v>
      </c>
      <c r="F1605" s="219" t="s">
        <v>2605</v>
      </c>
      <c r="G1605" s="216"/>
      <c r="H1605" s="220">
        <v>44.65</v>
      </c>
      <c r="I1605" s="221"/>
      <c r="J1605" s="216"/>
      <c r="K1605" s="216"/>
      <c r="L1605" s="222"/>
      <c r="M1605" s="223"/>
      <c r="N1605" s="224"/>
      <c r="O1605" s="224"/>
      <c r="P1605" s="224"/>
      <c r="Q1605" s="224"/>
      <c r="R1605" s="224"/>
      <c r="S1605" s="224"/>
      <c r="T1605" s="225"/>
      <c r="AT1605" s="226" t="s">
        <v>219</v>
      </c>
      <c r="AU1605" s="226" t="s">
        <v>80</v>
      </c>
      <c r="AV1605" s="12" t="s">
        <v>80</v>
      </c>
      <c r="AW1605" s="12" t="s">
        <v>35</v>
      </c>
      <c r="AX1605" s="12" t="s">
        <v>78</v>
      </c>
      <c r="AY1605" s="226" t="s">
        <v>210</v>
      </c>
    </row>
    <row r="1606" spans="2:65" s="1" customFormat="1" ht="25.5" customHeight="1">
      <c r="B1606" s="41"/>
      <c r="C1606" s="203" t="s">
        <v>2606</v>
      </c>
      <c r="D1606" s="203" t="s">
        <v>212</v>
      </c>
      <c r="E1606" s="204" t="s">
        <v>2607</v>
      </c>
      <c r="F1606" s="205" t="s">
        <v>2608</v>
      </c>
      <c r="G1606" s="206" t="s">
        <v>226</v>
      </c>
      <c r="H1606" s="207">
        <v>22.325</v>
      </c>
      <c r="I1606" s="208"/>
      <c r="J1606" s="209">
        <f>ROUND(I1606*H1606,2)</f>
        <v>0</v>
      </c>
      <c r="K1606" s="205" t="s">
        <v>216</v>
      </c>
      <c r="L1606" s="61"/>
      <c r="M1606" s="210" t="s">
        <v>21</v>
      </c>
      <c r="N1606" s="211" t="s">
        <v>42</v>
      </c>
      <c r="O1606" s="42"/>
      <c r="P1606" s="212">
        <f>O1606*H1606</f>
        <v>0</v>
      </c>
      <c r="Q1606" s="212">
        <v>0.01913</v>
      </c>
      <c r="R1606" s="212">
        <f>Q1606*H1606</f>
        <v>0.42707725</v>
      </c>
      <c r="S1606" s="212">
        <v>0</v>
      </c>
      <c r="T1606" s="213">
        <f>S1606*H1606</f>
        <v>0</v>
      </c>
      <c r="AR1606" s="25" t="s">
        <v>291</v>
      </c>
      <c r="AT1606" s="25" t="s">
        <v>212</v>
      </c>
      <c r="AU1606" s="25" t="s">
        <v>80</v>
      </c>
      <c r="AY1606" s="25" t="s">
        <v>210</v>
      </c>
      <c r="BE1606" s="214">
        <f>IF(N1606="základní",J1606,0)</f>
        <v>0</v>
      </c>
      <c r="BF1606" s="214">
        <f>IF(N1606="snížená",J1606,0)</f>
        <v>0</v>
      </c>
      <c r="BG1606" s="214">
        <f>IF(N1606="zákl. přenesená",J1606,0)</f>
        <v>0</v>
      </c>
      <c r="BH1606" s="214">
        <f>IF(N1606="sníž. přenesená",J1606,0)</f>
        <v>0</v>
      </c>
      <c r="BI1606" s="214">
        <f>IF(N1606="nulová",J1606,0)</f>
        <v>0</v>
      </c>
      <c r="BJ1606" s="25" t="s">
        <v>78</v>
      </c>
      <c r="BK1606" s="214">
        <f>ROUND(I1606*H1606,2)</f>
        <v>0</v>
      </c>
      <c r="BL1606" s="25" t="s">
        <v>291</v>
      </c>
      <c r="BM1606" s="25" t="s">
        <v>2609</v>
      </c>
    </row>
    <row r="1607" spans="2:51" s="12" customFormat="1" ht="13.5">
      <c r="B1607" s="215"/>
      <c r="C1607" s="216"/>
      <c r="D1607" s="217" t="s">
        <v>219</v>
      </c>
      <c r="E1607" s="218" t="s">
        <v>21</v>
      </c>
      <c r="F1607" s="219" t="s">
        <v>2598</v>
      </c>
      <c r="G1607" s="216"/>
      <c r="H1607" s="220">
        <v>8.798</v>
      </c>
      <c r="I1607" s="221"/>
      <c r="J1607" s="216"/>
      <c r="K1607" s="216"/>
      <c r="L1607" s="222"/>
      <c r="M1607" s="223"/>
      <c r="N1607" s="224"/>
      <c r="O1607" s="224"/>
      <c r="P1607" s="224"/>
      <c r="Q1607" s="224"/>
      <c r="R1607" s="224"/>
      <c r="S1607" s="224"/>
      <c r="T1607" s="225"/>
      <c r="AT1607" s="226" t="s">
        <v>219</v>
      </c>
      <c r="AU1607" s="226" t="s">
        <v>80</v>
      </c>
      <c r="AV1607" s="12" t="s">
        <v>80</v>
      </c>
      <c r="AW1607" s="12" t="s">
        <v>35</v>
      </c>
      <c r="AX1607" s="12" t="s">
        <v>71</v>
      </c>
      <c r="AY1607" s="226" t="s">
        <v>210</v>
      </c>
    </row>
    <row r="1608" spans="2:51" s="12" customFormat="1" ht="13.5">
      <c r="B1608" s="215"/>
      <c r="C1608" s="216"/>
      <c r="D1608" s="217" t="s">
        <v>219</v>
      </c>
      <c r="E1608" s="218" t="s">
        <v>21</v>
      </c>
      <c r="F1608" s="219" t="s">
        <v>2599</v>
      </c>
      <c r="G1608" s="216"/>
      <c r="H1608" s="220">
        <v>13.527</v>
      </c>
      <c r="I1608" s="221"/>
      <c r="J1608" s="216"/>
      <c r="K1608" s="216"/>
      <c r="L1608" s="222"/>
      <c r="M1608" s="223"/>
      <c r="N1608" s="224"/>
      <c r="O1608" s="224"/>
      <c r="P1608" s="224"/>
      <c r="Q1608" s="224"/>
      <c r="R1608" s="224"/>
      <c r="S1608" s="224"/>
      <c r="T1608" s="225"/>
      <c r="AT1608" s="226" t="s">
        <v>219</v>
      </c>
      <c r="AU1608" s="226" t="s">
        <v>80</v>
      </c>
      <c r="AV1608" s="12" t="s">
        <v>80</v>
      </c>
      <c r="AW1608" s="12" t="s">
        <v>35</v>
      </c>
      <c r="AX1608" s="12" t="s">
        <v>71</v>
      </c>
      <c r="AY1608" s="226" t="s">
        <v>210</v>
      </c>
    </row>
    <row r="1609" spans="2:51" s="13" customFormat="1" ht="13.5">
      <c r="B1609" s="227"/>
      <c r="C1609" s="228"/>
      <c r="D1609" s="217" t="s">
        <v>219</v>
      </c>
      <c r="E1609" s="229" t="s">
        <v>21</v>
      </c>
      <c r="F1609" s="230" t="s">
        <v>240</v>
      </c>
      <c r="G1609" s="228"/>
      <c r="H1609" s="231">
        <v>22.325</v>
      </c>
      <c r="I1609" s="232"/>
      <c r="J1609" s="228"/>
      <c r="K1609" s="228"/>
      <c r="L1609" s="233"/>
      <c r="M1609" s="234"/>
      <c r="N1609" s="235"/>
      <c r="O1609" s="235"/>
      <c r="P1609" s="235"/>
      <c r="Q1609" s="235"/>
      <c r="R1609" s="235"/>
      <c r="S1609" s="235"/>
      <c r="T1609" s="236"/>
      <c r="AT1609" s="237" t="s">
        <v>219</v>
      </c>
      <c r="AU1609" s="237" t="s">
        <v>80</v>
      </c>
      <c r="AV1609" s="13" t="s">
        <v>217</v>
      </c>
      <c r="AW1609" s="13" t="s">
        <v>35</v>
      </c>
      <c r="AX1609" s="13" t="s">
        <v>78</v>
      </c>
      <c r="AY1609" s="237" t="s">
        <v>210</v>
      </c>
    </row>
    <row r="1610" spans="2:65" s="1" customFormat="1" ht="16.5" customHeight="1">
      <c r="B1610" s="41"/>
      <c r="C1610" s="203" t="s">
        <v>2610</v>
      </c>
      <c r="D1610" s="203" t="s">
        <v>212</v>
      </c>
      <c r="E1610" s="204" t="s">
        <v>2611</v>
      </c>
      <c r="F1610" s="205" t="s">
        <v>2612</v>
      </c>
      <c r="G1610" s="206" t="s">
        <v>345</v>
      </c>
      <c r="H1610" s="207">
        <v>44.65</v>
      </c>
      <c r="I1610" s="208"/>
      <c r="J1610" s="209">
        <f>ROUND(I1610*H1610,2)</f>
        <v>0</v>
      </c>
      <c r="K1610" s="205" t="s">
        <v>216</v>
      </c>
      <c r="L1610" s="61"/>
      <c r="M1610" s="210" t="s">
        <v>21</v>
      </c>
      <c r="N1610" s="211" t="s">
        <v>42</v>
      </c>
      <c r="O1610" s="42"/>
      <c r="P1610" s="212">
        <f>O1610*H1610</f>
        <v>0</v>
      </c>
      <c r="Q1610" s="212">
        <v>0.00544</v>
      </c>
      <c r="R1610" s="212">
        <f>Q1610*H1610</f>
        <v>0.242896</v>
      </c>
      <c r="S1610" s="212">
        <v>0</v>
      </c>
      <c r="T1610" s="213">
        <f>S1610*H1610</f>
        <v>0</v>
      </c>
      <c r="AR1610" s="25" t="s">
        <v>291</v>
      </c>
      <c r="AT1610" s="25" t="s">
        <v>212</v>
      </c>
      <c r="AU1610" s="25" t="s">
        <v>80</v>
      </c>
      <c r="AY1610" s="25" t="s">
        <v>210</v>
      </c>
      <c r="BE1610" s="214">
        <f>IF(N1610="základní",J1610,0)</f>
        <v>0</v>
      </c>
      <c r="BF1610" s="214">
        <f>IF(N1610="snížená",J1610,0)</f>
        <v>0</v>
      </c>
      <c r="BG1610" s="214">
        <f>IF(N1610="zákl. přenesená",J1610,0)</f>
        <v>0</v>
      </c>
      <c r="BH1610" s="214">
        <f>IF(N1610="sníž. přenesená",J1610,0)</f>
        <v>0</v>
      </c>
      <c r="BI1610" s="214">
        <f>IF(N1610="nulová",J1610,0)</f>
        <v>0</v>
      </c>
      <c r="BJ1610" s="25" t="s">
        <v>78</v>
      </c>
      <c r="BK1610" s="214">
        <f>ROUND(I1610*H1610,2)</f>
        <v>0</v>
      </c>
      <c r="BL1610" s="25" t="s">
        <v>291</v>
      </c>
      <c r="BM1610" s="25" t="s">
        <v>2613</v>
      </c>
    </row>
    <row r="1611" spans="2:51" s="12" customFormat="1" ht="13.5">
      <c r="B1611" s="215"/>
      <c r="C1611" s="216"/>
      <c r="D1611" s="217" t="s">
        <v>219</v>
      </c>
      <c r="E1611" s="218" t="s">
        <v>21</v>
      </c>
      <c r="F1611" s="219" t="s">
        <v>2614</v>
      </c>
      <c r="G1611" s="216"/>
      <c r="H1611" s="220">
        <v>44.65</v>
      </c>
      <c r="I1611" s="221"/>
      <c r="J1611" s="216"/>
      <c r="K1611" s="216"/>
      <c r="L1611" s="222"/>
      <c r="M1611" s="223"/>
      <c r="N1611" s="224"/>
      <c r="O1611" s="224"/>
      <c r="P1611" s="224"/>
      <c r="Q1611" s="224"/>
      <c r="R1611" s="224"/>
      <c r="S1611" s="224"/>
      <c r="T1611" s="225"/>
      <c r="AT1611" s="226" t="s">
        <v>219</v>
      </c>
      <c r="AU1611" s="226" t="s">
        <v>80</v>
      </c>
      <c r="AV1611" s="12" t="s">
        <v>80</v>
      </c>
      <c r="AW1611" s="12" t="s">
        <v>35</v>
      </c>
      <c r="AX1611" s="12" t="s">
        <v>78</v>
      </c>
      <c r="AY1611" s="226" t="s">
        <v>210</v>
      </c>
    </row>
    <row r="1612" spans="2:65" s="1" customFormat="1" ht="16.5" customHeight="1">
      <c r="B1612" s="41"/>
      <c r="C1612" s="203" t="s">
        <v>2615</v>
      </c>
      <c r="D1612" s="203" t="s">
        <v>212</v>
      </c>
      <c r="E1612" s="204" t="s">
        <v>2616</v>
      </c>
      <c r="F1612" s="205" t="s">
        <v>2617</v>
      </c>
      <c r="G1612" s="206" t="s">
        <v>226</v>
      </c>
      <c r="H1612" s="207">
        <v>22.325</v>
      </c>
      <c r="I1612" s="208"/>
      <c r="J1612" s="209">
        <f>ROUND(I1612*H1612,2)</f>
        <v>0</v>
      </c>
      <c r="K1612" s="205" t="s">
        <v>216</v>
      </c>
      <c r="L1612" s="61"/>
      <c r="M1612" s="210" t="s">
        <v>21</v>
      </c>
      <c r="N1612" s="211" t="s">
        <v>42</v>
      </c>
      <c r="O1612" s="42"/>
      <c r="P1612" s="212">
        <f>O1612*H1612</f>
        <v>0</v>
      </c>
      <c r="Q1612" s="212">
        <v>0.0002</v>
      </c>
      <c r="R1612" s="212">
        <f>Q1612*H1612</f>
        <v>0.004465</v>
      </c>
      <c r="S1612" s="212">
        <v>0</v>
      </c>
      <c r="T1612" s="213">
        <f>S1612*H1612</f>
        <v>0</v>
      </c>
      <c r="AR1612" s="25" t="s">
        <v>291</v>
      </c>
      <c r="AT1612" s="25" t="s">
        <v>212</v>
      </c>
      <c r="AU1612" s="25" t="s">
        <v>80</v>
      </c>
      <c r="AY1612" s="25" t="s">
        <v>210</v>
      </c>
      <c r="BE1612" s="214">
        <f>IF(N1612="základní",J1612,0)</f>
        <v>0</v>
      </c>
      <c r="BF1612" s="214">
        <f>IF(N1612="snížená",J1612,0)</f>
        <v>0</v>
      </c>
      <c r="BG1612" s="214">
        <f>IF(N1612="zákl. přenesená",J1612,0)</f>
        <v>0</v>
      </c>
      <c r="BH1612" s="214">
        <f>IF(N1612="sníž. přenesená",J1612,0)</f>
        <v>0</v>
      </c>
      <c r="BI1612" s="214">
        <f>IF(N1612="nulová",J1612,0)</f>
        <v>0</v>
      </c>
      <c r="BJ1612" s="25" t="s">
        <v>78</v>
      </c>
      <c r="BK1612" s="214">
        <f>ROUND(I1612*H1612,2)</f>
        <v>0</v>
      </c>
      <c r="BL1612" s="25" t="s">
        <v>291</v>
      </c>
      <c r="BM1612" s="25" t="s">
        <v>2618</v>
      </c>
    </row>
    <row r="1613" spans="2:51" s="12" customFormat="1" ht="13.5">
      <c r="B1613" s="215"/>
      <c r="C1613" s="216"/>
      <c r="D1613" s="217" t="s">
        <v>219</v>
      </c>
      <c r="E1613" s="218" t="s">
        <v>21</v>
      </c>
      <c r="F1613" s="219" t="s">
        <v>2619</v>
      </c>
      <c r="G1613" s="216"/>
      <c r="H1613" s="220">
        <v>22.325</v>
      </c>
      <c r="I1613" s="221"/>
      <c r="J1613" s="216"/>
      <c r="K1613" s="216"/>
      <c r="L1613" s="222"/>
      <c r="M1613" s="223"/>
      <c r="N1613" s="224"/>
      <c r="O1613" s="224"/>
      <c r="P1613" s="224"/>
      <c r="Q1613" s="224"/>
      <c r="R1613" s="224"/>
      <c r="S1613" s="224"/>
      <c r="T1613" s="225"/>
      <c r="AT1613" s="226" t="s">
        <v>219</v>
      </c>
      <c r="AU1613" s="226" t="s">
        <v>80</v>
      </c>
      <c r="AV1613" s="12" t="s">
        <v>80</v>
      </c>
      <c r="AW1613" s="12" t="s">
        <v>35</v>
      </c>
      <c r="AX1613" s="12" t="s">
        <v>78</v>
      </c>
      <c r="AY1613" s="226" t="s">
        <v>210</v>
      </c>
    </row>
    <row r="1614" spans="2:65" s="1" customFormat="1" ht="25.5" customHeight="1">
      <c r="B1614" s="41"/>
      <c r="C1614" s="203" t="s">
        <v>2620</v>
      </c>
      <c r="D1614" s="203" t="s">
        <v>212</v>
      </c>
      <c r="E1614" s="204" t="s">
        <v>2621</v>
      </c>
      <c r="F1614" s="205" t="s">
        <v>2622</v>
      </c>
      <c r="G1614" s="206" t="s">
        <v>226</v>
      </c>
      <c r="H1614" s="207">
        <v>56.79</v>
      </c>
      <c r="I1614" s="208"/>
      <c r="J1614" s="209">
        <f>ROUND(I1614*H1614,2)</f>
        <v>0</v>
      </c>
      <c r="K1614" s="205" t="s">
        <v>216</v>
      </c>
      <c r="L1614" s="61"/>
      <c r="M1614" s="210" t="s">
        <v>21</v>
      </c>
      <c r="N1614" s="211" t="s">
        <v>42</v>
      </c>
      <c r="O1614" s="42"/>
      <c r="P1614" s="212">
        <f>O1614*H1614</f>
        <v>0</v>
      </c>
      <c r="Q1614" s="212">
        <v>0.04309</v>
      </c>
      <c r="R1614" s="212">
        <f>Q1614*H1614</f>
        <v>2.4470811</v>
      </c>
      <c r="S1614" s="212">
        <v>0</v>
      </c>
      <c r="T1614" s="213">
        <f>S1614*H1614</f>
        <v>0</v>
      </c>
      <c r="AR1614" s="25" t="s">
        <v>291</v>
      </c>
      <c r="AT1614" s="25" t="s">
        <v>212</v>
      </c>
      <c r="AU1614" s="25" t="s">
        <v>80</v>
      </c>
      <c r="AY1614" s="25" t="s">
        <v>210</v>
      </c>
      <c r="BE1614" s="214">
        <f>IF(N1614="základní",J1614,0)</f>
        <v>0</v>
      </c>
      <c r="BF1614" s="214">
        <f>IF(N1614="snížená",J1614,0)</f>
        <v>0</v>
      </c>
      <c r="BG1614" s="214">
        <f>IF(N1614="zákl. přenesená",J1614,0)</f>
        <v>0</v>
      </c>
      <c r="BH1614" s="214">
        <f>IF(N1614="sníž. přenesená",J1614,0)</f>
        <v>0</v>
      </c>
      <c r="BI1614" s="214">
        <f>IF(N1614="nulová",J1614,0)</f>
        <v>0</v>
      </c>
      <c r="BJ1614" s="25" t="s">
        <v>78</v>
      </c>
      <c r="BK1614" s="214">
        <f>ROUND(I1614*H1614,2)</f>
        <v>0</v>
      </c>
      <c r="BL1614" s="25" t="s">
        <v>291</v>
      </c>
      <c r="BM1614" s="25" t="s">
        <v>2623</v>
      </c>
    </row>
    <row r="1615" spans="2:51" s="12" customFormat="1" ht="13.5">
      <c r="B1615" s="215"/>
      <c r="C1615" s="216"/>
      <c r="D1615" s="217" t="s">
        <v>219</v>
      </c>
      <c r="E1615" s="218" t="s">
        <v>21</v>
      </c>
      <c r="F1615" s="219" t="s">
        <v>2624</v>
      </c>
      <c r="G1615" s="216"/>
      <c r="H1615" s="220">
        <v>56.79</v>
      </c>
      <c r="I1615" s="221"/>
      <c r="J1615" s="216"/>
      <c r="K1615" s="216"/>
      <c r="L1615" s="222"/>
      <c r="M1615" s="223"/>
      <c r="N1615" s="224"/>
      <c r="O1615" s="224"/>
      <c r="P1615" s="224"/>
      <c r="Q1615" s="224"/>
      <c r="R1615" s="224"/>
      <c r="S1615" s="224"/>
      <c r="T1615" s="225"/>
      <c r="AT1615" s="226" t="s">
        <v>219</v>
      </c>
      <c r="AU1615" s="226" t="s">
        <v>80</v>
      </c>
      <c r="AV1615" s="12" t="s">
        <v>80</v>
      </c>
      <c r="AW1615" s="12" t="s">
        <v>35</v>
      </c>
      <c r="AX1615" s="12" t="s">
        <v>78</v>
      </c>
      <c r="AY1615" s="226" t="s">
        <v>210</v>
      </c>
    </row>
    <row r="1616" spans="2:65" s="1" customFormat="1" ht="25.5" customHeight="1">
      <c r="B1616" s="41"/>
      <c r="C1616" s="203" t="s">
        <v>2625</v>
      </c>
      <c r="D1616" s="203" t="s">
        <v>212</v>
      </c>
      <c r="E1616" s="204" t="s">
        <v>2626</v>
      </c>
      <c r="F1616" s="205" t="s">
        <v>2627</v>
      </c>
      <c r="G1616" s="206" t="s">
        <v>226</v>
      </c>
      <c r="H1616" s="207">
        <v>56.79</v>
      </c>
      <c r="I1616" s="208"/>
      <c r="J1616" s="209">
        <f>ROUND(I1616*H1616,2)</f>
        <v>0</v>
      </c>
      <c r="K1616" s="205" t="s">
        <v>216</v>
      </c>
      <c r="L1616" s="61"/>
      <c r="M1616" s="210" t="s">
        <v>21</v>
      </c>
      <c r="N1616" s="211" t="s">
        <v>42</v>
      </c>
      <c r="O1616" s="42"/>
      <c r="P1616" s="212">
        <f>O1616*H1616</f>
        <v>0</v>
      </c>
      <c r="Q1616" s="212">
        <v>0.01842</v>
      </c>
      <c r="R1616" s="212">
        <f>Q1616*H1616</f>
        <v>1.0460718</v>
      </c>
      <c r="S1616" s="212">
        <v>0</v>
      </c>
      <c r="T1616" s="213">
        <f>S1616*H1616</f>
        <v>0</v>
      </c>
      <c r="AR1616" s="25" t="s">
        <v>291</v>
      </c>
      <c r="AT1616" s="25" t="s">
        <v>212</v>
      </c>
      <c r="AU1616" s="25" t="s">
        <v>80</v>
      </c>
      <c r="AY1616" s="25" t="s">
        <v>210</v>
      </c>
      <c r="BE1616" s="214">
        <f>IF(N1616="základní",J1616,0)</f>
        <v>0</v>
      </c>
      <c r="BF1616" s="214">
        <f>IF(N1616="snížená",J1616,0)</f>
        <v>0</v>
      </c>
      <c r="BG1616" s="214">
        <f>IF(N1616="zákl. přenesená",J1616,0)</f>
        <v>0</v>
      </c>
      <c r="BH1616" s="214">
        <f>IF(N1616="sníž. přenesená",J1616,0)</f>
        <v>0</v>
      </c>
      <c r="BI1616" s="214">
        <f>IF(N1616="nulová",J1616,0)</f>
        <v>0</v>
      </c>
      <c r="BJ1616" s="25" t="s">
        <v>78</v>
      </c>
      <c r="BK1616" s="214">
        <f>ROUND(I1616*H1616,2)</f>
        <v>0</v>
      </c>
      <c r="BL1616" s="25" t="s">
        <v>291</v>
      </c>
      <c r="BM1616" s="25" t="s">
        <v>2628</v>
      </c>
    </row>
    <row r="1617" spans="2:51" s="12" customFormat="1" ht="13.5">
      <c r="B1617" s="215"/>
      <c r="C1617" s="216"/>
      <c r="D1617" s="217" t="s">
        <v>219</v>
      </c>
      <c r="E1617" s="218" t="s">
        <v>21</v>
      </c>
      <c r="F1617" s="219" t="s">
        <v>2624</v>
      </c>
      <c r="G1617" s="216"/>
      <c r="H1617" s="220">
        <v>56.79</v>
      </c>
      <c r="I1617" s="221"/>
      <c r="J1617" s="216"/>
      <c r="K1617" s="216"/>
      <c r="L1617" s="222"/>
      <c r="M1617" s="223"/>
      <c r="N1617" s="224"/>
      <c r="O1617" s="224"/>
      <c r="P1617" s="224"/>
      <c r="Q1617" s="224"/>
      <c r="R1617" s="224"/>
      <c r="S1617" s="224"/>
      <c r="T1617" s="225"/>
      <c r="AT1617" s="226" t="s">
        <v>219</v>
      </c>
      <c r="AU1617" s="226" t="s">
        <v>80</v>
      </c>
      <c r="AV1617" s="12" t="s">
        <v>80</v>
      </c>
      <c r="AW1617" s="12" t="s">
        <v>35</v>
      </c>
      <c r="AX1617" s="12" t="s">
        <v>78</v>
      </c>
      <c r="AY1617" s="226" t="s">
        <v>210</v>
      </c>
    </row>
    <row r="1618" spans="2:65" s="1" customFormat="1" ht="16.5" customHeight="1">
      <c r="B1618" s="41"/>
      <c r="C1618" s="203" t="s">
        <v>2629</v>
      </c>
      <c r="D1618" s="203" t="s">
        <v>212</v>
      </c>
      <c r="E1618" s="204" t="s">
        <v>2630</v>
      </c>
      <c r="F1618" s="205" t="s">
        <v>2631</v>
      </c>
      <c r="G1618" s="206" t="s">
        <v>226</v>
      </c>
      <c r="H1618" s="207">
        <v>51.37</v>
      </c>
      <c r="I1618" s="208"/>
      <c r="J1618" s="209">
        <f>ROUND(I1618*H1618,2)</f>
        <v>0</v>
      </c>
      <c r="K1618" s="205" t="s">
        <v>216</v>
      </c>
      <c r="L1618" s="61"/>
      <c r="M1618" s="210" t="s">
        <v>21</v>
      </c>
      <c r="N1618" s="211" t="s">
        <v>42</v>
      </c>
      <c r="O1618" s="42"/>
      <c r="P1618" s="212">
        <f>O1618*H1618</f>
        <v>0</v>
      </c>
      <c r="Q1618" s="212">
        <v>0</v>
      </c>
      <c r="R1618" s="212">
        <f>Q1618*H1618</f>
        <v>0</v>
      </c>
      <c r="S1618" s="212">
        <v>0</v>
      </c>
      <c r="T1618" s="213">
        <f>S1618*H1618</f>
        <v>0</v>
      </c>
      <c r="AR1618" s="25" t="s">
        <v>291</v>
      </c>
      <c r="AT1618" s="25" t="s">
        <v>212</v>
      </c>
      <c r="AU1618" s="25" t="s">
        <v>80</v>
      </c>
      <c r="AY1618" s="25" t="s">
        <v>210</v>
      </c>
      <c r="BE1618" s="214">
        <f>IF(N1618="základní",J1618,0)</f>
        <v>0</v>
      </c>
      <c r="BF1618" s="214">
        <f>IF(N1618="snížená",J1618,0)</f>
        <v>0</v>
      </c>
      <c r="BG1618" s="214">
        <f>IF(N1618="zákl. přenesená",J1618,0)</f>
        <v>0</v>
      </c>
      <c r="BH1618" s="214">
        <f>IF(N1618="sníž. přenesená",J1618,0)</f>
        <v>0</v>
      </c>
      <c r="BI1618" s="214">
        <f>IF(N1618="nulová",J1618,0)</f>
        <v>0</v>
      </c>
      <c r="BJ1618" s="25" t="s">
        <v>78</v>
      </c>
      <c r="BK1618" s="214">
        <f>ROUND(I1618*H1618,2)</f>
        <v>0</v>
      </c>
      <c r="BL1618" s="25" t="s">
        <v>291</v>
      </c>
      <c r="BM1618" s="25" t="s">
        <v>2632</v>
      </c>
    </row>
    <row r="1619" spans="2:51" s="12" customFormat="1" ht="27">
      <c r="B1619" s="215"/>
      <c r="C1619" s="216"/>
      <c r="D1619" s="217" t="s">
        <v>219</v>
      </c>
      <c r="E1619" s="218" t="s">
        <v>21</v>
      </c>
      <c r="F1619" s="219" t="s">
        <v>2633</v>
      </c>
      <c r="G1619" s="216"/>
      <c r="H1619" s="220">
        <v>49.17</v>
      </c>
      <c r="I1619" s="221"/>
      <c r="J1619" s="216"/>
      <c r="K1619" s="216"/>
      <c r="L1619" s="222"/>
      <c r="M1619" s="223"/>
      <c r="N1619" s="224"/>
      <c r="O1619" s="224"/>
      <c r="P1619" s="224"/>
      <c r="Q1619" s="224"/>
      <c r="R1619" s="224"/>
      <c r="S1619" s="224"/>
      <c r="T1619" s="225"/>
      <c r="AT1619" s="226" t="s">
        <v>219</v>
      </c>
      <c r="AU1619" s="226" t="s">
        <v>80</v>
      </c>
      <c r="AV1619" s="12" t="s">
        <v>80</v>
      </c>
      <c r="AW1619" s="12" t="s">
        <v>35</v>
      </c>
      <c r="AX1619" s="12" t="s">
        <v>71</v>
      </c>
      <c r="AY1619" s="226" t="s">
        <v>210</v>
      </c>
    </row>
    <row r="1620" spans="2:51" s="12" customFormat="1" ht="13.5">
      <c r="B1620" s="215"/>
      <c r="C1620" s="216"/>
      <c r="D1620" s="217" t="s">
        <v>219</v>
      </c>
      <c r="E1620" s="218" t="s">
        <v>21</v>
      </c>
      <c r="F1620" s="219" t="s">
        <v>2332</v>
      </c>
      <c r="G1620" s="216"/>
      <c r="H1620" s="220">
        <v>2.2</v>
      </c>
      <c r="I1620" s="221"/>
      <c r="J1620" s="216"/>
      <c r="K1620" s="216"/>
      <c r="L1620" s="222"/>
      <c r="M1620" s="223"/>
      <c r="N1620" s="224"/>
      <c r="O1620" s="224"/>
      <c r="P1620" s="224"/>
      <c r="Q1620" s="224"/>
      <c r="R1620" s="224"/>
      <c r="S1620" s="224"/>
      <c r="T1620" s="225"/>
      <c r="AT1620" s="226" t="s">
        <v>219</v>
      </c>
      <c r="AU1620" s="226" t="s">
        <v>80</v>
      </c>
      <c r="AV1620" s="12" t="s">
        <v>80</v>
      </c>
      <c r="AW1620" s="12" t="s">
        <v>35</v>
      </c>
      <c r="AX1620" s="12" t="s">
        <v>71</v>
      </c>
      <c r="AY1620" s="226" t="s">
        <v>210</v>
      </c>
    </row>
    <row r="1621" spans="2:51" s="13" customFormat="1" ht="13.5">
      <c r="B1621" s="227"/>
      <c r="C1621" s="228"/>
      <c r="D1621" s="217" t="s">
        <v>219</v>
      </c>
      <c r="E1621" s="229" t="s">
        <v>21</v>
      </c>
      <c r="F1621" s="230" t="s">
        <v>240</v>
      </c>
      <c r="G1621" s="228"/>
      <c r="H1621" s="231">
        <v>51.37</v>
      </c>
      <c r="I1621" s="232"/>
      <c r="J1621" s="228"/>
      <c r="K1621" s="228"/>
      <c r="L1621" s="233"/>
      <c r="M1621" s="234"/>
      <c r="N1621" s="235"/>
      <c r="O1621" s="235"/>
      <c r="P1621" s="235"/>
      <c r="Q1621" s="235"/>
      <c r="R1621" s="235"/>
      <c r="S1621" s="235"/>
      <c r="T1621" s="236"/>
      <c r="AT1621" s="237" t="s">
        <v>219</v>
      </c>
      <c r="AU1621" s="237" t="s">
        <v>80</v>
      </c>
      <c r="AV1621" s="13" t="s">
        <v>217</v>
      </c>
      <c r="AW1621" s="13" t="s">
        <v>35</v>
      </c>
      <c r="AX1621" s="13" t="s">
        <v>78</v>
      </c>
      <c r="AY1621" s="237" t="s">
        <v>210</v>
      </c>
    </row>
    <row r="1622" spans="2:65" s="1" customFormat="1" ht="16.5" customHeight="1">
      <c r="B1622" s="41"/>
      <c r="C1622" s="238" t="s">
        <v>2634</v>
      </c>
      <c r="D1622" s="238" t="s">
        <v>302</v>
      </c>
      <c r="E1622" s="239" t="s">
        <v>2635</v>
      </c>
      <c r="F1622" s="240" t="s">
        <v>2636</v>
      </c>
      <c r="G1622" s="241" t="s">
        <v>226</v>
      </c>
      <c r="H1622" s="242">
        <v>59.076</v>
      </c>
      <c r="I1622" s="243"/>
      <c r="J1622" s="244">
        <f>ROUND(I1622*H1622,2)</f>
        <v>0</v>
      </c>
      <c r="K1622" s="240" t="s">
        <v>216</v>
      </c>
      <c r="L1622" s="245"/>
      <c r="M1622" s="246" t="s">
        <v>21</v>
      </c>
      <c r="N1622" s="247" t="s">
        <v>42</v>
      </c>
      <c r="O1622" s="42"/>
      <c r="P1622" s="212">
        <f>O1622*H1622</f>
        <v>0</v>
      </c>
      <c r="Q1622" s="212">
        <v>0.00931</v>
      </c>
      <c r="R1622" s="212">
        <f>Q1622*H1622</f>
        <v>0.54999756</v>
      </c>
      <c r="S1622" s="212">
        <v>0</v>
      </c>
      <c r="T1622" s="213">
        <f>S1622*H1622</f>
        <v>0</v>
      </c>
      <c r="AR1622" s="25" t="s">
        <v>372</v>
      </c>
      <c r="AT1622" s="25" t="s">
        <v>302</v>
      </c>
      <c r="AU1622" s="25" t="s">
        <v>80</v>
      </c>
      <c r="AY1622" s="25" t="s">
        <v>210</v>
      </c>
      <c r="BE1622" s="214">
        <f>IF(N1622="základní",J1622,0)</f>
        <v>0</v>
      </c>
      <c r="BF1622" s="214">
        <f>IF(N1622="snížená",J1622,0)</f>
        <v>0</v>
      </c>
      <c r="BG1622" s="214">
        <f>IF(N1622="zákl. přenesená",J1622,0)</f>
        <v>0</v>
      </c>
      <c r="BH1622" s="214">
        <f>IF(N1622="sníž. přenesená",J1622,0)</f>
        <v>0</v>
      </c>
      <c r="BI1622" s="214">
        <f>IF(N1622="nulová",J1622,0)</f>
        <v>0</v>
      </c>
      <c r="BJ1622" s="25" t="s">
        <v>78</v>
      </c>
      <c r="BK1622" s="214">
        <f>ROUND(I1622*H1622,2)</f>
        <v>0</v>
      </c>
      <c r="BL1622" s="25" t="s">
        <v>291</v>
      </c>
      <c r="BM1622" s="25" t="s">
        <v>2637</v>
      </c>
    </row>
    <row r="1623" spans="2:51" s="12" customFormat="1" ht="13.5">
      <c r="B1623" s="215"/>
      <c r="C1623" s="216"/>
      <c r="D1623" s="217" t="s">
        <v>219</v>
      </c>
      <c r="E1623" s="216"/>
      <c r="F1623" s="219" t="s">
        <v>2638</v>
      </c>
      <c r="G1623" s="216"/>
      <c r="H1623" s="220">
        <v>59.076</v>
      </c>
      <c r="I1623" s="221"/>
      <c r="J1623" s="216"/>
      <c r="K1623" s="216"/>
      <c r="L1623" s="222"/>
      <c r="M1623" s="223"/>
      <c r="N1623" s="224"/>
      <c r="O1623" s="224"/>
      <c r="P1623" s="224"/>
      <c r="Q1623" s="224"/>
      <c r="R1623" s="224"/>
      <c r="S1623" s="224"/>
      <c r="T1623" s="225"/>
      <c r="AT1623" s="226" t="s">
        <v>219</v>
      </c>
      <c r="AU1623" s="226" t="s">
        <v>80</v>
      </c>
      <c r="AV1623" s="12" t="s">
        <v>80</v>
      </c>
      <c r="AW1623" s="12" t="s">
        <v>6</v>
      </c>
      <c r="AX1623" s="12" t="s">
        <v>78</v>
      </c>
      <c r="AY1623" s="226" t="s">
        <v>210</v>
      </c>
    </row>
    <row r="1624" spans="2:65" s="1" customFormat="1" ht="16.5" customHeight="1">
      <c r="B1624" s="41"/>
      <c r="C1624" s="203" t="s">
        <v>2639</v>
      </c>
      <c r="D1624" s="203" t="s">
        <v>212</v>
      </c>
      <c r="E1624" s="204" t="s">
        <v>2640</v>
      </c>
      <c r="F1624" s="205" t="s">
        <v>2641</v>
      </c>
      <c r="G1624" s="206" t="s">
        <v>231</v>
      </c>
      <c r="H1624" s="207">
        <v>3.565</v>
      </c>
      <c r="I1624" s="208"/>
      <c r="J1624" s="209">
        <f>ROUND(I1624*H1624,2)</f>
        <v>0</v>
      </c>
      <c r="K1624" s="205" t="s">
        <v>216</v>
      </c>
      <c r="L1624" s="61"/>
      <c r="M1624" s="210" t="s">
        <v>21</v>
      </c>
      <c r="N1624" s="211" t="s">
        <v>42</v>
      </c>
      <c r="O1624" s="42"/>
      <c r="P1624" s="212">
        <f>O1624*H1624</f>
        <v>0</v>
      </c>
      <c r="Q1624" s="212">
        <v>0.00281</v>
      </c>
      <c r="R1624" s="212">
        <f>Q1624*H1624</f>
        <v>0.01001765</v>
      </c>
      <c r="S1624" s="212">
        <v>0</v>
      </c>
      <c r="T1624" s="213">
        <f>S1624*H1624</f>
        <v>0</v>
      </c>
      <c r="AR1624" s="25" t="s">
        <v>291</v>
      </c>
      <c r="AT1624" s="25" t="s">
        <v>212</v>
      </c>
      <c r="AU1624" s="25" t="s">
        <v>80</v>
      </c>
      <c r="AY1624" s="25" t="s">
        <v>210</v>
      </c>
      <c r="BE1624" s="214">
        <f>IF(N1624="základní",J1624,0)</f>
        <v>0</v>
      </c>
      <c r="BF1624" s="214">
        <f>IF(N1624="snížená",J1624,0)</f>
        <v>0</v>
      </c>
      <c r="BG1624" s="214">
        <f>IF(N1624="zákl. přenesená",J1624,0)</f>
        <v>0</v>
      </c>
      <c r="BH1624" s="214">
        <f>IF(N1624="sníž. přenesená",J1624,0)</f>
        <v>0</v>
      </c>
      <c r="BI1624" s="214">
        <f>IF(N1624="nulová",J1624,0)</f>
        <v>0</v>
      </c>
      <c r="BJ1624" s="25" t="s">
        <v>78</v>
      </c>
      <c r="BK1624" s="214">
        <f>ROUND(I1624*H1624,2)</f>
        <v>0</v>
      </c>
      <c r="BL1624" s="25" t="s">
        <v>291</v>
      </c>
      <c r="BM1624" s="25" t="s">
        <v>2642</v>
      </c>
    </row>
    <row r="1625" spans="2:51" s="12" customFormat="1" ht="13.5">
      <c r="B1625" s="215"/>
      <c r="C1625" s="216"/>
      <c r="D1625" s="217" t="s">
        <v>219</v>
      </c>
      <c r="E1625" s="218" t="s">
        <v>21</v>
      </c>
      <c r="F1625" s="219" t="s">
        <v>2643</v>
      </c>
      <c r="G1625" s="216"/>
      <c r="H1625" s="220">
        <v>3.565</v>
      </c>
      <c r="I1625" s="221"/>
      <c r="J1625" s="216"/>
      <c r="K1625" s="216"/>
      <c r="L1625" s="222"/>
      <c r="M1625" s="223"/>
      <c r="N1625" s="224"/>
      <c r="O1625" s="224"/>
      <c r="P1625" s="224"/>
      <c r="Q1625" s="224"/>
      <c r="R1625" s="224"/>
      <c r="S1625" s="224"/>
      <c r="T1625" s="225"/>
      <c r="AT1625" s="226" t="s">
        <v>219</v>
      </c>
      <c r="AU1625" s="226" t="s">
        <v>80</v>
      </c>
      <c r="AV1625" s="12" t="s">
        <v>80</v>
      </c>
      <c r="AW1625" s="12" t="s">
        <v>35</v>
      </c>
      <c r="AX1625" s="12" t="s">
        <v>78</v>
      </c>
      <c r="AY1625" s="226" t="s">
        <v>210</v>
      </c>
    </row>
    <row r="1626" spans="2:65" s="1" customFormat="1" ht="25.5" customHeight="1">
      <c r="B1626" s="41"/>
      <c r="C1626" s="203" t="s">
        <v>2644</v>
      </c>
      <c r="D1626" s="203" t="s">
        <v>212</v>
      </c>
      <c r="E1626" s="204" t="s">
        <v>2645</v>
      </c>
      <c r="F1626" s="205" t="s">
        <v>2646</v>
      </c>
      <c r="G1626" s="206" t="s">
        <v>226</v>
      </c>
      <c r="H1626" s="207">
        <v>51.51</v>
      </c>
      <c r="I1626" s="208"/>
      <c r="J1626" s="209">
        <f>ROUND(I1626*H1626,2)</f>
        <v>0</v>
      </c>
      <c r="K1626" s="205" t="s">
        <v>216</v>
      </c>
      <c r="L1626" s="61"/>
      <c r="M1626" s="210" t="s">
        <v>21</v>
      </c>
      <c r="N1626" s="211" t="s">
        <v>42</v>
      </c>
      <c r="O1626" s="42"/>
      <c r="P1626" s="212">
        <f>O1626*H1626</f>
        <v>0</v>
      </c>
      <c r="Q1626" s="212">
        <v>0</v>
      </c>
      <c r="R1626" s="212">
        <f>Q1626*H1626</f>
        <v>0</v>
      </c>
      <c r="S1626" s="212">
        <v>0</v>
      </c>
      <c r="T1626" s="213">
        <f>S1626*H1626</f>
        <v>0</v>
      </c>
      <c r="AR1626" s="25" t="s">
        <v>291</v>
      </c>
      <c r="AT1626" s="25" t="s">
        <v>212</v>
      </c>
      <c r="AU1626" s="25" t="s">
        <v>80</v>
      </c>
      <c r="AY1626" s="25" t="s">
        <v>210</v>
      </c>
      <c r="BE1626" s="214">
        <f>IF(N1626="základní",J1626,0)</f>
        <v>0</v>
      </c>
      <c r="BF1626" s="214">
        <f>IF(N1626="snížená",J1626,0)</f>
        <v>0</v>
      </c>
      <c r="BG1626" s="214">
        <f>IF(N1626="zákl. přenesená",J1626,0)</f>
        <v>0</v>
      </c>
      <c r="BH1626" s="214">
        <f>IF(N1626="sníž. přenesená",J1626,0)</f>
        <v>0</v>
      </c>
      <c r="BI1626" s="214">
        <f>IF(N1626="nulová",J1626,0)</f>
        <v>0</v>
      </c>
      <c r="BJ1626" s="25" t="s">
        <v>78</v>
      </c>
      <c r="BK1626" s="214">
        <f>ROUND(I1626*H1626,2)</f>
        <v>0</v>
      </c>
      <c r="BL1626" s="25" t="s">
        <v>291</v>
      </c>
      <c r="BM1626" s="25" t="s">
        <v>2647</v>
      </c>
    </row>
    <row r="1627" spans="2:51" s="12" customFormat="1" ht="13.5">
      <c r="B1627" s="215"/>
      <c r="C1627" s="216"/>
      <c r="D1627" s="217" t="s">
        <v>219</v>
      </c>
      <c r="E1627" s="218" t="s">
        <v>21</v>
      </c>
      <c r="F1627" s="219" t="s">
        <v>2648</v>
      </c>
      <c r="G1627" s="216"/>
      <c r="H1627" s="220">
        <v>51.51</v>
      </c>
      <c r="I1627" s="221"/>
      <c r="J1627" s="216"/>
      <c r="K1627" s="216"/>
      <c r="L1627" s="222"/>
      <c r="M1627" s="223"/>
      <c r="N1627" s="224"/>
      <c r="O1627" s="224"/>
      <c r="P1627" s="224"/>
      <c r="Q1627" s="224"/>
      <c r="R1627" s="224"/>
      <c r="S1627" s="224"/>
      <c r="T1627" s="225"/>
      <c r="AT1627" s="226" t="s">
        <v>219</v>
      </c>
      <c r="AU1627" s="226" t="s">
        <v>80</v>
      </c>
      <c r="AV1627" s="12" t="s">
        <v>80</v>
      </c>
      <c r="AW1627" s="12" t="s">
        <v>35</v>
      </c>
      <c r="AX1627" s="12" t="s">
        <v>78</v>
      </c>
      <c r="AY1627" s="226" t="s">
        <v>210</v>
      </c>
    </row>
    <row r="1628" spans="2:65" s="1" customFormat="1" ht="16.5" customHeight="1">
      <c r="B1628" s="41"/>
      <c r="C1628" s="238" t="s">
        <v>2649</v>
      </c>
      <c r="D1628" s="238" t="s">
        <v>302</v>
      </c>
      <c r="E1628" s="239" t="s">
        <v>2650</v>
      </c>
      <c r="F1628" s="240" t="s">
        <v>2651</v>
      </c>
      <c r="G1628" s="241" t="s">
        <v>345</v>
      </c>
      <c r="H1628" s="242">
        <v>109.426</v>
      </c>
      <c r="I1628" s="243"/>
      <c r="J1628" s="244">
        <f>ROUND(I1628*H1628,2)</f>
        <v>0</v>
      </c>
      <c r="K1628" s="240" t="s">
        <v>216</v>
      </c>
      <c r="L1628" s="245"/>
      <c r="M1628" s="246" t="s">
        <v>21</v>
      </c>
      <c r="N1628" s="247" t="s">
        <v>42</v>
      </c>
      <c r="O1628" s="42"/>
      <c r="P1628" s="212">
        <f>O1628*H1628</f>
        <v>0</v>
      </c>
      <c r="Q1628" s="212">
        <v>0.0008</v>
      </c>
      <c r="R1628" s="212">
        <f>Q1628*H1628</f>
        <v>0.0875408</v>
      </c>
      <c r="S1628" s="212">
        <v>0</v>
      </c>
      <c r="T1628" s="213">
        <f>S1628*H1628</f>
        <v>0</v>
      </c>
      <c r="AR1628" s="25" t="s">
        <v>372</v>
      </c>
      <c r="AT1628" s="25" t="s">
        <v>302</v>
      </c>
      <c r="AU1628" s="25" t="s">
        <v>80</v>
      </c>
      <c r="AY1628" s="25" t="s">
        <v>210</v>
      </c>
      <c r="BE1628" s="214">
        <f>IF(N1628="základní",J1628,0)</f>
        <v>0</v>
      </c>
      <c r="BF1628" s="214">
        <f>IF(N1628="snížená",J1628,0)</f>
        <v>0</v>
      </c>
      <c r="BG1628" s="214">
        <f>IF(N1628="zákl. přenesená",J1628,0)</f>
        <v>0</v>
      </c>
      <c r="BH1628" s="214">
        <f>IF(N1628="sníž. přenesená",J1628,0)</f>
        <v>0</v>
      </c>
      <c r="BI1628" s="214">
        <f>IF(N1628="nulová",J1628,0)</f>
        <v>0</v>
      </c>
      <c r="BJ1628" s="25" t="s">
        <v>78</v>
      </c>
      <c r="BK1628" s="214">
        <f>ROUND(I1628*H1628,2)</f>
        <v>0</v>
      </c>
      <c r="BL1628" s="25" t="s">
        <v>291</v>
      </c>
      <c r="BM1628" s="25" t="s">
        <v>2652</v>
      </c>
    </row>
    <row r="1629" spans="2:51" s="12" customFormat="1" ht="13.5">
      <c r="B1629" s="215"/>
      <c r="C1629" s="216"/>
      <c r="D1629" s="217" t="s">
        <v>219</v>
      </c>
      <c r="E1629" s="218" t="s">
        <v>21</v>
      </c>
      <c r="F1629" s="219" t="s">
        <v>2653</v>
      </c>
      <c r="G1629" s="216"/>
      <c r="H1629" s="220">
        <v>109.426</v>
      </c>
      <c r="I1629" s="221"/>
      <c r="J1629" s="216"/>
      <c r="K1629" s="216"/>
      <c r="L1629" s="222"/>
      <c r="M1629" s="223"/>
      <c r="N1629" s="224"/>
      <c r="O1629" s="224"/>
      <c r="P1629" s="224"/>
      <c r="Q1629" s="224"/>
      <c r="R1629" s="224"/>
      <c r="S1629" s="224"/>
      <c r="T1629" s="225"/>
      <c r="AT1629" s="226" t="s">
        <v>219</v>
      </c>
      <c r="AU1629" s="226" t="s">
        <v>80</v>
      </c>
      <c r="AV1629" s="12" t="s">
        <v>80</v>
      </c>
      <c r="AW1629" s="12" t="s">
        <v>35</v>
      </c>
      <c r="AX1629" s="12" t="s">
        <v>78</v>
      </c>
      <c r="AY1629" s="226" t="s">
        <v>210</v>
      </c>
    </row>
    <row r="1630" spans="2:65" s="1" customFormat="1" ht="25.5" customHeight="1">
      <c r="B1630" s="41"/>
      <c r="C1630" s="203" t="s">
        <v>2654</v>
      </c>
      <c r="D1630" s="203" t="s">
        <v>212</v>
      </c>
      <c r="E1630" s="204" t="s">
        <v>2655</v>
      </c>
      <c r="F1630" s="205" t="s">
        <v>2656</v>
      </c>
      <c r="G1630" s="206" t="s">
        <v>345</v>
      </c>
      <c r="H1630" s="207">
        <v>109.426</v>
      </c>
      <c r="I1630" s="208"/>
      <c r="J1630" s="209">
        <f>ROUND(I1630*H1630,2)</f>
        <v>0</v>
      </c>
      <c r="K1630" s="205" t="s">
        <v>216</v>
      </c>
      <c r="L1630" s="61"/>
      <c r="M1630" s="210" t="s">
        <v>21</v>
      </c>
      <c r="N1630" s="211" t="s">
        <v>42</v>
      </c>
      <c r="O1630" s="42"/>
      <c r="P1630" s="212">
        <f>O1630*H1630</f>
        <v>0</v>
      </c>
      <c r="Q1630" s="212">
        <v>0.0009</v>
      </c>
      <c r="R1630" s="212">
        <f>Q1630*H1630</f>
        <v>0.0984834</v>
      </c>
      <c r="S1630" s="212">
        <v>0</v>
      </c>
      <c r="T1630" s="213">
        <f>S1630*H1630</f>
        <v>0</v>
      </c>
      <c r="AR1630" s="25" t="s">
        <v>291</v>
      </c>
      <c r="AT1630" s="25" t="s">
        <v>212</v>
      </c>
      <c r="AU1630" s="25" t="s">
        <v>80</v>
      </c>
      <c r="AY1630" s="25" t="s">
        <v>210</v>
      </c>
      <c r="BE1630" s="214">
        <f>IF(N1630="základní",J1630,0)</f>
        <v>0</v>
      </c>
      <c r="BF1630" s="214">
        <f>IF(N1630="snížená",J1630,0)</f>
        <v>0</v>
      </c>
      <c r="BG1630" s="214">
        <f>IF(N1630="zákl. přenesená",J1630,0)</f>
        <v>0</v>
      </c>
      <c r="BH1630" s="214">
        <f>IF(N1630="sníž. přenesená",J1630,0)</f>
        <v>0</v>
      </c>
      <c r="BI1630" s="214">
        <f>IF(N1630="nulová",J1630,0)</f>
        <v>0</v>
      </c>
      <c r="BJ1630" s="25" t="s">
        <v>78</v>
      </c>
      <c r="BK1630" s="214">
        <f>ROUND(I1630*H1630,2)</f>
        <v>0</v>
      </c>
      <c r="BL1630" s="25" t="s">
        <v>291</v>
      </c>
      <c r="BM1630" s="25" t="s">
        <v>2657</v>
      </c>
    </row>
    <row r="1631" spans="2:65" s="1" customFormat="1" ht="25.5" customHeight="1">
      <c r="B1631" s="41"/>
      <c r="C1631" s="203" t="s">
        <v>2658</v>
      </c>
      <c r="D1631" s="203" t="s">
        <v>212</v>
      </c>
      <c r="E1631" s="204" t="s">
        <v>2659</v>
      </c>
      <c r="F1631" s="205" t="s">
        <v>2660</v>
      </c>
      <c r="G1631" s="206" t="s">
        <v>226</v>
      </c>
      <c r="H1631" s="207">
        <v>51.51</v>
      </c>
      <c r="I1631" s="208"/>
      <c r="J1631" s="209">
        <f>ROUND(I1631*H1631,2)</f>
        <v>0</v>
      </c>
      <c r="K1631" s="205" t="s">
        <v>216</v>
      </c>
      <c r="L1631" s="61"/>
      <c r="M1631" s="210" t="s">
        <v>21</v>
      </c>
      <c r="N1631" s="211" t="s">
        <v>42</v>
      </c>
      <c r="O1631" s="42"/>
      <c r="P1631" s="212">
        <f>O1631*H1631</f>
        <v>0</v>
      </c>
      <c r="Q1631" s="212">
        <v>0.00046</v>
      </c>
      <c r="R1631" s="212">
        <f>Q1631*H1631</f>
        <v>0.0236946</v>
      </c>
      <c r="S1631" s="212">
        <v>0</v>
      </c>
      <c r="T1631" s="213">
        <f>S1631*H1631</f>
        <v>0</v>
      </c>
      <c r="AR1631" s="25" t="s">
        <v>291</v>
      </c>
      <c r="AT1631" s="25" t="s">
        <v>212</v>
      </c>
      <c r="AU1631" s="25" t="s">
        <v>80</v>
      </c>
      <c r="AY1631" s="25" t="s">
        <v>210</v>
      </c>
      <c r="BE1631" s="214">
        <f>IF(N1631="základní",J1631,0)</f>
        <v>0</v>
      </c>
      <c r="BF1631" s="214">
        <f>IF(N1631="snížená",J1631,0)</f>
        <v>0</v>
      </c>
      <c r="BG1631" s="214">
        <f>IF(N1631="zákl. přenesená",J1631,0)</f>
        <v>0</v>
      </c>
      <c r="BH1631" s="214">
        <f>IF(N1631="sníž. přenesená",J1631,0)</f>
        <v>0</v>
      </c>
      <c r="BI1631" s="214">
        <f>IF(N1631="nulová",J1631,0)</f>
        <v>0</v>
      </c>
      <c r="BJ1631" s="25" t="s">
        <v>78</v>
      </c>
      <c r="BK1631" s="214">
        <f>ROUND(I1631*H1631,2)</f>
        <v>0</v>
      </c>
      <c r="BL1631" s="25" t="s">
        <v>291</v>
      </c>
      <c r="BM1631" s="25" t="s">
        <v>2661</v>
      </c>
    </row>
    <row r="1632" spans="2:51" s="12" customFormat="1" ht="13.5">
      <c r="B1632" s="215"/>
      <c r="C1632" s="216"/>
      <c r="D1632" s="217" t="s">
        <v>219</v>
      </c>
      <c r="E1632" s="218" t="s">
        <v>21</v>
      </c>
      <c r="F1632" s="219" t="s">
        <v>2662</v>
      </c>
      <c r="G1632" s="216"/>
      <c r="H1632" s="220">
        <v>51.51</v>
      </c>
      <c r="I1632" s="221"/>
      <c r="J1632" s="216"/>
      <c r="K1632" s="216"/>
      <c r="L1632" s="222"/>
      <c r="M1632" s="223"/>
      <c r="N1632" s="224"/>
      <c r="O1632" s="224"/>
      <c r="P1632" s="224"/>
      <c r="Q1632" s="224"/>
      <c r="R1632" s="224"/>
      <c r="S1632" s="224"/>
      <c r="T1632" s="225"/>
      <c r="AT1632" s="226" t="s">
        <v>219</v>
      </c>
      <c r="AU1632" s="226" t="s">
        <v>80</v>
      </c>
      <c r="AV1632" s="12" t="s">
        <v>80</v>
      </c>
      <c r="AW1632" s="12" t="s">
        <v>35</v>
      </c>
      <c r="AX1632" s="12" t="s">
        <v>78</v>
      </c>
      <c r="AY1632" s="226" t="s">
        <v>210</v>
      </c>
    </row>
    <row r="1633" spans="2:65" s="1" customFormat="1" ht="16.5" customHeight="1">
      <c r="B1633" s="41"/>
      <c r="C1633" s="238" t="s">
        <v>2663</v>
      </c>
      <c r="D1633" s="238" t="s">
        <v>302</v>
      </c>
      <c r="E1633" s="239" t="s">
        <v>2664</v>
      </c>
      <c r="F1633" s="240" t="s">
        <v>2665</v>
      </c>
      <c r="G1633" s="241" t="s">
        <v>345</v>
      </c>
      <c r="H1633" s="242">
        <v>375.287</v>
      </c>
      <c r="I1633" s="243"/>
      <c r="J1633" s="244">
        <f>ROUND(I1633*H1633,2)</f>
        <v>0</v>
      </c>
      <c r="K1633" s="240" t="s">
        <v>216</v>
      </c>
      <c r="L1633" s="245"/>
      <c r="M1633" s="246" t="s">
        <v>21</v>
      </c>
      <c r="N1633" s="247" t="s">
        <v>42</v>
      </c>
      <c r="O1633" s="42"/>
      <c r="P1633" s="212">
        <f>O1633*H1633</f>
        <v>0</v>
      </c>
      <c r="Q1633" s="212">
        <v>0.00295</v>
      </c>
      <c r="R1633" s="212">
        <f>Q1633*H1633</f>
        <v>1.10709665</v>
      </c>
      <c r="S1633" s="212">
        <v>0</v>
      </c>
      <c r="T1633" s="213">
        <f>S1633*H1633</f>
        <v>0</v>
      </c>
      <c r="AR1633" s="25" t="s">
        <v>372</v>
      </c>
      <c r="AT1633" s="25" t="s">
        <v>302</v>
      </c>
      <c r="AU1633" s="25" t="s">
        <v>80</v>
      </c>
      <c r="AY1633" s="25" t="s">
        <v>210</v>
      </c>
      <c r="BE1633" s="214">
        <f>IF(N1633="základní",J1633,0)</f>
        <v>0</v>
      </c>
      <c r="BF1633" s="214">
        <f>IF(N1633="snížená",J1633,0)</f>
        <v>0</v>
      </c>
      <c r="BG1633" s="214">
        <f>IF(N1633="zákl. přenesená",J1633,0)</f>
        <v>0</v>
      </c>
      <c r="BH1633" s="214">
        <f>IF(N1633="sníž. přenesená",J1633,0)</f>
        <v>0</v>
      </c>
      <c r="BI1633" s="214">
        <f>IF(N1633="nulová",J1633,0)</f>
        <v>0</v>
      </c>
      <c r="BJ1633" s="25" t="s">
        <v>78</v>
      </c>
      <c r="BK1633" s="214">
        <f>ROUND(I1633*H1633,2)</f>
        <v>0</v>
      </c>
      <c r="BL1633" s="25" t="s">
        <v>291</v>
      </c>
      <c r="BM1633" s="25" t="s">
        <v>2666</v>
      </c>
    </row>
    <row r="1634" spans="2:51" s="12" customFormat="1" ht="13.5">
      <c r="B1634" s="215"/>
      <c r="C1634" s="216"/>
      <c r="D1634" s="217" t="s">
        <v>219</v>
      </c>
      <c r="E1634" s="218" t="s">
        <v>21</v>
      </c>
      <c r="F1634" s="219" t="s">
        <v>2667</v>
      </c>
      <c r="G1634" s="216"/>
      <c r="H1634" s="220">
        <v>375.287</v>
      </c>
      <c r="I1634" s="221"/>
      <c r="J1634" s="216"/>
      <c r="K1634" s="216"/>
      <c r="L1634" s="222"/>
      <c r="M1634" s="223"/>
      <c r="N1634" s="224"/>
      <c r="O1634" s="224"/>
      <c r="P1634" s="224"/>
      <c r="Q1634" s="224"/>
      <c r="R1634" s="224"/>
      <c r="S1634" s="224"/>
      <c r="T1634" s="225"/>
      <c r="AT1634" s="226" t="s">
        <v>219</v>
      </c>
      <c r="AU1634" s="226" t="s">
        <v>80</v>
      </c>
      <c r="AV1634" s="12" t="s">
        <v>80</v>
      </c>
      <c r="AW1634" s="12" t="s">
        <v>35</v>
      </c>
      <c r="AX1634" s="12" t="s">
        <v>78</v>
      </c>
      <c r="AY1634" s="226" t="s">
        <v>210</v>
      </c>
    </row>
    <row r="1635" spans="2:65" s="1" customFormat="1" ht="16.5" customHeight="1">
      <c r="B1635" s="41"/>
      <c r="C1635" s="203" t="s">
        <v>2668</v>
      </c>
      <c r="D1635" s="203" t="s">
        <v>212</v>
      </c>
      <c r="E1635" s="204" t="s">
        <v>2669</v>
      </c>
      <c r="F1635" s="205" t="s">
        <v>2670</v>
      </c>
      <c r="G1635" s="206" t="s">
        <v>345</v>
      </c>
      <c r="H1635" s="207">
        <v>26.4</v>
      </c>
      <c r="I1635" s="208"/>
      <c r="J1635" s="209">
        <f>ROUND(I1635*H1635,2)</f>
        <v>0</v>
      </c>
      <c r="K1635" s="205" t="s">
        <v>216</v>
      </c>
      <c r="L1635" s="61"/>
      <c r="M1635" s="210" t="s">
        <v>21</v>
      </c>
      <c r="N1635" s="211" t="s">
        <v>42</v>
      </c>
      <c r="O1635" s="42"/>
      <c r="P1635" s="212">
        <f>O1635*H1635</f>
        <v>0</v>
      </c>
      <c r="Q1635" s="212">
        <v>0.0011</v>
      </c>
      <c r="R1635" s="212">
        <f>Q1635*H1635</f>
        <v>0.02904</v>
      </c>
      <c r="S1635" s="212">
        <v>0</v>
      </c>
      <c r="T1635" s="213">
        <f>S1635*H1635</f>
        <v>0</v>
      </c>
      <c r="AR1635" s="25" t="s">
        <v>291</v>
      </c>
      <c r="AT1635" s="25" t="s">
        <v>212</v>
      </c>
      <c r="AU1635" s="25" t="s">
        <v>80</v>
      </c>
      <c r="AY1635" s="25" t="s">
        <v>210</v>
      </c>
      <c r="BE1635" s="214">
        <f>IF(N1635="základní",J1635,0)</f>
        <v>0</v>
      </c>
      <c r="BF1635" s="214">
        <f>IF(N1635="snížená",J1635,0)</f>
        <v>0</v>
      </c>
      <c r="BG1635" s="214">
        <f>IF(N1635="zákl. přenesená",J1635,0)</f>
        <v>0</v>
      </c>
      <c r="BH1635" s="214">
        <f>IF(N1635="sníž. přenesená",J1635,0)</f>
        <v>0</v>
      </c>
      <c r="BI1635" s="214">
        <f>IF(N1635="nulová",J1635,0)</f>
        <v>0</v>
      </c>
      <c r="BJ1635" s="25" t="s">
        <v>78</v>
      </c>
      <c r="BK1635" s="214">
        <f>ROUND(I1635*H1635,2)</f>
        <v>0</v>
      </c>
      <c r="BL1635" s="25" t="s">
        <v>291</v>
      </c>
      <c r="BM1635" s="25" t="s">
        <v>2671</v>
      </c>
    </row>
    <row r="1636" spans="2:51" s="12" customFormat="1" ht="13.5">
      <c r="B1636" s="215"/>
      <c r="C1636" s="216"/>
      <c r="D1636" s="217" t="s">
        <v>219</v>
      </c>
      <c r="E1636" s="218" t="s">
        <v>21</v>
      </c>
      <c r="F1636" s="219" t="s">
        <v>2672</v>
      </c>
      <c r="G1636" s="216"/>
      <c r="H1636" s="220">
        <v>26.4</v>
      </c>
      <c r="I1636" s="221"/>
      <c r="J1636" s="216"/>
      <c r="K1636" s="216"/>
      <c r="L1636" s="222"/>
      <c r="M1636" s="223"/>
      <c r="N1636" s="224"/>
      <c r="O1636" s="224"/>
      <c r="P1636" s="224"/>
      <c r="Q1636" s="224"/>
      <c r="R1636" s="224"/>
      <c r="S1636" s="224"/>
      <c r="T1636" s="225"/>
      <c r="AT1636" s="226" t="s">
        <v>219</v>
      </c>
      <c r="AU1636" s="226" t="s">
        <v>80</v>
      </c>
      <c r="AV1636" s="12" t="s">
        <v>80</v>
      </c>
      <c r="AW1636" s="12" t="s">
        <v>35</v>
      </c>
      <c r="AX1636" s="12" t="s">
        <v>78</v>
      </c>
      <c r="AY1636" s="226" t="s">
        <v>210</v>
      </c>
    </row>
    <row r="1637" spans="2:65" s="1" customFormat="1" ht="16.5" customHeight="1">
      <c r="B1637" s="41"/>
      <c r="C1637" s="203" t="s">
        <v>2673</v>
      </c>
      <c r="D1637" s="203" t="s">
        <v>212</v>
      </c>
      <c r="E1637" s="204" t="s">
        <v>2674</v>
      </c>
      <c r="F1637" s="205" t="s">
        <v>2675</v>
      </c>
      <c r="G1637" s="206" t="s">
        <v>345</v>
      </c>
      <c r="H1637" s="207">
        <v>71.463</v>
      </c>
      <c r="I1637" s="208"/>
      <c r="J1637" s="209">
        <f>ROUND(I1637*H1637,2)</f>
        <v>0</v>
      </c>
      <c r="K1637" s="205" t="s">
        <v>216</v>
      </c>
      <c r="L1637" s="61"/>
      <c r="M1637" s="210" t="s">
        <v>21</v>
      </c>
      <c r="N1637" s="211" t="s">
        <v>42</v>
      </c>
      <c r="O1637" s="42"/>
      <c r="P1637" s="212">
        <f>O1637*H1637</f>
        <v>0</v>
      </c>
      <c r="Q1637" s="212">
        <v>0</v>
      </c>
      <c r="R1637" s="212">
        <f>Q1637*H1637</f>
        <v>0</v>
      </c>
      <c r="S1637" s="212">
        <v>0</v>
      </c>
      <c r="T1637" s="213">
        <f>S1637*H1637</f>
        <v>0</v>
      </c>
      <c r="AR1637" s="25" t="s">
        <v>291</v>
      </c>
      <c r="AT1637" s="25" t="s">
        <v>212</v>
      </c>
      <c r="AU1637" s="25" t="s">
        <v>80</v>
      </c>
      <c r="AY1637" s="25" t="s">
        <v>210</v>
      </c>
      <c r="BE1637" s="214">
        <f>IF(N1637="základní",J1637,0)</f>
        <v>0</v>
      </c>
      <c r="BF1637" s="214">
        <f>IF(N1637="snížená",J1637,0)</f>
        <v>0</v>
      </c>
      <c r="BG1637" s="214">
        <f>IF(N1637="zákl. přenesená",J1637,0)</f>
        <v>0</v>
      </c>
      <c r="BH1637" s="214">
        <f>IF(N1637="sníž. přenesená",J1637,0)</f>
        <v>0</v>
      </c>
      <c r="BI1637" s="214">
        <f>IF(N1637="nulová",J1637,0)</f>
        <v>0</v>
      </c>
      <c r="BJ1637" s="25" t="s">
        <v>78</v>
      </c>
      <c r="BK1637" s="214">
        <f>ROUND(I1637*H1637,2)</f>
        <v>0</v>
      </c>
      <c r="BL1637" s="25" t="s">
        <v>291</v>
      </c>
      <c r="BM1637" s="25" t="s">
        <v>2676</v>
      </c>
    </row>
    <row r="1638" spans="2:51" s="12" customFormat="1" ht="27">
      <c r="B1638" s="215"/>
      <c r="C1638" s="216"/>
      <c r="D1638" s="217" t="s">
        <v>219</v>
      </c>
      <c r="E1638" s="218" t="s">
        <v>21</v>
      </c>
      <c r="F1638" s="219" t="s">
        <v>2677</v>
      </c>
      <c r="G1638" s="216"/>
      <c r="H1638" s="220">
        <v>61.463</v>
      </c>
      <c r="I1638" s="221"/>
      <c r="J1638" s="216"/>
      <c r="K1638" s="216"/>
      <c r="L1638" s="222"/>
      <c r="M1638" s="223"/>
      <c r="N1638" s="224"/>
      <c r="O1638" s="224"/>
      <c r="P1638" s="224"/>
      <c r="Q1638" s="224"/>
      <c r="R1638" s="224"/>
      <c r="S1638" s="224"/>
      <c r="T1638" s="225"/>
      <c r="AT1638" s="226" t="s">
        <v>219</v>
      </c>
      <c r="AU1638" s="226" t="s">
        <v>80</v>
      </c>
      <c r="AV1638" s="12" t="s">
        <v>80</v>
      </c>
      <c r="AW1638" s="12" t="s">
        <v>35</v>
      </c>
      <c r="AX1638" s="12" t="s">
        <v>71</v>
      </c>
      <c r="AY1638" s="226" t="s">
        <v>210</v>
      </c>
    </row>
    <row r="1639" spans="2:51" s="12" customFormat="1" ht="13.5">
      <c r="B1639" s="215"/>
      <c r="C1639" s="216"/>
      <c r="D1639" s="217" t="s">
        <v>219</v>
      </c>
      <c r="E1639" s="218" t="s">
        <v>21</v>
      </c>
      <c r="F1639" s="219" t="s">
        <v>2497</v>
      </c>
      <c r="G1639" s="216"/>
      <c r="H1639" s="220">
        <v>10</v>
      </c>
      <c r="I1639" s="221"/>
      <c r="J1639" s="216"/>
      <c r="K1639" s="216"/>
      <c r="L1639" s="222"/>
      <c r="M1639" s="223"/>
      <c r="N1639" s="224"/>
      <c r="O1639" s="224"/>
      <c r="P1639" s="224"/>
      <c r="Q1639" s="224"/>
      <c r="R1639" s="224"/>
      <c r="S1639" s="224"/>
      <c r="T1639" s="225"/>
      <c r="AT1639" s="226" t="s">
        <v>219</v>
      </c>
      <c r="AU1639" s="226" t="s">
        <v>80</v>
      </c>
      <c r="AV1639" s="12" t="s">
        <v>80</v>
      </c>
      <c r="AW1639" s="12" t="s">
        <v>35</v>
      </c>
      <c r="AX1639" s="12" t="s">
        <v>71</v>
      </c>
      <c r="AY1639" s="226" t="s">
        <v>210</v>
      </c>
    </row>
    <row r="1640" spans="2:51" s="13" customFormat="1" ht="13.5">
      <c r="B1640" s="227"/>
      <c r="C1640" s="228"/>
      <c r="D1640" s="217" t="s">
        <v>219</v>
      </c>
      <c r="E1640" s="229" t="s">
        <v>21</v>
      </c>
      <c r="F1640" s="230" t="s">
        <v>240</v>
      </c>
      <c r="G1640" s="228"/>
      <c r="H1640" s="231">
        <v>71.463</v>
      </c>
      <c r="I1640" s="232"/>
      <c r="J1640" s="228"/>
      <c r="K1640" s="228"/>
      <c r="L1640" s="233"/>
      <c r="M1640" s="234"/>
      <c r="N1640" s="235"/>
      <c r="O1640" s="235"/>
      <c r="P1640" s="235"/>
      <c r="Q1640" s="235"/>
      <c r="R1640" s="235"/>
      <c r="S1640" s="235"/>
      <c r="T1640" s="236"/>
      <c r="AT1640" s="237" t="s">
        <v>219</v>
      </c>
      <c r="AU1640" s="237" t="s">
        <v>80</v>
      </c>
      <c r="AV1640" s="13" t="s">
        <v>217</v>
      </c>
      <c r="AW1640" s="13" t="s">
        <v>35</v>
      </c>
      <c r="AX1640" s="13" t="s">
        <v>78</v>
      </c>
      <c r="AY1640" s="237" t="s">
        <v>210</v>
      </c>
    </row>
    <row r="1641" spans="2:65" s="1" customFormat="1" ht="16.5" customHeight="1">
      <c r="B1641" s="41"/>
      <c r="C1641" s="238" t="s">
        <v>2678</v>
      </c>
      <c r="D1641" s="238" t="s">
        <v>302</v>
      </c>
      <c r="E1641" s="239" t="s">
        <v>2380</v>
      </c>
      <c r="F1641" s="240" t="s">
        <v>2381</v>
      </c>
      <c r="G1641" s="241" t="s">
        <v>231</v>
      </c>
      <c r="H1641" s="242">
        <v>0.215</v>
      </c>
      <c r="I1641" s="243"/>
      <c r="J1641" s="244">
        <f>ROUND(I1641*H1641,2)</f>
        <v>0</v>
      </c>
      <c r="K1641" s="240" t="s">
        <v>216</v>
      </c>
      <c r="L1641" s="245"/>
      <c r="M1641" s="246" t="s">
        <v>21</v>
      </c>
      <c r="N1641" s="247" t="s">
        <v>42</v>
      </c>
      <c r="O1641" s="42"/>
      <c r="P1641" s="212">
        <f>O1641*H1641</f>
        <v>0</v>
      </c>
      <c r="Q1641" s="212">
        <v>0.55</v>
      </c>
      <c r="R1641" s="212">
        <f>Q1641*H1641</f>
        <v>0.11825000000000001</v>
      </c>
      <c r="S1641" s="212">
        <v>0</v>
      </c>
      <c r="T1641" s="213">
        <f>S1641*H1641</f>
        <v>0</v>
      </c>
      <c r="AR1641" s="25" t="s">
        <v>372</v>
      </c>
      <c r="AT1641" s="25" t="s">
        <v>302</v>
      </c>
      <c r="AU1641" s="25" t="s">
        <v>80</v>
      </c>
      <c r="AY1641" s="25" t="s">
        <v>210</v>
      </c>
      <c r="BE1641" s="214">
        <f>IF(N1641="základní",J1641,0)</f>
        <v>0</v>
      </c>
      <c r="BF1641" s="214">
        <f>IF(N1641="snížená",J1641,0)</f>
        <v>0</v>
      </c>
      <c r="BG1641" s="214">
        <f>IF(N1641="zákl. přenesená",J1641,0)</f>
        <v>0</v>
      </c>
      <c r="BH1641" s="214">
        <f>IF(N1641="sníž. přenesená",J1641,0)</f>
        <v>0</v>
      </c>
      <c r="BI1641" s="214">
        <f>IF(N1641="nulová",J1641,0)</f>
        <v>0</v>
      </c>
      <c r="BJ1641" s="25" t="s">
        <v>78</v>
      </c>
      <c r="BK1641" s="214">
        <f>ROUND(I1641*H1641,2)</f>
        <v>0</v>
      </c>
      <c r="BL1641" s="25" t="s">
        <v>291</v>
      </c>
      <c r="BM1641" s="25" t="s">
        <v>2679</v>
      </c>
    </row>
    <row r="1642" spans="2:65" s="1" customFormat="1" ht="16.5" customHeight="1">
      <c r="B1642" s="41"/>
      <c r="C1642" s="203" t="s">
        <v>2680</v>
      </c>
      <c r="D1642" s="203" t="s">
        <v>212</v>
      </c>
      <c r="E1642" s="204" t="s">
        <v>2681</v>
      </c>
      <c r="F1642" s="205" t="s">
        <v>2682</v>
      </c>
      <c r="G1642" s="206" t="s">
        <v>274</v>
      </c>
      <c r="H1642" s="207">
        <v>9.113</v>
      </c>
      <c r="I1642" s="208"/>
      <c r="J1642" s="209">
        <f>ROUND(I1642*H1642,2)</f>
        <v>0</v>
      </c>
      <c r="K1642" s="205" t="s">
        <v>216</v>
      </c>
      <c r="L1642" s="61"/>
      <c r="M1642" s="210" t="s">
        <v>21</v>
      </c>
      <c r="N1642" s="211" t="s">
        <v>42</v>
      </c>
      <c r="O1642" s="42"/>
      <c r="P1642" s="212">
        <f>O1642*H1642</f>
        <v>0</v>
      </c>
      <c r="Q1642" s="212">
        <v>0</v>
      </c>
      <c r="R1642" s="212">
        <f>Q1642*H1642</f>
        <v>0</v>
      </c>
      <c r="S1642" s="212">
        <v>0</v>
      </c>
      <c r="T1642" s="213">
        <f>S1642*H1642</f>
        <v>0</v>
      </c>
      <c r="AR1642" s="25" t="s">
        <v>291</v>
      </c>
      <c r="AT1642" s="25" t="s">
        <v>212</v>
      </c>
      <c r="AU1642" s="25" t="s">
        <v>80</v>
      </c>
      <c r="AY1642" s="25" t="s">
        <v>210</v>
      </c>
      <c r="BE1642" s="214">
        <f>IF(N1642="základní",J1642,0)</f>
        <v>0</v>
      </c>
      <c r="BF1642" s="214">
        <f>IF(N1642="snížená",J1642,0)</f>
        <v>0</v>
      </c>
      <c r="BG1642" s="214">
        <f>IF(N1642="zákl. přenesená",J1642,0)</f>
        <v>0</v>
      </c>
      <c r="BH1642" s="214">
        <f>IF(N1642="sníž. přenesená",J1642,0)</f>
        <v>0</v>
      </c>
      <c r="BI1642" s="214">
        <f>IF(N1642="nulová",J1642,0)</f>
        <v>0</v>
      </c>
      <c r="BJ1642" s="25" t="s">
        <v>78</v>
      </c>
      <c r="BK1642" s="214">
        <f>ROUND(I1642*H1642,2)</f>
        <v>0</v>
      </c>
      <c r="BL1642" s="25" t="s">
        <v>291</v>
      </c>
      <c r="BM1642" s="25" t="s">
        <v>2683</v>
      </c>
    </row>
    <row r="1643" spans="2:65" s="1" customFormat="1" ht="16.5" customHeight="1">
      <c r="B1643" s="41"/>
      <c r="C1643" s="203" t="s">
        <v>2684</v>
      </c>
      <c r="D1643" s="203" t="s">
        <v>212</v>
      </c>
      <c r="E1643" s="204" t="s">
        <v>2685</v>
      </c>
      <c r="F1643" s="205" t="s">
        <v>2686</v>
      </c>
      <c r="G1643" s="206" t="s">
        <v>274</v>
      </c>
      <c r="H1643" s="207">
        <v>9.113</v>
      </c>
      <c r="I1643" s="208"/>
      <c r="J1643" s="209">
        <f>ROUND(I1643*H1643,2)</f>
        <v>0</v>
      </c>
      <c r="K1643" s="205" t="s">
        <v>216</v>
      </c>
      <c r="L1643" s="61"/>
      <c r="M1643" s="210" t="s">
        <v>21</v>
      </c>
      <c r="N1643" s="211" t="s">
        <v>42</v>
      </c>
      <c r="O1643" s="42"/>
      <c r="P1643" s="212">
        <f>O1643*H1643</f>
        <v>0</v>
      </c>
      <c r="Q1643" s="212">
        <v>0</v>
      </c>
      <c r="R1643" s="212">
        <f>Q1643*H1643</f>
        <v>0</v>
      </c>
      <c r="S1643" s="212">
        <v>0</v>
      </c>
      <c r="T1643" s="213">
        <f>S1643*H1643</f>
        <v>0</v>
      </c>
      <c r="AR1643" s="25" t="s">
        <v>291</v>
      </c>
      <c r="AT1643" s="25" t="s">
        <v>212</v>
      </c>
      <c r="AU1643" s="25" t="s">
        <v>80</v>
      </c>
      <c r="AY1643" s="25" t="s">
        <v>210</v>
      </c>
      <c r="BE1643" s="214">
        <f>IF(N1643="základní",J1643,0)</f>
        <v>0</v>
      </c>
      <c r="BF1643" s="214">
        <f>IF(N1643="snížená",J1643,0)</f>
        <v>0</v>
      </c>
      <c r="BG1643" s="214">
        <f>IF(N1643="zákl. přenesená",J1643,0)</f>
        <v>0</v>
      </c>
      <c r="BH1643" s="214">
        <f>IF(N1643="sníž. přenesená",J1643,0)</f>
        <v>0</v>
      </c>
      <c r="BI1643" s="214">
        <f>IF(N1643="nulová",J1643,0)</f>
        <v>0</v>
      </c>
      <c r="BJ1643" s="25" t="s">
        <v>78</v>
      </c>
      <c r="BK1643" s="214">
        <f>ROUND(I1643*H1643,2)</f>
        <v>0</v>
      </c>
      <c r="BL1643" s="25" t="s">
        <v>291</v>
      </c>
      <c r="BM1643" s="25" t="s">
        <v>2687</v>
      </c>
    </row>
    <row r="1644" spans="2:63" s="11" customFormat="1" ht="29.85" customHeight="1">
      <c r="B1644" s="187"/>
      <c r="C1644" s="188"/>
      <c r="D1644" s="189" t="s">
        <v>70</v>
      </c>
      <c r="E1644" s="201" t="s">
        <v>2688</v>
      </c>
      <c r="F1644" s="201" t="s">
        <v>2689</v>
      </c>
      <c r="G1644" s="188"/>
      <c r="H1644" s="188"/>
      <c r="I1644" s="191"/>
      <c r="J1644" s="202">
        <f>BK1644</f>
        <v>0</v>
      </c>
      <c r="K1644" s="188"/>
      <c r="L1644" s="193"/>
      <c r="M1644" s="194"/>
      <c r="N1644" s="195"/>
      <c r="O1644" s="195"/>
      <c r="P1644" s="196">
        <f>SUM(P1645:P1736)</f>
        <v>0</v>
      </c>
      <c r="Q1644" s="195"/>
      <c r="R1644" s="196">
        <f>SUM(R1645:R1736)</f>
        <v>10.70558202</v>
      </c>
      <c r="S1644" s="195"/>
      <c r="T1644" s="197">
        <f>SUM(T1645:T1736)</f>
        <v>1.42893559</v>
      </c>
      <c r="AR1644" s="198" t="s">
        <v>80</v>
      </c>
      <c r="AT1644" s="199" t="s">
        <v>70</v>
      </c>
      <c r="AU1644" s="199" t="s">
        <v>78</v>
      </c>
      <c r="AY1644" s="198" t="s">
        <v>210</v>
      </c>
      <c r="BK1644" s="200">
        <f>SUM(BK1645:BK1736)</f>
        <v>0</v>
      </c>
    </row>
    <row r="1645" spans="2:65" s="1" customFormat="1" ht="25.5" customHeight="1">
      <c r="B1645" s="41"/>
      <c r="C1645" s="203" t="s">
        <v>2690</v>
      </c>
      <c r="D1645" s="203" t="s">
        <v>212</v>
      </c>
      <c r="E1645" s="204" t="s">
        <v>2691</v>
      </c>
      <c r="F1645" s="205" t="s">
        <v>2692</v>
      </c>
      <c r="G1645" s="206" t="s">
        <v>226</v>
      </c>
      <c r="H1645" s="207">
        <v>107.826</v>
      </c>
      <c r="I1645" s="208"/>
      <c r="J1645" s="209">
        <f>ROUND(I1645*H1645,2)</f>
        <v>0</v>
      </c>
      <c r="K1645" s="205" t="s">
        <v>216</v>
      </c>
      <c r="L1645" s="61"/>
      <c r="M1645" s="210" t="s">
        <v>21</v>
      </c>
      <c r="N1645" s="211" t="s">
        <v>42</v>
      </c>
      <c r="O1645" s="42"/>
      <c r="P1645" s="212">
        <f>O1645*H1645</f>
        <v>0</v>
      </c>
      <c r="Q1645" s="212">
        <v>0.02503</v>
      </c>
      <c r="R1645" s="212">
        <f>Q1645*H1645</f>
        <v>2.6988847799999998</v>
      </c>
      <c r="S1645" s="212">
        <v>0</v>
      </c>
      <c r="T1645" s="213">
        <f>S1645*H1645</f>
        <v>0</v>
      </c>
      <c r="AR1645" s="25" t="s">
        <v>291</v>
      </c>
      <c r="AT1645" s="25" t="s">
        <v>212</v>
      </c>
      <c r="AU1645" s="25" t="s">
        <v>80</v>
      </c>
      <c r="AY1645" s="25" t="s">
        <v>210</v>
      </c>
      <c r="BE1645" s="214">
        <f>IF(N1645="základní",J1645,0)</f>
        <v>0</v>
      </c>
      <c r="BF1645" s="214">
        <f>IF(N1645="snížená",J1645,0)</f>
        <v>0</v>
      </c>
      <c r="BG1645" s="214">
        <f>IF(N1645="zákl. přenesená",J1645,0)</f>
        <v>0</v>
      </c>
      <c r="BH1645" s="214">
        <f>IF(N1645="sníž. přenesená",J1645,0)</f>
        <v>0</v>
      </c>
      <c r="BI1645" s="214">
        <f>IF(N1645="nulová",J1645,0)</f>
        <v>0</v>
      </c>
      <c r="BJ1645" s="25" t="s">
        <v>78</v>
      </c>
      <c r="BK1645" s="214">
        <f>ROUND(I1645*H1645,2)</f>
        <v>0</v>
      </c>
      <c r="BL1645" s="25" t="s">
        <v>291</v>
      </c>
      <c r="BM1645" s="25" t="s">
        <v>2693</v>
      </c>
    </row>
    <row r="1646" spans="2:51" s="12" customFormat="1" ht="13.5">
      <c r="B1646" s="215"/>
      <c r="C1646" s="216"/>
      <c r="D1646" s="217" t="s">
        <v>219</v>
      </c>
      <c r="E1646" s="218" t="s">
        <v>21</v>
      </c>
      <c r="F1646" s="219" t="s">
        <v>2694</v>
      </c>
      <c r="G1646" s="216"/>
      <c r="H1646" s="220">
        <v>19.349</v>
      </c>
      <c r="I1646" s="221"/>
      <c r="J1646" s="216"/>
      <c r="K1646" s="216"/>
      <c r="L1646" s="222"/>
      <c r="M1646" s="223"/>
      <c r="N1646" s="224"/>
      <c r="O1646" s="224"/>
      <c r="P1646" s="224"/>
      <c r="Q1646" s="224"/>
      <c r="R1646" s="224"/>
      <c r="S1646" s="224"/>
      <c r="T1646" s="225"/>
      <c r="AT1646" s="226" t="s">
        <v>219</v>
      </c>
      <c r="AU1646" s="226" t="s">
        <v>80</v>
      </c>
      <c r="AV1646" s="12" t="s">
        <v>80</v>
      </c>
      <c r="AW1646" s="12" t="s">
        <v>35</v>
      </c>
      <c r="AX1646" s="12" t="s">
        <v>71</v>
      </c>
      <c r="AY1646" s="226" t="s">
        <v>210</v>
      </c>
    </row>
    <row r="1647" spans="2:51" s="12" customFormat="1" ht="27">
      <c r="B1647" s="215"/>
      <c r="C1647" s="216"/>
      <c r="D1647" s="217" t="s">
        <v>219</v>
      </c>
      <c r="E1647" s="218" t="s">
        <v>21</v>
      </c>
      <c r="F1647" s="219" t="s">
        <v>2695</v>
      </c>
      <c r="G1647" s="216"/>
      <c r="H1647" s="220">
        <v>88.477</v>
      </c>
      <c r="I1647" s="221"/>
      <c r="J1647" s="216"/>
      <c r="K1647" s="216"/>
      <c r="L1647" s="222"/>
      <c r="M1647" s="223"/>
      <c r="N1647" s="224"/>
      <c r="O1647" s="224"/>
      <c r="P1647" s="224"/>
      <c r="Q1647" s="224"/>
      <c r="R1647" s="224"/>
      <c r="S1647" s="224"/>
      <c r="T1647" s="225"/>
      <c r="AT1647" s="226" t="s">
        <v>219</v>
      </c>
      <c r="AU1647" s="226" t="s">
        <v>80</v>
      </c>
      <c r="AV1647" s="12" t="s">
        <v>80</v>
      </c>
      <c r="AW1647" s="12" t="s">
        <v>35</v>
      </c>
      <c r="AX1647" s="12" t="s">
        <v>71</v>
      </c>
      <c r="AY1647" s="226" t="s">
        <v>210</v>
      </c>
    </row>
    <row r="1648" spans="2:51" s="13" customFormat="1" ht="13.5">
      <c r="B1648" s="227"/>
      <c r="C1648" s="228"/>
      <c r="D1648" s="217" t="s">
        <v>219</v>
      </c>
      <c r="E1648" s="229" t="s">
        <v>21</v>
      </c>
      <c r="F1648" s="230" t="s">
        <v>240</v>
      </c>
      <c r="G1648" s="228"/>
      <c r="H1648" s="231">
        <v>107.826</v>
      </c>
      <c r="I1648" s="232"/>
      <c r="J1648" s="228"/>
      <c r="K1648" s="228"/>
      <c r="L1648" s="233"/>
      <c r="M1648" s="234"/>
      <c r="N1648" s="235"/>
      <c r="O1648" s="235"/>
      <c r="P1648" s="235"/>
      <c r="Q1648" s="235"/>
      <c r="R1648" s="235"/>
      <c r="S1648" s="235"/>
      <c r="T1648" s="236"/>
      <c r="AT1648" s="237" t="s">
        <v>219</v>
      </c>
      <c r="AU1648" s="237" t="s">
        <v>80</v>
      </c>
      <c r="AV1648" s="13" t="s">
        <v>217</v>
      </c>
      <c r="AW1648" s="13" t="s">
        <v>35</v>
      </c>
      <c r="AX1648" s="13" t="s">
        <v>78</v>
      </c>
      <c r="AY1648" s="237" t="s">
        <v>210</v>
      </c>
    </row>
    <row r="1649" spans="2:65" s="1" customFormat="1" ht="25.5" customHeight="1">
      <c r="B1649" s="41"/>
      <c r="C1649" s="203" t="s">
        <v>2696</v>
      </c>
      <c r="D1649" s="203" t="s">
        <v>212</v>
      </c>
      <c r="E1649" s="204" t="s">
        <v>2697</v>
      </c>
      <c r="F1649" s="205" t="s">
        <v>2698</v>
      </c>
      <c r="G1649" s="206" t="s">
        <v>226</v>
      </c>
      <c r="H1649" s="207">
        <v>20.348</v>
      </c>
      <c r="I1649" s="208"/>
      <c r="J1649" s="209">
        <f>ROUND(I1649*H1649,2)</f>
        <v>0</v>
      </c>
      <c r="K1649" s="205" t="s">
        <v>216</v>
      </c>
      <c r="L1649" s="61"/>
      <c r="M1649" s="210" t="s">
        <v>21</v>
      </c>
      <c r="N1649" s="211" t="s">
        <v>42</v>
      </c>
      <c r="O1649" s="42"/>
      <c r="P1649" s="212">
        <f>O1649*H1649</f>
        <v>0</v>
      </c>
      <c r="Q1649" s="212">
        <v>0.0441</v>
      </c>
      <c r="R1649" s="212">
        <f>Q1649*H1649</f>
        <v>0.8973468</v>
      </c>
      <c r="S1649" s="212">
        <v>0</v>
      </c>
      <c r="T1649" s="213">
        <f>S1649*H1649</f>
        <v>0</v>
      </c>
      <c r="AR1649" s="25" t="s">
        <v>291</v>
      </c>
      <c r="AT1649" s="25" t="s">
        <v>212</v>
      </c>
      <c r="AU1649" s="25" t="s">
        <v>80</v>
      </c>
      <c r="AY1649" s="25" t="s">
        <v>210</v>
      </c>
      <c r="BE1649" s="214">
        <f>IF(N1649="základní",J1649,0)</f>
        <v>0</v>
      </c>
      <c r="BF1649" s="214">
        <f>IF(N1649="snížená",J1649,0)</f>
        <v>0</v>
      </c>
      <c r="BG1649" s="214">
        <f>IF(N1649="zákl. přenesená",J1649,0)</f>
        <v>0</v>
      </c>
      <c r="BH1649" s="214">
        <f>IF(N1649="sníž. přenesená",J1649,0)</f>
        <v>0</v>
      </c>
      <c r="BI1649" s="214">
        <f>IF(N1649="nulová",J1649,0)</f>
        <v>0</v>
      </c>
      <c r="BJ1649" s="25" t="s">
        <v>78</v>
      </c>
      <c r="BK1649" s="214">
        <f>ROUND(I1649*H1649,2)</f>
        <v>0</v>
      </c>
      <c r="BL1649" s="25" t="s">
        <v>291</v>
      </c>
      <c r="BM1649" s="25" t="s">
        <v>2699</v>
      </c>
    </row>
    <row r="1650" spans="2:51" s="12" customFormat="1" ht="13.5">
      <c r="B1650" s="215"/>
      <c r="C1650" s="216"/>
      <c r="D1650" s="217" t="s">
        <v>219</v>
      </c>
      <c r="E1650" s="218" t="s">
        <v>21</v>
      </c>
      <c r="F1650" s="219" t="s">
        <v>2700</v>
      </c>
      <c r="G1650" s="216"/>
      <c r="H1650" s="220">
        <v>20.348</v>
      </c>
      <c r="I1650" s="221"/>
      <c r="J1650" s="216"/>
      <c r="K1650" s="216"/>
      <c r="L1650" s="222"/>
      <c r="M1650" s="223"/>
      <c r="N1650" s="224"/>
      <c r="O1650" s="224"/>
      <c r="P1650" s="224"/>
      <c r="Q1650" s="224"/>
      <c r="R1650" s="224"/>
      <c r="S1650" s="224"/>
      <c r="T1650" s="225"/>
      <c r="AT1650" s="226" t="s">
        <v>219</v>
      </c>
      <c r="AU1650" s="226" t="s">
        <v>80</v>
      </c>
      <c r="AV1650" s="12" t="s">
        <v>80</v>
      </c>
      <c r="AW1650" s="12" t="s">
        <v>35</v>
      </c>
      <c r="AX1650" s="12" t="s">
        <v>78</v>
      </c>
      <c r="AY1650" s="226" t="s">
        <v>210</v>
      </c>
    </row>
    <row r="1651" spans="2:65" s="1" customFormat="1" ht="16.5" customHeight="1">
      <c r="B1651" s="41"/>
      <c r="C1651" s="238" t="s">
        <v>2701</v>
      </c>
      <c r="D1651" s="238" t="s">
        <v>302</v>
      </c>
      <c r="E1651" s="239" t="s">
        <v>2702</v>
      </c>
      <c r="F1651" s="240" t="s">
        <v>2703</v>
      </c>
      <c r="G1651" s="241" t="s">
        <v>226</v>
      </c>
      <c r="H1651" s="242">
        <v>-81.392</v>
      </c>
      <c r="I1651" s="243"/>
      <c r="J1651" s="244">
        <f>ROUND(I1651*H1651,2)</f>
        <v>0</v>
      </c>
      <c r="K1651" s="240" t="s">
        <v>216</v>
      </c>
      <c r="L1651" s="245"/>
      <c r="M1651" s="246" t="s">
        <v>21</v>
      </c>
      <c r="N1651" s="247" t="s">
        <v>42</v>
      </c>
      <c r="O1651" s="42"/>
      <c r="P1651" s="212">
        <f>O1651*H1651</f>
        <v>0</v>
      </c>
      <c r="Q1651" s="212">
        <v>0.009</v>
      </c>
      <c r="R1651" s="212">
        <f>Q1651*H1651</f>
        <v>-0.732528</v>
      </c>
      <c r="S1651" s="212">
        <v>0</v>
      </c>
      <c r="T1651" s="213">
        <f>S1651*H1651</f>
        <v>0</v>
      </c>
      <c r="AR1651" s="25" t="s">
        <v>372</v>
      </c>
      <c r="AT1651" s="25" t="s">
        <v>302</v>
      </c>
      <c r="AU1651" s="25" t="s">
        <v>80</v>
      </c>
      <c r="AY1651" s="25" t="s">
        <v>210</v>
      </c>
      <c r="BE1651" s="214">
        <f>IF(N1651="základní",J1651,0)</f>
        <v>0</v>
      </c>
      <c r="BF1651" s="214">
        <f>IF(N1651="snížená",J1651,0)</f>
        <v>0</v>
      </c>
      <c r="BG1651" s="214">
        <f>IF(N1651="zákl. přenesená",J1651,0)</f>
        <v>0</v>
      </c>
      <c r="BH1651" s="214">
        <f>IF(N1651="sníž. přenesená",J1651,0)</f>
        <v>0</v>
      </c>
      <c r="BI1651" s="214">
        <f>IF(N1651="nulová",J1651,0)</f>
        <v>0</v>
      </c>
      <c r="BJ1651" s="25" t="s">
        <v>78</v>
      </c>
      <c r="BK1651" s="214">
        <f>ROUND(I1651*H1651,2)</f>
        <v>0</v>
      </c>
      <c r="BL1651" s="25" t="s">
        <v>291</v>
      </c>
      <c r="BM1651" s="25" t="s">
        <v>2704</v>
      </c>
    </row>
    <row r="1652" spans="2:51" s="12" customFormat="1" ht="13.5">
      <c r="B1652" s="215"/>
      <c r="C1652" s="216"/>
      <c r="D1652" s="217" t="s">
        <v>219</v>
      </c>
      <c r="E1652" s="218" t="s">
        <v>21</v>
      </c>
      <c r="F1652" s="219" t="s">
        <v>2705</v>
      </c>
      <c r="G1652" s="216"/>
      <c r="H1652" s="220">
        <v>-81.392</v>
      </c>
      <c r="I1652" s="221"/>
      <c r="J1652" s="216"/>
      <c r="K1652" s="216"/>
      <c r="L1652" s="222"/>
      <c r="M1652" s="223"/>
      <c r="N1652" s="224"/>
      <c r="O1652" s="224"/>
      <c r="P1652" s="224"/>
      <c r="Q1652" s="224"/>
      <c r="R1652" s="224"/>
      <c r="S1652" s="224"/>
      <c r="T1652" s="225"/>
      <c r="AT1652" s="226" t="s">
        <v>219</v>
      </c>
      <c r="AU1652" s="226" t="s">
        <v>80</v>
      </c>
      <c r="AV1652" s="12" t="s">
        <v>80</v>
      </c>
      <c r="AW1652" s="12" t="s">
        <v>35</v>
      </c>
      <c r="AX1652" s="12" t="s">
        <v>78</v>
      </c>
      <c r="AY1652" s="226" t="s">
        <v>210</v>
      </c>
    </row>
    <row r="1653" spans="2:65" s="1" customFormat="1" ht="16.5" customHeight="1">
      <c r="B1653" s="41"/>
      <c r="C1653" s="238" t="s">
        <v>2706</v>
      </c>
      <c r="D1653" s="238" t="s">
        <v>302</v>
      </c>
      <c r="E1653" s="239" t="s">
        <v>2707</v>
      </c>
      <c r="F1653" s="240" t="s">
        <v>2708</v>
      </c>
      <c r="G1653" s="241" t="s">
        <v>226</v>
      </c>
      <c r="H1653" s="242">
        <v>81.392</v>
      </c>
      <c r="I1653" s="243"/>
      <c r="J1653" s="244">
        <f>ROUND(I1653*H1653,2)</f>
        <v>0</v>
      </c>
      <c r="K1653" s="240" t="s">
        <v>216</v>
      </c>
      <c r="L1653" s="245"/>
      <c r="M1653" s="246" t="s">
        <v>21</v>
      </c>
      <c r="N1653" s="247" t="s">
        <v>42</v>
      </c>
      <c r="O1653" s="42"/>
      <c r="P1653" s="212">
        <f>O1653*H1653</f>
        <v>0</v>
      </c>
      <c r="Q1653" s="212">
        <v>0.012</v>
      </c>
      <c r="R1653" s="212">
        <f>Q1653*H1653</f>
        <v>0.976704</v>
      </c>
      <c r="S1653" s="212">
        <v>0</v>
      </c>
      <c r="T1653" s="213">
        <f>S1653*H1653</f>
        <v>0</v>
      </c>
      <c r="AR1653" s="25" t="s">
        <v>372</v>
      </c>
      <c r="AT1653" s="25" t="s">
        <v>302</v>
      </c>
      <c r="AU1653" s="25" t="s">
        <v>80</v>
      </c>
      <c r="AY1653" s="25" t="s">
        <v>210</v>
      </c>
      <c r="BE1653" s="214">
        <f>IF(N1653="základní",J1653,0)</f>
        <v>0</v>
      </c>
      <c r="BF1653" s="214">
        <f>IF(N1653="snížená",J1653,0)</f>
        <v>0</v>
      </c>
      <c r="BG1653" s="214">
        <f>IF(N1653="zákl. přenesená",J1653,0)</f>
        <v>0</v>
      </c>
      <c r="BH1653" s="214">
        <f>IF(N1653="sníž. přenesená",J1653,0)</f>
        <v>0</v>
      </c>
      <c r="BI1653" s="214">
        <f>IF(N1653="nulová",J1653,0)</f>
        <v>0</v>
      </c>
      <c r="BJ1653" s="25" t="s">
        <v>78</v>
      </c>
      <c r="BK1653" s="214">
        <f>ROUND(I1653*H1653,2)</f>
        <v>0</v>
      </c>
      <c r="BL1653" s="25" t="s">
        <v>291</v>
      </c>
      <c r="BM1653" s="25" t="s">
        <v>2709</v>
      </c>
    </row>
    <row r="1654" spans="2:51" s="12" customFormat="1" ht="13.5">
      <c r="B1654" s="215"/>
      <c r="C1654" s="216"/>
      <c r="D1654" s="217" t="s">
        <v>219</v>
      </c>
      <c r="E1654" s="218" t="s">
        <v>21</v>
      </c>
      <c r="F1654" s="219" t="s">
        <v>2710</v>
      </c>
      <c r="G1654" s="216"/>
      <c r="H1654" s="220">
        <v>81.392</v>
      </c>
      <c r="I1654" s="221"/>
      <c r="J1654" s="216"/>
      <c r="K1654" s="216"/>
      <c r="L1654" s="222"/>
      <c r="M1654" s="223"/>
      <c r="N1654" s="224"/>
      <c r="O1654" s="224"/>
      <c r="P1654" s="224"/>
      <c r="Q1654" s="224"/>
      <c r="R1654" s="224"/>
      <c r="S1654" s="224"/>
      <c r="T1654" s="225"/>
      <c r="AT1654" s="226" t="s">
        <v>219</v>
      </c>
      <c r="AU1654" s="226" t="s">
        <v>80</v>
      </c>
      <c r="AV1654" s="12" t="s">
        <v>80</v>
      </c>
      <c r="AW1654" s="12" t="s">
        <v>35</v>
      </c>
      <c r="AX1654" s="12" t="s">
        <v>78</v>
      </c>
      <c r="AY1654" s="226" t="s">
        <v>210</v>
      </c>
    </row>
    <row r="1655" spans="2:65" s="1" customFormat="1" ht="16.5" customHeight="1">
      <c r="B1655" s="41"/>
      <c r="C1655" s="203" t="s">
        <v>2711</v>
      </c>
      <c r="D1655" s="203" t="s">
        <v>212</v>
      </c>
      <c r="E1655" s="204" t="s">
        <v>2712</v>
      </c>
      <c r="F1655" s="205" t="s">
        <v>2713</v>
      </c>
      <c r="G1655" s="206" t="s">
        <v>345</v>
      </c>
      <c r="H1655" s="207">
        <v>9.4</v>
      </c>
      <c r="I1655" s="208"/>
      <c r="J1655" s="209">
        <f>ROUND(I1655*H1655,2)</f>
        <v>0</v>
      </c>
      <c r="K1655" s="205" t="s">
        <v>216</v>
      </c>
      <c r="L1655" s="61"/>
      <c r="M1655" s="210" t="s">
        <v>21</v>
      </c>
      <c r="N1655" s="211" t="s">
        <v>42</v>
      </c>
      <c r="O1655" s="42"/>
      <c r="P1655" s="212">
        <f>O1655*H1655</f>
        <v>0</v>
      </c>
      <c r="Q1655" s="212">
        <v>0.00091</v>
      </c>
      <c r="R1655" s="212">
        <f>Q1655*H1655</f>
        <v>0.008554</v>
      </c>
      <c r="S1655" s="212">
        <v>0</v>
      </c>
      <c r="T1655" s="213">
        <f>S1655*H1655</f>
        <v>0</v>
      </c>
      <c r="AR1655" s="25" t="s">
        <v>291</v>
      </c>
      <c r="AT1655" s="25" t="s">
        <v>212</v>
      </c>
      <c r="AU1655" s="25" t="s">
        <v>80</v>
      </c>
      <c r="AY1655" s="25" t="s">
        <v>210</v>
      </c>
      <c r="BE1655" s="214">
        <f>IF(N1655="základní",J1655,0)</f>
        <v>0</v>
      </c>
      <c r="BF1655" s="214">
        <f>IF(N1655="snížená",J1655,0)</f>
        <v>0</v>
      </c>
      <c r="BG1655" s="214">
        <f>IF(N1655="zákl. přenesená",J1655,0)</f>
        <v>0</v>
      </c>
      <c r="BH1655" s="214">
        <f>IF(N1655="sníž. přenesená",J1655,0)</f>
        <v>0</v>
      </c>
      <c r="BI1655" s="214">
        <f>IF(N1655="nulová",J1655,0)</f>
        <v>0</v>
      </c>
      <c r="BJ1655" s="25" t="s">
        <v>78</v>
      </c>
      <c r="BK1655" s="214">
        <f>ROUND(I1655*H1655,2)</f>
        <v>0</v>
      </c>
      <c r="BL1655" s="25" t="s">
        <v>291</v>
      </c>
      <c r="BM1655" s="25" t="s">
        <v>2714</v>
      </c>
    </row>
    <row r="1656" spans="2:51" s="12" customFormat="1" ht="13.5">
      <c r="B1656" s="215"/>
      <c r="C1656" s="216"/>
      <c r="D1656" s="217" t="s">
        <v>219</v>
      </c>
      <c r="E1656" s="218" t="s">
        <v>21</v>
      </c>
      <c r="F1656" s="219" t="s">
        <v>2715</v>
      </c>
      <c r="G1656" s="216"/>
      <c r="H1656" s="220">
        <v>9.4</v>
      </c>
      <c r="I1656" s="221"/>
      <c r="J1656" s="216"/>
      <c r="K1656" s="216"/>
      <c r="L1656" s="222"/>
      <c r="M1656" s="223"/>
      <c r="N1656" s="224"/>
      <c r="O1656" s="224"/>
      <c r="P1656" s="224"/>
      <c r="Q1656" s="224"/>
      <c r="R1656" s="224"/>
      <c r="S1656" s="224"/>
      <c r="T1656" s="225"/>
      <c r="AT1656" s="226" t="s">
        <v>219</v>
      </c>
      <c r="AU1656" s="226" t="s">
        <v>80</v>
      </c>
      <c r="AV1656" s="12" t="s">
        <v>80</v>
      </c>
      <c r="AW1656" s="12" t="s">
        <v>35</v>
      </c>
      <c r="AX1656" s="12" t="s">
        <v>78</v>
      </c>
      <c r="AY1656" s="226" t="s">
        <v>210</v>
      </c>
    </row>
    <row r="1657" spans="2:65" s="1" customFormat="1" ht="16.5" customHeight="1">
      <c r="B1657" s="41"/>
      <c r="C1657" s="203" t="s">
        <v>2716</v>
      </c>
      <c r="D1657" s="203" t="s">
        <v>212</v>
      </c>
      <c r="E1657" s="204" t="s">
        <v>2717</v>
      </c>
      <c r="F1657" s="205" t="s">
        <v>2718</v>
      </c>
      <c r="G1657" s="206" t="s">
        <v>226</v>
      </c>
      <c r="H1657" s="207">
        <v>136.227</v>
      </c>
      <c r="I1657" s="208"/>
      <c r="J1657" s="209">
        <f>ROUND(I1657*H1657,2)</f>
        <v>0</v>
      </c>
      <c r="K1657" s="205" t="s">
        <v>216</v>
      </c>
      <c r="L1657" s="61"/>
      <c r="M1657" s="210" t="s">
        <v>21</v>
      </c>
      <c r="N1657" s="211" t="s">
        <v>42</v>
      </c>
      <c r="O1657" s="42"/>
      <c r="P1657" s="212">
        <f>O1657*H1657</f>
        <v>0</v>
      </c>
      <c r="Q1657" s="212">
        <v>0.0002</v>
      </c>
      <c r="R1657" s="212">
        <f>Q1657*H1657</f>
        <v>0.027245400000000003</v>
      </c>
      <c r="S1657" s="212">
        <v>0</v>
      </c>
      <c r="T1657" s="213">
        <f>S1657*H1657</f>
        <v>0</v>
      </c>
      <c r="AR1657" s="25" t="s">
        <v>291</v>
      </c>
      <c r="AT1657" s="25" t="s">
        <v>212</v>
      </c>
      <c r="AU1657" s="25" t="s">
        <v>80</v>
      </c>
      <c r="AY1657" s="25" t="s">
        <v>210</v>
      </c>
      <c r="BE1657" s="214">
        <f>IF(N1657="základní",J1657,0)</f>
        <v>0</v>
      </c>
      <c r="BF1657" s="214">
        <f>IF(N1657="snížená",J1657,0)</f>
        <v>0</v>
      </c>
      <c r="BG1657" s="214">
        <f>IF(N1657="zákl. přenesená",J1657,0)</f>
        <v>0</v>
      </c>
      <c r="BH1657" s="214">
        <f>IF(N1657="sníž. přenesená",J1657,0)</f>
        <v>0</v>
      </c>
      <c r="BI1657" s="214">
        <f>IF(N1657="nulová",J1657,0)</f>
        <v>0</v>
      </c>
      <c r="BJ1657" s="25" t="s">
        <v>78</v>
      </c>
      <c r="BK1657" s="214">
        <f>ROUND(I1657*H1657,2)</f>
        <v>0</v>
      </c>
      <c r="BL1657" s="25" t="s">
        <v>291</v>
      </c>
      <c r="BM1657" s="25" t="s">
        <v>2719</v>
      </c>
    </row>
    <row r="1658" spans="2:51" s="12" customFormat="1" ht="13.5">
      <c r="B1658" s="215"/>
      <c r="C1658" s="216"/>
      <c r="D1658" s="217" t="s">
        <v>219</v>
      </c>
      <c r="E1658" s="218" t="s">
        <v>21</v>
      </c>
      <c r="F1658" s="219" t="s">
        <v>2720</v>
      </c>
      <c r="G1658" s="216"/>
      <c r="H1658" s="220">
        <v>136.227</v>
      </c>
      <c r="I1658" s="221"/>
      <c r="J1658" s="216"/>
      <c r="K1658" s="216"/>
      <c r="L1658" s="222"/>
      <c r="M1658" s="223"/>
      <c r="N1658" s="224"/>
      <c r="O1658" s="224"/>
      <c r="P1658" s="224"/>
      <c r="Q1658" s="224"/>
      <c r="R1658" s="224"/>
      <c r="S1658" s="224"/>
      <c r="T1658" s="225"/>
      <c r="AT1658" s="226" t="s">
        <v>219</v>
      </c>
      <c r="AU1658" s="226" t="s">
        <v>80</v>
      </c>
      <c r="AV1658" s="12" t="s">
        <v>80</v>
      </c>
      <c r="AW1658" s="12" t="s">
        <v>35</v>
      </c>
      <c r="AX1658" s="12" t="s">
        <v>78</v>
      </c>
      <c r="AY1658" s="226" t="s">
        <v>210</v>
      </c>
    </row>
    <row r="1659" spans="2:65" s="1" customFormat="1" ht="16.5" customHeight="1">
      <c r="B1659" s="41"/>
      <c r="C1659" s="203" t="s">
        <v>2721</v>
      </c>
      <c r="D1659" s="203" t="s">
        <v>212</v>
      </c>
      <c r="E1659" s="204" t="s">
        <v>2722</v>
      </c>
      <c r="F1659" s="205" t="s">
        <v>2723</v>
      </c>
      <c r="G1659" s="206" t="s">
        <v>345</v>
      </c>
      <c r="H1659" s="207">
        <v>5.2</v>
      </c>
      <c r="I1659" s="208"/>
      <c r="J1659" s="209">
        <f>ROUND(I1659*H1659,2)</f>
        <v>0</v>
      </c>
      <c r="K1659" s="205" t="s">
        <v>216</v>
      </c>
      <c r="L1659" s="61"/>
      <c r="M1659" s="210" t="s">
        <v>21</v>
      </c>
      <c r="N1659" s="211" t="s">
        <v>42</v>
      </c>
      <c r="O1659" s="42"/>
      <c r="P1659" s="212">
        <f>O1659*H1659</f>
        <v>0</v>
      </c>
      <c r="Q1659" s="212">
        <v>0.00036</v>
      </c>
      <c r="R1659" s="212">
        <f>Q1659*H1659</f>
        <v>0.0018720000000000002</v>
      </c>
      <c r="S1659" s="212">
        <v>0</v>
      </c>
      <c r="T1659" s="213">
        <f>S1659*H1659</f>
        <v>0</v>
      </c>
      <c r="AR1659" s="25" t="s">
        <v>291</v>
      </c>
      <c r="AT1659" s="25" t="s">
        <v>212</v>
      </c>
      <c r="AU1659" s="25" t="s">
        <v>80</v>
      </c>
      <c r="AY1659" s="25" t="s">
        <v>210</v>
      </c>
      <c r="BE1659" s="214">
        <f>IF(N1659="základní",J1659,0)</f>
        <v>0</v>
      </c>
      <c r="BF1659" s="214">
        <f>IF(N1659="snížená",J1659,0)</f>
        <v>0</v>
      </c>
      <c r="BG1659" s="214">
        <f>IF(N1659="zákl. přenesená",J1659,0)</f>
        <v>0</v>
      </c>
      <c r="BH1659" s="214">
        <f>IF(N1659="sníž. přenesená",J1659,0)</f>
        <v>0</v>
      </c>
      <c r="BI1659" s="214">
        <f>IF(N1659="nulová",J1659,0)</f>
        <v>0</v>
      </c>
      <c r="BJ1659" s="25" t="s">
        <v>78</v>
      </c>
      <c r="BK1659" s="214">
        <f>ROUND(I1659*H1659,2)</f>
        <v>0</v>
      </c>
      <c r="BL1659" s="25" t="s">
        <v>291</v>
      </c>
      <c r="BM1659" s="25" t="s">
        <v>2724</v>
      </c>
    </row>
    <row r="1660" spans="2:51" s="12" customFormat="1" ht="13.5">
      <c r="B1660" s="215"/>
      <c r="C1660" s="216"/>
      <c r="D1660" s="217" t="s">
        <v>219</v>
      </c>
      <c r="E1660" s="218" t="s">
        <v>21</v>
      </c>
      <c r="F1660" s="219" t="s">
        <v>2725</v>
      </c>
      <c r="G1660" s="216"/>
      <c r="H1660" s="220">
        <v>5.2</v>
      </c>
      <c r="I1660" s="221"/>
      <c r="J1660" s="216"/>
      <c r="K1660" s="216"/>
      <c r="L1660" s="222"/>
      <c r="M1660" s="223"/>
      <c r="N1660" s="224"/>
      <c r="O1660" s="224"/>
      <c r="P1660" s="224"/>
      <c r="Q1660" s="224"/>
      <c r="R1660" s="224"/>
      <c r="S1660" s="224"/>
      <c r="T1660" s="225"/>
      <c r="AT1660" s="226" t="s">
        <v>219</v>
      </c>
      <c r="AU1660" s="226" t="s">
        <v>80</v>
      </c>
      <c r="AV1660" s="12" t="s">
        <v>80</v>
      </c>
      <c r="AW1660" s="12" t="s">
        <v>35</v>
      </c>
      <c r="AX1660" s="12" t="s">
        <v>78</v>
      </c>
      <c r="AY1660" s="226" t="s">
        <v>210</v>
      </c>
    </row>
    <row r="1661" spans="2:65" s="1" customFormat="1" ht="25.5" customHeight="1">
      <c r="B1661" s="41"/>
      <c r="C1661" s="203" t="s">
        <v>2726</v>
      </c>
      <c r="D1661" s="203" t="s">
        <v>212</v>
      </c>
      <c r="E1661" s="204" t="s">
        <v>2727</v>
      </c>
      <c r="F1661" s="205" t="s">
        <v>2728</v>
      </c>
      <c r="G1661" s="206" t="s">
        <v>226</v>
      </c>
      <c r="H1661" s="207">
        <v>6.082</v>
      </c>
      <c r="I1661" s="208"/>
      <c r="J1661" s="209">
        <f>ROUND(I1661*H1661,2)</f>
        <v>0</v>
      </c>
      <c r="K1661" s="205" t="s">
        <v>216</v>
      </c>
      <c r="L1661" s="61"/>
      <c r="M1661" s="210" t="s">
        <v>21</v>
      </c>
      <c r="N1661" s="211" t="s">
        <v>42</v>
      </c>
      <c r="O1661" s="42"/>
      <c r="P1661" s="212">
        <f>O1661*H1661</f>
        <v>0</v>
      </c>
      <c r="Q1661" s="212">
        <v>0.04653</v>
      </c>
      <c r="R1661" s="212">
        <f>Q1661*H1661</f>
        <v>0.28299546000000003</v>
      </c>
      <c r="S1661" s="212">
        <v>0</v>
      </c>
      <c r="T1661" s="213">
        <f>S1661*H1661</f>
        <v>0</v>
      </c>
      <c r="AR1661" s="25" t="s">
        <v>291</v>
      </c>
      <c r="AT1661" s="25" t="s">
        <v>212</v>
      </c>
      <c r="AU1661" s="25" t="s">
        <v>80</v>
      </c>
      <c r="AY1661" s="25" t="s">
        <v>210</v>
      </c>
      <c r="BE1661" s="214">
        <f>IF(N1661="základní",J1661,0)</f>
        <v>0</v>
      </c>
      <c r="BF1661" s="214">
        <f>IF(N1661="snížená",J1661,0)</f>
        <v>0</v>
      </c>
      <c r="BG1661" s="214">
        <f>IF(N1661="zákl. přenesená",J1661,0)</f>
        <v>0</v>
      </c>
      <c r="BH1661" s="214">
        <f>IF(N1661="sníž. přenesená",J1661,0)</f>
        <v>0</v>
      </c>
      <c r="BI1661" s="214">
        <f>IF(N1661="nulová",J1661,0)</f>
        <v>0</v>
      </c>
      <c r="BJ1661" s="25" t="s">
        <v>78</v>
      </c>
      <c r="BK1661" s="214">
        <f>ROUND(I1661*H1661,2)</f>
        <v>0</v>
      </c>
      <c r="BL1661" s="25" t="s">
        <v>291</v>
      </c>
      <c r="BM1661" s="25" t="s">
        <v>2729</v>
      </c>
    </row>
    <row r="1662" spans="2:51" s="12" customFormat="1" ht="13.5">
      <c r="B1662" s="215"/>
      <c r="C1662" s="216"/>
      <c r="D1662" s="217" t="s">
        <v>219</v>
      </c>
      <c r="E1662" s="218" t="s">
        <v>21</v>
      </c>
      <c r="F1662" s="219" t="s">
        <v>2730</v>
      </c>
      <c r="G1662" s="216"/>
      <c r="H1662" s="220">
        <v>6.082</v>
      </c>
      <c r="I1662" s="221"/>
      <c r="J1662" s="216"/>
      <c r="K1662" s="216"/>
      <c r="L1662" s="222"/>
      <c r="M1662" s="223"/>
      <c r="N1662" s="224"/>
      <c r="O1662" s="224"/>
      <c r="P1662" s="224"/>
      <c r="Q1662" s="224"/>
      <c r="R1662" s="224"/>
      <c r="S1662" s="224"/>
      <c r="T1662" s="225"/>
      <c r="AT1662" s="226" t="s">
        <v>219</v>
      </c>
      <c r="AU1662" s="226" t="s">
        <v>80</v>
      </c>
      <c r="AV1662" s="12" t="s">
        <v>80</v>
      </c>
      <c r="AW1662" s="12" t="s">
        <v>35</v>
      </c>
      <c r="AX1662" s="12" t="s">
        <v>78</v>
      </c>
      <c r="AY1662" s="226" t="s">
        <v>210</v>
      </c>
    </row>
    <row r="1663" spans="2:65" s="1" customFormat="1" ht="25.5" customHeight="1">
      <c r="B1663" s="41"/>
      <c r="C1663" s="203" t="s">
        <v>2731</v>
      </c>
      <c r="D1663" s="203" t="s">
        <v>212</v>
      </c>
      <c r="E1663" s="204" t="s">
        <v>2732</v>
      </c>
      <c r="F1663" s="205" t="s">
        <v>2733</v>
      </c>
      <c r="G1663" s="206" t="s">
        <v>226</v>
      </c>
      <c r="H1663" s="207">
        <v>20.015</v>
      </c>
      <c r="I1663" s="208"/>
      <c r="J1663" s="209">
        <f>ROUND(I1663*H1663,2)</f>
        <v>0</v>
      </c>
      <c r="K1663" s="205" t="s">
        <v>216</v>
      </c>
      <c r="L1663" s="61"/>
      <c r="M1663" s="210" t="s">
        <v>21</v>
      </c>
      <c r="N1663" s="211" t="s">
        <v>42</v>
      </c>
      <c r="O1663" s="42"/>
      <c r="P1663" s="212">
        <f>O1663*H1663</f>
        <v>0</v>
      </c>
      <c r="Q1663" s="212">
        <v>0.01206</v>
      </c>
      <c r="R1663" s="212">
        <f>Q1663*H1663</f>
        <v>0.2413809</v>
      </c>
      <c r="S1663" s="212">
        <v>0</v>
      </c>
      <c r="T1663" s="213">
        <f>S1663*H1663</f>
        <v>0</v>
      </c>
      <c r="AR1663" s="25" t="s">
        <v>291</v>
      </c>
      <c r="AT1663" s="25" t="s">
        <v>212</v>
      </c>
      <c r="AU1663" s="25" t="s">
        <v>80</v>
      </c>
      <c r="AY1663" s="25" t="s">
        <v>210</v>
      </c>
      <c r="BE1663" s="214">
        <f>IF(N1663="základní",J1663,0)</f>
        <v>0</v>
      </c>
      <c r="BF1663" s="214">
        <f>IF(N1663="snížená",J1663,0)</f>
        <v>0</v>
      </c>
      <c r="BG1663" s="214">
        <f>IF(N1663="zákl. přenesená",J1663,0)</f>
        <v>0</v>
      </c>
      <c r="BH1663" s="214">
        <f>IF(N1663="sníž. přenesená",J1663,0)</f>
        <v>0</v>
      </c>
      <c r="BI1663" s="214">
        <f>IF(N1663="nulová",J1663,0)</f>
        <v>0</v>
      </c>
      <c r="BJ1663" s="25" t="s">
        <v>78</v>
      </c>
      <c r="BK1663" s="214">
        <f>ROUND(I1663*H1663,2)</f>
        <v>0</v>
      </c>
      <c r="BL1663" s="25" t="s">
        <v>291</v>
      </c>
      <c r="BM1663" s="25" t="s">
        <v>2734</v>
      </c>
    </row>
    <row r="1664" spans="2:51" s="12" customFormat="1" ht="13.5">
      <c r="B1664" s="215"/>
      <c r="C1664" s="216"/>
      <c r="D1664" s="217" t="s">
        <v>219</v>
      </c>
      <c r="E1664" s="218" t="s">
        <v>21</v>
      </c>
      <c r="F1664" s="219" t="s">
        <v>2735</v>
      </c>
      <c r="G1664" s="216"/>
      <c r="H1664" s="220">
        <v>6.875</v>
      </c>
      <c r="I1664" s="221"/>
      <c r="J1664" s="216"/>
      <c r="K1664" s="216"/>
      <c r="L1664" s="222"/>
      <c r="M1664" s="223"/>
      <c r="N1664" s="224"/>
      <c r="O1664" s="224"/>
      <c r="P1664" s="224"/>
      <c r="Q1664" s="224"/>
      <c r="R1664" s="224"/>
      <c r="S1664" s="224"/>
      <c r="T1664" s="225"/>
      <c r="AT1664" s="226" t="s">
        <v>219</v>
      </c>
      <c r="AU1664" s="226" t="s">
        <v>80</v>
      </c>
      <c r="AV1664" s="12" t="s">
        <v>80</v>
      </c>
      <c r="AW1664" s="12" t="s">
        <v>35</v>
      </c>
      <c r="AX1664" s="12" t="s">
        <v>71</v>
      </c>
      <c r="AY1664" s="226" t="s">
        <v>210</v>
      </c>
    </row>
    <row r="1665" spans="2:51" s="12" customFormat="1" ht="27">
      <c r="B1665" s="215"/>
      <c r="C1665" s="216"/>
      <c r="D1665" s="217" t="s">
        <v>219</v>
      </c>
      <c r="E1665" s="218" t="s">
        <v>21</v>
      </c>
      <c r="F1665" s="219" t="s">
        <v>2736</v>
      </c>
      <c r="G1665" s="216"/>
      <c r="H1665" s="220">
        <v>9.54</v>
      </c>
      <c r="I1665" s="221"/>
      <c r="J1665" s="216"/>
      <c r="K1665" s="216"/>
      <c r="L1665" s="222"/>
      <c r="M1665" s="223"/>
      <c r="N1665" s="224"/>
      <c r="O1665" s="224"/>
      <c r="P1665" s="224"/>
      <c r="Q1665" s="224"/>
      <c r="R1665" s="224"/>
      <c r="S1665" s="224"/>
      <c r="T1665" s="225"/>
      <c r="AT1665" s="226" t="s">
        <v>219</v>
      </c>
      <c r="AU1665" s="226" t="s">
        <v>80</v>
      </c>
      <c r="AV1665" s="12" t="s">
        <v>80</v>
      </c>
      <c r="AW1665" s="12" t="s">
        <v>35</v>
      </c>
      <c r="AX1665" s="12" t="s">
        <v>71</v>
      </c>
      <c r="AY1665" s="226" t="s">
        <v>210</v>
      </c>
    </row>
    <row r="1666" spans="2:51" s="12" customFormat="1" ht="13.5">
      <c r="B1666" s="215"/>
      <c r="C1666" s="216"/>
      <c r="D1666" s="217" t="s">
        <v>219</v>
      </c>
      <c r="E1666" s="218" t="s">
        <v>21</v>
      </c>
      <c r="F1666" s="219" t="s">
        <v>2737</v>
      </c>
      <c r="G1666" s="216"/>
      <c r="H1666" s="220">
        <v>3.6</v>
      </c>
      <c r="I1666" s="221"/>
      <c r="J1666" s="216"/>
      <c r="K1666" s="216"/>
      <c r="L1666" s="222"/>
      <c r="M1666" s="223"/>
      <c r="N1666" s="224"/>
      <c r="O1666" s="224"/>
      <c r="P1666" s="224"/>
      <c r="Q1666" s="224"/>
      <c r="R1666" s="224"/>
      <c r="S1666" s="224"/>
      <c r="T1666" s="225"/>
      <c r="AT1666" s="226" t="s">
        <v>219</v>
      </c>
      <c r="AU1666" s="226" t="s">
        <v>80</v>
      </c>
      <c r="AV1666" s="12" t="s">
        <v>80</v>
      </c>
      <c r="AW1666" s="12" t="s">
        <v>35</v>
      </c>
      <c r="AX1666" s="12" t="s">
        <v>71</v>
      </c>
      <c r="AY1666" s="226" t="s">
        <v>210</v>
      </c>
    </row>
    <row r="1667" spans="2:51" s="13" customFormat="1" ht="13.5">
      <c r="B1667" s="227"/>
      <c r="C1667" s="228"/>
      <c r="D1667" s="217" t="s">
        <v>219</v>
      </c>
      <c r="E1667" s="229" t="s">
        <v>21</v>
      </c>
      <c r="F1667" s="230" t="s">
        <v>240</v>
      </c>
      <c r="G1667" s="228"/>
      <c r="H1667" s="231">
        <v>20.015</v>
      </c>
      <c r="I1667" s="232"/>
      <c r="J1667" s="228"/>
      <c r="K1667" s="228"/>
      <c r="L1667" s="233"/>
      <c r="M1667" s="234"/>
      <c r="N1667" s="235"/>
      <c r="O1667" s="235"/>
      <c r="P1667" s="235"/>
      <c r="Q1667" s="235"/>
      <c r="R1667" s="235"/>
      <c r="S1667" s="235"/>
      <c r="T1667" s="236"/>
      <c r="AT1667" s="237" t="s">
        <v>219</v>
      </c>
      <c r="AU1667" s="237" t="s">
        <v>80</v>
      </c>
      <c r="AV1667" s="13" t="s">
        <v>217</v>
      </c>
      <c r="AW1667" s="13" t="s">
        <v>35</v>
      </c>
      <c r="AX1667" s="13" t="s">
        <v>78</v>
      </c>
      <c r="AY1667" s="237" t="s">
        <v>210</v>
      </c>
    </row>
    <row r="1668" spans="2:65" s="1" customFormat="1" ht="25.5" customHeight="1">
      <c r="B1668" s="41"/>
      <c r="C1668" s="203" t="s">
        <v>2738</v>
      </c>
      <c r="D1668" s="203" t="s">
        <v>212</v>
      </c>
      <c r="E1668" s="204" t="s">
        <v>2739</v>
      </c>
      <c r="F1668" s="205" t="s">
        <v>2740</v>
      </c>
      <c r="G1668" s="206" t="s">
        <v>226</v>
      </c>
      <c r="H1668" s="207">
        <v>16.36</v>
      </c>
      <c r="I1668" s="208"/>
      <c r="J1668" s="209">
        <f>ROUND(I1668*H1668,2)</f>
        <v>0</v>
      </c>
      <c r="K1668" s="205" t="s">
        <v>216</v>
      </c>
      <c r="L1668" s="61"/>
      <c r="M1668" s="210" t="s">
        <v>21</v>
      </c>
      <c r="N1668" s="211" t="s">
        <v>42</v>
      </c>
      <c r="O1668" s="42"/>
      <c r="P1668" s="212">
        <f>O1668*H1668</f>
        <v>0</v>
      </c>
      <c r="Q1668" s="212">
        <v>0.0167</v>
      </c>
      <c r="R1668" s="212">
        <f>Q1668*H1668</f>
        <v>0.273212</v>
      </c>
      <c r="S1668" s="212">
        <v>0</v>
      </c>
      <c r="T1668" s="213">
        <f>S1668*H1668</f>
        <v>0</v>
      </c>
      <c r="AR1668" s="25" t="s">
        <v>291</v>
      </c>
      <c r="AT1668" s="25" t="s">
        <v>212</v>
      </c>
      <c r="AU1668" s="25" t="s">
        <v>80</v>
      </c>
      <c r="AY1668" s="25" t="s">
        <v>210</v>
      </c>
      <c r="BE1668" s="214">
        <f>IF(N1668="základní",J1668,0)</f>
        <v>0</v>
      </c>
      <c r="BF1668" s="214">
        <f>IF(N1668="snížená",J1668,0)</f>
        <v>0</v>
      </c>
      <c r="BG1668" s="214">
        <f>IF(N1668="zákl. přenesená",J1668,0)</f>
        <v>0</v>
      </c>
      <c r="BH1668" s="214">
        <f>IF(N1668="sníž. přenesená",J1668,0)</f>
        <v>0</v>
      </c>
      <c r="BI1668" s="214">
        <f>IF(N1668="nulová",J1668,0)</f>
        <v>0</v>
      </c>
      <c r="BJ1668" s="25" t="s">
        <v>78</v>
      </c>
      <c r="BK1668" s="214">
        <f>ROUND(I1668*H1668,2)</f>
        <v>0</v>
      </c>
      <c r="BL1668" s="25" t="s">
        <v>291</v>
      </c>
      <c r="BM1668" s="25" t="s">
        <v>2741</v>
      </c>
    </row>
    <row r="1669" spans="2:51" s="12" customFormat="1" ht="13.5">
      <c r="B1669" s="215"/>
      <c r="C1669" s="216"/>
      <c r="D1669" s="217" t="s">
        <v>219</v>
      </c>
      <c r="E1669" s="218" t="s">
        <v>21</v>
      </c>
      <c r="F1669" s="219" t="s">
        <v>2742</v>
      </c>
      <c r="G1669" s="216"/>
      <c r="H1669" s="220">
        <v>14.16</v>
      </c>
      <c r="I1669" s="221"/>
      <c r="J1669" s="216"/>
      <c r="K1669" s="216"/>
      <c r="L1669" s="222"/>
      <c r="M1669" s="223"/>
      <c r="N1669" s="224"/>
      <c r="O1669" s="224"/>
      <c r="P1669" s="224"/>
      <c r="Q1669" s="224"/>
      <c r="R1669" s="224"/>
      <c r="S1669" s="224"/>
      <c r="T1669" s="225"/>
      <c r="AT1669" s="226" t="s">
        <v>219</v>
      </c>
      <c r="AU1669" s="226" t="s">
        <v>80</v>
      </c>
      <c r="AV1669" s="12" t="s">
        <v>80</v>
      </c>
      <c r="AW1669" s="12" t="s">
        <v>35</v>
      </c>
      <c r="AX1669" s="12" t="s">
        <v>71</v>
      </c>
      <c r="AY1669" s="226" t="s">
        <v>210</v>
      </c>
    </row>
    <row r="1670" spans="2:51" s="12" customFormat="1" ht="13.5">
      <c r="B1670" s="215"/>
      <c r="C1670" s="216"/>
      <c r="D1670" s="217" t="s">
        <v>219</v>
      </c>
      <c r="E1670" s="218" t="s">
        <v>21</v>
      </c>
      <c r="F1670" s="219" t="s">
        <v>2743</v>
      </c>
      <c r="G1670" s="216"/>
      <c r="H1670" s="220">
        <v>2.2</v>
      </c>
      <c r="I1670" s="221"/>
      <c r="J1670" s="216"/>
      <c r="K1670" s="216"/>
      <c r="L1670" s="222"/>
      <c r="M1670" s="223"/>
      <c r="N1670" s="224"/>
      <c r="O1670" s="224"/>
      <c r="P1670" s="224"/>
      <c r="Q1670" s="224"/>
      <c r="R1670" s="224"/>
      <c r="S1670" s="224"/>
      <c r="T1670" s="225"/>
      <c r="AT1670" s="226" t="s">
        <v>219</v>
      </c>
      <c r="AU1670" s="226" t="s">
        <v>80</v>
      </c>
      <c r="AV1670" s="12" t="s">
        <v>80</v>
      </c>
      <c r="AW1670" s="12" t="s">
        <v>35</v>
      </c>
      <c r="AX1670" s="12" t="s">
        <v>71</v>
      </c>
      <c r="AY1670" s="226" t="s">
        <v>210</v>
      </c>
    </row>
    <row r="1671" spans="2:51" s="13" customFormat="1" ht="13.5">
      <c r="B1671" s="227"/>
      <c r="C1671" s="228"/>
      <c r="D1671" s="217" t="s">
        <v>219</v>
      </c>
      <c r="E1671" s="229" t="s">
        <v>21</v>
      </c>
      <c r="F1671" s="230" t="s">
        <v>240</v>
      </c>
      <c r="G1671" s="228"/>
      <c r="H1671" s="231">
        <v>16.36</v>
      </c>
      <c r="I1671" s="232"/>
      <c r="J1671" s="228"/>
      <c r="K1671" s="228"/>
      <c r="L1671" s="233"/>
      <c r="M1671" s="234"/>
      <c r="N1671" s="235"/>
      <c r="O1671" s="235"/>
      <c r="P1671" s="235"/>
      <c r="Q1671" s="235"/>
      <c r="R1671" s="235"/>
      <c r="S1671" s="235"/>
      <c r="T1671" s="236"/>
      <c r="AT1671" s="237" t="s">
        <v>219</v>
      </c>
      <c r="AU1671" s="237" t="s">
        <v>80</v>
      </c>
      <c r="AV1671" s="13" t="s">
        <v>217</v>
      </c>
      <c r="AW1671" s="13" t="s">
        <v>35</v>
      </c>
      <c r="AX1671" s="13" t="s">
        <v>78</v>
      </c>
      <c r="AY1671" s="237" t="s">
        <v>210</v>
      </c>
    </row>
    <row r="1672" spans="2:65" s="1" customFormat="1" ht="25.5" customHeight="1">
      <c r="B1672" s="41"/>
      <c r="C1672" s="203" t="s">
        <v>2744</v>
      </c>
      <c r="D1672" s="203" t="s">
        <v>212</v>
      </c>
      <c r="E1672" s="204" t="s">
        <v>2745</v>
      </c>
      <c r="F1672" s="205" t="s">
        <v>2746</v>
      </c>
      <c r="G1672" s="206" t="s">
        <v>226</v>
      </c>
      <c r="H1672" s="207">
        <v>3.3</v>
      </c>
      <c r="I1672" s="208"/>
      <c r="J1672" s="209">
        <f>ROUND(I1672*H1672,2)</f>
        <v>0</v>
      </c>
      <c r="K1672" s="205" t="s">
        <v>216</v>
      </c>
      <c r="L1672" s="61"/>
      <c r="M1672" s="210" t="s">
        <v>21</v>
      </c>
      <c r="N1672" s="211" t="s">
        <v>42</v>
      </c>
      <c r="O1672" s="42"/>
      <c r="P1672" s="212">
        <f>O1672*H1672</f>
        <v>0</v>
      </c>
      <c r="Q1672" s="212">
        <v>0.01519</v>
      </c>
      <c r="R1672" s="212">
        <f>Q1672*H1672</f>
        <v>0.050127</v>
      </c>
      <c r="S1672" s="212">
        <v>0</v>
      </c>
      <c r="T1672" s="213">
        <f>S1672*H1672</f>
        <v>0</v>
      </c>
      <c r="AR1672" s="25" t="s">
        <v>291</v>
      </c>
      <c r="AT1672" s="25" t="s">
        <v>212</v>
      </c>
      <c r="AU1672" s="25" t="s">
        <v>80</v>
      </c>
      <c r="AY1672" s="25" t="s">
        <v>210</v>
      </c>
      <c r="BE1672" s="214">
        <f>IF(N1672="základní",J1672,0)</f>
        <v>0</v>
      </c>
      <c r="BF1672" s="214">
        <f>IF(N1672="snížená",J1672,0)</f>
        <v>0</v>
      </c>
      <c r="BG1672" s="214">
        <f>IF(N1672="zákl. přenesená",J1672,0)</f>
        <v>0</v>
      </c>
      <c r="BH1672" s="214">
        <f>IF(N1672="sníž. přenesená",J1672,0)</f>
        <v>0</v>
      </c>
      <c r="BI1672" s="214">
        <f>IF(N1672="nulová",J1672,0)</f>
        <v>0</v>
      </c>
      <c r="BJ1672" s="25" t="s">
        <v>78</v>
      </c>
      <c r="BK1672" s="214">
        <f>ROUND(I1672*H1672,2)</f>
        <v>0</v>
      </c>
      <c r="BL1672" s="25" t="s">
        <v>291</v>
      </c>
      <c r="BM1672" s="25" t="s">
        <v>2747</v>
      </c>
    </row>
    <row r="1673" spans="2:51" s="12" customFormat="1" ht="13.5">
      <c r="B1673" s="215"/>
      <c r="C1673" s="216"/>
      <c r="D1673" s="217" t="s">
        <v>219</v>
      </c>
      <c r="E1673" s="218" t="s">
        <v>21</v>
      </c>
      <c r="F1673" s="219" t="s">
        <v>2748</v>
      </c>
      <c r="G1673" s="216"/>
      <c r="H1673" s="220">
        <v>1.65</v>
      </c>
      <c r="I1673" s="221"/>
      <c r="J1673" s="216"/>
      <c r="K1673" s="216"/>
      <c r="L1673" s="222"/>
      <c r="M1673" s="223"/>
      <c r="N1673" s="224"/>
      <c r="O1673" s="224"/>
      <c r="P1673" s="224"/>
      <c r="Q1673" s="224"/>
      <c r="R1673" s="224"/>
      <c r="S1673" s="224"/>
      <c r="T1673" s="225"/>
      <c r="AT1673" s="226" t="s">
        <v>219</v>
      </c>
      <c r="AU1673" s="226" t="s">
        <v>80</v>
      </c>
      <c r="AV1673" s="12" t="s">
        <v>80</v>
      </c>
      <c r="AW1673" s="12" t="s">
        <v>35</v>
      </c>
      <c r="AX1673" s="12" t="s">
        <v>71</v>
      </c>
      <c r="AY1673" s="226" t="s">
        <v>210</v>
      </c>
    </row>
    <row r="1674" spans="2:51" s="12" customFormat="1" ht="13.5">
      <c r="B1674" s="215"/>
      <c r="C1674" s="216"/>
      <c r="D1674" s="217" t="s">
        <v>219</v>
      </c>
      <c r="E1674" s="218" t="s">
        <v>21</v>
      </c>
      <c r="F1674" s="219" t="s">
        <v>2749</v>
      </c>
      <c r="G1674" s="216"/>
      <c r="H1674" s="220">
        <v>1.65</v>
      </c>
      <c r="I1674" s="221"/>
      <c r="J1674" s="216"/>
      <c r="K1674" s="216"/>
      <c r="L1674" s="222"/>
      <c r="M1674" s="223"/>
      <c r="N1674" s="224"/>
      <c r="O1674" s="224"/>
      <c r="P1674" s="224"/>
      <c r="Q1674" s="224"/>
      <c r="R1674" s="224"/>
      <c r="S1674" s="224"/>
      <c r="T1674" s="225"/>
      <c r="AT1674" s="226" t="s">
        <v>219</v>
      </c>
      <c r="AU1674" s="226" t="s">
        <v>80</v>
      </c>
      <c r="AV1674" s="12" t="s">
        <v>80</v>
      </c>
      <c r="AW1674" s="12" t="s">
        <v>35</v>
      </c>
      <c r="AX1674" s="12" t="s">
        <v>71</v>
      </c>
      <c r="AY1674" s="226" t="s">
        <v>210</v>
      </c>
    </row>
    <row r="1675" spans="2:51" s="13" customFormat="1" ht="13.5">
      <c r="B1675" s="227"/>
      <c r="C1675" s="228"/>
      <c r="D1675" s="217" t="s">
        <v>219</v>
      </c>
      <c r="E1675" s="229" t="s">
        <v>21</v>
      </c>
      <c r="F1675" s="230" t="s">
        <v>240</v>
      </c>
      <c r="G1675" s="228"/>
      <c r="H1675" s="231">
        <v>3.3</v>
      </c>
      <c r="I1675" s="232"/>
      <c r="J1675" s="228"/>
      <c r="K1675" s="228"/>
      <c r="L1675" s="233"/>
      <c r="M1675" s="234"/>
      <c r="N1675" s="235"/>
      <c r="O1675" s="235"/>
      <c r="P1675" s="235"/>
      <c r="Q1675" s="235"/>
      <c r="R1675" s="235"/>
      <c r="S1675" s="235"/>
      <c r="T1675" s="236"/>
      <c r="AT1675" s="237" t="s">
        <v>219</v>
      </c>
      <c r="AU1675" s="237" t="s">
        <v>80</v>
      </c>
      <c r="AV1675" s="13" t="s">
        <v>217</v>
      </c>
      <c r="AW1675" s="13" t="s">
        <v>35</v>
      </c>
      <c r="AX1675" s="13" t="s">
        <v>78</v>
      </c>
      <c r="AY1675" s="237" t="s">
        <v>210</v>
      </c>
    </row>
    <row r="1676" spans="2:65" s="1" customFormat="1" ht="16.5" customHeight="1">
      <c r="B1676" s="41"/>
      <c r="C1676" s="203" t="s">
        <v>2750</v>
      </c>
      <c r="D1676" s="203" t="s">
        <v>212</v>
      </c>
      <c r="E1676" s="204" t="s">
        <v>2751</v>
      </c>
      <c r="F1676" s="205" t="s">
        <v>2752</v>
      </c>
      <c r="G1676" s="206" t="s">
        <v>345</v>
      </c>
      <c r="H1676" s="207">
        <v>30.5</v>
      </c>
      <c r="I1676" s="208"/>
      <c r="J1676" s="209">
        <f>ROUND(I1676*H1676,2)</f>
        <v>0</v>
      </c>
      <c r="K1676" s="205" t="s">
        <v>216</v>
      </c>
      <c r="L1676" s="61"/>
      <c r="M1676" s="210" t="s">
        <v>21</v>
      </c>
      <c r="N1676" s="211" t="s">
        <v>42</v>
      </c>
      <c r="O1676" s="42"/>
      <c r="P1676" s="212">
        <f>O1676*H1676</f>
        <v>0</v>
      </c>
      <c r="Q1676" s="212">
        <v>0.00091</v>
      </c>
      <c r="R1676" s="212">
        <f>Q1676*H1676</f>
        <v>0.027755</v>
      </c>
      <c r="S1676" s="212">
        <v>0</v>
      </c>
      <c r="T1676" s="213">
        <f>S1676*H1676</f>
        <v>0</v>
      </c>
      <c r="AR1676" s="25" t="s">
        <v>291</v>
      </c>
      <c r="AT1676" s="25" t="s">
        <v>212</v>
      </c>
      <c r="AU1676" s="25" t="s">
        <v>80</v>
      </c>
      <c r="AY1676" s="25" t="s">
        <v>210</v>
      </c>
      <c r="BE1676" s="214">
        <f>IF(N1676="základní",J1676,0)</f>
        <v>0</v>
      </c>
      <c r="BF1676" s="214">
        <f>IF(N1676="snížená",J1676,0)</f>
        <v>0</v>
      </c>
      <c r="BG1676" s="214">
        <f>IF(N1676="zákl. přenesená",J1676,0)</f>
        <v>0</v>
      </c>
      <c r="BH1676" s="214">
        <f>IF(N1676="sníž. přenesená",J1676,0)</f>
        <v>0</v>
      </c>
      <c r="BI1676" s="214">
        <f>IF(N1676="nulová",J1676,0)</f>
        <v>0</v>
      </c>
      <c r="BJ1676" s="25" t="s">
        <v>78</v>
      </c>
      <c r="BK1676" s="214">
        <f>ROUND(I1676*H1676,2)</f>
        <v>0</v>
      </c>
      <c r="BL1676" s="25" t="s">
        <v>291</v>
      </c>
      <c r="BM1676" s="25" t="s">
        <v>2753</v>
      </c>
    </row>
    <row r="1677" spans="2:51" s="12" customFormat="1" ht="13.5">
      <c r="B1677" s="215"/>
      <c r="C1677" s="216"/>
      <c r="D1677" s="217" t="s">
        <v>219</v>
      </c>
      <c r="E1677" s="218" t="s">
        <v>21</v>
      </c>
      <c r="F1677" s="219" t="s">
        <v>2754</v>
      </c>
      <c r="G1677" s="216"/>
      <c r="H1677" s="220">
        <v>7.9</v>
      </c>
      <c r="I1677" s="221"/>
      <c r="J1677" s="216"/>
      <c r="K1677" s="216"/>
      <c r="L1677" s="222"/>
      <c r="M1677" s="223"/>
      <c r="N1677" s="224"/>
      <c r="O1677" s="224"/>
      <c r="P1677" s="224"/>
      <c r="Q1677" s="224"/>
      <c r="R1677" s="224"/>
      <c r="S1677" s="224"/>
      <c r="T1677" s="225"/>
      <c r="AT1677" s="226" t="s">
        <v>219</v>
      </c>
      <c r="AU1677" s="226" t="s">
        <v>80</v>
      </c>
      <c r="AV1677" s="12" t="s">
        <v>80</v>
      </c>
      <c r="AW1677" s="12" t="s">
        <v>35</v>
      </c>
      <c r="AX1677" s="12" t="s">
        <v>71</v>
      </c>
      <c r="AY1677" s="226" t="s">
        <v>210</v>
      </c>
    </row>
    <row r="1678" spans="2:51" s="12" customFormat="1" ht="13.5">
      <c r="B1678" s="215"/>
      <c r="C1678" s="216"/>
      <c r="D1678" s="217" t="s">
        <v>219</v>
      </c>
      <c r="E1678" s="218" t="s">
        <v>21</v>
      </c>
      <c r="F1678" s="219" t="s">
        <v>2755</v>
      </c>
      <c r="G1678" s="216"/>
      <c r="H1678" s="220">
        <v>22.6</v>
      </c>
      <c r="I1678" s="221"/>
      <c r="J1678" s="216"/>
      <c r="K1678" s="216"/>
      <c r="L1678" s="222"/>
      <c r="M1678" s="223"/>
      <c r="N1678" s="224"/>
      <c r="O1678" s="224"/>
      <c r="P1678" s="224"/>
      <c r="Q1678" s="224"/>
      <c r="R1678" s="224"/>
      <c r="S1678" s="224"/>
      <c r="T1678" s="225"/>
      <c r="AT1678" s="226" t="s">
        <v>219</v>
      </c>
      <c r="AU1678" s="226" t="s">
        <v>80</v>
      </c>
      <c r="AV1678" s="12" t="s">
        <v>80</v>
      </c>
      <c r="AW1678" s="12" t="s">
        <v>35</v>
      </c>
      <c r="AX1678" s="12" t="s">
        <v>71</v>
      </c>
      <c r="AY1678" s="226" t="s">
        <v>210</v>
      </c>
    </row>
    <row r="1679" spans="2:51" s="13" customFormat="1" ht="13.5">
      <c r="B1679" s="227"/>
      <c r="C1679" s="228"/>
      <c r="D1679" s="217" t="s">
        <v>219</v>
      </c>
      <c r="E1679" s="229" t="s">
        <v>21</v>
      </c>
      <c r="F1679" s="230" t="s">
        <v>240</v>
      </c>
      <c r="G1679" s="228"/>
      <c r="H1679" s="231">
        <v>30.5</v>
      </c>
      <c r="I1679" s="232"/>
      <c r="J1679" s="228"/>
      <c r="K1679" s="228"/>
      <c r="L1679" s="233"/>
      <c r="M1679" s="234"/>
      <c r="N1679" s="235"/>
      <c r="O1679" s="235"/>
      <c r="P1679" s="235"/>
      <c r="Q1679" s="235"/>
      <c r="R1679" s="235"/>
      <c r="S1679" s="235"/>
      <c r="T1679" s="236"/>
      <c r="AT1679" s="237" t="s">
        <v>219</v>
      </c>
      <c r="AU1679" s="237" t="s">
        <v>80</v>
      </c>
      <c r="AV1679" s="13" t="s">
        <v>217</v>
      </c>
      <c r="AW1679" s="13" t="s">
        <v>35</v>
      </c>
      <c r="AX1679" s="13" t="s">
        <v>78</v>
      </c>
      <c r="AY1679" s="237" t="s">
        <v>210</v>
      </c>
    </row>
    <row r="1680" spans="2:65" s="1" customFormat="1" ht="16.5" customHeight="1">
      <c r="B1680" s="41"/>
      <c r="C1680" s="203" t="s">
        <v>2756</v>
      </c>
      <c r="D1680" s="203" t="s">
        <v>212</v>
      </c>
      <c r="E1680" s="204" t="s">
        <v>2757</v>
      </c>
      <c r="F1680" s="205" t="s">
        <v>2758</v>
      </c>
      <c r="G1680" s="206" t="s">
        <v>226</v>
      </c>
      <c r="H1680" s="207">
        <v>41.925</v>
      </c>
      <c r="I1680" s="208"/>
      <c r="J1680" s="209">
        <f>ROUND(I1680*H1680,2)</f>
        <v>0</v>
      </c>
      <c r="K1680" s="205" t="s">
        <v>216</v>
      </c>
      <c r="L1680" s="61"/>
      <c r="M1680" s="210" t="s">
        <v>21</v>
      </c>
      <c r="N1680" s="211" t="s">
        <v>42</v>
      </c>
      <c r="O1680" s="42"/>
      <c r="P1680" s="212">
        <f>O1680*H1680</f>
        <v>0</v>
      </c>
      <c r="Q1680" s="212">
        <v>0.0001</v>
      </c>
      <c r="R1680" s="212">
        <f>Q1680*H1680</f>
        <v>0.0041925</v>
      </c>
      <c r="S1680" s="212">
        <v>0</v>
      </c>
      <c r="T1680" s="213">
        <f>S1680*H1680</f>
        <v>0</v>
      </c>
      <c r="AR1680" s="25" t="s">
        <v>291</v>
      </c>
      <c r="AT1680" s="25" t="s">
        <v>212</v>
      </c>
      <c r="AU1680" s="25" t="s">
        <v>80</v>
      </c>
      <c r="AY1680" s="25" t="s">
        <v>210</v>
      </c>
      <c r="BE1680" s="214">
        <f>IF(N1680="základní",J1680,0)</f>
        <v>0</v>
      </c>
      <c r="BF1680" s="214">
        <f>IF(N1680="snížená",J1680,0)</f>
        <v>0</v>
      </c>
      <c r="BG1680" s="214">
        <f>IF(N1680="zákl. přenesená",J1680,0)</f>
        <v>0</v>
      </c>
      <c r="BH1680" s="214">
        <f>IF(N1680="sníž. přenesená",J1680,0)</f>
        <v>0</v>
      </c>
      <c r="BI1680" s="214">
        <f>IF(N1680="nulová",J1680,0)</f>
        <v>0</v>
      </c>
      <c r="BJ1680" s="25" t="s">
        <v>78</v>
      </c>
      <c r="BK1680" s="214">
        <f>ROUND(I1680*H1680,2)</f>
        <v>0</v>
      </c>
      <c r="BL1680" s="25" t="s">
        <v>291</v>
      </c>
      <c r="BM1680" s="25" t="s">
        <v>2759</v>
      </c>
    </row>
    <row r="1681" spans="2:51" s="12" customFormat="1" ht="13.5">
      <c r="B1681" s="215"/>
      <c r="C1681" s="216"/>
      <c r="D1681" s="217" t="s">
        <v>219</v>
      </c>
      <c r="E1681" s="218" t="s">
        <v>21</v>
      </c>
      <c r="F1681" s="219" t="s">
        <v>2760</v>
      </c>
      <c r="G1681" s="216"/>
      <c r="H1681" s="220">
        <v>41.925</v>
      </c>
      <c r="I1681" s="221"/>
      <c r="J1681" s="216"/>
      <c r="K1681" s="216"/>
      <c r="L1681" s="222"/>
      <c r="M1681" s="223"/>
      <c r="N1681" s="224"/>
      <c r="O1681" s="224"/>
      <c r="P1681" s="224"/>
      <c r="Q1681" s="224"/>
      <c r="R1681" s="224"/>
      <c r="S1681" s="224"/>
      <c r="T1681" s="225"/>
      <c r="AT1681" s="226" t="s">
        <v>219</v>
      </c>
      <c r="AU1681" s="226" t="s">
        <v>80</v>
      </c>
      <c r="AV1681" s="12" t="s">
        <v>80</v>
      </c>
      <c r="AW1681" s="12" t="s">
        <v>35</v>
      </c>
      <c r="AX1681" s="12" t="s">
        <v>78</v>
      </c>
      <c r="AY1681" s="226" t="s">
        <v>210</v>
      </c>
    </row>
    <row r="1682" spans="2:65" s="1" customFormat="1" ht="16.5" customHeight="1">
      <c r="B1682" s="41"/>
      <c r="C1682" s="203" t="s">
        <v>2761</v>
      </c>
      <c r="D1682" s="203" t="s">
        <v>212</v>
      </c>
      <c r="E1682" s="204" t="s">
        <v>2762</v>
      </c>
      <c r="F1682" s="205" t="s">
        <v>2763</v>
      </c>
      <c r="G1682" s="206" t="s">
        <v>226</v>
      </c>
      <c r="H1682" s="207">
        <v>36.05</v>
      </c>
      <c r="I1682" s="208"/>
      <c r="J1682" s="209">
        <f>ROUND(I1682*H1682,2)</f>
        <v>0</v>
      </c>
      <c r="K1682" s="205" t="s">
        <v>216</v>
      </c>
      <c r="L1682" s="61"/>
      <c r="M1682" s="210" t="s">
        <v>21</v>
      </c>
      <c r="N1682" s="211" t="s">
        <v>42</v>
      </c>
      <c r="O1682" s="42"/>
      <c r="P1682" s="212">
        <f>O1682*H1682</f>
        <v>0</v>
      </c>
      <c r="Q1682" s="212">
        <v>0</v>
      </c>
      <c r="R1682" s="212">
        <f>Q1682*H1682</f>
        <v>0</v>
      </c>
      <c r="S1682" s="212">
        <v>0</v>
      </c>
      <c r="T1682" s="213">
        <f>S1682*H1682</f>
        <v>0</v>
      </c>
      <c r="AR1682" s="25" t="s">
        <v>291</v>
      </c>
      <c r="AT1682" s="25" t="s">
        <v>212</v>
      </c>
      <c r="AU1682" s="25" t="s">
        <v>80</v>
      </c>
      <c r="AY1682" s="25" t="s">
        <v>210</v>
      </c>
      <c r="BE1682" s="214">
        <f>IF(N1682="základní",J1682,0)</f>
        <v>0</v>
      </c>
      <c r="BF1682" s="214">
        <f>IF(N1682="snížená",J1682,0)</f>
        <v>0</v>
      </c>
      <c r="BG1682" s="214">
        <f>IF(N1682="zákl. přenesená",J1682,0)</f>
        <v>0</v>
      </c>
      <c r="BH1682" s="214">
        <f>IF(N1682="sníž. přenesená",J1682,0)</f>
        <v>0</v>
      </c>
      <c r="BI1682" s="214">
        <f>IF(N1682="nulová",J1682,0)</f>
        <v>0</v>
      </c>
      <c r="BJ1682" s="25" t="s">
        <v>78</v>
      </c>
      <c r="BK1682" s="214">
        <f>ROUND(I1682*H1682,2)</f>
        <v>0</v>
      </c>
      <c r="BL1682" s="25" t="s">
        <v>291</v>
      </c>
      <c r="BM1682" s="25" t="s">
        <v>2764</v>
      </c>
    </row>
    <row r="1683" spans="2:51" s="12" customFormat="1" ht="13.5">
      <c r="B1683" s="215"/>
      <c r="C1683" s="216"/>
      <c r="D1683" s="217" t="s">
        <v>219</v>
      </c>
      <c r="E1683" s="218" t="s">
        <v>21</v>
      </c>
      <c r="F1683" s="219" t="s">
        <v>2765</v>
      </c>
      <c r="G1683" s="216"/>
      <c r="H1683" s="220">
        <v>22.91</v>
      </c>
      <c r="I1683" s="221"/>
      <c r="J1683" s="216"/>
      <c r="K1683" s="216"/>
      <c r="L1683" s="222"/>
      <c r="M1683" s="223"/>
      <c r="N1683" s="224"/>
      <c r="O1683" s="224"/>
      <c r="P1683" s="224"/>
      <c r="Q1683" s="224"/>
      <c r="R1683" s="224"/>
      <c r="S1683" s="224"/>
      <c r="T1683" s="225"/>
      <c r="AT1683" s="226" t="s">
        <v>219</v>
      </c>
      <c r="AU1683" s="226" t="s">
        <v>80</v>
      </c>
      <c r="AV1683" s="12" t="s">
        <v>80</v>
      </c>
      <c r="AW1683" s="12" t="s">
        <v>35</v>
      </c>
      <c r="AX1683" s="12" t="s">
        <v>71</v>
      </c>
      <c r="AY1683" s="226" t="s">
        <v>210</v>
      </c>
    </row>
    <row r="1684" spans="2:51" s="12" customFormat="1" ht="27">
      <c r="B1684" s="215"/>
      <c r="C1684" s="216"/>
      <c r="D1684" s="217" t="s">
        <v>219</v>
      </c>
      <c r="E1684" s="218" t="s">
        <v>21</v>
      </c>
      <c r="F1684" s="219" t="s">
        <v>2736</v>
      </c>
      <c r="G1684" s="216"/>
      <c r="H1684" s="220">
        <v>9.54</v>
      </c>
      <c r="I1684" s="221"/>
      <c r="J1684" s="216"/>
      <c r="K1684" s="216"/>
      <c r="L1684" s="222"/>
      <c r="M1684" s="223"/>
      <c r="N1684" s="224"/>
      <c r="O1684" s="224"/>
      <c r="P1684" s="224"/>
      <c r="Q1684" s="224"/>
      <c r="R1684" s="224"/>
      <c r="S1684" s="224"/>
      <c r="T1684" s="225"/>
      <c r="AT1684" s="226" t="s">
        <v>219</v>
      </c>
      <c r="AU1684" s="226" t="s">
        <v>80</v>
      </c>
      <c r="AV1684" s="12" t="s">
        <v>80</v>
      </c>
      <c r="AW1684" s="12" t="s">
        <v>35</v>
      </c>
      <c r="AX1684" s="12" t="s">
        <v>71</v>
      </c>
      <c r="AY1684" s="226" t="s">
        <v>210</v>
      </c>
    </row>
    <row r="1685" spans="2:51" s="12" customFormat="1" ht="13.5">
      <c r="B1685" s="215"/>
      <c r="C1685" s="216"/>
      <c r="D1685" s="217" t="s">
        <v>219</v>
      </c>
      <c r="E1685" s="218" t="s">
        <v>21</v>
      </c>
      <c r="F1685" s="219" t="s">
        <v>2737</v>
      </c>
      <c r="G1685" s="216"/>
      <c r="H1685" s="220">
        <v>3.6</v>
      </c>
      <c r="I1685" s="221"/>
      <c r="J1685" s="216"/>
      <c r="K1685" s="216"/>
      <c r="L1685" s="222"/>
      <c r="M1685" s="223"/>
      <c r="N1685" s="224"/>
      <c r="O1685" s="224"/>
      <c r="P1685" s="224"/>
      <c r="Q1685" s="224"/>
      <c r="R1685" s="224"/>
      <c r="S1685" s="224"/>
      <c r="T1685" s="225"/>
      <c r="AT1685" s="226" t="s">
        <v>219</v>
      </c>
      <c r="AU1685" s="226" t="s">
        <v>80</v>
      </c>
      <c r="AV1685" s="12" t="s">
        <v>80</v>
      </c>
      <c r="AW1685" s="12" t="s">
        <v>35</v>
      </c>
      <c r="AX1685" s="12" t="s">
        <v>71</v>
      </c>
      <c r="AY1685" s="226" t="s">
        <v>210</v>
      </c>
    </row>
    <row r="1686" spans="2:51" s="13" customFormat="1" ht="13.5">
      <c r="B1686" s="227"/>
      <c r="C1686" s="228"/>
      <c r="D1686" s="217" t="s">
        <v>219</v>
      </c>
      <c r="E1686" s="229" t="s">
        <v>21</v>
      </c>
      <c r="F1686" s="230" t="s">
        <v>240</v>
      </c>
      <c r="G1686" s="228"/>
      <c r="H1686" s="231">
        <v>36.05</v>
      </c>
      <c r="I1686" s="232"/>
      <c r="J1686" s="228"/>
      <c r="K1686" s="228"/>
      <c r="L1686" s="233"/>
      <c r="M1686" s="234"/>
      <c r="N1686" s="235"/>
      <c r="O1686" s="235"/>
      <c r="P1686" s="235"/>
      <c r="Q1686" s="235"/>
      <c r="R1686" s="235"/>
      <c r="S1686" s="235"/>
      <c r="T1686" s="236"/>
      <c r="AT1686" s="237" t="s">
        <v>219</v>
      </c>
      <c r="AU1686" s="237" t="s">
        <v>80</v>
      </c>
      <c r="AV1686" s="13" t="s">
        <v>217</v>
      </c>
      <c r="AW1686" s="13" t="s">
        <v>35</v>
      </c>
      <c r="AX1686" s="13" t="s">
        <v>78</v>
      </c>
      <c r="AY1686" s="237" t="s">
        <v>210</v>
      </c>
    </row>
    <row r="1687" spans="2:65" s="1" customFormat="1" ht="25.5" customHeight="1">
      <c r="B1687" s="41"/>
      <c r="C1687" s="203" t="s">
        <v>2766</v>
      </c>
      <c r="D1687" s="203" t="s">
        <v>212</v>
      </c>
      <c r="E1687" s="204" t="s">
        <v>2767</v>
      </c>
      <c r="F1687" s="205" t="s">
        <v>2768</v>
      </c>
      <c r="G1687" s="206" t="s">
        <v>226</v>
      </c>
      <c r="H1687" s="207">
        <v>5.45</v>
      </c>
      <c r="I1687" s="208"/>
      <c r="J1687" s="209">
        <f>ROUND(I1687*H1687,2)</f>
        <v>0</v>
      </c>
      <c r="K1687" s="205" t="s">
        <v>216</v>
      </c>
      <c r="L1687" s="61"/>
      <c r="M1687" s="210" t="s">
        <v>21</v>
      </c>
      <c r="N1687" s="211" t="s">
        <v>42</v>
      </c>
      <c r="O1687" s="42"/>
      <c r="P1687" s="212">
        <f>O1687*H1687</f>
        <v>0</v>
      </c>
      <c r="Q1687" s="212">
        <v>0.03159</v>
      </c>
      <c r="R1687" s="212">
        <f>Q1687*H1687</f>
        <v>0.1721655</v>
      </c>
      <c r="S1687" s="212">
        <v>0</v>
      </c>
      <c r="T1687" s="213">
        <f>S1687*H1687</f>
        <v>0</v>
      </c>
      <c r="AR1687" s="25" t="s">
        <v>291</v>
      </c>
      <c r="AT1687" s="25" t="s">
        <v>212</v>
      </c>
      <c r="AU1687" s="25" t="s">
        <v>80</v>
      </c>
      <c r="AY1687" s="25" t="s">
        <v>210</v>
      </c>
      <c r="BE1687" s="214">
        <f>IF(N1687="základní",J1687,0)</f>
        <v>0</v>
      </c>
      <c r="BF1687" s="214">
        <f>IF(N1687="snížená",J1687,0)</f>
        <v>0</v>
      </c>
      <c r="BG1687" s="214">
        <f>IF(N1687="zákl. přenesená",J1687,0)</f>
        <v>0</v>
      </c>
      <c r="BH1687" s="214">
        <f>IF(N1687="sníž. přenesená",J1687,0)</f>
        <v>0</v>
      </c>
      <c r="BI1687" s="214">
        <f>IF(N1687="nulová",J1687,0)</f>
        <v>0</v>
      </c>
      <c r="BJ1687" s="25" t="s">
        <v>78</v>
      </c>
      <c r="BK1687" s="214">
        <f>ROUND(I1687*H1687,2)</f>
        <v>0</v>
      </c>
      <c r="BL1687" s="25" t="s">
        <v>291</v>
      </c>
      <c r="BM1687" s="25" t="s">
        <v>2769</v>
      </c>
    </row>
    <row r="1688" spans="2:51" s="12" customFormat="1" ht="13.5">
      <c r="B1688" s="215"/>
      <c r="C1688" s="216"/>
      <c r="D1688" s="217" t="s">
        <v>219</v>
      </c>
      <c r="E1688" s="218" t="s">
        <v>21</v>
      </c>
      <c r="F1688" s="219" t="s">
        <v>2770</v>
      </c>
      <c r="G1688" s="216"/>
      <c r="H1688" s="220">
        <v>4.25</v>
      </c>
      <c r="I1688" s="221"/>
      <c r="J1688" s="216"/>
      <c r="K1688" s="216"/>
      <c r="L1688" s="222"/>
      <c r="M1688" s="223"/>
      <c r="N1688" s="224"/>
      <c r="O1688" s="224"/>
      <c r="P1688" s="224"/>
      <c r="Q1688" s="224"/>
      <c r="R1688" s="224"/>
      <c r="S1688" s="224"/>
      <c r="T1688" s="225"/>
      <c r="AT1688" s="226" t="s">
        <v>219</v>
      </c>
      <c r="AU1688" s="226" t="s">
        <v>80</v>
      </c>
      <c r="AV1688" s="12" t="s">
        <v>80</v>
      </c>
      <c r="AW1688" s="12" t="s">
        <v>35</v>
      </c>
      <c r="AX1688" s="12" t="s">
        <v>71</v>
      </c>
      <c r="AY1688" s="226" t="s">
        <v>210</v>
      </c>
    </row>
    <row r="1689" spans="2:51" s="12" customFormat="1" ht="13.5">
      <c r="B1689" s="215"/>
      <c r="C1689" s="216"/>
      <c r="D1689" s="217" t="s">
        <v>219</v>
      </c>
      <c r="E1689" s="218" t="s">
        <v>21</v>
      </c>
      <c r="F1689" s="219" t="s">
        <v>2771</v>
      </c>
      <c r="G1689" s="216"/>
      <c r="H1689" s="220">
        <v>1.2</v>
      </c>
      <c r="I1689" s="221"/>
      <c r="J1689" s="216"/>
      <c r="K1689" s="216"/>
      <c r="L1689" s="222"/>
      <c r="M1689" s="223"/>
      <c r="N1689" s="224"/>
      <c r="O1689" s="224"/>
      <c r="P1689" s="224"/>
      <c r="Q1689" s="224"/>
      <c r="R1689" s="224"/>
      <c r="S1689" s="224"/>
      <c r="T1689" s="225"/>
      <c r="AT1689" s="226" t="s">
        <v>219</v>
      </c>
      <c r="AU1689" s="226" t="s">
        <v>80</v>
      </c>
      <c r="AV1689" s="12" t="s">
        <v>80</v>
      </c>
      <c r="AW1689" s="12" t="s">
        <v>35</v>
      </c>
      <c r="AX1689" s="12" t="s">
        <v>71</v>
      </c>
      <c r="AY1689" s="226" t="s">
        <v>210</v>
      </c>
    </row>
    <row r="1690" spans="2:51" s="13" customFormat="1" ht="13.5">
      <c r="B1690" s="227"/>
      <c r="C1690" s="228"/>
      <c r="D1690" s="217" t="s">
        <v>219</v>
      </c>
      <c r="E1690" s="229" t="s">
        <v>21</v>
      </c>
      <c r="F1690" s="230" t="s">
        <v>240</v>
      </c>
      <c r="G1690" s="228"/>
      <c r="H1690" s="231">
        <v>5.45</v>
      </c>
      <c r="I1690" s="232"/>
      <c r="J1690" s="228"/>
      <c r="K1690" s="228"/>
      <c r="L1690" s="233"/>
      <c r="M1690" s="234"/>
      <c r="N1690" s="235"/>
      <c r="O1690" s="235"/>
      <c r="P1690" s="235"/>
      <c r="Q1690" s="235"/>
      <c r="R1690" s="235"/>
      <c r="S1690" s="235"/>
      <c r="T1690" s="236"/>
      <c r="AT1690" s="237" t="s">
        <v>219</v>
      </c>
      <c r="AU1690" s="237" t="s">
        <v>80</v>
      </c>
      <c r="AV1690" s="13" t="s">
        <v>217</v>
      </c>
      <c r="AW1690" s="13" t="s">
        <v>35</v>
      </c>
      <c r="AX1690" s="13" t="s">
        <v>78</v>
      </c>
      <c r="AY1690" s="237" t="s">
        <v>210</v>
      </c>
    </row>
    <row r="1691" spans="2:65" s="1" customFormat="1" ht="25.5" customHeight="1">
      <c r="B1691" s="41"/>
      <c r="C1691" s="203" t="s">
        <v>2772</v>
      </c>
      <c r="D1691" s="203" t="s">
        <v>212</v>
      </c>
      <c r="E1691" s="204" t="s">
        <v>2773</v>
      </c>
      <c r="F1691" s="205" t="s">
        <v>2774</v>
      </c>
      <c r="G1691" s="206" t="s">
        <v>226</v>
      </c>
      <c r="H1691" s="207">
        <v>116.981</v>
      </c>
      <c r="I1691" s="208"/>
      <c r="J1691" s="209">
        <f>ROUND(I1691*H1691,2)</f>
        <v>0</v>
      </c>
      <c r="K1691" s="205" t="s">
        <v>216</v>
      </c>
      <c r="L1691" s="61"/>
      <c r="M1691" s="210" t="s">
        <v>21</v>
      </c>
      <c r="N1691" s="211" t="s">
        <v>42</v>
      </c>
      <c r="O1691" s="42"/>
      <c r="P1691" s="212">
        <f>O1691*H1691</f>
        <v>0</v>
      </c>
      <c r="Q1691" s="212">
        <v>0.02</v>
      </c>
      <c r="R1691" s="212">
        <f>Q1691*H1691</f>
        <v>2.33962</v>
      </c>
      <c r="S1691" s="212">
        <v>0</v>
      </c>
      <c r="T1691" s="213">
        <f>S1691*H1691</f>
        <v>0</v>
      </c>
      <c r="AR1691" s="25" t="s">
        <v>291</v>
      </c>
      <c r="AT1691" s="25" t="s">
        <v>212</v>
      </c>
      <c r="AU1691" s="25" t="s">
        <v>80</v>
      </c>
      <c r="AY1691" s="25" t="s">
        <v>210</v>
      </c>
      <c r="BE1691" s="214">
        <f>IF(N1691="základní",J1691,0)</f>
        <v>0</v>
      </c>
      <c r="BF1691" s="214">
        <f>IF(N1691="snížená",J1691,0)</f>
        <v>0</v>
      </c>
      <c r="BG1691" s="214">
        <f>IF(N1691="zákl. přenesená",J1691,0)</f>
        <v>0</v>
      </c>
      <c r="BH1691" s="214">
        <f>IF(N1691="sníž. přenesená",J1691,0)</f>
        <v>0</v>
      </c>
      <c r="BI1691" s="214">
        <f>IF(N1691="nulová",J1691,0)</f>
        <v>0</v>
      </c>
      <c r="BJ1691" s="25" t="s">
        <v>78</v>
      </c>
      <c r="BK1691" s="214">
        <f>ROUND(I1691*H1691,2)</f>
        <v>0</v>
      </c>
      <c r="BL1691" s="25" t="s">
        <v>291</v>
      </c>
      <c r="BM1691" s="25" t="s">
        <v>2775</v>
      </c>
    </row>
    <row r="1692" spans="2:51" s="12" customFormat="1" ht="13.5">
      <c r="B1692" s="215"/>
      <c r="C1692" s="216"/>
      <c r="D1692" s="217" t="s">
        <v>219</v>
      </c>
      <c r="E1692" s="218" t="s">
        <v>21</v>
      </c>
      <c r="F1692" s="219" t="s">
        <v>2776</v>
      </c>
      <c r="G1692" s="216"/>
      <c r="H1692" s="220">
        <v>25.861</v>
      </c>
      <c r="I1692" s="221"/>
      <c r="J1692" s="216"/>
      <c r="K1692" s="216"/>
      <c r="L1692" s="222"/>
      <c r="M1692" s="223"/>
      <c r="N1692" s="224"/>
      <c r="O1692" s="224"/>
      <c r="P1692" s="224"/>
      <c r="Q1692" s="224"/>
      <c r="R1692" s="224"/>
      <c r="S1692" s="224"/>
      <c r="T1692" s="225"/>
      <c r="AT1692" s="226" t="s">
        <v>219</v>
      </c>
      <c r="AU1692" s="226" t="s">
        <v>80</v>
      </c>
      <c r="AV1692" s="12" t="s">
        <v>80</v>
      </c>
      <c r="AW1692" s="12" t="s">
        <v>35</v>
      </c>
      <c r="AX1692" s="12" t="s">
        <v>71</v>
      </c>
      <c r="AY1692" s="226" t="s">
        <v>210</v>
      </c>
    </row>
    <row r="1693" spans="2:51" s="12" customFormat="1" ht="13.5">
      <c r="B1693" s="215"/>
      <c r="C1693" s="216"/>
      <c r="D1693" s="217" t="s">
        <v>219</v>
      </c>
      <c r="E1693" s="218" t="s">
        <v>21</v>
      </c>
      <c r="F1693" s="219" t="s">
        <v>2777</v>
      </c>
      <c r="G1693" s="216"/>
      <c r="H1693" s="220">
        <v>66.59</v>
      </c>
      <c r="I1693" s="221"/>
      <c r="J1693" s="216"/>
      <c r="K1693" s="216"/>
      <c r="L1693" s="222"/>
      <c r="M1693" s="223"/>
      <c r="N1693" s="224"/>
      <c r="O1693" s="224"/>
      <c r="P1693" s="224"/>
      <c r="Q1693" s="224"/>
      <c r="R1693" s="224"/>
      <c r="S1693" s="224"/>
      <c r="T1693" s="225"/>
      <c r="AT1693" s="226" t="s">
        <v>219</v>
      </c>
      <c r="AU1693" s="226" t="s">
        <v>80</v>
      </c>
      <c r="AV1693" s="12" t="s">
        <v>80</v>
      </c>
      <c r="AW1693" s="12" t="s">
        <v>35</v>
      </c>
      <c r="AX1693" s="12" t="s">
        <v>71</v>
      </c>
      <c r="AY1693" s="226" t="s">
        <v>210</v>
      </c>
    </row>
    <row r="1694" spans="2:51" s="12" customFormat="1" ht="13.5">
      <c r="B1694" s="215"/>
      <c r="C1694" s="216"/>
      <c r="D1694" s="217" t="s">
        <v>219</v>
      </c>
      <c r="E1694" s="218" t="s">
        <v>21</v>
      </c>
      <c r="F1694" s="219" t="s">
        <v>1307</v>
      </c>
      <c r="G1694" s="216"/>
      <c r="H1694" s="220">
        <v>24.53</v>
      </c>
      <c r="I1694" s="221"/>
      <c r="J1694" s="216"/>
      <c r="K1694" s="216"/>
      <c r="L1694" s="222"/>
      <c r="M1694" s="223"/>
      <c r="N1694" s="224"/>
      <c r="O1694" s="224"/>
      <c r="P1694" s="224"/>
      <c r="Q1694" s="224"/>
      <c r="R1694" s="224"/>
      <c r="S1694" s="224"/>
      <c r="T1694" s="225"/>
      <c r="AT1694" s="226" t="s">
        <v>219</v>
      </c>
      <c r="AU1694" s="226" t="s">
        <v>80</v>
      </c>
      <c r="AV1694" s="12" t="s">
        <v>80</v>
      </c>
      <c r="AW1694" s="12" t="s">
        <v>35</v>
      </c>
      <c r="AX1694" s="12" t="s">
        <v>71</v>
      </c>
      <c r="AY1694" s="226" t="s">
        <v>210</v>
      </c>
    </row>
    <row r="1695" spans="2:51" s="13" customFormat="1" ht="13.5">
      <c r="B1695" s="227"/>
      <c r="C1695" s="228"/>
      <c r="D1695" s="217" t="s">
        <v>219</v>
      </c>
      <c r="E1695" s="229" t="s">
        <v>21</v>
      </c>
      <c r="F1695" s="230" t="s">
        <v>240</v>
      </c>
      <c r="G1695" s="228"/>
      <c r="H1695" s="231">
        <v>116.981</v>
      </c>
      <c r="I1695" s="232"/>
      <c r="J1695" s="228"/>
      <c r="K1695" s="228"/>
      <c r="L1695" s="233"/>
      <c r="M1695" s="234"/>
      <c r="N1695" s="235"/>
      <c r="O1695" s="235"/>
      <c r="P1695" s="235"/>
      <c r="Q1695" s="235"/>
      <c r="R1695" s="235"/>
      <c r="S1695" s="235"/>
      <c r="T1695" s="236"/>
      <c r="AT1695" s="237" t="s">
        <v>219</v>
      </c>
      <c r="AU1695" s="237" t="s">
        <v>80</v>
      </c>
      <c r="AV1695" s="13" t="s">
        <v>217</v>
      </c>
      <c r="AW1695" s="13" t="s">
        <v>35</v>
      </c>
      <c r="AX1695" s="13" t="s">
        <v>78</v>
      </c>
      <c r="AY1695" s="237" t="s">
        <v>210</v>
      </c>
    </row>
    <row r="1696" spans="2:65" s="1" customFormat="1" ht="16.5" customHeight="1">
      <c r="B1696" s="41"/>
      <c r="C1696" s="203" t="s">
        <v>2778</v>
      </c>
      <c r="D1696" s="203" t="s">
        <v>212</v>
      </c>
      <c r="E1696" s="204" t="s">
        <v>2779</v>
      </c>
      <c r="F1696" s="205" t="s">
        <v>2780</v>
      </c>
      <c r="G1696" s="206" t="s">
        <v>226</v>
      </c>
      <c r="H1696" s="207">
        <v>12.138</v>
      </c>
      <c r="I1696" s="208"/>
      <c r="J1696" s="209">
        <f>ROUND(I1696*H1696,2)</f>
        <v>0</v>
      </c>
      <c r="K1696" s="205" t="s">
        <v>216</v>
      </c>
      <c r="L1696" s="61"/>
      <c r="M1696" s="210" t="s">
        <v>21</v>
      </c>
      <c r="N1696" s="211" t="s">
        <v>42</v>
      </c>
      <c r="O1696" s="42"/>
      <c r="P1696" s="212">
        <f>O1696*H1696</f>
        <v>0</v>
      </c>
      <c r="Q1696" s="212">
        <v>0.01254</v>
      </c>
      <c r="R1696" s="212">
        <f>Q1696*H1696</f>
        <v>0.15221052000000002</v>
      </c>
      <c r="S1696" s="212">
        <v>0</v>
      </c>
      <c r="T1696" s="213">
        <f>S1696*H1696</f>
        <v>0</v>
      </c>
      <c r="AR1696" s="25" t="s">
        <v>291</v>
      </c>
      <c r="AT1696" s="25" t="s">
        <v>212</v>
      </c>
      <c r="AU1696" s="25" t="s">
        <v>80</v>
      </c>
      <c r="AY1696" s="25" t="s">
        <v>210</v>
      </c>
      <c r="BE1696" s="214">
        <f>IF(N1696="základní",J1696,0)</f>
        <v>0</v>
      </c>
      <c r="BF1696" s="214">
        <f>IF(N1696="snížená",J1696,0)</f>
        <v>0</v>
      </c>
      <c r="BG1696" s="214">
        <f>IF(N1696="zákl. přenesená",J1696,0)</f>
        <v>0</v>
      </c>
      <c r="BH1696" s="214">
        <f>IF(N1696="sníž. přenesená",J1696,0)</f>
        <v>0</v>
      </c>
      <c r="BI1696" s="214">
        <f>IF(N1696="nulová",J1696,0)</f>
        <v>0</v>
      </c>
      <c r="BJ1696" s="25" t="s">
        <v>78</v>
      </c>
      <c r="BK1696" s="214">
        <f>ROUND(I1696*H1696,2)</f>
        <v>0</v>
      </c>
      <c r="BL1696" s="25" t="s">
        <v>291</v>
      </c>
      <c r="BM1696" s="25" t="s">
        <v>2781</v>
      </c>
    </row>
    <row r="1697" spans="2:51" s="12" customFormat="1" ht="13.5">
      <c r="B1697" s="215"/>
      <c r="C1697" s="216"/>
      <c r="D1697" s="217" t="s">
        <v>219</v>
      </c>
      <c r="E1697" s="218" t="s">
        <v>21</v>
      </c>
      <c r="F1697" s="219" t="s">
        <v>2782</v>
      </c>
      <c r="G1697" s="216"/>
      <c r="H1697" s="220">
        <v>6.07</v>
      </c>
      <c r="I1697" s="221"/>
      <c r="J1697" s="216"/>
      <c r="K1697" s="216"/>
      <c r="L1697" s="222"/>
      <c r="M1697" s="223"/>
      <c r="N1697" s="224"/>
      <c r="O1697" s="224"/>
      <c r="P1697" s="224"/>
      <c r="Q1697" s="224"/>
      <c r="R1697" s="224"/>
      <c r="S1697" s="224"/>
      <c r="T1697" s="225"/>
      <c r="AT1697" s="226" t="s">
        <v>219</v>
      </c>
      <c r="AU1697" s="226" t="s">
        <v>80</v>
      </c>
      <c r="AV1697" s="12" t="s">
        <v>80</v>
      </c>
      <c r="AW1697" s="12" t="s">
        <v>35</v>
      </c>
      <c r="AX1697" s="12" t="s">
        <v>71</v>
      </c>
      <c r="AY1697" s="226" t="s">
        <v>210</v>
      </c>
    </row>
    <row r="1698" spans="2:51" s="12" customFormat="1" ht="13.5">
      <c r="B1698" s="215"/>
      <c r="C1698" s="216"/>
      <c r="D1698" s="217" t="s">
        <v>219</v>
      </c>
      <c r="E1698" s="218" t="s">
        <v>21</v>
      </c>
      <c r="F1698" s="219" t="s">
        <v>2783</v>
      </c>
      <c r="G1698" s="216"/>
      <c r="H1698" s="220">
        <v>6.068</v>
      </c>
      <c r="I1698" s="221"/>
      <c r="J1698" s="216"/>
      <c r="K1698" s="216"/>
      <c r="L1698" s="222"/>
      <c r="M1698" s="223"/>
      <c r="N1698" s="224"/>
      <c r="O1698" s="224"/>
      <c r="P1698" s="224"/>
      <c r="Q1698" s="224"/>
      <c r="R1698" s="224"/>
      <c r="S1698" s="224"/>
      <c r="T1698" s="225"/>
      <c r="AT1698" s="226" t="s">
        <v>219</v>
      </c>
      <c r="AU1698" s="226" t="s">
        <v>80</v>
      </c>
      <c r="AV1698" s="12" t="s">
        <v>80</v>
      </c>
      <c r="AW1698" s="12" t="s">
        <v>35</v>
      </c>
      <c r="AX1698" s="12" t="s">
        <v>71</v>
      </c>
      <c r="AY1698" s="226" t="s">
        <v>210</v>
      </c>
    </row>
    <row r="1699" spans="2:51" s="13" customFormat="1" ht="13.5">
      <c r="B1699" s="227"/>
      <c r="C1699" s="228"/>
      <c r="D1699" s="217" t="s">
        <v>219</v>
      </c>
      <c r="E1699" s="229" t="s">
        <v>21</v>
      </c>
      <c r="F1699" s="230" t="s">
        <v>240</v>
      </c>
      <c r="G1699" s="228"/>
      <c r="H1699" s="231">
        <v>12.138</v>
      </c>
      <c r="I1699" s="232"/>
      <c r="J1699" s="228"/>
      <c r="K1699" s="228"/>
      <c r="L1699" s="233"/>
      <c r="M1699" s="234"/>
      <c r="N1699" s="235"/>
      <c r="O1699" s="235"/>
      <c r="P1699" s="235"/>
      <c r="Q1699" s="235"/>
      <c r="R1699" s="235"/>
      <c r="S1699" s="235"/>
      <c r="T1699" s="236"/>
      <c r="AT1699" s="237" t="s">
        <v>219</v>
      </c>
      <c r="AU1699" s="237" t="s">
        <v>80</v>
      </c>
      <c r="AV1699" s="13" t="s">
        <v>217</v>
      </c>
      <c r="AW1699" s="13" t="s">
        <v>35</v>
      </c>
      <c r="AX1699" s="13" t="s">
        <v>78</v>
      </c>
      <c r="AY1699" s="237" t="s">
        <v>210</v>
      </c>
    </row>
    <row r="1700" spans="2:65" s="1" customFormat="1" ht="16.5" customHeight="1">
      <c r="B1700" s="41"/>
      <c r="C1700" s="203" t="s">
        <v>2784</v>
      </c>
      <c r="D1700" s="203" t="s">
        <v>212</v>
      </c>
      <c r="E1700" s="204" t="s">
        <v>2785</v>
      </c>
      <c r="F1700" s="205" t="s">
        <v>2786</v>
      </c>
      <c r="G1700" s="206" t="s">
        <v>226</v>
      </c>
      <c r="H1700" s="207">
        <v>270.689</v>
      </c>
      <c r="I1700" s="208"/>
      <c r="J1700" s="209">
        <f>ROUND(I1700*H1700,2)</f>
        <v>0</v>
      </c>
      <c r="K1700" s="205" t="s">
        <v>216</v>
      </c>
      <c r="L1700" s="61"/>
      <c r="M1700" s="210" t="s">
        <v>21</v>
      </c>
      <c r="N1700" s="211" t="s">
        <v>42</v>
      </c>
      <c r="O1700" s="42"/>
      <c r="P1700" s="212">
        <f>O1700*H1700</f>
        <v>0</v>
      </c>
      <c r="Q1700" s="212">
        <v>0.0001</v>
      </c>
      <c r="R1700" s="212">
        <f>Q1700*H1700</f>
        <v>0.027068900000000003</v>
      </c>
      <c r="S1700" s="212">
        <v>0</v>
      </c>
      <c r="T1700" s="213">
        <f>S1700*H1700</f>
        <v>0</v>
      </c>
      <c r="AR1700" s="25" t="s">
        <v>291</v>
      </c>
      <c r="AT1700" s="25" t="s">
        <v>212</v>
      </c>
      <c r="AU1700" s="25" t="s">
        <v>80</v>
      </c>
      <c r="AY1700" s="25" t="s">
        <v>210</v>
      </c>
      <c r="BE1700" s="214">
        <f>IF(N1700="základní",J1700,0)</f>
        <v>0</v>
      </c>
      <c r="BF1700" s="214">
        <f>IF(N1700="snížená",J1700,0)</f>
        <v>0</v>
      </c>
      <c r="BG1700" s="214">
        <f>IF(N1700="zákl. přenesená",J1700,0)</f>
        <v>0</v>
      </c>
      <c r="BH1700" s="214">
        <f>IF(N1700="sníž. přenesená",J1700,0)</f>
        <v>0</v>
      </c>
      <c r="BI1700" s="214">
        <f>IF(N1700="nulová",J1700,0)</f>
        <v>0</v>
      </c>
      <c r="BJ1700" s="25" t="s">
        <v>78</v>
      </c>
      <c r="BK1700" s="214">
        <f>ROUND(I1700*H1700,2)</f>
        <v>0</v>
      </c>
      <c r="BL1700" s="25" t="s">
        <v>291</v>
      </c>
      <c r="BM1700" s="25" t="s">
        <v>2787</v>
      </c>
    </row>
    <row r="1701" spans="2:51" s="12" customFormat="1" ht="13.5">
      <c r="B1701" s="215"/>
      <c r="C1701" s="216"/>
      <c r="D1701" s="217" t="s">
        <v>219</v>
      </c>
      <c r="E1701" s="218" t="s">
        <v>21</v>
      </c>
      <c r="F1701" s="219" t="s">
        <v>2788</v>
      </c>
      <c r="G1701" s="216"/>
      <c r="H1701" s="220">
        <v>270.689</v>
      </c>
      <c r="I1701" s="221"/>
      <c r="J1701" s="216"/>
      <c r="K1701" s="216"/>
      <c r="L1701" s="222"/>
      <c r="M1701" s="223"/>
      <c r="N1701" s="224"/>
      <c r="O1701" s="224"/>
      <c r="P1701" s="224"/>
      <c r="Q1701" s="224"/>
      <c r="R1701" s="224"/>
      <c r="S1701" s="224"/>
      <c r="T1701" s="225"/>
      <c r="AT1701" s="226" t="s">
        <v>219</v>
      </c>
      <c r="AU1701" s="226" t="s">
        <v>80</v>
      </c>
      <c r="AV1701" s="12" t="s">
        <v>80</v>
      </c>
      <c r="AW1701" s="12" t="s">
        <v>35</v>
      </c>
      <c r="AX1701" s="12" t="s">
        <v>78</v>
      </c>
      <c r="AY1701" s="226" t="s">
        <v>210</v>
      </c>
    </row>
    <row r="1702" spans="2:65" s="1" customFormat="1" ht="16.5" customHeight="1">
      <c r="B1702" s="41"/>
      <c r="C1702" s="203" t="s">
        <v>2789</v>
      </c>
      <c r="D1702" s="203" t="s">
        <v>212</v>
      </c>
      <c r="E1702" s="204" t="s">
        <v>2790</v>
      </c>
      <c r="F1702" s="205" t="s">
        <v>2791</v>
      </c>
      <c r="G1702" s="206" t="s">
        <v>345</v>
      </c>
      <c r="H1702" s="207">
        <v>6.068</v>
      </c>
      <c r="I1702" s="208"/>
      <c r="J1702" s="209">
        <f>ROUND(I1702*H1702,2)</f>
        <v>0</v>
      </c>
      <c r="K1702" s="205" t="s">
        <v>216</v>
      </c>
      <c r="L1702" s="61"/>
      <c r="M1702" s="210" t="s">
        <v>21</v>
      </c>
      <c r="N1702" s="211" t="s">
        <v>42</v>
      </c>
      <c r="O1702" s="42"/>
      <c r="P1702" s="212">
        <f>O1702*H1702</f>
        <v>0</v>
      </c>
      <c r="Q1702" s="212">
        <v>0.00438</v>
      </c>
      <c r="R1702" s="212">
        <f>Q1702*H1702</f>
        <v>0.02657784</v>
      </c>
      <c r="S1702" s="212">
        <v>0</v>
      </c>
      <c r="T1702" s="213">
        <f>S1702*H1702</f>
        <v>0</v>
      </c>
      <c r="AR1702" s="25" t="s">
        <v>291</v>
      </c>
      <c r="AT1702" s="25" t="s">
        <v>212</v>
      </c>
      <c r="AU1702" s="25" t="s">
        <v>80</v>
      </c>
      <c r="AY1702" s="25" t="s">
        <v>210</v>
      </c>
      <c r="BE1702" s="214">
        <f>IF(N1702="základní",J1702,0)</f>
        <v>0</v>
      </c>
      <c r="BF1702" s="214">
        <f>IF(N1702="snížená",J1702,0)</f>
        <v>0</v>
      </c>
      <c r="BG1702" s="214">
        <f>IF(N1702="zákl. přenesená",J1702,0)</f>
        <v>0</v>
      </c>
      <c r="BH1702" s="214">
        <f>IF(N1702="sníž. přenesená",J1702,0)</f>
        <v>0</v>
      </c>
      <c r="BI1702" s="214">
        <f>IF(N1702="nulová",J1702,0)</f>
        <v>0</v>
      </c>
      <c r="BJ1702" s="25" t="s">
        <v>78</v>
      </c>
      <c r="BK1702" s="214">
        <f>ROUND(I1702*H1702,2)</f>
        <v>0</v>
      </c>
      <c r="BL1702" s="25" t="s">
        <v>291</v>
      </c>
      <c r="BM1702" s="25" t="s">
        <v>2792</v>
      </c>
    </row>
    <row r="1703" spans="2:51" s="12" customFormat="1" ht="13.5">
      <c r="B1703" s="215"/>
      <c r="C1703" s="216"/>
      <c r="D1703" s="217" t="s">
        <v>219</v>
      </c>
      <c r="E1703" s="218" t="s">
        <v>21</v>
      </c>
      <c r="F1703" s="219" t="s">
        <v>2783</v>
      </c>
      <c r="G1703" s="216"/>
      <c r="H1703" s="220">
        <v>6.068</v>
      </c>
      <c r="I1703" s="221"/>
      <c r="J1703" s="216"/>
      <c r="K1703" s="216"/>
      <c r="L1703" s="222"/>
      <c r="M1703" s="223"/>
      <c r="N1703" s="224"/>
      <c r="O1703" s="224"/>
      <c r="P1703" s="224"/>
      <c r="Q1703" s="224"/>
      <c r="R1703" s="224"/>
      <c r="S1703" s="224"/>
      <c r="T1703" s="225"/>
      <c r="AT1703" s="226" t="s">
        <v>219</v>
      </c>
      <c r="AU1703" s="226" t="s">
        <v>80</v>
      </c>
      <c r="AV1703" s="12" t="s">
        <v>80</v>
      </c>
      <c r="AW1703" s="12" t="s">
        <v>35</v>
      </c>
      <c r="AX1703" s="12" t="s">
        <v>78</v>
      </c>
      <c r="AY1703" s="226" t="s">
        <v>210</v>
      </c>
    </row>
    <row r="1704" spans="2:65" s="1" customFormat="1" ht="16.5" customHeight="1">
      <c r="B1704" s="41"/>
      <c r="C1704" s="203" t="s">
        <v>2793</v>
      </c>
      <c r="D1704" s="203" t="s">
        <v>212</v>
      </c>
      <c r="E1704" s="204" t="s">
        <v>2794</v>
      </c>
      <c r="F1704" s="205" t="s">
        <v>2795</v>
      </c>
      <c r="G1704" s="206" t="s">
        <v>226</v>
      </c>
      <c r="H1704" s="207">
        <v>174.38</v>
      </c>
      <c r="I1704" s="208"/>
      <c r="J1704" s="209">
        <f>ROUND(I1704*H1704,2)</f>
        <v>0</v>
      </c>
      <c r="K1704" s="205" t="s">
        <v>216</v>
      </c>
      <c r="L1704" s="61"/>
      <c r="M1704" s="210" t="s">
        <v>21</v>
      </c>
      <c r="N1704" s="211" t="s">
        <v>42</v>
      </c>
      <c r="O1704" s="42"/>
      <c r="P1704" s="212">
        <f>O1704*H1704</f>
        <v>0</v>
      </c>
      <c r="Q1704" s="212">
        <v>0</v>
      </c>
      <c r="R1704" s="212">
        <f>Q1704*H1704</f>
        <v>0</v>
      </c>
      <c r="S1704" s="212">
        <v>0</v>
      </c>
      <c r="T1704" s="213">
        <f>S1704*H1704</f>
        <v>0</v>
      </c>
      <c r="AR1704" s="25" t="s">
        <v>291</v>
      </c>
      <c r="AT1704" s="25" t="s">
        <v>212</v>
      </c>
      <c r="AU1704" s="25" t="s">
        <v>80</v>
      </c>
      <c r="AY1704" s="25" t="s">
        <v>210</v>
      </c>
      <c r="BE1704" s="214">
        <f>IF(N1704="základní",J1704,0)</f>
        <v>0</v>
      </c>
      <c r="BF1704" s="214">
        <f>IF(N1704="snížená",J1704,0)</f>
        <v>0</v>
      </c>
      <c r="BG1704" s="214">
        <f>IF(N1704="zákl. přenesená",J1704,0)</f>
        <v>0</v>
      </c>
      <c r="BH1704" s="214">
        <f>IF(N1704="sníž. přenesená",J1704,0)</f>
        <v>0</v>
      </c>
      <c r="BI1704" s="214">
        <f>IF(N1704="nulová",J1704,0)</f>
        <v>0</v>
      </c>
      <c r="BJ1704" s="25" t="s">
        <v>78</v>
      </c>
      <c r="BK1704" s="214">
        <f>ROUND(I1704*H1704,2)</f>
        <v>0</v>
      </c>
      <c r="BL1704" s="25" t="s">
        <v>291</v>
      </c>
      <c r="BM1704" s="25" t="s">
        <v>2796</v>
      </c>
    </row>
    <row r="1705" spans="2:51" s="12" customFormat="1" ht="13.5">
      <c r="B1705" s="215"/>
      <c r="C1705" s="216"/>
      <c r="D1705" s="217" t="s">
        <v>219</v>
      </c>
      <c r="E1705" s="218" t="s">
        <v>21</v>
      </c>
      <c r="F1705" s="219" t="s">
        <v>2797</v>
      </c>
      <c r="G1705" s="216"/>
      <c r="H1705" s="220">
        <v>141.57</v>
      </c>
      <c r="I1705" s="221"/>
      <c r="J1705" s="216"/>
      <c r="K1705" s="216"/>
      <c r="L1705" s="222"/>
      <c r="M1705" s="223"/>
      <c r="N1705" s="224"/>
      <c r="O1705" s="224"/>
      <c r="P1705" s="224"/>
      <c r="Q1705" s="224"/>
      <c r="R1705" s="224"/>
      <c r="S1705" s="224"/>
      <c r="T1705" s="225"/>
      <c r="AT1705" s="226" t="s">
        <v>219</v>
      </c>
      <c r="AU1705" s="226" t="s">
        <v>80</v>
      </c>
      <c r="AV1705" s="12" t="s">
        <v>80</v>
      </c>
      <c r="AW1705" s="12" t="s">
        <v>35</v>
      </c>
      <c r="AX1705" s="12" t="s">
        <v>71</v>
      </c>
      <c r="AY1705" s="226" t="s">
        <v>210</v>
      </c>
    </row>
    <row r="1706" spans="2:51" s="12" customFormat="1" ht="13.5">
      <c r="B1706" s="215"/>
      <c r="C1706" s="216"/>
      <c r="D1706" s="217" t="s">
        <v>219</v>
      </c>
      <c r="E1706" s="218" t="s">
        <v>21</v>
      </c>
      <c r="F1706" s="219" t="s">
        <v>2742</v>
      </c>
      <c r="G1706" s="216"/>
      <c r="H1706" s="220">
        <v>14.16</v>
      </c>
      <c r="I1706" s="221"/>
      <c r="J1706" s="216"/>
      <c r="K1706" s="216"/>
      <c r="L1706" s="222"/>
      <c r="M1706" s="223"/>
      <c r="N1706" s="224"/>
      <c r="O1706" s="224"/>
      <c r="P1706" s="224"/>
      <c r="Q1706" s="224"/>
      <c r="R1706" s="224"/>
      <c r="S1706" s="224"/>
      <c r="T1706" s="225"/>
      <c r="AT1706" s="226" t="s">
        <v>219</v>
      </c>
      <c r="AU1706" s="226" t="s">
        <v>80</v>
      </c>
      <c r="AV1706" s="12" t="s">
        <v>80</v>
      </c>
      <c r="AW1706" s="12" t="s">
        <v>35</v>
      </c>
      <c r="AX1706" s="12" t="s">
        <v>71</v>
      </c>
      <c r="AY1706" s="226" t="s">
        <v>210</v>
      </c>
    </row>
    <row r="1707" spans="2:51" s="12" customFormat="1" ht="13.5">
      <c r="B1707" s="215"/>
      <c r="C1707" s="216"/>
      <c r="D1707" s="217" t="s">
        <v>219</v>
      </c>
      <c r="E1707" s="218" t="s">
        <v>21</v>
      </c>
      <c r="F1707" s="219" t="s">
        <v>2366</v>
      </c>
      <c r="G1707" s="216"/>
      <c r="H1707" s="220">
        <v>16.45</v>
      </c>
      <c r="I1707" s="221"/>
      <c r="J1707" s="216"/>
      <c r="K1707" s="216"/>
      <c r="L1707" s="222"/>
      <c r="M1707" s="223"/>
      <c r="N1707" s="224"/>
      <c r="O1707" s="224"/>
      <c r="P1707" s="224"/>
      <c r="Q1707" s="224"/>
      <c r="R1707" s="224"/>
      <c r="S1707" s="224"/>
      <c r="T1707" s="225"/>
      <c r="AT1707" s="226" t="s">
        <v>219</v>
      </c>
      <c r="AU1707" s="226" t="s">
        <v>80</v>
      </c>
      <c r="AV1707" s="12" t="s">
        <v>80</v>
      </c>
      <c r="AW1707" s="12" t="s">
        <v>35</v>
      </c>
      <c r="AX1707" s="12" t="s">
        <v>71</v>
      </c>
      <c r="AY1707" s="226" t="s">
        <v>210</v>
      </c>
    </row>
    <row r="1708" spans="2:51" s="12" customFormat="1" ht="13.5">
      <c r="B1708" s="215"/>
      <c r="C1708" s="216"/>
      <c r="D1708" s="217" t="s">
        <v>219</v>
      </c>
      <c r="E1708" s="218" t="s">
        <v>21</v>
      </c>
      <c r="F1708" s="219" t="s">
        <v>2332</v>
      </c>
      <c r="G1708" s="216"/>
      <c r="H1708" s="220">
        <v>2.2</v>
      </c>
      <c r="I1708" s="221"/>
      <c r="J1708" s="216"/>
      <c r="K1708" s="216"/>
      <c r="L1708" s="222"/>
      <c r="M1708" s="223"/>
      <c r="N1708" s="224"/>
      <c r="O1708" s="224"/>
      <c r="P1708" s="224"/>
      <c r="Q1708" s="224"/>
      <c r="R1708" s="224"/>
      <c r="S1708" s="224"/>
      <c r="T1708" s="225"/>
      <c r="AT1708" s="226" t="s">
        <v>219</v>
      </c>
      <c r="AU1708" s="226" t="s">
        <v>80</v>
      </c>
      <c r="AV1708" s="12" t="s">
        <v>80</v>
      </c>
      <c r="AW1708" s="12" t="s">
        <v>35</v>
      </c>
      <c r="AX1708" s="12" t="s">
        <v>71</v>
      </c>
      <c r="AY1708" s="226" t="s">
        <v>210</v>
      </c>
    </row>
    <row r="1709" spans="2:51" s="13" customFormat="1" ht="13.5">
      <c r="B1709" s="227"/>
      <c r="C1709" s="228"/>
      <c r="D1709" s="217" t="s">
        <v>219</v>
      </c>
      <c r="E1709" s="229" t="s">
        <v>21</v>
      </c>
      <c r="F1709" s="230" t="s">
        <v>240</v>
      </c>
      <c r="G1709" s="228"/>
      <c r="H1709" s="231">
        <v>174.38</v>
      </c>
      <c r="I1709" s="232"/>
      <c r="J1709" s="228"/>
      <c r="K1709" s="228"/>
      <c r="L1709" s="233"/>
      <c r="M1709" s="234"/>
      <c r="N1709" s="235"/>
      <c r="O1709" s="235"/>
      <c r="P1709" s="235"/>
      <c r="Q1709" s="235"/>
      <c r="R1709" s="235"/>
      <c r="S1709" s="235"/>
      <c r="T1709" s="236"/>
      <c r="AT1709" s="237" t="s">
        <v>219</v>
      </c>
      <c r="AU1709" s="237" t="s">
        <v>80</v>
      </c>
      <c r="AV1709" s="13" t="s">
        <v>217</v>
      </c>
      <c r="AW1709" s="13" t="s">
        <v>35</v>
      </c>
      <c r="AX1709" s="13" t="s">
        <v>78</v>
      </c>
      <c r="AY1709" s="237" t="s">
        <v>210</v>
      </c>
    </row>
    <row r="1710" spans="2:65" s="1" customFormat="1" ht="16.5" customHeight="1">
      <c r="B1710" s="41"/>
      <c r="C1710" s="238" t="s">
        <v>2798</v>
      </c>
      <c r="D1710" s="238" t="s">
        <v>302</v>
      </c>
      <c r="E1710" s="239" t="s">
        <v>2799</v>
      </c>
      <c r="F1710" s="240" t="s">
        <v>2800</v>
      </c>
      <c r="G1710" s="241" t="s">
        <v>226</v>
      </c>
      <c r="H1710" s="242">
        <v>191.818</v>
      </c>
      <c r="I1710" s="243"/>
      <c r="J1710" s="244">
        <f>ROUND(I1710*H1710,2)</f>
        <v>0</v>
      </c>
      <c r="K1710" s="240" t="s">
        <v>216</v>
      </c>
      <c r="L1710" s="245"/>
      <c r="M1710" s="246" t="s">
        <v>21</v>
      </c>
      <c r="N1710" s="247" t="s">
        <v>42</v>
      </c>
      <c r="O1710" s="42"/>
      <c r="P1710" s="212">
        <f>O1710*H1710</f>
        <v>0</v>
      </c>
      <c r="Q1710" s="212">
        <v>0.00017</v>
      </c>
      <c r="R1710" s="212">
        <f>Q1710*H1710</f>
        <v>0.03260906</v>
      </c>
      <c r="S1710" s="212">
        <v>0</v>
      </c>
      <c r="T1710" s="213">
        <f>S1710*H1710</f>
        <v>0</v>
      </c>
      <c r="AR1710" s="25" t="s">
        <v>372</v>
      </c>
      <c r="AT1710" s="25" t="s">
        <v>302</v>
      </c>
      <c r="AU1710" s="25" t="s">
        <v>80</v>
      </c>
      <c r="AY1710" s="25" t="s">
        <v>210</v>
      </c>
      <c r="BE1710" s="214">
        <f>IF(N1710="základní",J1710,0)</f>
        <v>0</v>
      </c>
      <c r="BF1710" s="214">
        <f>IF(N1710="snížená",J1710,0)</f>
        <v>0</v>
      </c>
      <c r="BG1710" s="214">
        <f>IF(N1710="zákl. přenesená",J1710,0)</f>
        <v>0</v>
      </c>
      <c r="BH1710" s="214">
        <f>IF(N1710="sníž. přenesená",J1710,0)</f>
        <v>0</v>
      </c>
      <c r="BI1710" s="214">
        <f>IF(N1710="nulová",J1710,0)</f>
        <v>0</v>
      </c>
      <c r="BJ1710" s="25" t="s">
        <v>78</v>
      </c>
      <c r="BK1710" s="214">
        <f>ROUND(I1710*H1710,2)</f>
        <v>0</v>
      </c>
      <c r="BL1710" s="25" t="s">
        <v>291</v>
      </c>
      <c r="BM1710" s="25" t="s">
        <v>2801</v>
      </c>
    </row>
    <row r="1711" spans="2:51" s="12" customFormat="1" ht="13.5">
      <c r="B1711" s="215"/>
      <c r="C1711" s="216"/>
      <c r="D1711" s="217" t="s">
        <v>219</v>
      </c>
      <c r="E1711" s="216"/>
      <c r="F1711" s="219" t="s">
        <v>2802</v>
      </c>
      <c r="G1711" s="216"/>
      <c r="H1711" s="220">
        <v>191.818</v>
      </c>
      <c r="I1711" s="221"/>
      <c r="J1711" s="216"/>
      <c r="K1711" s="216"/>
      <c r="L1711" s="222"/>
      <c r="M1711" s="223"/>
      <c r="N1711" s="224"/>
      <c r="O1711" s="224"/>
      <c r="P1711" s="224"/>
      <c r="Q1711" s="224"/>
      <c r="R1711" s="224"/>
      <c r="S1711" s="224"/>
      <c r="T1711" s="225"/>
      <c r="AT1711" s="226" t="s">
        <v>219</v>
      </c>
      <c r="AU1711" s="226" t="s">
        <v>80</v>
      </c>
      <c r="AV1711" s="12" t="s">
        <v>80</v>
      </c>
      <c r="AW1711" s="12" t="s">
        <v>6</v>
      </c>
      <c r="AX1711" s="12" t="s">
        <v>78</v>
      </c>
      <c r="AY1711" s="226" t="s">
        <v>210</v>
      </c>
    </row>
    <row r="1712" spans="2:65" s="1" customFormat="1" ht="16.5" customHeight="1">
      <c r="B1712" s="41"/>
      <c r="C1712" s="238" t="s">
        <v>2803</v>
      </c>
      <c r="D1712" s="238" t="s">
        <v>302</v>
      </c>
      <c r="E1712" s="239" t="s">
        <v>2804</v>
      </c>
      <c r="F1712" s="240" t="s">
        <v>2805</v>
      </c>
      <c r="G1712" s="241" t="s">
        <v>345</v>
      </c>
      <c r="H1712" s="242">
        <v>191.818</v>
      </c>
      <c r="I1712" s="243"/>
      <c r="J1712" s="244">
        <f>ROUND(I1712*H1712,2)</f>
        <v>0</v>
      </c>
      <c r="K1712" s="240" t="s">
        <v>216</v>
      </c>
      <c r="L1712" s="245"/>
      <c r="M1712" s="246" t="s">
        <v>21</v>
      </c>
      <c r="N1712" s="247" t="s">
        <v>42</v>
      </c>
      <c r="O1712" s="42"/>
      <c r="P1712" s="212">
        <f>O1712*H1712</f>
        <v>0</v>
      </c>
      <c r="Q1712" s="212">
        <v>2E-05</v>
      </c>
      <c r="R1712" s="212">
        <f>Q1712*H1712</f>
        <v>0.0038363600000000005</v>
      </c>
      <c r="S1712" s="212">
        <v>0</v>
      </c>
      <c r="T1712" s="213">
        <f>S1712*H1712</f>
        <v>0</v>
      </c>
      <c r="AR1712" s="25" t="s">
        <v>372</v>
      </c>
      <c r="AT1712" s="25" t="s">
        <v>302</v>
      </c>
      <c r="AU1712" s="25" t="s">
        <v>80</v>
      </c>
      <c r="AY1712" s="25" t="s">
        <v>210</v>
      </c>
      <c r="BE1712" s="214">
        <f>IF(N1712="základní",J1712,0)</f>
        <v>0</v>
      </c>
      <c r="BF1712" s="214">
        <f>IF(N1712="snížená",J1712,0)</f>
        <v>0</v>
      </c>
      <c r="BG1712" s="214">
        <f>IF(N1712="zákl. přenesená",J1712,0)</f>
        <v>0</v>
      </c>
      <c r="BH1712" s="214">
        <f>IF(N1712="sníž. přenesená",J1712,0)</f>
        <v>0</v>
      </c>
      <c r="BI1712" s="214">
        <f>IF(N1712="nulová",J1712,0)</f>
        <v>0</v>
      </c>
      <c r="BJ1712" s="25" t="s">
        <v>78</v>
      </c>
      <c r="BK1712" s="214">
        <f>ROUND(I1712*H1712,2)</f>
        <v>0</v>
      </c>
      <c r="BL1712" s="25" t="s">
        <v>291</v>
      </c>
      <c r="BM1712" s="25" t="s">
        <v>2806</v>
      </c>
    </row>
    <row r="1713" spans="2:51" s="12" customFormat="1" ht="13.5">
      <c r="B1713" s="215"/>
      <c r="C1713" s="216"/>
      <c r="D1713" s="217" t="s">
        <v>219</v>
      </c>
      <c r="E1713" s="216"/>
      <c r="F1713" s="219" t="s">
        <v>2802</v>
      </c>
      <c r="G1713" s="216"/>
      <c r="H1713" s="220">
        <v>191.818</v>
      </c>
      <c r="I1713" s="221"/>
      <c r="J1713" s="216"/>
      <c r="K1713" s="216"/>
      <c r="L1713" s="222"/>
      <c r="M1713" s="223"/>
      <c r="N1713" s="224"/>
      <c r="O1713" s="224"/>
      <c r="P1713" s="224"/>
      <c r="Q1713" s="224"/>
      <c r="R1713" s="224"/>
      <c r="S1713" s="224"/>
      <c r="T1713" s="225"/>
      <c r="AT1713" s="226" t="s">
        <v>219</v>
      </c>
      <c r="AU1713" s="226" t="s">
        <v>80</v>
      </c>
      <c r="AV1713" s="12" t="s">
        <v>80</v>
      </c>
      <c r="AW1713" s="12" t="s">
        <v>6</v>
      </c>
      <c r="AX1713" s="12" t="s">
        <v>78</v>
      </c>
      <c r="AY1713" s="226" t="s">
        <v>210</v>
      </c>
    </row>
    <row r="1714" spans="2:65" s="1" customFormat="1" ht="16.5" customHeight="1">
      <c r="B1714" s="41"/>
      <c r="C1714" s="203" t="s">
        <v>2807</v>
      </c>
      <c r="D1714" s="203" t="s">
        <v>212</v>
      </c>
      <c r="E1714" s="204" t="s">
        <v>2808</v>
      </c>
      <c r="F1714" s="205" t="s">
        <v>2809</v>
      </c>
      <c r="G1714" s="206" t="s">
        <v>226</v>
      </c>
      <c r="H1714" s="207">
        <v>12.138</v>
      </c>
      <c r="I1714" s="208"/>
      <c r="J1714" s="209">
        <f>ROUND(I1714*H1714,2)</f>
        <v>0</v>
      </c>
      <c r="K1714" s="205" t="s">
        <v>216</v>
      </c>
      <c r="L1714" s="61"/>
      <c r="M1714" s="210" t="s">
        <v>21</v>
      </c>
      <c r="N1714" s="211" t="s">
        <v>42</v>
      </c>
      <c r="O1714" s="42"/>
      <c r="P1714" s="212">
        <f>O1714*H1714</f>
        <v>0</v>
      </c>
      <c r="Q1714" s="212">
        <v>0</v>
      </c>
      <c r="R1714" s="212">
        <f>Q1714*H1714</f>
        <v>0</v>
      </c>
      <c r="S1714" s="212">
        <v>0</v>
      </c>
      <c r="T1714" s="213">
        <f>S1714*H1714</f>
        <v>0</v>
      </c>
      <c r="AR1714" s="25" t="s">
        <v>291</v>
      </c>
      <c r="AT1714" s="25" t="s">
        <v>212</v>
      </c>
      <c r="AU1714" s="25" t="s">
        <v>80</v>
      </c>
      <c r="AY1714" s="25" t="s">
        <v>210</v>
      </c>
      <c r="BE1714" s="214">
        <f>IF(N1714="základní",J1714,0)</f>
        <v>0</v>
      </c>
      <c r="BF1714" s="214">
        <f>IF(N1714="snížená",J1714,0)</f>
        <v>0</v>
      </c>
      <c r="BG1714" s="214">
        <f>IF(N1714="zákl. přenesená",J1714,0)</f>
        <v>0</v>
      </c>
      <c r="BH1714" s="214">
        <f>IF(N1714="sníž. přenesená",J1714,0)</f>
        <v>0</v>
      </c>
      <c r="BI1714" s="214">
        <f>IF(N1714="nulová",J1714,0)</f>
        <v>0</v>
      </c>
      <c r="BJ1714" s="25" t="s">
        <v>78</v>
      </c>
      <c r="BK1714" s="214">
        <f>ROUND(I1714*H1714,2)</f>
        <v>0</v>
      </c>
      <c r="BL1714" s="25" t="s">
        <v>291</v>
      </c>
      <c r="BM1714" s="25" t="s">
        <v>2810</v>
      </c>
    </row>
    <row r="1715" spans="2:51" s="12" customFormat="1" ht="13.5">
      <c r="B1715" s="215"/>
      <c r="C1715" s="216"/>
      <c r="D1715" s="217" t="s">
        <v>219</v>
      </c>
      <c r="E1715" s="218" t="s">
        <v>21</v>
      </c>
      <c r="F1715" s="219" t="s">
        <v>2782</v>
      </c>
      <c r="G1715" s="216"/>
      <c r="H1715" s="220">
        <v>6.07</v>
      </c>
      <c r="I1715" s="221"/>
      <c r="J1715" s="216"/>
      <c r="K1715" s="216"/>
      <c r="L1715" s="222"/>
      <c r="M1715" s="223"/>
      <c r="N1715" s="224"/>
      <c r="O1715" s="224"/>
      <c r="P1715" s="224"/>
      <c r="Q1715" s="224"/>
      <c r="R1715" s="224"/>
      <c r="S1715" s="224"/>
      <c r="T1715" s="225"/>
      <c r="AT1715" s="226" t="s">
        <v>219</v>
      </c>
      <c r="AU1715" s="226" t="s">
        <v>80</v>
      </c>
      <c r="AV1715" s="12" t="s">
        <v>80</v>
      </c>
      <c r="AW1715" s="12" t="s">
        <v>35</v>
      </c>
      <c r="AX1715" s="12" t="s">
        <v>71</v>
      </c>
      <c r="AY1715" s="226" t="s">
        <v>210</v>
      </c>
    </row>
    <row r="1716" spans="2:51" s="12" customFormat="1" ht="13.5">
      <c r="B1716" s="215"/>
      <c r="C1716" s="216"/>
      <c r="D1716" s="217" t="s">
        <v>219</v>
      </c>
      <c r="E1716" s="218" t="s">
        <v>21</v>
      </c>
      <c r="F1716" s="219" t="s">
        <v>2783</v>
      </c>
      <c r="G1716" s="216"/>
      <c r="H1716" s="220">
        <v>6.068</v>
      </c>
      <c r="I1716" s="221"/>
      <c r="J1716" s="216"/>
      <c r="K1716" s="216"/>
      <c r="L1716" s="222"/>
      <c r="M1716" s="223"/>
      <c r="N1716" s="224"/>
      <c r="O1716" s="224"/>
      <c r="P1716" s="224"/>
      <c r="Q1716" s="224"/>
      <c r="R1716" s="224"/>
      <c r="S1716" s="224"/>
      <c r="T1716" s="225"/>
      <c r="AT1716" s="226" t="s">
        <v>219</v>
      </c>
      <c r="AU1716" s="226" t="s">
        <v>80</v>
      </c>
      <c r="AV1716" s="12" t="s">
        <v>80</v>
      </c>
      <c r="AW1716" s="12" t="s">
        <v>35</v>
      </c>
      <c r="AX1716" s="12" t="s">
        <v>71</v>
      </c>
      <c r="AY1716" s="226" t="s">
        <v>210</v>
      </c>
    </row>
    <row r="1717" spans="2:51" s="13" customFormat="1" ht="13.5">
      <c r="B1717" s="227"/>
      <c r="C1717" s="228"/>
      <c r="D1717" s="217" t="s">
        <v>219</v>
      </c>
      <c r="E1717" s="229" t="s">
        <v>21</v>
      </c>
      <c r="F1717" s="230" t="s">
        <v>240</v>
      </c>
      <c r="G1717" s="228"/>
      <c r="H1717" s="231">
        <v>12.138</v>
      </c>
      <c r="I1717" s="232"/>
      <c r="J1717" s="228"/>
      <c r="K1717" s="228"/>
      <c r="L1717" s="233"/>
      <c r="M1717" s="234"/>
      <c r="N1717" s="235"/>
      <c r="O1717" s="235"/>
      <c r="P1717" s="235"/>
      <c r="Q1717" s="235"/>
      <c r="R1717" s="235"/>
      <c r="S1717" s="235"/>
      <c r="T1717" s="236"/>
      <c r="AT1717" s="237" t="s">
        <v>219</v>
      </c>
      <c r="AU1717" s="237" t="s">
        <v>80</v>
      </c>
      <c r="AV1717" s="13" t="s">
        <v>217</v>
      </c>
      <c r="AW1717" s="13" t="s">
        <v>35</v>
      </c>
      <c r="AX1717" s="13" t="s">
        <v>78</v>
      </c>
      <c r="AY1717" s="237" t="s">
        <v>210</v>
      </c>
    </row>
    <row r="1718" spans="2:65" s="1" customFormat="1" ht="25.5" customHeight="1">
      <c r="B1718" s="41"/>
      <c r="C1718" s="203" t="s">
        <v>2811</v>
      </c>
      <c r="D1718" s="203" t="s">
        <v>212</v>
      </c>
      <c r="E1718" s="204" t="s">
        <v>2812</v>
      </c>
      <c r="F1718" s="205" t="s">
        <v>2813</v>
      </c>
      <c r="G1718" s="206" t="s">
        <v>226</v>
      </c>
      <c r="H1718" s="207">
        <v>141.57</v>
      </c>
      <c r="I1718" s="208"/>
      <c r="J1718" s="209">
        <f>ROUND(I1718*H1718,2)</f>
        <v>0</v>
      </c>
      <c r="K1718" s="205" t="s">
        <v>216</v>
      </c>
      <c r="L1718" s="61"/>
      <c r="M1718" s="210" t="s">
        <v>21</v>
      </c>
      <c r="N1718" s="211" t="s">
        <v>42</v>
      </c>
      <c r="O1718" s="42"/>
      <c r="P1718" s="212">
        <f>O1718*H1718</f>
        <v>0</v>
      </c>
      <c r="Q1718" s="212">
        <v>0.02028</v>
      </c>
      <c r="R1718" s="212">
        <f>Q1718*H1718</f>
        <v>2.8710395999999996</v>
      </c>
      <c r="S1718" s="212">
        <v>0</v>
      </c>
      <c r="T1718" s="213">
        <f>S1718*H1718</f>
        <v>0</v>
      </c>
      <c r="AR1718" s="25" t="s">
        <v>217</v>
      </c>
      <c r="AT1718" s="25" t="s">
        <v>212</v>
      </c>
      <c r="AU1718" s="25" t="s">
        <v>80</v>
      </c>
      <c r="AY1718" s="25" t="s">
        <v>210</v>
      </c>
      <c r="BE1718" s="214">
        <f>IF(N1718="základní",J1718,0)</f>
        <v>0</v>
      </c>
      <c r="BF1718" s="214">
        <f>IF(N1718="snížená",J1718,0)</f>
        <v>0</v>
      </c>
      <c r="BG1718" s="214">
        <f>IF(N1718="zákl. přenesená",J1718,0)</f>
        <v>0</v>
      </c>
      <c r="BH1718" s="214">
        <f>IF(N1718="sníž. přenesená",J1718,0)</f>
        <v>0</v>
      </c>
      <c r="BI1718" s="214">
        <f>IF(N1718="nulová",J1718,0)</f>
        <v>0</v>
      </c>
      <c r="BJ1718" s="25" t="s">
        <v>78</v>
      </c>
      <c r="BK1718" s="214">
        <f>ROUND(I1718*H1718,2)</f>
        <v>0</v>
      </c>
      <c r="BL1718" s="25" t="s">
        <v>217</v>
      </c>
      <c r="BM1718" s="25" t="s">
        <v>2814</v>
      </c>
    </row>
    <row r="1719" spans="2:51" s="12" customFormat="1" ht="13.5">
      <c r="B1719" s="215"/>
      <c r="C1719" s="216"/>
      <c r="D1719" s="217" t="s">
        <v>219</v>
      </c>
      <c r="E1719" s="218" t="s">
        <v>21</v>
      </c>
      <c r="F1719" s="219" t="s">
        <v>2815</v>
      </c>
      <c r="G1719" s="216"/>
      <c r="H1719" s="220">
        <v>110.65</v>
      </c>
      <c r="I1719" s="221"/>
      <c r="J1719" s="216"/>
      <c r="K1719" s="216"/>
      <c r="L1719" s="222"/>
      <c r="M1719" s="223"/>
      <c r="N1719" s="224"/>
      <c r="O1719" s="224"/>
      <c r="P1719" s="224"/>
      <c r="Q1719" s="224"/>
      <c r="R1719" s="224"/>
      <c r="S1719" s="224"/>
      <c r="T1719" s="225"/>
      <c r="AT1719" s="226" t="s">
        <v>219</v>
      </c>
      <c r="AU1719" s="226" t="s">
        <v>80</v>
      </c>
      <c r="AV1719" s="12" t="s">
        <v>80</v>
      </c>
      <c r="AW1719" s="12" t="s">
        <v>35</v>
      </c>
      <c r="AX1719" s="12" t="s">
        <v>71</v>
      </c>
      <c r="AY1719" s="226" t="s">
        <v>210</v>
      </c>
    </row>
    <row r="1720" spans="2:51" s="12" customFormat="1" ht="13.5">
      <c r="B1720" s="215"/>
      <c r="C1720" s="216"/>
      <c r="D1720" s="217" t="s">
        <v>219</v>
      </c>
      <c r="E1720" s="218" t="s">
        <v>21</v>
      </c>
      <c r="F1720" s="219" t="s">
        <v>2816</v>
      </c>
      <c r="G1720" s="216"/>
      <c r="H1720" s="220">
        <v>30.92</v>
      </c>
      <c r="I1720" s="221"/>
      <c r="J1720" s="216"/>
      <c r="K1720" s="216"/>
      <c r="L1720" s="222"/>
      <c r="M1720" s="223"/>
      <c r="N1720" s="224"/>
      <c r="O1720" s="224"/>
      <c r="P1720" s="224"/>
      <c r="Q1720" s="224"/>
      <c r="R1720" s="224"/>
      <c r="S1720" s="224"/>
      <c r="T1720" s="225"/>
      <c r="AT1720" s="226" t="s">
        <v>219</v>
      </c>
      <c r="AU1720" s="226" t="s">
        <v>80</v>
      </c>
      <c r="AV1720" s="12" t="s">
        <v>80</v>
      </c>
      <c r="AW1720" s="12" t="s">
        <v>35</v>
      </c>
      <c r="AX1720" s="12" t="s">
        <v>71</v>
      </c>
      <c r="AY1720" s="226" t="s">
        <v>210</v>
      </c>
    </row>
    <row r="1721" spans="2:51" s="13" customFormat="1" ht="13.5">
      <c r="B1721" s="227"/>
      <c r="C1721" s="228"/>
      <c r="D1721" s="217" t="s">
        <v>219</v>
      </c>
      <c r="E1721" s="229" t="s">
        <v>21</v>
      </c>
      <c r="F1721" s="230" t="s">
        <v>240</v>
      </c>
      <c r="G1721" s="228"/>
      <c r="H1721" s="231">
        <v>141.57</v>
      </c>
      <c r="I1721" s="232"/>
      <c r="J1721" s="228"/>
      <c r="K1721" s="228"/>
      <c r="L1721" s="233"/>
      <c r="M1721" s="234"/>
      <c r="N1721" s="235"/>
      <c r="O1721" s="235"/>
      <c r="P1721" s="235"/>
      <c r="Q1721" s="235"/>
      <c r="R1721" s="235"/>
      <c r="S1721" s="235"/>
      <c r="T1721" s="236"/>
      <c r="AT1721" s="237" t="s">
        <v>219</v>
      </c>
      <c r="AU1721" s="237" t="s">
        <v>80</v>
      </c>
      <c r="AV1721" s="13" t="s">
        <v>217</v>
      </c>
      <c r="AW1721" s="13" t="s">
        <v>35</v>
      </c>
      <c r="AX1721" s="13" t="s">
        <v>78</v>
      </c>
      <c r="AY1721" s="237" t="s">
        <v>210</v>
      </c>
    </row>
    <row r="1722" spans="2:65" s="1" customFormat="1" ht="16.5" customHeight="1">
      <c r="B1722" s="41"/>
      <c r="C1722" s="203" t="s">
        <v>2817</v>
      </c>
      <c r="D1722" s="203" t="s">
        <v>212</v>
      </c>
      <c r="E1722" s="204" t="s">
        <v>2818</v>
      </c>
      <c r="F1722" s="205" t="s">
        <v>2819</v>
      </c>
      <c r="G1722" s="206" t="s">
        <v>226</v>
      </c>
      <c r="H1722" s="207">
        <v>28.32</v>
      </c>
      <c r="I1722" s="208"/>
      <c r="J1722" s="209">
        <f>ROUND(I1722*H1722,2)</f>
        <v>0</v>
      </c>
      <c r="K1722" s="205" t="s">
        <v>216</v>
      </c>
      <c r="L1722" s="61"/>
      <c r="M1722" s="210" t="s">
        <v>21</v>
      </c>
      <c r="N1722" s="211" t="s">
        <v>42</v>
      </c>
      <c r="O1722" s="42"/>
      <c r="P1722" s="212">
        <f>O1722*H1722</f>
        <v>0</v>
      </c>
      <c r="Q1722" s="212">
        <v>0.00036</v>
      </c>
      <c r="R1722" s="212">
        <f>Q1722*H1722</f>
        <v>0.010195200000000001</v>
      </c>
      <c r="S1722" s="212">
        <v>0</v>
      </c>
      <c r="T1722" s="213">
        <f>S1722*H1722</f>
        <v>0</v>
      </c>
      <c r="AR1722" s="25" t="s">
        <v>291</v>
      </c>
      <c r="AT1722" s="25" t="s">
        <v>212</v>
      </c>
      <c r="AU1722" s="25" t="s">
        <v>80</v>
      </c>
      <c r="AY1722" s="25" t="s">
        <v>210</v>
      </c>
      <c r="BE1722" s="214">
        <f>IF(N1722="základní",J1722,0)</f>
        <v>0</v>
      </c>
      <c r="BF1722" s="214">
        <f>IF(N1722="snížená",J1722,0)</f>
        <v>0</v>
      </c>
      <c r="BG1722" s="214">
        <f>IF(N1722="zákl. přenesená",J1722,0)</f>
        <v>0</v>
      </c>
      <c r="BH1722" s="214">
        <f>IF(N1722="sníž. přenesená",J1722,0)</f>
        <v>0</v>
      </c>
      <c r="BI1722" s="214">
        <f>IF(N1722="nulová",J1722,0)</f>
        <v>0</v>
      </c>
      <c r="BJ1722" s="25" t="s">
        <v>78</v>
      </c>
      <c r="BK1722" s="214">
        <f>ROUND(I1722*H1722,2)</f>
        <v>0</v>
      </c>
      <c r="BL1722" s="25" t="s">
        <v>291</v>
      </c>
      <c r="BM1722" s="25" t="s">
        <v>2820</v>
      </c>
    </row>
    <row r="1723" spans="2:51" s="12" customFormat="1" ht="13.5">
      <c r="B1723" s="215"/>
      <c r="C1723" s="216"/>
      <c r="D1723" s="217" t="s">
        <v>219</v>
      </c>
      <c r="E1723" s="218" t="s">
        <v>21</v>
      </c>
      <c r="F1723" s="219" t="s">
        <v>2821</v>
      </c>
      <c r="G1723" s="216"/>
      <c r="H1723" s="220">
        <v>28.32</v>
      </c>
      <c r="I1723" s="221"/>
      <c r="J1723" s="216"/>
      <c r="K1723" s="216"/>
      <c r="L1723" s="222"/>
      <c r="M1723" s="223"/>
      <c r="N1723" s="224"/>
      <c r="O1723" s="224"/>
      <c r="P1723" s="224"/>
      <c r="Q1723" s="224"/>
      <c r="R1723" s="224"/>
      <c r="S1723" s="224"/>
      <c r="T1723" s="225"/>
      <c r="AT1723" s="226" t="s">
        <v>219</v>
      </c>
      <c r="AU1723" s="226" t="s">
        <v>80</v>
      </c>
      <c r="AV1723" s="12" t="s">
        <v>80</v>
      </c>
      <c r="AW1723" s="12" t="s">
        <v>35</v>
      </c>
      <c r="AX1723" s="12" t="s">
        <v>78</v>
      </c>
      <c r="AY1723" s="226" t="s">
        <v>210</v>
      </c>
    </row>
    <row r="1724" spans="2:65" s="1" customFormat="1" ht="25.5" customHeight="1">
      <c r="B1724" s="41"/>
      <c r="C1724" s="203" t="s">
        <v>2822</v>
      </c>
      <c r="D1724" s="203" t="s">
        <v>212</v>
      </c>
      <c r="E1724" s="204" t="s">
        <v>2823</v>
      </c>
      <c r="F1724" s="205" t="s">
        <v>2824</v>
      </c>
      <c r="G1724" s="206" t="s">
        <v>226</v>
      </c>
      <c r="H1724" s="207">
        <v>82.933</v>
      </c>
      <c r="I1724" s="208"/>
      <c r="J1724" s="209">
        <f>ROUND(I1724*H1724,2)</f>
        <v>0</v>
      </c>
      <c r="K1724" s="205" t="s">
        <v>216</v>
      </c>
      <c r="L1724" s="61"/>
      <c r="M1724" s="210" t="s">
        <v>21</v>
      </c>
      <c r="N1724" s="211" t="s">
        <v>42</v>
      </c>
      <c r="O1724" s="42"/>
      <c r="P1724" s="212">
        <f>O1724*H1724</f>
        <v>0</v>
      </c>
      <c r="Q1724" s="212">
        <v>0</v>
      </c>
      <c r="R1724" s="212">
        <f>Q1724*H1724</f>
        <v>0</v>
      </c>
      <c r="S1724" s="212">
        <v>0.01723</v>
      </c>
      <c r="T1724" s="213">
        <f>S1724*H1724</f>
        <v>1.42893559</v>
      </c>
      <c r="AR1724" s="25" t="s">
        <v>291</v>
      </c>
      <c r="AT1724" s="25" t="s">
        <v>212</v>
      </c>
      <c r="AU1724" s="25" t="s">
        <v>80</v>
      </c>
      <c r="AY1724" s="25" t="s">
        <v>210</v>
      </c>
      <c r="BE1724" s="214">
        <f>IF(N1724="základní",J1724,0)</f>
        <v>0</v>
      </c>
      <c r="BF1724" s="214">
        <f>IF(N1724="snížená",J1724,0)</f>
        <v>0</v>
      </c>
      <c r="BG1724" s="214">
        <f>IF(N1724="zákl. přenesená",J1724,0)</f>
        <v>0</v>
      </c>
      <c r="BH1724" s="214">
        <f>IF(N1724="sníž. přenesená",J1724,0)</f>
        <v>0</v>
      </c>
      <c r="BI1724" s="214">
        <f>IF(N1724="nulová",J1724,0)</f>
        <v>0</v>
      </c>
      <c r="BJ1724" s="25" t="s">
        <v>78</v>
      </c>
      <c r="BK1724" s="214">
        <f>ROUND(I1724*H1724,2)</f>
        <v>0</v>
      </c>
      <c r="BL1724" s="25" t="s">
        <v>291</v>
      </c>
      <c r="BM1724" s="25" t="s">
        <v>2825</v>
      </c>
    </row>
    <row r="1725" spans="2:51" s="12" customFormat="1" ht="13.5">
      <c r="B1725" s="215"/>
      <c r="C1725" s="216"/>
      <c r="D1725" s="217" t="s">
        <v>219</v>
      </c>
      <c r="E1725" s="218" t="s">
        <v>21</v>
      </c>
      <c r="F1725" s="219" t="s">
        <v>2826</v>
      </c>
      <c r="G1725" s="216"/>
      <c r="H1725" s="220">
        <v>20.328</v>
      </c>
      <c r="I1725" s="221"/>
      <c r="J1725" s="216"/>
      <c r="K1725" s="216"/>
      <c r="L1725" s="222"/>
      <c r="M1725" s="223"/>
      <c r="N1725" s="224"/>
      <c r="O1725" s="224"/>
      <c r="P1725" s="224"/>
      <c r="Q1725" s="224"/>
      <c r="R1725" s="224"/>
      <c r="S1725" s="224"/>
      <c r="T1725" s="225"/>
      <c r="AT1725" s="226" t="s">
        <v>219</v>
      </c>
      <c r="AU1725" s="226" t="s">
        <v>80</v>
      </c>
      <c r="AV1725" s="12" t="s">
        <v>80</v>
      </c>
      <c r="AW1725" s="12" t="s">
        <v>35</v>
      </c>
      <c r="AX1725" s="12" t="s">
        <v>71</v>
      </c>
      <c r="AY1725" s="226" t="s">
        <v>210</v>
      </c>
    </row>
    <row r="1726" spans="2:51" s="12" customFormat="1" ht="13.5">
      <c r="B1726" s="215"/>
      <c r="C1726" s="216"/>
      <c r="D1726" s="217" t="s">
        <v>219</v>
      </c>
      <c r="E1726" s="218" t="s">
        <v>21</v>
      </c>
      <c r="F1726" s="219" t="s">
        <v>2827</v>
      </c>
      <c r="G1726" s="216"/>
      <c r="H1726" s="220">
        <v>17.505</v>
      </c>
      <c r="I1726" s="221"/>
      <c r="J1726" s="216"/>
      <c r="K1726" s="216"/>
      <c r="L1726" s="222"/>
      <c r="M1726" s="223"/>
      <c r="N1726" s="224"/>
      <c r="O1726" s="224"/>
      <c r="P1726" s="224"/>
      <c r="Q1726" s="224"/>
      <c r="R1726" s="224"/>
      <c r="S1726" s="224"/>
      <c r="T1726" s="225"/>
      <c r="AT1726" s="226" t="s">
        <v>219</v>
      </c>
      <c r="AU1726" s="226" t="s">
        <v>80</v>
      </c>
      <c r="AV1726" s="12" t="s">
        <v>80</v>
      </c>
      <c r="AW1726" s="12" t="s">
        <v>35</v>
      </c>
      <c r="AX1726" s="12" t="s">
        <v>71</v>
      </c>
      <c r="AY1726" s="226" t="s">
        <v>210</v>
      </c>
    </row>
    <row r="1727" spans="2:51" s="12" customFormat="1" ht="13.5">
      <c r="B1727" s="215"/>
      <c r="C1727" s="216"/>
      <c r="D1727" s="217" t="s">
        <v>219</v>
      </c>
      <c r="E1727" s="218" t="s">
        <v>21</v>
      </c>
      <c r="F1727" s="219" t="s">
        <v>2828</v>
      </c>
      <c r="G1727" s="216"/>
      <c r="H1727" s="220">
        <v>11</v>
      </c>
      <c r="I1727" s="221"/>
      <c r="J1727" s="216"/>
      <c r="K1727" s="216"/>
      <c r="L1727" s="222"/>
      <c r="M1727" s="223"/>
      <c r="N1727" s="224"/>
      <c r="O1727" s="224"/>
      <c r="P1727" s="224"/>
      <c r="Q1727" s="224"/>
      <c r="R1727" s="224"/>
      <c r="S1727" s="224"/>
      <c r="T1727" s="225"/>
      <c r="AT1727" s="226" t="s">
        <v>219</v>
      </c>
      <c r="AU1727" s="226" t="s">
        <v>80</v>
      </c>
      <c r="AV1727" s="12" t="s">
        <v>80</v>
      </c>
      <c r="AW1727" s="12" t="s">
        <v>35</v>
      </c>
      <c r="AX1727" s="12" t="s">
        <v>71</v>
      </c>
      <c r="AY1727" s="226" t="s">
        <v>210</v>
      </c>
    </row>
    <row r="1728" spans="2:51" s="12" customFormat="1" ht="13.5">
      <c r="B1728" s="215"/>
      <c r="C1728" s="216"/>
      <c r="D1728" s="217" t="s">
        <v>219</v>
      </c>
      <c r="E1728" s="218" t="s">
        <v>21</v>
      </c>
      <c r="F1728" s="219" t="s">
        <v>2829</v>
      </c>
      <c r="G1728" s="216"/>
      <c r="H1728" s="220">
        <v>17.6</v>
      </c>
      <c r="I1728" s="221"/>
      <c r="J1728" s="216"/>
      <c r="K1728" s="216"/>
      <c r="L1728" s="222"/>
      <c r="M1728" s="223"/>
      <c r="N1728" s="224"/>
      <c r="O1728" s="224"/>
      <c r="P1728" s="224"/>
      <c r="Q1728" s="224"/>
      <c r="R1728" s="224"/>
      <c r="S1728" s="224"/>
      <c r="T1728" s="225"/>
      <c r="AT1728" s="226" t="s">
        <v>219</v>
      </c>
      <c r="AU1728" s="226" t="s">
        <v>80</v>
      </c>
      <c r="AV1728" s="12" t="s">
        <v>80</v>
      </c>
      <c r="AW1728" s="12" t="s">
        <v>35</v>
      </c>
      <c r="AX1728" s="12" t="s">
        <v>71</v>
      </c>
      <c r="AY1728" s="226" t="s">
        <v>210</v>
      </c>
    </row>
    <row r="1729" spans="2:51" s="12" customFormat="1" ht="13.5">
      <c r="B1729" s="215"/>
      <c r="C1729" s="216"/>
      <c r="D1729" s="217" t="s">
        <v>219</v>
      </c>
      <c r="E1729" s="218" t="s">
        <v>21</v>
      </c>
      <c r="F1729" s="219" t="s">
        <v>2830</v>
      </c>
      <c r="G1729" s="216"/>
      <c r="H1729" s="220">
        <v>16.5</v>
      </c>
      <c r="I1729" s="221"/>
      <c r="J1729" s="216"/>
      <c r="K1729" s="216"/>
      <c r="L1729" s="222"/>
      <c r="M1729" s="223"/>
      <c r="N1729" s="224"/>
      <c r="O1729" s="224"/>
      <c r="P1729" s="224"/>
      <c r="Q1729" s="224"/>
      <c r="R1729" s="224"/>
      <c r="S1729" s="224"/>
      <c r="T1729" s="225"/>
      <c r="AT1729" s="226" t="s">
        <v>219</v>
      </c>
      <c r="AU1729" s="226" t="s">
        <v>80</v>
      </c>
      <c r="AV1729" s="12" t="s">
        <v>80</v>
      </c>
      <c r="AW1729" s="12" t="s">
        <v>35</v>
      </c>
      <c r="AX1729" s="12" t="s">
        <v>71</v>
      </c>
      <c r="AY1729" s="226" t="s">
        <v>210</v>
      </c>
    </row>
    <row r="1730" spans="2:51" s="13" customFormat="1" ht="13.5">
      <c r="B1730" s="227"/>
      <c r="C1730" s="228"/>
      <c r="D1730" s="217" t="s">
        <v>219</v>
      </c>
      <c r="E1730" s="229" t="s">
        <v>21</v>
      </c>
      <c r="F1730" s="230" t="s">
        <v>240</v>
      </c>
      <c r="G1730" s="228"/>
      <c r="H1730" s="231">
        <v>82.933</v>
      </c>
      <c r="I1730" s="232"/>
      <c r="J1730" s="228"/>
      <c r="K1730" s="228"/>
      <c r="L1730" s="233"/>
      <c r="M1730" s="234"/>
      <c r="N1730" s="235"/>
      <c r="O1730" s="235"/>
      <c r="P1730" s="235"/>
      <c r="Q1730" s="235"/>
      <c r="R1730" s="235"/>
      <c r="S1730" s="235"/>
      <c r="T1730" s="236"/>
      <c r="AT1730" s="237" t="s">
        <v>219</v>
      </c>
      <c r="AU1730" s="237" t="s">
        <v>80</v>
      </c>
      <c r="AV1730" s="13" t="s">
        <v>217</v>
      </c>
      <c r="AW1730" s="13" t="s">
        <v>35</v>
      </c>
      <c r="AX1730" s="13" t="s">
        <v>78</v>
      </c>
      <c r="AY1730" s="237" t="s">
        <v>210</v>
      </c>
    </row>
    <row r="1731" spans="2:65" s="1" customFormat="1" ht="16.5" customHeight="1">
      <c r="B1731" s="41"/>
      <c r="C1731" s="203" t="s">
        <v>2831</v>
      </c>
      <c r="D1731" s="203" t="s">
        <v>212</v>
      </c>
      <c r="E1731" s="204" t="s">
        <v>2832</v>
      </c>
      <c r="F1731" s="205" t="s">
        <v>2833</v>
      </c>
      <c r="G1731" s="206" t="s">
        <v>345</v>
      </c>
      <c r="H1731" s="207">
        <v>9.4</v>
      </c>
      <c r="I1731" s="208"/>
      <c r="J1731" s="209">
        <f>ROUND(I1731*H1731,2)</f>
        <v>0</v>
      </c>
      <c r="K1731" s="205" t="s">
        <v>216</v>
      </c>
      <c r="L1731" s="61"/>
      <c r="M1731" s="210" t="s">
        <v>21</v>
      </c>
      <c r="N1731" s="211" t="s">
        <v>42</v>
      </c>
      <c r="O1731" s="42"/>
      <c r="P1731" s="212">
        <f>O1731*H1731</f>
        <v>0</v>
      </c>
      <c r="Q1731" s="212">
        <v>0.00135</v>
      </c>
      <c r="R1731" s="212">
        <f>Q1731*H1731</f>
        <v>0.012690000000000002</v>
      </c>
      <c r="S1731" s="212">
        <v>0</v>
      </c>
      <c r="T1731" s="213">
        <f>S1731*H1731</f>
        <v>0</v>
      </c>
      <c r="AR1731" s="25" t="s">
        <v>291</v>
      </c>
      <c r="AT1731" s="25" t="s">
        <v>212</v>
      </c>
      <c r="AU1731" s="25" t="s">
        <v>80</v>
      </c>
      <c r="AY1731" s="25" t="s">
        <v>210</v>
      </c>
      <c r="BE1731" s="214">
        <f>IF(N1731="základní",J1731,0)</f>
        <v>0</v>
      </c>
      <c r="BF1731" s="214">
        <f>IF(N1731="snížená",J1731,0)</f>
        <v>0</v>
      </c>
      <c r="BG1731" s="214">
        <f>IF(N1731="zákl. přenesená",J1731,0)</f>
        <v>0</v>
      </c>
      <c r="BH1731" s="214">
        <f>IF(N1731="sníž. přenesená",J1731,0)</f>
        <v>0</v>
      </c>
      <c r="BI1731" s="214">
        <f>IF(N1731="nulová",J1731,0)</f>
        <v>0</v>
      </c>
      <c r="BJ1731" s="25" t="s">
        <v>78</v>
      </c>
      <c r="BK1731" s="214">
        <f>ROUND(I1731*H1731,2)</f>
        <v>0</v>
      </c>
      <c r="BL1731" s="25" t="s">
        <v>291</v>
      </c>
      <c r="BM1731" s="25" t="s">
        <v>2834</v>
      </c>
    </row>
    <row r="1732" spans="2:51" s="12" customFormat="1" ht="13.5">
      <c r="B1732" s="215"/>
      <c r="C1732" s="216"/>
      <c r="D1732" s="217" t="s">
        <v>219</v>
      </c>
      <c r="E1732" s="218" t="s">
        <v>21</v>
      </c>
      <c r="F1732" s="219" t="s">
        <v>2715</v>
      </c>
      <c r="G1732" s="216"/>
      <c r="H1732" s="220">
        <v>9.4</v>
      </c>
      <c r="I1732" s="221"/>
      <c r="J1732" s="216"/>
      <c r="K1732" s="216"/>
      <c r="L1732" s="222"/>
      <c r="M1732" s="223"/>
      <c r="N1732" s="224"/>
      <c r="O1732" s="224"/>
      <c r="P1732" s="224"/>
      <c r="Q1732" s="224"/>
      <c r="R1732" s="224"/>
      <c r="S1732" s="224"/>
      <c r="T1732" s="225"/>
      <c r="AT1732" s="226" t="s">
        <v>219</v>
      </c>
      <c r="AU1732" s="226" t="s">
        <v>80</v>
      </c>
      <c r="AV1732" s="12" t="s">
        <v>80</v>
      </c>
      <c r="AW1732" s="12" t="s">
        <v>35</v>
      </c>
      <c r="AX1732" s="12" t="s">
        <v>78</v>
      </c>
      <c r="AY1732" s="226" t="s">
        <v>210</v>
      </c>
    </row>
    <row r="1733" spans="2:65" s="1" customFormat="1" ht="25.5" customHeight="1">
      <c r="B1733" s="41"/>
      <c r="C1733" s="203" t="s">
        <v>2835</v>
      </c>
      <c r="D1733" s="203" t="s">
        <v>212</v>
      </c>
      <c r="E1733" s="204" t="s">
        <v>2836</v>
      </c>
      <c r="F1733" s="205" t="s">
        <v>2837</v>
      </c>
      <c r="G1733" s="206" t="s">
        <v>345</v>
      </c>
      <c r="H1733" s="207">
        <v>61.44</v>
      </c>
      <c r="I1733" s="208"/>
      <c r="J1733" s="209">
        <f>ROUND(I1733*H1733,2)</f>
        <v>0</v>
      </c>
      <c r="K1733" s="205" t="s">
        <v>216</v>
      </c>
      <c r="L1733" s="61"/>
      <c r="M1733" s="210" t="s">
        <v>21</v>
      </c>
      <c r="N1733" s="211" t="s">
        <v>42</v>
      </c>
      <c r="O1733" s="42"/>
      <c r="P1733" s="212">
        <f>O1733*H1733</f>
        <v>0</v>
      </c>
      <c r="Q1733" s="212">
        <v>0.00488</v>
      </c>
      <c r="R1733" s="212">
        <f>Q1733*H1733</f>
        <v>0.29982719999999996</v>
      </c>
      <c r="S1733" s="212">
        <v>0</v>
      </c>
      <c r="T1733" s="213">
        <f>S1733*H1733</f>
        <v>0</v>
      </c>
      <c r="AR1733" s="25" t="s">
        <v>291</v>
      </c>
      <c r="AT1733" s="25" t="s">
        <v>212</v>
      </c>
      <c r="AU1733" s="25" t="s">
        <v>80</v>
      </c>
      <c r="AY1733" s="25" t="s">
        <v>210</v>
      </c>
      <c r="BE1733" s="214">
        <f>IF(N1733="základní",J1733,0)</f>
        <v>0</v>
      </c>
      <c r="BF1733" s="214">
        <f>IF(N1733="snížená",J1733,0)</f>
        <v>0</v>
      </c>
      <c r="BG1733" s="214">
        <f>IF(N1733="zákl. přenesená",J1733,0)</f>
        <v>0</v>
      </c>
      <c r="BH1733" s="214">
        <f>IF(N1733="sníž. přenesená",J1733,0)</f>
        <v>0</v>
      </c>
      <c r="BI1733" s="214">
        <f>IF(N1733="nulová",J1733,0)</f>
        <v>0</v>
      </c>
      <c r="BJ1733" s="25" t="s">
        <v>78</v>
      </c>
      <c r="BK1733" s="214">
        <f>ROUND(I1733*H1733,2)</f>
        <v>0</v>
      </c>
      <c r="BL1733" s="25" t="s">
        <v>291</v>
      </c>
      <c r="BM1733" s="25" t="s">
        <v>2838</v>
      </c>
    </row>
    <row r="1734" spans="2:51" s="12" customFormat="1" ht="13.5">
      <c r="B1734" s="215"/>
      <c r="C1734" s="216"/>
      <c r="D1734" s="217" t="s">
        <v>219</v>
      </c>
      <c r="E1734" s="218" t="s">
        <v>21</v>
      </c>
      <c r="F1734" s="219" t="s">
        <v>2839</v>
      </c>
      <c r="G1734" s="216"/>
      <c r="H1734" s="220">
        <v>61.44</v>
      </c>
      <c r="I1734" s="221"/>
      <c r="J1734" s="216"/>
      <c r="K1734" s="216"/>
      <c r="L1734" s="222"/>
      <c r="M1734" s="223"/>
      <c r="N1734" s="224"/>
      <c r="O1734" s="224"/>
      <c r="P1734" s="224"/>
      <c r="Q1734" s="224"/>
      <c r="R1734" s="224"/>
      <c r="S1734" s="224"/>
      <c r="T1734" s="225"/>
      <c r="AT1734" s="226" t="s">
        <v>219</v>
      </c>
      <c r="AU1734" s="226" t="s">
        <v>80</v>
      </c>
      <c r="AV1734" s="12" t="s">
        <v>80</v>
      </c>
      <c r="AW1734" s="12" t="s">
        <v>35</v>
      </c>
      <c r="AX1734" s="12" t="s">
        <v>78</v>
      </c>
      <c r="AY1734" s="226" t="s">
        <v>210</v>
      </c>
    </row>
    <row r="1735" spans="2:65" s="1" customFormat="1" ht="25.5" customHeight="1">
      <c r="B1735" s="41"/>
      <c r="C1735" s="203" t="s">
        <v>2840</v>
      </c>
      <c r="D1735" s="203" t="s">
        <v>212</v>
      </c>
      <c r="E1735" s="204" t="s">
        <v>2841</v>
      </c>
      <c r="F1735" s="205" t="s">
        <v>2842</v>
      </c>
      <c r="G1735" s="206" t="s">
        <v>274</v>
      </c>
      <c r="H1735" s="207">
        <v>7.835</v>
      </c>
      <c r="I1735" s="208"/>
      <c r="J1735" s="209">
        <f>ROUND(I1735*H1735,2)</f>
        <v>0</v>
      </c>
      <c r="K1735" s="205" t="s">
        <v>216</v>
      </c>
      <c r="L1735" s="61"/>
      <c r="M1735" s="210" t="s">
        <v>21</v>
      </c>
      <c r="N1735" s="211" t="s">
        <v>42</v>
      </c>
      <c r="O1735" s="42"/>
      <c r="P1735" s="212">
        <f>O1735*H1735</f>
        <v>0</v>
      </c>
      <c r="Q1735" s="212">
        <v>0</v>
      </c>
      <c r="R1735" s="212">
        <f>Q1735*H1735</f>
        <v>0</v>
      </c>
      <c r="S1735" s="212">
        <v>0</v>
      </c>
      <c r="T1735" s="213">
        <f>S1735*H1735</f>
        <v>0</v>
      </c>
      <c r="AR1735" s="25" t="s">
        <v>291</v>
      </c>
      <c r="AT1735" s="25" t="s">
        <v>212</v>
      </c>
      <c r="AU1735" s="25" t="s">
        <v>80</v>
      </c>
      <c r="AY1735" s="25" t="s">
        <v>210</v>
      </c>
      <c r="BE1735" s="214">
        <f>IF(N1735="základní",J1735,0)</f>
        <v>0</v>
      </c>
      <c r="BF1735" s="214">
        <f>IF(N1735="snížená",J1735,0)</f>
        <v>0</v>
      </c>
      <c r="BG1735" s="214">
        <f>IF(N1735="zákl. přenesená",J1735,0)</f>
        <v>0</v>
      </c>
      <c r="BH1735" s="214">
        <f>IF(N1735="sníž. přenesená",J1735,0)</f>
        <v>0</v>
      </c>
      <c r="BI1735" s="214">
        <f>IF(N1735="nulová",J1735,0)</f>
        <v>0</v>
      </c>
      <c r="BJ1735" s="25" t="s">
        <v>78</v>
      </c>
      <c r="BK1735" s="214">
        <f>ROUND(I1735*H1735,2)</f>
        <v>0</v>
      </c>
      <c r="BL1735" s="25" t="s">
        <v>291</v>
      </c>
      <c r="BM1735" s="25" t="s">
        <v>2843</v>
      </c>
    </row>
    <row r="1736" spans="2:65" s="1" customFormat="1" ht="25.5" customHeight="1">
      <c r="B1736" s="41"/>
      <c r="C1736" s="203" t="s">
        <v>2844</v>
      </c>
      <c r="D1736" s="203" t="s">
        <v>212</v>
      </c>
      <c r="E1736" s="204" t="s">
        <v>2845</v>
      </c>
      <c r="F1736" s="205" t="s">
        <v>2846</v>
      </c>
      <c r="G1736" s="206" t="s">
        <v>274</v>
      </c>
      <c r="H1736" s="207">
        <v>7.835</v>
      </c>
      <c r="I1736" s="208"/>
      <c r="J1736" s="209">
        <f>ROUND(I1736*H1736,2)</f>
        <v>0</v>
      </c>
      <c r="K1736" s="205" t="s">
        <v>216</v>
      </c>
      <c r="L1736" s="61"/>
      <c r="M1736" s="210" t="s">
        <v>21</v>
      </c>
      <c r="N1736" s="211" t="s">
        <v>42</v>
      </c>
      <c r="O1736" s="42"/>
      <c r="P1736" s="212">
        <f>O1736*H1736</f>
        <v>0</v>
      </c>
      <c r="Q1736" s="212">
        <v>0</v>
      </c>
      <c r="R1736" s="212">
        <f>Q1736*H1736</f>
        <v>0</v>
      </c>
      <c r="S1736" s="212">
        <v>0</v>
      </c>
      <c r="T1736" s="213">
        <f>S1736*H1736</f>
        <v>0</v>
      </c>
      <c r="AR1736" s="25" t="s">
        <v>291</v>
      </c>
      <c r="AT1736" s="25" t="s">
        <v>212</v>
      </c>
      <c r="AU1736" s="25" t="s">
        <v>80</v>
      </c>
      <c r="AY1736" s="25" t="s">
        <v>210</v>
      </c>
      <c r="BE1736" s="214">
        <f>IF(N1736="základní",J1736,0)</f>
        <v>0</v>
      </c>
      <c r="BF1736" s="214">
        <f>IF(N1736="snížená",J1736,0)</f>
        <v>0</v>
      </c>
      <c r="BG1736" s="214">
        <f>IF(N1736="zákl. přenesená",J1736,0)</f>
        <v>0</v>
      </c>
      <c r="BH1736" s="214">
        <f>IF(N1736="sníž. přenesená",J1736,0)</f>
        <v>0</v>
      </c>
      <c r="BI1736" s="214">
        <f>IF(N1736="nulová",J1736,0)</f>
        <v>0</v>
      </c>
      <c r="BJ1736" s="25" t="s">
        <v>78</v>
      </c>
      <c r="BK1736" s="214">
        <f>ROUND(I1736*H1736,2)</f>
        <v>0</v>
      </c>
      <c r="BL1736" s="25" t="s">
        <v>291</v>
      </c>
      <c r="BM1736" s="25" t="s">
        <v>2847</v>
      </c>
    </row>
    <row r="1737" spans="2:63" s="11" customFormat="1" ht="29.85" customHeight="1">
      <c r="B1737" s="187"/>
      <c r="C1737" s="188"/>
      <c r="D1737" s="189" t="s">
        <v>70</v>
      </c>
      <c r="E1737" s="201" t="s">
        <v>2848</v>
      </c>
      <c r="F1737" s="201" t="s">
        <v>2849</v>
      </c>
      <c r="G1737" s="188"/>
      <c r="H1737" s="188"/>
      <c r="I1737" s="191"/>
      <c r="J1737" s="202">
        <f>BK1737</f>
        <v>0</v>
      </c>
      <c r="K1737" s="188"/>
      <c r="L1737" s="193"/>
      <c r="M1737" s="194"/>
      <c r="N1737" s="195"/>
      <c r="O1737" s="195"/>
      <c r="P1737" s="196">
        <f>SUM(P1738:P1782)</f>
        <v>0</v>
      </c>
      <c r="Q1737" s="195"/>
      <c r="R1737" s="196">
        <f>SUM(R1738:R1782)</f>
        <v>2.8951600400000004</v>
      </c>
      <c r="S1737" s="195"/>
      <c r="T1737" s="197">
        <f>SUM(T1738:T1782)</f>
        <v>2.3502376799999998</v>
      </c>
      <c r="AR1737" s="198" t="s">
        <v>80</v>
      </c>
      <c r="AT1737" s="199" t="s">
        <v>70</v>
      </c>
      <c r="AU1737" s="199" t="s">
        <v>78</v>
      </c>
      <c r="AY1737" s="198" t="s">
        <v>210</v>
      </c>
      <c r="BK1737" s="200">
        <f>SUM(BK1738:BK1782)</f>
        <v>0</v>
      </c>
    </row>
    <row r="1738" spans="2:65" s="1" customFormat="1" ht="16.5" customHeight="1">
      <c r="B1738" s="41"/>
      <c r="C1738" s="203" t="s">
        <v>2850</v>
      </c>
      <c r="D1738" s="203" t="s">
        <v>212</v>
      </c>
      <c r="E1738" s="204" t="s">
        <v>2851</v>
      </c>
      <c r="F1738" s="205" t="s">
        <v>2852</v>
      </c>
      <c r="G1738" s="206" t="s">
        <v>226</v>
      </c>
      <c r="H1738" s="207">
        <v>301.542</v>
      </c>
      <c r="I1738" s="208"/>
      <c r="J1738" s="209">
        <f>ROUND(I1738*H1738,2)</f>
        <v>0</v>
      </c>
      <c r="K1738" s="205" t="s">
        <v>216</v>
      </c>
      <c r="L1738" s="61"/>
      <c r="M1738" s="210" t="s">
        <v>21</v>
      </c>
      <c r="N1738" s="211" t="s">
        <v>42</v>
      </c>
      <c r="O1738" s="42"/>
      <c r="P1738" s="212">
        <f>O1738*H1738</f>
        <v>0</v>
      </c>
      <c r="Q1738" s="212">
        <v>0</v>
      </c>
      <c r="R1738" s="212">
        <f>Q1738*H1738</f>
        <v>0</v>
      </c>
      <c r="S1738" s="212">
        <v>0.00594</v>
      </c>
      <c r="T1738" s="213">
        <f>S1738*H1738</f>
        <v>1.79115948</v>
      </c>
      <c r="AR1738" s="25" t="s">
        <v>291</v>
      </c>
      <c r="AT1738" s="25" t="s">
        <v>212</v>
      </c>
      <c r="AU1738" s="25" t="s">
        <v>80</v>
      </c>
      <c r="AY1738" s="25" t="s">
        <v>210</v>
      </c>
      <c r="BE1738" s="214">
        <f>IF(N1738="základní",J1738,0)</f>
        <v>0</v>
      </c>
      <c r="BF1738" s="214">
        <f>IF(N1738="snížená",J1738,0)</f>
        <v>0</v>
      </c>
      <c r="BG1738" s="214">
        <f>IF(N1738="zákl. přenesená",J1738,0)</f>
        <v>0</v>
      </c>
      <c r="BH1738" s="214">
        <f>IF(N1738="sníž. přenesená",J1738,0)</f>
        <v>0</v>
      </c>
      <c r="BI1738" s="214">
        <f>IF(N1738="nulová",J1738,0)</f>
        <v>0</v>
      </c>
      <c r="BJ1738" s="25" t="s">
        <v>78</v>
      </c>
      <c r="BK1738" s="214">
        <f>ROUND(I1738*H1738,2)</f>
        <v>0</v>
      </c>
      <c r="BL1738" s="25" t="s">
        <v>291</v>
      </c>
      <c r="BM1738" s="25" t="s">
        <v>2853</v>
      </c>
    </row>
    <row r="1739" spans="2:51" s="12" customFormat="1" ht="13.5">
      <c r="B1739" s="215"/>
      <c r="C1739" s="216"/>
      <c r="D1739" s="217" t="s">
        <v>219</v>
      </c>
      <c r="E1739" s="218" t="s">
        <v>21</v>
      </c>
      <c r="F1739" s="219" t="s">
        <v>2854</v>
      </c>
      <c r="G1739" s="216"/>
      <c r="H1739" s="220">
        <v>301.542</v>
      </c>
      <c r="I1739" s="221"/>
      <c r="J1739" s="216"/>
      <c r="K1739" s="216"/>
      <c r="L1739" s="222"/>
      <c r="M1739" s="223"/>
      <c r="N1739" s="224"/>
      <c r="O1739" s="224"/>
      <c r="P1739" s="224"/>
      <c r="Q1739" s="224"/>
      <c r="R1739" s="224"/>
      <c r="S1739" s="224"/>
      <c r="T1739" s="225"/>
      <c r="AT1739" s="226" t="s">
        <v>219</v>
      </c>
      <c r="AU1739" s="226" t="s">
        <v>80</v>
      </c>
      <c r="AV1739" s="12" t="s">
        <v>80</v>
      </c>
      <c r="AW1739" s="12" t="s">
        <v>35</v>
      </c>
      <c r="AX1739" s="12" t="s">
        <v>78</v>
      </c>
      <c r="AY1739" s="226" t="s">
        <v>210</v>
      </c>
    </row>
    <row r="1740" spans="2:65" s="1" customFormat="1" ht="16.5" customHeight="1">
      <c r="B1740" s="41"/>
      <c r="C1740" s="203" t="s">
        <v>2855</v>
      </c>
      <c r="D1740" s="203" t="s">
        <v>212</v>
      </c>
      <c r="E1740" s="204" t="s">
        <v>2856</v>
      </c>
      <c r="F1740" s="205" t="s">
        <v>2857</v>
      </c>
      <c r="G1740" s="206" t="s">
        <v>226</v>
      </c>
      <c r="H1740" s="207">
        <v>277.792</v>
      </c>
      <c r="I1740" s="208"/>
      <c r="J1740" s="209">
        <f>ROUND(I1740*H1740,2)</f>
        <v>0</v>
      </c>
      <c r="K1740" s="205" t="s">
        <v>216</v>
      </c>
      <c r="L1740" s="61"/>
      <c r="M1740" s="210" t="s">
        <v>21</v>
      </c>
      <c r="N1740" s="211" t="s">
        <v>42</v>
      </c>
      <c r="O1740" s="42"/>
      <c r="P1740" s="212">
        <f>O1740*H1740</f>
        <v>0</v>
      </c>
      <c r="Q1740" s="212">
        <v>0</v>
      </c>
      <c r="R1740" s="212">
        <f>Q1740*H1740</f>
        <v>0</v>
      </c>
      <c r="S1740" s="212">
        <v>0</v>
      </c>
      <c r="T1740" s="213">
        <f>S1740*H1740</f>
        <v>0</v>
      </c>
      <c r="AR1740" s="25" t="s">
        <v>291</v>
      </c>
      <c r="AT1740" s="25" t="s">
        <v>212</v>
      </c>
      <c r="AU1740" s="25" t="s">
        <v>80</v>
      </c>
      <c r="AY1740" s="25" t="s">
        <v>210</v>
      </c>
      <c r="BE1740" s="214">
        <f>IF(N1740="základní",J1740,0)</f>
        <v>0</v>
      </c>
      <c r="BF1740" s="214">
        <f>IF(N1740="snížená",J1740,0)</f>
        <v>0</v>
      </c>
      <c r="BG1740" s="214">
        <f>IF(N1740="zákl. přenesená",J1740,0)</f>
        <v>0</v>
      </c>
      <c r="BH1740" s="214">
        <f>IF(N1740="sníž. přenesená",J1740,0)</f>
        <v>0</v>
      </c>
      <c r="BI1740" s="214">
        <f>IF(N1740="nulová",J1740,0)</f>
        <v>0</v>
      </c>
      <c r="BJ1740" s="25" t="s">
        <v>78</v>
      </c>
      <c r="BK1740" s="214">
        <f>ROUND(I1740*H1740,2)</f>
        <v>0</v>
      </c>
      <c r="BL1740" s="25" t="s">
        <v>291</v>
      </c>
      <c r="BM1740" s="25" t="s">
        <v>2858</v>
      </c>
    </row>
    <row r="1741" spans="2:65" s="1" customFormat="1" ht="16.5" customHeight="1">
      <c r="B1741" s="41"/>
      <c r="C1741" s="238" t="s">
        <v>2859</v>
      </c>
      <c r="D1741" s="238" t="s">
        <v>302</v>
      </c>
      <c r="E1741" s="239" t="s">
        <v>2860</v>
      </c>
      <c r="F1741" s="240" t="s">
        <v>2861</v>
      </c>
      <c r="G1741" s="241" t="s">
        <v>226</v>
      </c>
      <c r="H1741" s="242">
        <v>319.461</v>
      </c>
      <c r="I1741" s="243"/>
      <c r="J1741" s="244">
        <f>ROUND(I1741*H1741,2)</f>
        <v>0</v>
      </c>
      <c r="K1741" s="240" t="s">
        <v>216</v>
      </c>
      <c r="L1741" s="245"/>
      <c r="M1741" s="246" t="s">
        <v>21</v>
      </c>
      <c r="N1741" s="247" t="s">
        <v>42</v>
      </c>
      <c r="O1741" s="42"/>
      <c r="P1741" s="212">
        <f>O1741*H1741</f>
        <v>0</v>
      </c>
      <c r="Q1741" s="212">
        <v>0.00038</v>
      </c>
      <c r="R1741" s="212">
        <f>Q1741*H1741</f>
        <v>0.12139518</v>
      </c>
      <c r="S1741" s="212">
        <v>0</v>
      </c>
      <c r="T1741" s="213">
        <f>S1741*H1741</f>
        <v>0</v>
      </c>
      <c r="AR1741" s="25" t="s">
        <v>372</v>
      </c>
      <c r="AT1741" s="25" t="s">
        <v>302</v>
      </c>
      <c r="AU1741" s="25" t="s">
        <v>80</v>
      </c>
      <c r="AY1741" s="25" t="s">
        <v>210</v>
      </c>
      <c r="BE1741" s="214">
        <f>IF(N1741="základní",J1741,0)</f>
        <v>0</v>
      </c>
      <c r="BF1741" s="214">
        <f>IF(N1741="snížená",J1741,0)</f>
        <v>0</v>
      </c>
      <c r="BG1741" s="214">
        <f>IF(N1741="zákl. přenesená",J1741,0)</f>
        <v>0</v>
      </c>
      <c r="BH1741" s="214">
        <f>IF(N1741="sníž. přenesená",J1741,0)</f>
        <v>0</v>
      </c>
      <c r="BI1741" s="214">
        <f>IF(N1741="nulová",J1741,0)</f>
        <v>0</v>
      </c>
      <c r="BJ1741" s="25" t="s">
        <v>78</v>
      </c>
      <c r="BK1741" s="214">
        <f>ROUND(I1741*H1741,2)</f>
        <v>0</v>
      </c>
      <c r="BL1741" s="25" t="s">
        <v>291</v>
      </c>
      <c r="BM1741" s="25" t="s">
        <v>2862</v>
      </c>
    </row>
    <row r="1742" spans="2:51" s="12" customFormat="1" ht="13.5">
      <c r="B1742" s="215"/>
      <c r="C1742" s="216"/>
      <c r="D1742" s="217" t="s">
        <v>219</v>
      </c>
      <c r="E1742" s="216"/>
      <c r="F1742" s="219" t="s">
        <v>2863</v>
      </c>
      <c r="G1742" s="216"/>
      <c r="H1742" s="220">
        <v>319.461</v>
      </c>
      <c r="I1742" s="221"/>
      <c r="J1742" s="216"/>
      <c r="K1742" s="216"/>
      <c r="L1742" s="222"/>
      <c r="M1742" s="223"/>
      <c r="N1742" s="224"/>
      <c r="O1742" s="224"/>
      <c r="P1742" s="224"/>
      <c r="Q1742" s="224"/>
      <c r="R1742" s="224"/>
      <c r="S1742" s="224"/>
      <c r="T1742" s="225"/>
      <c r="AT1742" s="226" t="s">
        <v>219</v>
      </c>
      <c r="AU1742" s="226" t="s">
        <v>80</v>
      </c>
      <c r="AV1742" s="12" t="s">
        <v>80</v>
      </c>
      <c r="AW1742" s="12" t="s">
        <v>6</v>
      </c>
      <c r="AX1742" s="12" t="s">
        <v>78</v>
      </c>
      <c r="AY1742" s="226" t="s">
        <v>210</v>
      </c>
    </row>
    <row r="1743" spans="2:65" s="1" customFormat="1" ht="16.5" customHeight="1">
      <c r="B1743" s="41"/>
      <c r="C1743" s="203" t="s">
        <v>2864</v>
      </c>
      <c r="D1743" s="203" t="s">
        <v>212</v>
      </c>
      <c r="E1743" s="204" t="s">
        <v>2865</v>
      </c>
      <c r="F1743" s="205" t="s">
        <v>2866</v>
      </c>
      <c r="G1743" s="206" t="s">
        <v>345</v>
      </c>
      <c r="H1743" s="207">
        <v>45.81</v>
      </c>
      <c r="I1743" s="208"/>
      <c r="J1743" s="209">
        <f>ROUND(I1743*H1743,2)</f>
        <v>0</v>
      </c>
      <c r="K1743" s="205" t="s">
        <v>216</v>
      </c>
      <c r="L1743" s="61"/>
      <c r="M1743" s="210" t="s">
        <v>21</v>
      </c>
      <c r="N1743" s="211" t="s">
        <v>42</v>
      </c>
      <c r="O1743" s="42"/>
      <c r="P1743" s="212">
        <f>O1743*H1743</f>
        <v>0</v>
      </c>
      <c r="Q1743" s="212">
        <v>0</v>
      </c>
      <c r="R1743" s="212">
        <f>Q1743*H1743</f>
        <v>0</v>
      </c>
      <c r="S1743" s="212">
        <v>0.00167</v>
      </c>
      <c r="T1743" s="213">
        <f>S1743*H1743</f>
        <v>0.0765027</v>
      </c>
      <c r="AR1743" s="25" t="s">
        <v>291</v>
      </c>
      <c r="AT1743" s="25" t="s">
        <v>212</v>
      </c>
      <c r="AU1743" s="25" t="s">
        <v>80</v>
      </c>
      <c r="AY1743" s="25" t="s">
        <v>210</v>
      </c>
      <c r="BE1743" s="214">
        <f>IF(N1743="základní",J1743,0)</f>
        <v>0</v>
      </c>
      <c r="BF1743" s="214">
        <f>IF(N1743="snížená",J1743,0)</f>
        <v>0</v>
      </c>
      <c r="BG1743" s="214">
        <f>IF(N1743="zákl. přenesená",J1743,0)</f>
        <v>0</v>
      </c>
      <c r="BH1743" s="214">
        <f>IF(N1743="sníž. přenesená",J1743,0)</f>
        <v>0</v>
      </c>
      <c r="BI1743" s="214">
        <f>IF(N1743="nulová",J1743,0)</f>
        <v>0</v>
      </c>
      <c r="BJ1743" s="25" t="s">
        <v>78</v>
      </c>
      <c r="BK1743" s="214">
        <f>ROUND(I1743*H1743,2)</f>
        <v>0</v>
      </c>
      <c r="BL1743" s="25" t="s">
        <v>291</v>
      </c>
      <c r="BM1743" s="25" t="s">
        <v>2867</v>
      </c>
    </row>
    <row r="1744" spans="2:51" s="12" customFormat="1" ht="13.5">
      <c r="B1744" s="215"/>
      <c r="C1744" s="216"/>
      <c r="D1744" s="217" t="s">
        <v>219</v>
      </c>
      <c r="E1744" s="218" t="s">
        <v>21</v>
      </c>
      <c r="F1744" s="219" t="s">
        <v>2868</v>
      </c>
      <c r="G1744" s="216"/>
      <c r="H1744" s="220">
        <v>17.38</v>
      </c>
      <c r="I1744" s="221"/>
      <c r="J1744" s="216"/>
      <c r="K1744" s="216"/>
      <c r="L1744" s="222"/>
      <c r="M1744" s="223"/>
      <c r="N1744" s="224"/>
      <c r="O1744" s="224"/>
      <c r="P1744" s="224"/>
      <c r="Q1744" s="224"/>
      <c r="R1744" s="224"/>
      <c r="S1744" s="224"/>
      <c r="T1744" s="225"/>
      <c r="AT1744" s="226" t="s">
        <v>219</v>
      </c>
      <c r="AU1744" s="226" t="s">
        <v>80</v>
      </c>
      <c r="AV1744" s="12" t="s">
        <v>80</v>
      </c>
      <c r="AW1744" s="12" t="s">
        <v>35</v>
      </c>
      <c r="AX1744" s="12" t="s">
        <v>71</v>
      </c>
      <c r="AY1744" s="226" t="s">
        <v>210</v>
      </c>
    </row>
    <row r="1745" spans="2:51" s="12" customFormat="1" ht="13.5">
      <c r="B1745" s="215"/>
      <c r="C1745" s="216"/>
      <c r="D1745" s="217" t="s">
        <v>219</v>
      </c>
      <c r="E1745" s="218" t="s">
        <v>21</v>
      </c>
      <c r="F1745" s="219" t="s">
        <v>2869</v>
      </c>
      <c r="G1745" s="216"/>
      <c r="H1745" s="220">
        <v>17.38</v>
      </c>
      <c r="I1745" s="221"/>
      <c r="J1745" s="216"/>
      <c r="K1745" s="216"/>
      <c r="L1745" s="222"/>
      <c r="M1745" s="223"/>
      <c r="N1745" s="224"/>
      <c r="O1745" s="224"/>
      <c r="P1745" s="224"/>
      <c r="Q1745" s="224"/>
      <c r="R1745" s="224"/>
      <c r="S1745" s="224"/>
      <c r="T1745" s="225"/>
      <c r="AT1745" s="226" t="s">
        <v>219</v>
      </c>
      <c r="AU1745" s="226" t="s">
        <v>80</v>
      </c>
      <c r="AV1745" s="12" t="s">
        <v>80</v>
      </c>
      <c r="AW1745" s="12" t="s">
        <v>35</v>
      </c>
      <c r="AX1745" s="12" t="s">
        <v>71</v>
      </c>
      <c r="AY1745" s="226" t="s">
        <v>210</v>
      </c>
    </row>
    <row r="1746" spans="2:51" s="12" customFormat="1" ht="13.5">
      <c r="B1746" s="215"/>
      <c r="C1746" s="216"/>
      <c r="D1746" s="217" t="s">
        <v>219</v>
      </c>
      <c r="E1746" s="218" t="s">
        <v>21</v>
      </c>
      <c r="F1746" s="219" t="s">
        <v>2870</v>
      </c>
      <c r="G1746" s="216"/>
      <c r="H1746" s="220">
        <v>0.95</v>
      </c>
      <c r="I1746" s="221"/>
      <c r="J1746" s="216"/>
      <c r="K1746" s="216"/>
      <c r="L1746" s="222"/>
      <c r="M1746" s="223"/>
      <c r="N1746" s="224"/>
      <c r="O1746" s="224"/>
      <c r="P1746" s="224"/>
      <c r="Q1746" s="224"/>
      <c r="R1746" s="224"/>
      <c r="S1746" s="224"/>
      <c r="T1746" s="225"/>
      <c r="AT1746" s="226" t="s">
        <v>219</v>
      </c>
      <c r="AU1746" s="226" t="s">
        <v>80</v>
      </c>
      <c r="AV1746" s="12" t="s">
        <v>80</v>
      </c>
      <c r="AW1746" s="12" t="s">
        <v>35</v>
      </c>
      <c r="AX1746" s="12" t="s">
        <v>71</v>
      </c>
      <c r="AY1746" s="226" t="s">
        <v>210</v>
      </c>
    </row>
    <row r="1747" spans="2:51" s="12" customFormat="1" ht="13.5">
      <c r="B1747" s="215"/>
      <c r="C1747" s="216"/>
      <c r="D1747" s="217" t="s">
        <v>219</v>
      </c>
      <c r="E1747" s="218" t="s">
        <v>21</v>
      </c>
      <c r="F1747" s="219" t="s">
        <v>2871</v>
      </c>
      <c r="G1747" s="216"/>
      <c r="H1747" s="220">
        <v>10.1</v>
      </c>
      <c r="I1747" s="221"/>
      <c r="J1747" s="216"/>
      <c r="K1747" s="216"/>
      <c r="L1747" s="222"/>
      <c r="M1747" s="223"/>
      <c r="N1747" s="224"/>
      <c r="O1747" s="224"/>
      <c r="P1747" s="224"/>
      <c r="Q1747" s="224"/>
      <c r="R1747" s="224"/>
      <c r="S1747" s="224"/>
      <c r="T1747" s="225"/>
      <c r="AT1747" s="226" t="s">
        <v>219</v>
      </c>
      <c r="AU1747" s="226" t="s">
        <v>80</v>
      </c>
      <c r="AV1747" s="12" t="s">
        <v>80</v>
      </c>
      <c r="AW1747" s="12" t="s">
        <v>35</v>
      </c>
      <c r="AX1747" s="12" t="s">
        <v>71</v>
      </c>
      <c r="AY1747" s="226" t="s">
        <v>210</v>
      </c>
    </row>
    <row r="1748" spans="2:51" s="13" customFormat="1" ht="13.5">
      <c r="B1748" s="227"/>
      <c r="C1748" s="228"/>
      <c r="D1748" s="217" t="s">
        <v>219</v>
      </c>
      <c r="E1748" s="229" t="s">
        <v>21</v>
      </c>
      <c r="F1748" s="230" t="s">
        <v>240</v>
      </c>
      <c r="G1748" s="228"/>
      <c r="H1748" s="231">
        <v>45.81</v>
      </c>
      <c r="I1748" s="232"/>
      <c r="J1748" s="228"/>
      <c r="K1748" s="228"/>
      <c r="L1748" s="233"/>
      <c r="M1748" s="234"/>
      <c r="N1748" s="235"/>
      <c r="O1748" s="235"/>
      <c r="P1748" s="235"/>
      <c r="Q1748" s="235"/>
      <c r="R1748" s="235"/>
      <c r="S1748" s="235"/>
      <c r="T1748" s="236"/>
      <c r="AT1748" s="237" t="s">
        <v>219</v>
      </c>
      <c r="AU1748" s="237" t="s">
        <v>80</v>
      </c>
      <c r="AV1748" s="13" t="s">
        <v>217</v>
      </c>
      <c r="AW1748" s="13" t="s">
        <v>35</v>
      </c>
      <c r="AX1748" s="13" t="s">
        <v>78</v>
      </c>
      <c r="AY1748" s="237" t="s">
        <v>210</v>
      </c>
    </row>
    <row r="1749" spans="2:65" s="1" customFormat="1" ht="16.5" customHeight="1">
      <c r="B1749" s="41"/>
      <c r="C1749" s="203" t="s">
        <v>2872</v>
      </c>
      <c r="D1749" s="203" t="s">
        <v>212</v>
      </c>
      <c r="E1749" s="204" t="s">
        <v>2873</v>
      </c>
      <c r="F1749" s="205" t="s">
        <v>2874</v>
      </c>
      <c r="G1749" s="206" t="s">
        <v>345</v>
      </c>
      <c r="H1749" s="207">
        <v>7.8</v>
      </c>
      <c r="I1749" s="208"/>
      <c r="J1749" s="209">
        <f>ROUND(I1749*H1749,2)</f>
        <v>0</v>
      </c>
      <c r="K1749" s="205" t="s">
        <v>216</v>
      </c>
      <c r="L1749" s="61"/>
      <c r="M1749" s="210" t="s">
        <v>21</v>
      </c>
      <c r="N1749" s="211" t="s">
        <v>42</v>
      </c>
      <c r="O1749" s="42"/>
      <c r="P1749" s="212">
        <f>O1749*H1749</f>
        <v>0</v>
      </c>
      <c r="Q1749" s="212">
        <v>0</v>
      </c>
      <c r="R1749" s="212">
        <f>Q1749*H1749</f>
        <v>0</v>
      </c>
      <c r="S1749" s="212">
        <v>0.00223</v>
      </c>
      <c r="T1749" s="213">
        <f>S1749*H1749</f>
        <v>0.017394</v>
      </c>
      <c r="AR1749" s="25" t="s">
        <v>291</v>
      </c>
      <c r="AT1749" s="25" t="s">
        <v>212</v>
      </c>
      <c r="AU1749" s="25" t="s">
        <v>80</v>
      </c>
      <c r="AY1749" s="25" t="s">
        <v>210</v>
      </c>
      <c r="BE1749" s="214">
        <f>IF(N1749="základní",J1749,0)</f>
        <v>0</v>
      </c>
      <c r="BF1749" s="214">
        <f>IF(N1749="snížená",J1749,0)</f>
        <v>0</v>
      </c>
      <c r="BG1749" s="214">
        <f>IF(N1749="zákl. přenesená",J1749,0)</f>
        <v>0</v>
      </c>
      <c r="BH1749" s="214">
        <f>IF(N1749="sníž. přenesená",J1749,0)</f>
        <v>0</v>
      </c>
      <c r="BI1749" s="214">
        <f>IF(N1749="nulová",J1749,0)</f>
        <v>0</v>
      </c>
      <c r="BJ1749" s="25" t="s">
        <v>78</v>
      </c>
      <c r="BK1749" s="214">
        <f>ROUND(I1749*H1749,2)</f>
        <v>0</v>
      </c>
      <c r="BL1749" s="25" t="s">
        <v>291</v>
      </c>
      <c r="BM1749" s="25" t="s">
        <v>2875</v>
      </c>
    </row>
    <row r="1750" spans="2:51" s="12" customFormat="1" ht="13.5">
      <c r="B1750" s="215"/>
      <c r="C1750" s="216"/>
      <c r="D1750" s="217" t="s">
        <v>219</v>
      </c>
      <c r="E1750" s="218" t="s">
        <v>21</v>
      </c>
      <c r="F1750" s="219" t="s">
        <v>2876</v>
      </c>
      <c r="G1750" s="216"/>
      <c r="H1750" s="220">
        <v>7.8</v>
      </c>
      <c r="I1750" s="221"/>
      <c r="J1750" s="216"/>
      <c r="K1750" s="216"/>
      <c r="L1750" s="222"/>
      <c r="M1750" s="223"/>
      <c r="N1750" s="224"/>
      <c r="O1750" s="224"/>
      <c r="P1750" s="224"/>
      <c r="Q1750" s="224"/>
      <c r="R1750" s="224"/>
      <c r="S1750" s="224"/>
      <c r="T1750" s="225"/>
      <c r="AT1750" s="226" t="s">
        <v>219</v>
      </c>
      <c r="AU1750" s="226" t="s">
        <v>80</v>
      </c>
      <c r="AV1750" s="12" t="s">
        <v>80</v>
      </c>
      <c r="AW1750" s="12" t="s">
        <v>35</v>
      </c>
      <c r="AX1750" s="12" t="s">
        <v>78</v>
      </c>
      <c r="AY1750" s="226" t="s">
        <v>210</v>
      </c>
    </row>
    <row r="1751" spans="2:65" s="1" customFormat="1" ht="16.5" customHeight="1">
      <c r="B1751" s="41"/>
      <c r="C1751" s="203" t="s">
        <v>2877</v>
      </c>
      <c r="D1751" s="203" t="s">
        <v>212</v>
      </c>
      <c r="E1751" s="204" t="s">
        <v>2878</v>
      </c>
      <c r="F1751" s="205" t="s">
        <v>2879</v>
      </c>
      <c r="G1751" s="206" t="s">
        <v>345</v>
      </c>
      <c r="H1751" s="207">
        <v>45.63</v>
      </c>
      <c r="I1751" s="208"/>
      <c r="J1751" s="209">
        <f>ROUND(I1751*H1751,2)</f>
        <v>0</v>
      </c>
      <c r="K1751" s="205" t="s">
        <v>216</v>
      </c>
      <c r="L1751" s="61"/>
      <c r="M1751" s="210" t="s">
        <v>21</v>
      </c>
      <c r="N1751" s="211" t="s">
        <v>42</v>
      </c>
      <c r="O1751" s="42"/>
      <c r="P1751" s="212">
        <f>O1751*H1751</f>
        <v>0</v>
      </c>
      <c r="Q1751" s="212">
        <v>0</v>
      </c>
      <c r="R1751" s="212">
        <f>Q1751*H1751</f>
        <v>0</v>
      </c>
      <c r="S1751" s="212">
        <v>0.00605</v>
      </c>
      <c r="T1751" s="213">
        <f>S1751*H1751</f>
        <v>0.2760615</v>
      </c>
      <c r="AR1751" s="25" t="s">
        <v>291</v>
      </c>
      <c r="AT1751" s="25" t="s">
        <v>212</v>
      </c>
      <c r="AU1751" s="25" t="s">
        <v>80</v>
      </c>
      <c r="AY1751" s="25" t="s">
        <v>210</v>
      </c>
      <c r="BE1751" s="214">
        <f>IF(N1751="základní",J1751,0)</f>
        <v>0</v>
      </c>
      <c r="BF1751" s="214">
        <f>IF(N1751="snížená",J1751,0)</f>
        <v>0</v>
      </c>
      <c r="BG1751" s="214">
        <f>IF(N1751="zákl. přenesená",J1751,0)</f>
        <v>0</v>
      </c>
      <c r="BH1751" s="214">
        <f>IF(N1751="sníž. přenesená",J1751,0)</f>
        <v>0</v>
      </c>
      <c r="BI1751" s="214">
        <f>IF(N1751="nulová",J1751,0)</f>
        <v>0</v>
      </c>
      <c r="BJ1751" s="25" t="s">
        <v>78</v>
      </c>
      <c r="BK1751" s="214">
        <f>ROUND(I1751*H1751,2)</f>
        <v>0</v>
      </c>
      <c r="BL1751" s="25" t="s">
        <v>291</v>
      </c>
      <c r="BM1751" s="25" t="s">
        <v>2880</v>
      </c>
    </row>
    <row r="1752" spans="2:51" s="12" customFormat="1" ht="13.5">
      <c r="B1752" s="215"/>
      <c r="C1752" s="216"/>
      <c r="D1752" s="217" t="s">
        <v>219</v>
      </c>
      <c r="E1752" s="218" t="s">
        <v>21</v>
      </c>
      <c r="F1752" s="219" t="s">
        <v>2881</v>
      </c>
      <c r="G1752" s="216"/>
      <c r="H1752" s="220">
        <v>45.63</v>
      </c>
      <c r="I1752" s="221"/>
      <c r="J1752" s="216"/>
      <c r="K1752" s="216"/>
      <c r="L1752" s="222"/>
      <c r="M1752" s="223"/>
      <c r="N1752" s="224"/>
      <c r="O1752" s="224"/>
      <c r="P1752" s="224"/>
      <c r="Q1752" s="224"/>
      <c r="R1752" s="224"/>
      <c r="S1752" s="224"/>
      <c r="T1752" s="225"/>
      <c r="AT1752" s="226" t="s">
        <v>219</v>
      </c>
      <c r="AU1752" s="226" t="s">
        <v>80</v>
      </c>
      <c r="AV1752" s="12" t="s">
        <v>80</v>
      </c>
      <c r="AW1752" s="12" t="s">
        <v>35</v>
      </c>
      <c r="AX1752" s="12" t="s">
        <v>78</v>
      </c>
      <c r="AY1752" s="226" t="s">
        <v>210</v>
      </c>
    </row>
    <row r="1753" spans="2:65" s="1" customFormat="1" ht="16.5" customHeight="1">
      <c r="B1753" s="41"/>
      <c r="C1753" s="203" t="s">
        <v>2882</v>
      </c>
      <c r="D1753" s="203" t="s">
        <v>212</v>
      </c>
      <c r="E1753" s="204" t="s">
        <v>2883</v>
      </c>
      <c r="F1753" s="205" t="s">
        <v>2884</v>
      </c>
      <c r="G1753" s="206" t="s">
        <v>345</v>
      </c>
      <c r="H1753" s="207">
        <v>48</v>
      </c>
      <c r="I1753" s="208"/>
      <c r="J1753" s="209">
        <f>ROUND(I1753*H1753,2)</f>
        <v>0</v>
      </c>
      <c r="K1753" s="205" t="s">
        <v>216</v>
      </c>
      <c r="L1753" s="61"/>
      <c r="M1753" s="210" t="s">
        <v>21</v>
      </c>
      <c r="N1753" s="211" t="s">
        <v>42</v>
      </c>
      <c r="O1753" s="42"/>
      <c r="P1753" s="212">
        <f>O1753*H1753</f>
        <v>0</v>
      </c>
      <c r="Q1753" s="212">
        <v>0</v>
      </c>
      <c r="R1753" s="212">
        <f>Q1753*H1753</f>
        <v>0</v>
      </c>
      <c r="S1753" s="212">
        <v>0.00394</v>
      </c>
      <c r="T1753" s="213">
        <f>S1753*H1753</f>
        <v>0.18912</v>
      </c>
      <c r="AR1753" s="25" t="s">
        <v>291</v>
      </c>
      <c r="AT1753" s="25" t="s">
        <v>212</v>
      </c>
      <c r="AU1753" s="25" t="s">
        <v>80</v>
      </c>
      <c r="AY1753" s="25" t="s">
        <v>210</v>
      </c>
      <c r="BE1753" s="214">
        <f>IF(N1753="základní",J1753,0)</f>
        <v>0</v>
      </c>
      <c r="BF1753" s="214">
        <f>IF(N1753="snížená",J1753,0)</f>
        <v>0</v>
      </c>
      <c r="BG1753" s="214">
        <f>IF(N1753="zákl. přenesená",J1753,0)</f>
        <v>0</v>
      </c>
      <c r="BH1753" s="214">
        <f>IF(N1753="sníž. přenesená",J1753,0)</f>
        <v>0</v>
      </c>
      <c r="BI1753" s="214">
        <f>IF(N1753="nulová",J1753,0)</f>
        <v>0</v>
      </c>
      <c r="BJ1753" s="25" t="s">
        <v>78</v>
      </c>
      <c r="BK1753" s="214">
        <f>ROUND(I1753*H1753,2)</f>
        <v>0</v>
      </c>
      <c r="BL1753" s="25" t="s">
        <v>291</v>
      </c>
      <c r="BM1753" s="25" t="s">
        <v>2885</v>
      </c>
    </row>
    <row r="1754" spans="2:51" s="12" customFormat="1" ht="13.5">
      <c r="B1754" s="215"/>
      <c r="C1754" s="216"/>
      <c r="D1754" s="217" t="s">
        <v>219</v>
      </c>
      <c r="E1754" s="218" t="s">
        <v>21</v>
      </c>
      <c r="F1754" s="219" t="s">
        <v>2886</v>
      </c>
      <c r="G1754" s="216"/>
      <c r="H1754" s="220">
        <v>48</v>
      </c>
      <c r="I1754" s="221"/>
      <c r="J1754" s="216"/>
      <c r="K1754" s="216"/>
      <c r="L1754" s="222"/>
      <c r="M1754" s="223"/>
      <c r="N1754" s="224"/>
      <c r="O1754" s="224"/>
      <c r="P1754" s="224"/>
      <c r="Q1754" s="224"/>
      <c r="R1754" s="224"/>
      <c r="S1754" s="224"/>
      <c r="T1754" s="225"/>
      <c r="AT1754" s="226" t="s">
        <v>219</v>
      </c>
      <c r="AU1754" s="226" t="s">
        <v>80</v>
      </c>
      <c r="AV1754" s="12" t="s">
        <v>80</v>
      </c>
      <c r="AW1754" s="12" t="s">
        <v>35</v>
      </c>
      <c r="AX1754" s="12" t="s">
        <v>78</v>
      </c>
      <c r="AY1754" s="226" t="s">
        <v>210</v>
      </c>
    </row>
    <row r="1755" spans="2:65" s="1" customFormat="1" ht="25.5" customHeight="1">
      <c r="B1755" s="41"/>
      <c r="C1755" s="203" t="s">
        <v>2887</v>
      </c>
      <c r="D1755" s="203" t="s">
        <v>212</v>
      </c>
      <c r="E1755" s="204" t="s">
        <v>2888</v>
      </c>
      <c r="F1755" s="205" t="s">
        <v>2889</v>
      </c>
      <c r="G1755" s="206" t="s">
        <v>345</v>
      </c>
      <c r="H1755" s="207">
        <v>11.81</v>
      </c>
      <c r="I1755" s="208"/>
      <c r="J1755" s="209">
        <f>ROUND(I1755*H1755,2)</f>
        <v>0</v>
      </c>
      <c r="K1755" s="205" t="s">
        <v>216</v>
      </c>
      <c r="L1755" s="61"/>
      <c r="M1755" s="210" t="s">
        <v>21</v>
      </c>
      <c r="N1755" s="211" t="s">
        <v>42</v>
      </c>
      <c r="O1755" s="42"/>
      <c r="P1755" s="212">
        <f>O1755*H1755</f>
        <v>0</v>
      </c>
      <c r="Q1755" s="212">
        <v>0.00231</v>
      </c>
      <c r="R1755" s="212">
        <f>Q1755*H1755</f>
        <v>0.027281100000000003</v>
      </c>
      <c r="S1755" s="212">
        <v>0</v>
      </c>
      <c r="T1755" s="213">
        <f>S1755*H1755</f>
        <v>0</v>
      </c>
      <c r="AR1755" s="25" t="s">
        <v>291</v>
      </c>
      <c r="AT1755" s="25" t="s">
        <v>212</v>
      </c>
      <c r="AU1755" s="25" t="s">
        <v>80</v>
      </c>
      <c r="AY1755" s="25" t="s">
        <v>210</v>
      </c>
      <c r="BE1755" s="214">
        <f>IF(N1755="základní",J1755,0)</f>
        <v>0</v>
      </c>
      <c r="BF1755" s="214">
        <f>IF(N1755="snížená",J1755,0)</f>
        <v>0</v>
      </c>
      <c r="BG1755" s="214">
        <f>IF(N1755="zákl. přenesená",J1755,0)</f>
        <v>0</v>
      </c>
      <c r="BH1755" s="214">
        <f>IF(N1755="sníž. přenesená",J1755,0)</f>
        <v>0</v>
      </c>
      <c r="BI1755" s="214">
        <f>IF(N1755="nulová",J1755,0)</f>
        <v>0</v>
      </c>
      <c r="BJ1755" s="25" t="s">
        <v>78</v>
      </c>
      <c r="BK1755" s="214">
        <f>ROUND(I1755*H1755,2)</f>
        <v>0</v>
      </c>
      <c r="BL1755" s="25" t="s">
        <v>291</v>
      </c>
      <c r="BM1755" s="25" t="s">
        <v>2890</v>
      </c>
    </row>
    <row r="1756" spans="2:51" s="12" customFormat="1" ht="13.5">
      <c r="B1756" s="215"/>
      <c r="C1756" s="216"/>
      <c r="D1756" s="217" t="s">
        <v>219</v>
      </c>
      <c r="E1756" s="218" t="s">
        <v>21</v>
      </c>
      <c r="F1756" s="219" t="s">
        <v>2891</v>
      </c>
      <c r="G1756" s="216"/>
      <c r="H1756" s="220">
        <v>11.81</v>
      </c>
      <c r="I1756" s="221"/>
      <c r="J1756" s="216"/>
      <c r="K1756" s="216"/>
      <c r="L1756" s="222"/>
      <c r="M1756" s="223"/>
      <c r="N1756" s="224"/>
      <c r="O1756" s="224"/>
      <c r="P1756" s="224"/>
      <c r="Q1756" s="224"/>
      <c r="R1756" s="224"/>
      <c r="S1756" s="224"/>
      <c r="T1756" s="225"/>
      <c r="AT1756" s="226" t="s">
        <v>219</v>
      </c>
      <c r="AU1756" s="226" t="s">
        <v>80</v>
      </c>
      <c r="AV1756" s="12" t="s">
        <v>80</v>
      </c>
      <c r="AW1756" s="12" t="s">
        <v>35</v>
      </c>
      <c r="AX1756" s="12" t="s">
        <v>78</v>
      </c>
      <c r="AY1756" s="226" t="s">
        <v>210</v>
      </c>
    </row>
    <row r="1757" spans="2:65" s="1" customFormat="1" ht="25.5" customHeight="1">
      <c r="B1757" s="41"/>
      <c r="C1757" s="203" t="s">
        <v>2892</v>
      </c>
      <c r="D1757" s="203" t="s">
        <v>212</v>
      </c>
      <c r="E1757" s="204" t="s">
        <v>2893</v>
      </c>
      <c r="F1757" s="205" t="s">
        <v>2894</v>
      </c>
      <c r="G1757" s="206" t="s">
        <v>226</v>
      </c>
      <c r="H1757" s="207">
        <v>257.172</v>
      </c>
      <c r="I1757" s="208"/>
      <c r="J1757" s="209">
        <f>ROUND(I1757*H1757,2)</f>
        <v>0</v>
      </c>
      <c r="K1757" s="205" t="s">
        <v>216</v>
      </c>
      <c r="L1757" s="61"/>
      <c r="M1757" s="210" t="s">
        <v>21</v>
      </c>
      <c r="N1757" s="211" t="s">
        <v>42</v>
      </c>
      <c r="O1757" s="42"/>
      <c r="P1757" s="212">
        <f>O1757*H1757</f>
        <v>0</v>
      </c>
      <c r="Q1757" s="212">
        <v>0.00682</v>
      </c>
      <c r="R1757" s="212">
        <f>Q1757*H1757</f>
        <v>1.75391304</v>
      </c>
      <c r="S1757" s="212">
        <v>0</v>
      </c>
      <c r="T1757" s="213">
        <f>S1757*H1757</f>
        <v>0</v>
      </c>
      <c r="AR1757" s="25" t="s">
        <v>291</v>
      </c>
      <c r="AT1757" s="25" t="s">
        <v>212</v>
      </c>
      <c r="AU1757" s="25" t="s">
        <v>80</v>
      </c>
      <c r="AY1757" s="25" t="s">
        <v>210</v>
      </c>
      <c r="BE1757" s="214">
        <f>IF(N1757="základní",J1757,0)</f>
        <v>0</v>
      </c>
      <c r="BF1757" s="214">
        <f>IF(N1757="snížená",J1757,0)</f>
        <v>0</v>
      </c>
      <c r="BG1757" s="214">
        <f>IF(N1757="zákl. přenesená",J1757,0)</f>
        <v>0</v>
      </c>
      <c r="BH1757" s="214">
        <f>IF(N1757="sníž. přenesená",J1757,0)</f>
        <v>0</v>
      </c>
      <c r="BI1757" s="214">
        <f>IF(N1757="nulová",J1757,0)</f>
        <v>0</v>
      </c>
      <c r="BJ1757" s="25" t="s">
        <v>78</v>
      </c>
      <c r="BK1757" s="214">
        <f>ROUND(I1757*H1757,2)</f>
        <v>0</v>
      </c>
      <c r="BL1757" s="25" t="s">
        <v>291</v>
      </c>
      <c r="BM1757" s="25" t="s">
        <v>2895</v>
      </c>
    </row>
    <row r="1758" spans="2:51" s="12" customFormat="1" ht="13.5">
      <c r="B1758" s="215"/>
      <c r="C1758" s="216"/>
      <c r="D1758" s="217" t="s">
        <v>219</v>
      </c>
      <c r="E1758" s="218" t="s">
        <v>21</v>
      </c>
      <c r="F1758" s="219" t="s">
        <v>2896</v>
      </c>
      <c r="G1758" s="216"/>
      <c r="H1758" s="220">
        <v>286.792</v>
      </c>
      <c r="I1758" s="221"/>
      <c r="J1758" s="216"/>
      <c r="K1758" s="216"/>
      <c r="L1758" s="222"/>
      <c r="M1758" s="223"/>
      <c r="N1758" s="224"/>
      <c r="O1758" s="224"/>
      <c r="P1758" s="224"/>
      <c r="Q1758" s="224"/>
      <c r="R1758" s="224"/>
      <c r="S1758" s="224"/>
      <c r="T1758" s="225"/>
      <c r="AT1758" s="226" t="s">
        <v>219</v>
      </c>
      <c r="AU1758" s="226" t="s">
        <v>80</v>
      </c>
      <c r="AV1758" s="12" t="s">
        <v>80</v>
      </c>
      <c r="AW1758" s="12" t="s">
        <v>35</v>
      </c>
      <c r="AX1758" s="12" t="s">
        <v>71</v>
      </c>
      <c r="AY1758" s="226" t="s">
        <v>210</v>
      </c>
    </row>
    <row r="1759" spans="2:51" s="12" customFormat="1" ht="13.5">
      <c r="B1759" s="215"/>
      <c r="C1759" s="216"/>
      <c r="D1759" s="217" t="s">
        <v>219</v>
      </c>
      <c r="E1759" s="218" t="s">
        <v>21</v>
      </c>
      <c r="F1759" s="219" t="s">
        <v>2897</v>
      </c>
      <c r="G1759" s="216"/>
      <c r="H1759" s="220">
        <v>-35.296</v>
      </c>
      <c r="I1759" s="221"/>
      <c r="J1759" s="216"/>
      <c r="K1759" s="216"/>
      <c r="L1759" s="222"/>
      <c r="M1759" s="223"/>
      <c r="N1759" s="224"/>
      <c r="O1759" s="224"/>
      <c r="P1759" s="224"/>
      <c r="Q1759" s="224"/>
      <c r="R1759" s="224"/>
      <c r="S1759" s="224"/>
      <c r="T1759" s="225"/>
      <c r="AT1759" s="226" t="s">
        <v>219</v>
      </c>
      <c r="AU1759" s="226" t="s">
        <v>80</v>
      </c>
      <c r="AV1759" s="12" t="s">
        <v>80</v>
      </c>
      <c r="AW1759" s="12" t="s">
        <v>35</v>
      </c>
      <c r="AX1759" s="12" t="s">
        <v>71</v>
      </c>
      <c r="AY1759" s="226" t="s">
        <v>210</v>
      </c>
    </row>
    <row r="1760" spans="2:51" s="12" customFormat="1" ht="27">
      <c r="B1760" s="215"/>
      <c r="C1760" s="216"/>
      <c r="D1760" s="217" t="s">
        <v>219</v>
      </c>
      <c r="E1760" s="218" t="s">
        <v>21</v>
      </c>
      <c r="F1760" s="219" t="s">
        <v>2898</v>
      </c>
      <c r="G1760" s="216"/>
      <c r="H1760" s="220">
        <v>5.676</v>
      </c>
      <c r="I1760" s="221"/>
      <c r="J1760" s="216"/>
      <c r="K1760" s="216"/>
      <c r="L1760" s="222"/>
      <c r="M1760" s="223"/>
      <c r="N1760" s="224"/>
      <c r="O1760" s="224"/>
      <c r="P1760" s="224"/>
      <c r="Q1760" s="224"/>
      <c r="R1760" s="224"/>
      <c r="S1760" s="224"/>
      <c r="T1760" s="225"/>
      <c r="AT1760" s="226" t="s">
        <v>219</v>
      </c>
      <c r="AU1760" s="226" t="s">
        <v>80</v>
      </c>
      <c r="AV1760" s="12" t="s">
        <v>80</v>
      </c>
      <c r="AW1760" s="12" t="s">
        <v>35</v>
      </c>
      <c r="AX1760" s="12" t="s">
        <v>71</v>
      </c>
      <c r="AY1760" s="226" t="s">
        <v>210</v>
      </c>
    </row>
    <row r="1761" spans="2:51" s="13" customFormat="1" ht="13.5">
      <c r="B1761" s="227"/>
      <c r="C1761" s="228"/>
      <c r="D1761" s="217" t="s">
        <v>219</v>
      </c>
      <c r="E1761" s="229" t="s">
        <v>21</v>
      </c>
      <c r="F1761" s="230" t="s">
        <v>240</v>
      </c>
      <c r="G1761" s="228"/>
      <c r="H1761" s="231">
        <v>257.172</v>
      </c>
      <c r="I1761" s="232"/>
      <c r="J1761" s="228"/>
      <c r="K1761" s="228"/>
      <c r="L1761" s="233"/>
      <c r="M1761" s="234"/>
      <c r="N1761" s="235"/>
      <c r="O1761" s="235"/>
      <c r="P1761" s="235"/>
      <c r="Q1761" s="235"/>
      <c r="R1761" s="235"/>
      <c r="S1761" s="235"/>
      <c r="T1761" s="236"/>
      <c r="AT1761" s="237" t="s">
        <v>219</v>
      </c>
      <c r="AU1761" s="237" t="s">
        <v>80</v>
      </c>
      <c r="AV1761" s="13" t="s">
        <v>217</v>
      </c>
      <c r="AW1761" s="13" t="s">
        <v>35</v>
      </c>
      <c r="AX1761" s="13" t="s">
        <v>78</v>
      </c>
      <c r="AY1761" s="237" t="s">
        <v>210</v>
      </c>
    </row>
    <row r="1762" spans="2:65" s="1" customFormat="1" ht="25.5" customHeight="1">
      <c r="B1762" s="41"/>
      <c r="C1762" s="203" t="s">
        <v>2899</v>
      </c>
      <c r="D1762" s="203" t="s">
        <v>212</v>
      </c>
      <c r="E1762" s="204" t="s">
        <v>2900</v>
      </c>
      <c r="F1762" s="205" t="s">
        <v>2901</v>
      </c>
      <c r="G1762" s="206" t="s">
        <v>226</v>
      </c>
      <c r="H1762" s="207">
        <v>257.172</v>
      </c>
      <c r="I1762" s="208"/>
      <c r="J1762" s="209">
        <f aca="true" t="shared" si="20" ref="J1762:J1767">ROUND(I1762*H1762,2)</f>
        <v>0</v>
      </c>
      <c r="K1762" s="205" t="s">
        <v>216</v>
      </c>
      <c r="L1762" s="61"/>
      <c r="M1762" s="210" t="s">
        <v>21</v>
      </c>
      <c r="N1762" s="211" t="s">
        <v>42</v>
      </c>
      <c r="O1762" s="42"/>
      <c r="P1762" s="212">
        <f aca="true" t="shared" si="21" ref="P1762:P1767">O1762*H1762</f>
        <v>0</v>
      </c>
      <c r="Q1762" s="212">
        <v>0.00034</v>
      </c>
      <c r="R1762" s="212">
        <f aca="true" t="shared" si="22" ref="R1762:R1767">Q1762*H1762</f>
        <v>0.08743848000000001</v>
      </c>
      <c r="S1762" s="212">
        <v>0</v>
      </c>
      <c r="T1762" s="213">
        <f aca="true" t="shared" si="23" ref="T1762:T1767">S1762*H1762</f>
        <v>0</v>
      </c>
      <c r="AR1762" s="25" t="s">
        <v>291</v>
      </c>
      <c r="AT1762" s="25" t="s">
        <v>212</v>
      </c>
      <c r="AU1762" s="25" t="s">
        <v>80</v>
      </c>
      <c r="AY1762" s="25" t="s">
        <v>210</v>
      </c>
      <c r="BE1762" s="214">
        <f aca="true" t="shared" si="24" ref="BE1762:BE1767">IF(N1762="základní",J1762,0)</f>
        <v>0</v>
      </c>
      <c r="BF1762" s="214">
        <f aca="true" t="shared" si="25" ref="BF1762:BF1767">IF(N1762="snížená",J1762,0)</f>
        <v>0</v>
      </c>
      <c r="BG1762" s="214">
        <f aca="true" t="shared" si="26" ref="BG1762:BG1767">IF(N1762="zákl. přenesená",J1762,0)</f>
        <v>0</v>
      </c>
      <c r="BH1762" s="214">
        <f aca="true" t="shared" si="27" ref="BH1762:BH1767">IF(N1762="sníž. přenesená",J1762,0)</f>
        <v>0</v>
      </c>
      <c r="BI1762" s="214">
        <f aca="true" t="shared" si="28" ref="BI1762:BI1767">IF(N1762="nulová",J1762,0)</f>
        <v>0</v>
      </c>
      <c r="BJ1762" s="25" t="s">
        <v>78</v>
      </c>
      <c r="BK1762" s="214">
        <f aca="true" t="shared" si="29" ref="BK1762:BK1767">ROUND(I1762*H1762,2)</f>
        <v>0</v>
      </c>
      <c r="BL1762" s="25" t="s">
        <v>291</v>
      </c>
      <c r="BM1762" s="25" t="s">
        <v>2902</v>
      </c>
    </row>
    <row r="1763" spans="2:65" s="1" customFormat="1" ht="16.5" customHeight="1">
      <c r="B1763" s="41"/>
      <c r="C1763" s="203" t="s">
        <v>2903</v>
      </c>
      <c r="D1763" s="203" t="s">
        <v>212</v>
      </c>
      <c r="E1763" s="204" t="s">
        <v>2904</v>
      </c>
      <c r="F1763" s="205" t="s">
        <v>2905</v>
      </c>
      <c r="G1763" s="206" t="s">
        <v>215</v>
      </c>
      <c r="H1763" s="207">
        <v>1</v>
      </c>
      <c r="I1763" s="208"/>
      <c r="J1763" s="209">
        <f t="shared" si="20"/>
        <v>0</v>
      </c>
      <c r="K1763" s="205" t="s">
        <v>216</v>
      </c>
      <c r="L1763" s="61"/>
      <c r="M1763" s="210" t="s">
        <v>21</v>
      </c>
      <c r="N1763" s="211" t="s">
        <v>42</v>
      </c>
      <c r="O1763" s="42"/>
      <c r="P1763" s="212">
        <f t="shared" si="21"/>
        <v>0</v>
      </c>
      <c r="Q1763" s="212">
        <v>0</v>
      </c>
      <c r="R1763" s="212">
        <f t="shared" si="22"/>
        <v>0</v>
      </c>
      <c r="S1763" s="212">
        <v>0</v>
      </c>
      <c r="T1763" s="213">
        <f t="shared" si="23"/>
        <v>0</v>
      </c>
      <c r="AR1763" s="25" t="s">
        <v>291</v>
      </c>
      <c r="AT1763" s="25" t="s">
        <v>212</v>
      </c>
      <c r="AU1763" s="25" t="s">
        <v>80</v>
      </c>
      <c r="AY1763" s="25" t="s">
        <v>210</v>
      </c>
      <c r="BE1763" s="214">
        <f t="shared" si="24"/>
        <v>0</v>
      </c>
      <c r="BF1763" s="214">
        <f t="shared" si="25"/>
        <v>0</v>
      </c>
      <c r="BG1763" s="214">
        <f t="shared" si="26"/>
        <v>0</v>
      </c>
      <c r="BH1763" s="214">
        <f t="shared" si="27"/>
        <v>0</v>
      </c>
      <c r="BI1763" s="214">
        <f t="shared" si="28"/>
        <v>0</v>
      </c>
      <c r="BJ1763" s="25" t="s">
        <v>78</v>
      </c>
      <c r="BK1763" s="214">
        <f t="shared" si="29"/>
        <v>0</v>
      </c>
      <c r="BL1763" s="25" t="s">
        <v>291</v>
      </c>
      <c r="BM1763" s="25" t="s">
        <v>2906</v>
      </c>
    </row>
    <row r="1764" spans="2:65" s="1" customFormat="1" ht="16.5" customHeight="1">
      <c r="B1764" s="41"/>
      <c r="C1764" s="238" t="s">
        <v>2907</v>
      </c>
      <c r="D1764" s="238" t="s">
        <v>302</v>
      </c>
      <c r="E1764" s="239" t="s">
        <v>2908</v>
      </c>
      <c r="F1764" s="240" t="s">
        <v>2909</v>
      </c>
      <c r="G1764" s="241" t="s">
        <v>215</v>
      </c>
      <c r="H1764" s="242">
        <v>1</v>
      </c>
      <c r="I1764" s="243"/>
      <c r="J1764" s="244">
        <f t="shared" si="20"/>
        <v>0</v>
      </c>
      <c r="K1764" s="240" t="s">
        <v>762</v>
      </c>
      <c r="L1764" s="245"/>
      <c r="M1764" s="246" t="s">
        <v>21</v>
      </c>
      <c r="N1764" s="247" t="s">
        <v>42</v>
      </c>
      <c r="O1764" s="42"/>
      <c r="P1764" s="212">
        <f t="shared" si="21"/>
        <v>0</v>
      </c>
      <c r="Q1764" s="212">
        <v>0.009</v>
      </c>
      <c r="R1764" s="212">
        <f t="shared" si="22"/>
        <v>0.009</v>
      </c>
      <c r="S1764" s="212">
        <v>0</v>
      </c>
      <c r="T1764" s="213">
        <f t="shared" si="23"/>
        <v>0</v>
      </c>
      <c r="AR1764" s="25" t="s">
        <v>372</v>
      </c>
      <c r="AT1764" s="25" t="s">
        <v>302</v>
      </c>
      <c r="AU1764" s="25" t="s">
        <v>80</v>
      </c>
      <c r="AY1764" s="25" t="s">
        <v>210</v>
      </c>
      <c r="BE1764" s="214">
        <f t="shared" si="24"/>
        <v>0</v>
      </c>
      <c r="BF1764" s="214">
        <f t="shared" si="25"/>
        <v>0</v>
      </c>
      <c r="BG1764" s="214">
        <f t="shared" si="26"/>
        <v>0</v>
      </c>
      <c r="BH1764" s="214">
        <f t="shared" si="27"/>
        <v>0</v>
      </c>
      <c r="BI1764" s="214">
        <f t="shared" si="28"/>
        <v>0</v>
      </c>
      <c r="BJ1764" s="25" t="s">
        <v>78</v>
      </c>
      <c r="BK1764" s="214">
        <f t="shared" si="29"/>
        <v>0</v>
      </c>
      <c r="BL1764" s="25" t="s">
        <v>291</v>
      </c>
      <c r="BM1764" s="25" t="s">
        <v>2910</v>
      </c>
    </row>
    <row r="1765" spans="2:65" s="1" customFormat="1" ht="25.5" customHeight="1">
      <c r="B1765" s="41"/>
      <c r="C1765" s="203" t="s">
        <v>2911</v>
      </c>
      <c r="D1765" s="203" t="s">
        <v>212</v>
      </c>
      <c r="E1765" s="204" t="s">
        <v>2912</v>
      </c>
      <c r="F1765" s="205" t="s">
        <v>2913</v>
      </c>
      <c r="G1765" s="206" t="s">
        <v>345</v>
      </c>
      <c r="H1765" s="207">
        <v>26</v>
      </c>
      <c r="I1765" s="208"/>
      <c r="J1765" s="209">
        <f t="shared" si="20"/>
        <v>0</v>
      </c>
      <c r="K1765" s="205" t="s">
        <v>216</v>
      </c>
      <c r="L1765" s="61"/>
      <c r="M1765" s="210" t="s">
        <v>21</v>
      </c>
      <c r="N1765" s="211" t="s">
        <v>42</v>
      </c>
      <c r="O1765" s="42"/>
      <c r="P1765" s="212">
        <f t="shared" si="21"/>
        <v>0</v>
      </c>
      <c r="Q1765" s="212">
        <v>0.00198</v>
      </c>
      <c r="R1765" s="212">
        <f t="shared" si="22"/>
        <v>0.05148</v>
      </c>
      <c r="S1765" s="212">
        <v>0</v>
      </c>
      <c r="T1765" s="213">
        <f t="shared" si="23"/>
        <v>0</v>
      </c>
      <c r="AR1765" s="25" t="s">
        <v>291</v>
      </c>
      <c r="AT1765" s="25" t="s">
        <v>212</v>
      </c>
      <c r="AU1765" s="25" t="s">
        <v>80</v>
      </c>
      <c r="AY1765" s="25" t="s">
        <v>210</v>
      </c>
      <c r="BE1765" s="214">
        <f t="shared" si="24"/>
        <v>0</v>
      </c>
      <c r="BF1765" s="214">
        <f t="shared" si="25"/>
        <v>0</v>
      </c>
      <c r="BG1765" s="214">
        <f t="shared" si="26"/>
        <v>0</v>
      </c>
      <c r="BH1765" s="214">
        <f t="shared" si="27"/>
        <v>0</v>
      </c>
      <c r="BI1765" s="214">
        <f t="shared" si="28"/>
        <v>0</v>
      </c>
      <c r="BJ1765" s="25" t="s">
        <v>78</v>
      </c>
      <c r="BK1765" s="214">
        <f t="shared" si="29"/>
        <v>0</v>
      </c>
      <c r="BL1765" s="25" t="s">
        <v>291</v>
      </c>
      <c r="BM1765" s="25" t="s">
        <v>2914</v>
      </c>
    </row>
    <row r="1766" spans="2:65" s="1" customFormat="1" ht="25.5" customHeight="1">
      <c r="B1766" s="41"/>
      <c r="C1766" s="203" t="s">
        <v>2915</v>
      </c>
      <c r="D1766" s="203" t="s">
        <v>212</v>
      </c>
      <c r="E1766" s="204" t="s">
        <v>2916</v>
      </c>
      <c r="F1766" s="205" t="s">
        <v>2917</v>
      </c>
      <c r="G1766" s="206" t="s">
        <v>345</v>
      </c>
      <c r="H1766" s="207">
        <v>44.12</v>
      </c>
      <c r="I1766" s="208"/>
      <c r="J1766" s="209">
        <f t="shared" si="20"/>
        <v>0</v>
      </c>
      <c r="K1766" s="205" t="s">
        <v>216</v>
      </c>
      <c r="L1766" s="61"/>
      <c r="M1766" s="210" t="s">
        <v>21</v>
      </c>
      <c r="N1766" s="211" t="s">
        <v>42</v>
      </c>
      <c r="O1766" s="42"/>
      <c r="P1766" s="212">
        <f t="shared" si="21"/>
        <v>0</v>
      </c>
      <c r="Q1766" s="212">
        <v>0.00298</v>
      </c>
      <c r="R1766" s="212">
        <f t="shared" si="22"/>
        <v>0.1314776</v>
      </c>
      <c r="S1766" s="212">
        <v>0</v>
      </c>
      <c r="T1766" s="213">
        <f t="shared" si="23"/>
        <v>0</v>
      </c>
      <c r="AR1766" s="25" t="s">
        <v>291</v>
      </c>
      <c r="AT1766" s="25" t="s">
        <v>212</v>
      </c>
      <c r="AU1766" s="25" t="s">
        <v>80</v>
      </c>
      <c r="AY1766" s="25" t="s">
        <v>210</v>
      </c>
      <c r="BE1766" s="214">
        <f t="shared" si="24"/>
        <v>0</v>
      </c>
      <c r="BF1766" s="214">
        <f t="shared" si="25"/>
        <v>0</v>
      </c>
      <c r="BG1766" s="214">
        <f t="shared" si="26"/>
        <v>0</v>
      </c>
      <c r="BH1766" s="214">
        <f t="shared" si="27"/>
        <v>0</v>
      </c>
      <c r="BI1766" s="214">
        <f t="shared" si="28"/>
        <v>0</v>
      </c>
      <c r="BJ1766" s="25" t="s">
        <v>78</v>
      </c>
      <c r="BK1766" s="214">
        <f t="shared" si="29"/>
        <v>0</v>
      </c>
      <c r="BL1766" s="25" t="s">
        <v>291</v>
      </c>
      <c r="BM1766" s="25" t="s">
        <v>2918</v>
      </c>
    </row>
    <row r="1767" spans="2:65" s="1" customFormat="1" ht="16.5" customHeight="1">
      <c r="B1767" s="41"/>
      <c r="C1767" s="203" t="s">
        <v>2919</v>
      </c>
      <c r="D1767" s="203" t="s">
        <v>212</v>
      </c>
      <c r="E1767" s="204" t="s">
        <v>2920</v>
      </c>
      <c r="F1767" s="205" t="s">
        <v>2921</v>
      </c>
      <c r="G1767" s="206" t="s">
        <v>345</v>
      </c>
      <c r="H1767" s="207">
        <v>30.61</v>
      </c>
      <c r="I1767" s="208"/>
      <c r="J1767" s="209">
        <f t="shared" si="20"/>
        <v>0</v>
      </c>
      <c r="K1767" s="205" t="s">
        <v>216</v>
      </c>
      <c r="L1767" s="61"/>
      <c r="M1767" s="210" t="s">
        <v>21</v>
      </c>
      <c r="N1767" s="211" t="s">
        <v>42</v>
      </c>
      <c r="O1767" s="42"/>
      <c r="P1767" s="212">
        <f t="shared" si="21"/>
        <v>0</v>
      </c>
      <c r="Q1767" s="212">
        <v>0.00201</v>
      </c>
      <c r="R1767" s="212">
        <f t="shared" si="22"/>
        <v>0.0615261</v>
      </c>
      <c r="S1767" s="212">
        <v>0</v>
      </c>
      <c r="T1767" s="213">
        <f t="shared" si="23"/>
        <v>0</v>
      </c>
      <c r="AR1767" s="25" t="s">
        <v>291</v>
      </c>
      <c r="AT1767" s="25" t="s">
        <v>212</v>
      </c>
      <c r="AU1767" s="25" t="s">
        <v>80</v>
      </c>
      <c r="AY1767" s="25" t="s">
        <v>210</v>
      </c>
      <c r="BE1767" s="214">
        <f t="shared" si="24"/>
        <v>0</v>
      </c>
      <c r="BF1767" s="214">
        <f t="shared" si="25"/>
        <v>0</v>
      </c>
      <c r="BG1767" s="214">
        <f t="shared" si="26"/>
        <v>0</v>
      </c>
      <c r="BH1767" s="214">
        <f t="shared" si="27"/>
        <v>0</v>
      </c>
      <c r="BI1767" s="214">
        <f t="shared" si="28"/>
        <v>0</v>
      </c>
      <c r="BJ1767" s="25" t="s">
        <v>78</v>
      </c>
      <c r="BK1767" s="214">
        <f t="shared" si="29"/>
        <v>0</v>
      </c>
      <c r="BL1767" s="25" t="s">
        <v>291</v>
      </c>
      <c r="BM1767" s="25" t="s">
        <v>2922</v>
      </c>
    </row>
    <row r="1768" spans="2:51" s="12" customFormat="1" ht="13.5">
      <c r="B1768" s="215"/>
      <c r="C1768" s="216"/>
      <c r="D1768" s="217" t="s">
        <v>219</v>
      </c>
      <c r="E1768" s="218" t="s">
        <v>21</v>
      </c>
      <c r="F1768" s="219" t="s">
        <v>2923</v>
      </c>
      <c r="G1768" s="216"/>
      <c r="H1768" s="220">
        <v>30.61</v>
      </c>
      <c r="I1768" s="221"/>
      <c r="J1768" s="216"/>
      <c r="K1768" s="216"/>
      <c r="L1768" s="222"/>
      <c r="M1768" s="223"/>
      <c r="N1768" s="224"/>
      <c r="O1768" s="224"/>
      <c r="P1768" s="224"/>
      <c r="Q1768" s="224"/>
      <c r="R1768" s="224"/>
      <c r="S1768" s="224"/>
      <c r="T1768" s="225"/>
      <c r="AT1768" s="226" t="s">
        <v>219</v>
      </c>
      <c r="AU1768" s="226" t="s">
        <v>80</v>
      </c>
      <c r="AV1768" s="12" t="s">
        <v>80</v>
      </c>
      <c r="AW1768" s="12" t="s">
        <v>35</v>
      </c>
      <c r="AX1768" s="12" t="s">
        <v>78</v>
      </c>
      <c r="AY1768" s="226" t="s">
        <v>210</v>
      </c>
    </row>
    <row r="1769" spans="2:65" s="1" customFormat="1" ht="25.5" customHeight="1">
      <c r="B1769" s="41"/>
      <c r="C1769" s="203" t="s">
        <v>2924</v>
      </c>
      <c r="D1769" s="203" t="s">
        <v>212</v>
      </c>
      <c r="E1769" s="204" t="s">
        <v>2925</v>
      </c>
      <c r="F1769" s="205" t="s">
        <v>2926</v>
      </c>
      <c r="G1769" s="206" t="s">
        <v>345</v>
      </c>
      <c r="H1769" s="207">
        <v>43</v>
      </c>
      <c r="I1769" s="208"/>
      <c r="J1769" s="209">
        <f>ROUND(I1769*H1769,2)</f>
        <v>0</v>
      </c>
      <c r="K1769" s="205" t="s">
        <v>216</v>
      </c>
      <c r="L1769" s="61"/>
      <c r="M1769" s="210" t="s">
        <v>21</v>
      </c>
      <c r="N1769" s="211" t="s">
        <v>42</v>
      </c>
      <c r="O1769" s="42"/>
      <c r="P1769" s="212">
        <f>O1769*H1769</f>
        <v>0</v>
      </c>
      <c r="Q1769" s="212">
        <v>0.00198</v>
      </c>
      <c r="R1769" s="212">
        <f>Q1769*H1769</f>
        <v>0.08514</v>
      </c>
      <c r="S1769" s="212">
        <v>0</v>
      </c>
      <c r="T1769" s="213">
        <f>S1769*H1769</f>
        <v>0</v>
      </c>
      <c r="AR1769" s="25" t="s">
        <v>291</v>
      </c>
      <c r="AT1769" s="25" t="s">
        <v>212</v>
      </c>
      <c r="AU1769" s="25" t="s">
        <v>80</v>
      </c>
      <c r="AY1769" s="25" t="s">
        <v>210</v>
      </c>
      <c r="BE1769" s="214">
        <f>IF(N1769="základní",J1769,0)</f>
        <v>0</v>
      </c>
      <c r="BF1769" s="214">
        <f>IF(N1769="snížená",J1769,0)</f>
        <v>0</v>
      </c>
      <c r="BG1769" s="214">
        <f>IF(N1769="zákl. přenesená",J1769,0)</f>
        <v>0</v>
      </c>
      <c r="BH1769" s="214">
        <f>IF(N1769="sníž. přenesená",J1769,0)</f>
        <v>0</v>
      </c>
      <c r="BI1769" s="214">
        <f>IF(N1769="nulová",J1769,0)</f>
        <v>0</v>
      </c>
      <c r="BJ1769" s="25" t="s">
        <v>78</v>
      </c>
      <c r="BK1769" s="214">
        <f>ROUND(I1769*H1769,2)</f>
        <v>0</v>
      </c>
      <c r="BL1769" s="25" t="s">
        <v>291</v>
      </c>
      <c r="BM1769" s="25" t="s">
        <v>2927</v>
      </c>
    </row>
    <row r="1770" spans="2:51" s="12" customFormat="1" ht="13.5">
      <c r="B1770" s="215"/>
      <c r="C1770" s="216"/>
      <c r="D1770" s="217" t="s">
        <v>219</v>
      </c>
      <c r="E1770" s="218" t="s">
        <v>21</v>
      </c>
      <c r="F1770" s="219" t="s">
        <v>432</v>
      </c>
      <c r="G1770" s="216"/>
      <c r="H1770" s="220">
        <v>43</v>
      </c>
      <c r="I1770" s="221"/>
      <c r="J1770" s="216"/>
      <c r="K1770" s="216"/>
      <c r="L1770" s="222"/>
      <c r="M1770" s="223"/>
      <c r="N1770" s="224"/>
      <c r="O1770" s="224"/>
      <c r="P1770" s="224"/>
      <c r="Q1770" s="224"/>
      <c r="R1770" s="224"/>
      <c r="S1770" s="224"/>
      <c r="T1770" s="225"/>
      <c r="AT1770" s="226" t="s">
        <v>219</v>
      </c>
      <c r="AU1770" s="226" t="s">
        <v>80</v>
      </c>
      <c r="AV1770" s="12" t="s">
        <v>80</v>
      </c>
      <c r="AW1770" s="12" t="s">
        <v>35</v>
      </c>
      <c r="AX1770" s="12" t="s">
        <v>78</v>
      </c>
      <c r="AY1770" s="226" t="s">
        <v>210</v>
      </c>
    </row>
    <row r="1771" spans="2:65" s="1" customFormat="1" ht="25.5" customHeight="1">
      <c r="B1771" s="41"/>
      <c r="C1771" s="203" t="s">
        <v>2928</v>
      </c>
      <c r="D1771" s="203" t="s">
        <v>212</v>
      </c>
      <c r="E1771" s="204" t="s">
        <v>2929</v>
      </c>
      <c r="F1771" s="205" t="s">
        <v>2930</v>
      </c>
      <c r="G1771" s="206" t="s">
        <v>345</v>
      </c>
      <c r="H1771" s="207">
        <v>1.5</v>
      </c>
      <c r="I1771" s="208"/>
      <c r="J1771" s="209">
        <f>ROUND(I1771*H1771,2)</f>
        <v>0</v>
      </c>
      <c r="K1771" s="205" t="s">
        <v>216</v>
      </c>
      <c r="L1771" s="61"/>
      <c r="M1771" s="210" t="s">
        <v>21</v>
      </c>
      <c r="N1771" s="211" t="s">
        <v>42</v>
      </c>
      <c r="O1771" s="42"/>
      <c r="P1771" s="212">
        <f>O1771*H1771</f>
        <v>0</v>
      </c>
      <c r="Q1771" s="212">
        <v>0.00512</v>
      </c>
      <c r="R1771" s="212">
        <f>Q1771*H1771</f>
        <v>0.007680000000000001</v>
      </c>
      <c r="S1771" s="212">
        <v>0</v>
      </c>
      <c r="T1771" s="213">
        <f>S1771*H1771</f>
        <v>0</v>
      </c>
      <c r="AR1771" s="25" t="s">
        <v>291</v>
      </c>
      <c r="AT1771" s="25" t="s">
        <v>212</v>
      </c>
      <c r="AU1771" s="25" t="s">
        <v>80</v>
      </c>
      <c r="AY1771" s="25" t="s">
        <v>210</v>
      </c>
      <c r="BE1771" s="214">
        <f>IF(N1771="základní",J1771,0)</f>
        <v>0</v>
      </c>
      <c r="BF1771" s="214">
        <f>IF(N1771="snížená",J1771,0)</f>
        <v>0</v>
      </c>
      <c r="BG1771" s="214">
        <f>IF(N1771="zákl. přenesená",J1771,0)</f>
        <v>0</v>
      </c>
      <c r="BH1771" s="214">
        <f>IF(N1771="sníž. přenesená",J1771,0)</f>
        <v>0</v>
      </c>
      <c r="BI1771" s="214">
        <f>IF(N1771="nulová",J1771,0)</f>
        <v>0</v>
      </c>
      <c r="BJ1771" s="25" t="s">
        <v>78</v>
      </c>
      <c r="BK1771" s="214">
        <f>ROUND(I1771*H1771,2)</f>
        <v>0</v>
      </c>
      <c r="BL1771" s="25" t="s">
        <v>291</v>
      </c>
      <c r="BM1771" s="25" t="s">
        <v>2931</v>
      </c>
    </row>
    <row r="1772" spans="2:51" s="12" customFormat="1" ht="13.5">
      <c r="B1772" s="215"/>
      <c r="C1772" s="216"/>
      <c r="D1772" s="217" t="s">
        <v>219</v>
      </c>
      <c r="E1772" s="218" t="s">
        <v>21</v>
      </c>
      <c r="F1772" s="219" t="s">
        <v>2932</v>
      </c>
      <c r="G1772" s="216"/>
      <c r="H1772" s="220">
        <v>1.5</v>
      </c>
      <c r="I1772" s="221"/>
      <c r="J1772" s="216"/>
      <c r="K1772" s="216"/>
      <c r="L1772" s="222"/>
      <c r="M1772" s="223"/>
      <c r="N1772" s="224"/>
      <c r="O1772" s="224"/>
      <c r="P1772" s="224"/>
      <c r="Q1772" s="224"/>
      <c r="R1772" s="224"/>
      <c r="S1772" s="224"/>
      <c r="T1772" s="225"/>
      <c r="AT1772" s="226" t="s">
        <v>219</v>
      </c>
      <c r="AU1772" s="226" t="s">
        <v>80</v>
      </c>
      <c r="AV1772" s="12" t="s">
        <v>80</v>
      </c>
      <c r="AW1772" s="12" t="s">
        <v>35</v>
      </c>
      <c r="AX1772" s="12" t="s">
        <v>78</v>
      </c>
      <c r="AY1772" s="226" t="s">
        <v>210</v>
      </c>
    </row>
    <row r="1773" spans="2:65" s="1" customFormat="1" ht="25.5" customHeight="1">
      <c r="B1773" s="41"/>
      <c r="C1773" s="203" t="s">
        <v>2933</v>
      </c>
      <c r="D1773" s="203" t="s">
        <v>212</v>
      </c>
      <c r="E1773" s="204" t="s">
        <v>2934</v>
      </c>
      <c r="F1773" s="205" t="s">
        <v>2935</v>
      </c>
      <c r="G1773" s="206" t="s">
        <v>345</v>
      </c>
      <c r="H1773" s="207">
        <v>54.462</v>
      </c>
      <c r="I1773" s="208"/>
      <c r="J1773" s="209">
        <f>ROUND(I1773*H1773,2)</f>
        <v>0</v>
      </c>
      <c r="K1773" s="205" t="s">
        <v>21</v>
      </c>
      <c r="L1773" s="61"/>
      <c r="M1773" s="210" t="s">
        <v>21</v>
      </c>
      <c r="N1773" s="211" t="s">
        <v>42</v>
      </c>
      <c r="O1773" s="42"/>
      <c r="P1773" s="212">
        <f>O1773*H1773</f>
        <v>0</v>
      </c>
      <c r="Q1773" s="212">
        <v>0.00257</v>
      </c>
      <c r="R1773" s="212">
        <f>Q1773*H1773</f>
        <v>0.13996734</v>
      </c>
      <c r="S1773" s="212">
        <v>0</v>
      </c>
      <c r="T1773" s="213">
        <f>S1773*H1773</f>
        <v>0</v>
      </c>
      <c r="AR1773" s="25" t="s">
        <v>291</v>
      </c>
      <c r="AT1773" s="25" t="s">
        <v>212</v>
      </c>
      <c r="AU1773" s="25" t="s">
        <v>80</v>
      </c>
      <c r="AY1773" s="25" t="s">
        <v>210</v>
      </c>
      <c r="BE1773" s="214">
        <f>IF(N1773="základní",J1773,0)</f>
        <v>0</v>
      </c>
      <c r="BF1773" s="214">
        <f>IF(N1773="snížená",J1773,0)</f>
        <v>0</v>
      </c>
      <c r="BG1773" s="214">
        <f>IF(N1773="zákl. přenesená",J1773,0)</f>
        <v>0</v>
      </c>
      <c r="BH1773" s="214">
        <f>IF(N1773="sníž. přenesená",J1773,0)</f>
        <v>0</v>
      </c>
      <c r="BI1773" s="214">
        <f>IF(N1773="nulová",J1773,0)</f>
        <v>0</v>
      </c>
      <c r="BJ1773" s="25" t="s">
        <v>78</v>
      </c>
      <c r="BK1773" s="214">
        <f>ROUND(I1773*H1773,2)</f>
        <v>0</v>
      </c>
      <c r="BL1773" s="25" t="s">
        <v>291</v>
      </c>
      <c r="BM1773" s="25" t="s">
        <v>2936</v>
      </c>
    </row>
    <row r="1774" spans="2:51" s="12" customFormat="1" ht="13.5">
      <c r="B1774" s="215"/>
      <c r="C1774" s="216"/>
      <c r="D1774" s="217" t="s">
        <v>219</v>
      </c>
      <c r="E1774" s="218" t="s">
        <v>21</v>
      </c>
      <c r="F1774" s="219" t="s">
        <v>2937</v>
      </c>
      <c r="G1774" s="216"/>
      <c r="H1774" s="220">
        <v>54.462</v>
      </c>
      <c r="I1774" s="221"/>
      <c r="J1774" s="216"/>
      <c r="K1774" s="216"/>
      <c r="L1774" s="222"/>
      <c r="M1774" s="223"/>
      <c r="N1774" s="224"/>
      <c r="O1774" s="224"/>
      <c r="P1774" s="224"/>
      <c r="Q1774" s="224"/>
      <c r="R1774" s="224"/>
      <c r="S1774" s="224"/>
      <c r="T1774" s="225"/>
      <c r="AT1774" s="226" t="s">
        <v>219</v>
      </c>
      <c r="AU1774" s="226" t="s">
        <v>80</v>
      </c>
      <c r="AV1774" s="12" t="s">
        <v>80</v>
      </c>
      <c r="AW1774" s="12" t="s">
        <v>35</v>
      </c>
      <c r="AX1774" s="12" t="s">
        <v>78</v>
      </c>
      <c r="AY1774" s="226" t="s">
        <v>210</v>
      </c>
    </row>
    <row r="1775" spans="2:65" s="1" customFormat="1" ht="25.5" customHeight="1">
      <c r="B1775" s="41"/>
      <c r="C1775" s="203" t="s">
        <v>2938</v>
      </c>
      <c r="D1775" s="203" t="s">
        <v>212</v>
      </c>
      <c r="E1775" s="204" t="s">
        <v>2939</v>
      </c>
      <c r="F1775" s="205" t="s">
        <v>2940</v>
      </c>
      <c r="G1775" s="206" t="s">
        <v>215</v>
      </c>
      <c r="H1775" s="207">
        <v>10</v>
      </c>
      <c r="I1775" s="208"/>
      <c r="J1775" s="209">
        <f>ROUND(I1775*H1775,2)</f>
        <v>0</v>
      </c>
      <c r="K1775" s="205" t="s">
        <v>216</v>
      </c>
      <c r="L1775" s="61"/>
      <c r="M1775" s="210" t="s">
        <v>21</v>
      </c>
      <c r="N1775" s="211" t="s">
        <v>42</v>
      </c>
      <c r="O1775" s="42"/>
      <c r="P1775" s="212">
        <f>O1775*H1775</f>
        <v>0</v>
      </c>
      <c r="Q1775" s="212">
        <v>0</v>
      </c>
      <c r="R1775" s="212">
        <f>Q1775*H1775</f>
        <v>0</v>
      </c>
      <c r="S1775" s="212">
        <v>0</v>
      </c>
      <c r="T1775" s="213">
        <f>S1775*H1775</f>
        <v>0</v>
      </c>
      <c r="AR1775" s="25" t="s">
        <v>291</v>
      </c>
      <c r="AT1775" s="25" t="s">
        <v>212</v>
      </c>
      <c r="AU1775" s="25" t="s">
        <v>80</v>
      </c>
      <c r="AY1775" s="25" t="s">
        <v>210</v>
      </c>
      <c r="BE1775" s="214">
        <f>IF(N1775="základní",J1775,0)</f>
        <v>0</v>
      </c>
      <c r="BF1775" s="214">
        <f>IF(N1775="snížená",J1775,0)</f>
        <v>0</v>
      </c>
      <c r="BG1775" s="214">
        <f>IF(N1775="zákl. přenesená",J1775,0)</f>
        <v>0</v>
      </c>
      <c r="BH1775" s="214">
        <f>IF(N1775="sníž. přenesená",J1775,0)</f>
        <v>0</v>
      </c>
      <c r="BI1775" s="214">
        <f>IF(N1775="nulová",J1775,0)</f>
        <v>0</v>
      </c>
      <c r="BJ1775" s="25" t="s">
        <v>78</v>
      </c>
      <c r="BK1775" s="214">
        <f>ROUND(I1775*H1775,2)</f>
        <v>0</v>
      </c>
      <c r="BL1775" s="25" t="s">
        <v>291</v>
      </c>
      <c r="BM1775" s="25" t="s">
        <v>2941</v>
      </c>
    </row>
    <row r="1776" spans="2:65" s="1" customFormat="1" ht="25.5" customHeight="1">
      <c r="B1776" s="41"/>
      <c r="C1776" s="203" t="s">
        <v>2942</v>
      </c>
      <c r="D1776" s="203" t="s">
        <v>212</v>
      </c>
      <c r="E1776" s="204" t="s">
        <v>2943</v>
      </c>
      <c r="F1776" s="205" t="s">
        <v>2944</v>
      </c>
      <c r="G1776" s="206" t="s">
        <v>215</v>
      </c>
      <c r="H1776" s="207">
        <v>2</v>
      </c>
      <c r="I1776" s="208"/>
      <c r="J1776" s="209">
        <f>ROUND(I1776*H1776,2)</f>
        <v>0</v>
      </c>
      <c r="K1776" s="205" t="s">
        <v>21</v>
      </c>
      <c r="L1776" s="61"/>
      <c r="M1776" s="210" t="s">
        <v>21</v>
      </c>
      <c r="N1776" s="211" t="s">
        <v>42</v>
      </c>
      <c r="O1776" s="42"/>
      <c r="P1776" s="212">
        <f>O1776*H1776</f>
        <v>0</v>
      </c>
      <c r="Q1776" s="212">
        <v>0</v>
      </c>
      <c r="R1776" s="212">
        <f>Q1776*H1776</f>
        <v>0</v>
      </c>
      <c r="S1776" s="212">
        <v>0</v>
      </c>
      <c r="T1776" s="213">
        <f>S1776*H1776</f>
        <v>0</v>
      </c>
      <c r="AR1776" s="25" t="s">
        <v>291</v>
      </c>
      <c r="AT1776" s="25" t="s">
        <v>212</v>
      </c>
      <c r="AU1776" s="25" t="s">
        <v>80</v>
      </c>
      <c r="AY1776" s="25" t="s">
        <v>210</v>
      </c>
      <c r="BE1776" s="214">
        <f>IF(N1776="základní",J1776,0)</f>
        <v>0</v>
      </c>
      <c r="BF1776" s="214">
        <f>IF(N1776="snížená",J1776,0)</f>
        <v>0</v>
      </c>
      <c r="BG1776" s="214">
        <f>IF(N1776="zákl. přenesená",J1776,0)</f>
        <v>0</v>
      </c>
      <c r="BH1776" s="214">
        <f>IF(N1776="sníž. přenesená",J1776,0)</f>
        <v>0</v>
      </c>
      <c r="BI1776" s="214">
        <f>IF(N1776="nulová",J1776,0)</f>
        <v>0</v>
      </c>
      <c r="BJ1776" s="25" t="s">
        <v>78</v>
      </c>
      <c r="BK1776" s="214">
        <f>ROUND(I1776*H1776,2)</f>
        <v>0</v>
      </c>
      <c r="BL1776" s="25" t="s">
        <v>291</v>
      </c>
      <c r="BM1776" s="25" t="s">
        <v>2945</v>
      </c>
    </row>
    <row r="1777" spans="2:51" s="12" customFormat="1" ht="13.5">
      <c r="B1777" s="215"/>
      <c r="C1777" s="216"/>
      <c r="D1777" s="217" t="s">
        <v>219</v>
      </c>
      <c r="E1777" s="218" t="s">
        <v>21</v>
      </c>
      <c r="F1777" s="219" t="s">
        <v>2946</v>
      </c>
      <c r="G1777" s="216"/>
      <c r="H1777" s="220">
        <v>2</v>
      </c>
      <c r="I1777" s="221"/>
      <c r="J1777" s="216"/>
      <c r="K1777" s="216"/>
      <c r="L1777" s="222"/>
      <c r="M1777" s="223"/>
      <c r="N1777" s="224"/>
      <c r="O1777" s="224"/>
      <c r="P1777" s="224"/>
      <c r="Q1777" s="224"/>
      <c r="R1777" s="224"/>
      <c r="S1777" s="224"/>
      <c r="T1777" s="225"/>
      <c r="AT1777" s="226" t="s">
        <v>219</v>
      </c>
      <c r="AU1777" s="226" t="s">
        <v>80</v>
      </c>
      <c r="AV1777" s="12" t="s">
        <v>80</v>
      </c>
      <c r="AW1777" s="12" t="s">
        <v>35</v>
      </c>
      <c r="AX1777" s="12" t="s">
        <v>78</v>
      </c>
      <c r="AY1777" s="226" t="s">
        <v>210</v>
      </c>
    </row>
    <row r="1778" spans="2:65" s="1" customFormat="1" ht="25.5" customHeight="1">
      <c r="B1778" s="41"/>
      <c r="C1778" s="203" t="s">
        <v>2947</v>
      </c>
      <c r="D1778" s="203" t="s">
        <v>212</v>
      </c>
      <c r="E1778" s="204" t="s">
        <v>2948</v>
      </c>
      <c r="F1778" s="205" t="s">
        <v>2949</v>
      </c>
      <c r="G1778" s="206" t="s">
        <v>345</v>
      </c>
      <c r="H1778" s="207">
        <v>44.12</v>
      </c>
      <c r="I1778" s="208"/>
      <c r="J1778" s="209">
        <f>ROUND(I1778*H1778,2)</f>
        <v>0</v>
      </c>
      <c r="K1778" s="205" t="s">
        <v>21</v>
      </c>
      <c r="L1778" s="61"/>
      <c r="M1778" s="210" t="s">
        <v>21</v>
      </c>
      <c r="N1778" s="211" t="s">
        <v>42</v>
      </c>
      <c r="O1778" s="42"/>
      <c r="P1778" s="212">
        <f>O1778*H1778</f>
        <v>0</v>
      </c>
      <c r="Q1778" s="212">
        <v>0.00736</v>
      </c>
      <c r="R1778" s="212">
        <f>Q1778*H1778</f>
        <v>0.3247232</v>
      </c>
      <c r="S1778" s="212">
        <v>0</v>
      </c>
      <c r="T1778" s="213">
        <f>S1778*H1778</f>
        <v>0</v>
      </c>
      <c r="AR1778" s="25" t="s">
        <v>291</v>
      </c>
      <c r="AT1778" s="25" t="s">
        <v>212</v>
      </c>
      <c r="AU1778" s="25" t="s">
        <v>80</v>
      </c>
      <c r="AY1778" s="25" t="s">
        <v>210</v>
      </c>
      <c r="BE1778" s="214">
        <f>IF(N1778="základní",J1778,0)</f>
        <v>0</v>
      </c>
      <c r="BF1778" s="214">
        <f>IF(N1778="snížená",J1778,0)</f>
        <v>0</v>
      </c>
      <c r="BG1778" s="214">
        <f>IF(N1778="zákl. přenesená",J1778,0)</f>
        <v>0</v>
      </c>
      <c r="BH1778" s="214">
        <f>IF(N1778="sníž. přenesená",J1778,0)</f>
        <v>0</v>
      </c>
      <c r="BI1778" s="214">
        <f>IF(N1778="nulová",J1778,0)</f>
        <v>0</v>
      </c>
      <c r="BJ1778" s="25" t="s">
        <v>78</v>
      </c>
      <c r="BK1778" s="214">
        <f>ROUND(I1778*H1778,2)</f>
        <v>0</v>
      </c>
      <c r="BL1778" s="25" t="s">
        <v>291</v>
      </c>
      <c r="BM1778" s="25" t="s">
        <v>2950</v>
      </c>
    </row>
    <row r="1779" spans="2:65" s="1" customFormat="1" ht="25.5" customHeight="1">
      <c r="B1779" s="41"/>
      <c r="C1779" s="203" t="s">
        <v>2951</v>
      </c>
      <c r="D1779" s="203" t="s">
        <v>212</v>
      </c>
      <c r="E1779" s="204" t="s">
        <v>2952</v>
      </c>
      <c r="F1779" s="205" t="s">
        <v>2953</v>
      </c>
      <c r="G1779" s="206" t="s">
        <v>215</v>
      </c>
      <c r="H1779" s="207">
        <v>9</v>
      </c>
      <c r="I1779" s="208"/>
      <c r="J1779" s="209">
        <f>ROUND(I1779*H1779,2)</f>
        <v>0</v>
      </c>
      <c r="K1779" s="205" t="s">
        <v>21</v>
      </c>
      <c r="L1779" s="61"/>
      <c r="M1779" s="210" t="s">
        <v>21</v>
      </c>
      <c r="N1779" s="211" t="s">
        <v>42</v>
      </c>
      <c r="O1779" s="42"/>
      <c r="P1779" s="212">
        <f>O1779*H1779</f>
        <v>0</v>
      </c>
      <c r="Q1779" s="212">
        <v>0.00012</v>
      </c>
      <c r="R1779" s="212">
        <f>Q1779*H1779</f>
        <v>0.00108</v>
      </c>
      <c r="S1779" s="212">
        <v>0</v>
      </c>
      <c r="T1779" s="213">
        <f>S1779*H1779</f>
        <v>0</v>
      </c>
      <c r="AR1779" s="25" t="s">
        <v>291</v>
      </c>
      <c r="AT1779" s="25" t="s">
        <v>212</v>
      </c>
      <c r="AU1779" s="25" t="s">
        <v>80</v>
      </c>
      <c r="AY1779" s="25" t="s">
        <v>210</v>
      </c>
      <c r="BE1779" s="214">
        <f>IF(N1779="základní",J1779,0)</f>
        <v>0</v>
      </c>
      <c r="BF1779" s="214">
        <f>IF(N1779="snížená",J1779,0)</f>
        <v>0</v>
      </c>
      <c r="BG1779" s="214">
        <f>IF(N1779="zákl. přenesená",J1779,0)</f>
        <v>0</v>
      </c>
      <c r="BH1779" s="214">
        <f>IF(N1779="sníž. přenesená",J1779,0)</f>
        <v>0</v>
      </c>
      <c r="BI1779" s="214">
        <f>IF(N1779="nulová",J1779,0)</f>
        <v>0</v>
      </c>
      <c r="BJ1779" s="25" t="s">
        <v>78</v>
      </c>
      <c r="BK1779" s="214">
        <f>ROUND(I1779*H1779,2)</f>
        <v>0</v>
      </c>
      <c r="BL1779" s="25" t="s">
        <v>291</v>
      </c>
      <c r="BM1779" s="25" t="s">
        <v>2954</v>
      </c>
    </row>
    <row r="1780" spans="2:65" s="1" customFormat="1" ht="25.5" customHeight="1">
      <c r="B1780" s="41"/>
      <c r="C1780" s="203" t="s">
        <v>2955</v>
      </c>
      <c r="D1780" s="203" t="s">
        <v>212</v>
      </c>
      <c r="E1780" s="204" t="s">
        <v>2956</v>
      </c>
      <c r="F1780" s="205" t="s">
        <v>2957</v>
      </c>
      <c r="G1780" s="206" t="s">
        <v>345</v>
      </c>
      <c r="H1780" s="207">
        <v>32.2</v>
      </c>
      <c r="I1780" s="208"/>
      <c r="J1780" s="209">
        <f>ROUND(I1780*H1780,2)</f>
        <v>0</v>
      </c>
      <c r="K1780" s="205" t="s">
        <v>216</v>
      </c>
      <c r="L1780" s="61"/>
      <c r="M1780" s="210" t="s">
        <v>21</v>
      </c>
      <c r="N1780" s="211" t="s">
        <v>42</v>
      </c>
      <c r="O1780" s="42"/>
      <c r="P1780" s="212">
        <f>O1780*H1780</f>
        <v>0</v>
      </c>
      <c r="Q1780" s="212">
        <v>0.00289</v>
      </c>
      <c r="R1780" s="212">
        <f>Q1780*H1780</f>
        <v>0.09305800000000002</v>
      </c>
      <c r="S1780" s="212">
        <v>0</v>
      </c>
      <c r="T1780" s="213">
        <f>S1780*H1780</f>
        <v>0</v>
      </c>
      <c r="AR1780" s="25" t="s">
        <v>291</v>
      </c>
      <c r="AT1780" s="25" t="s">
        <v>212</v>
      </c>
      <c r="AU1780" s="25" t="s">
        <v>80</v>
      </c>
      <c r="AY1780" s="25" t="s">
        <v>210</v>
      </c>
      <c r="BE1780" s="214">
        <f>IF(N1780="základní",J1780,0)</f>
        <v>0</v>
      </c>
      <c r="BF1780" s="214">
        <f>IF(N1780="snížená",J1780,0)</f>
        <v>0</v>
      </c>
      <c r="BG1780" s="214">
        <f>IF(N1780="zákl. přenesená",J1780,0)</f>
        <v>0</v>
      </c>
      <c r="BH1780" s="214">
        <f>IF(N1780="sníž. přenesená",J1780,0)</f>
        <v>0</v>
      </c>
      <c r="BI1780" s="214">
        <f>IF(N1780="nulová",J1780,0)</f>
        <v>0</v>
      </c>
      <c r="BJ1780" s="25" t="s">
        <v>78</v>
      </c>
      <c r="BK1780" s="214">
        <f>ROUND(I1780*H1780,2)</f>
        <v>0</v>
      </c>
      <c r="BL1780" s="25" t="s">
        <v>291</v>
      </c>
      <c r="BM1780" s="25" t="s">
        <v>2958</v>
      </c>
    </row>
    <row r="1781" spans="2:65" s="1" customFormat="1" ht="16.5" customHeight="1">
      <c r="B1781" s="41"/>
      <c r="C1781" s="203" t="s">
        <v>2959</v>
      </c>
      <c r="D1781" s="203" t="s">
        <v>212</v>
      </c>
      <c r="E1781" s="204" t="s">
        <v>2960</v>
      </c>
      <c r="F1781" s="205" t="s">
        <v>2961</v>
      </c>
      <c r="G1781" s="206" t="s">
        <v>274</v>
      </c>
      <c r="H1781" s="207">
        <v>2.895</v>
      </c>
      <c r="I1781" s="208"/>
      <c r="J1781" s="209">
        <f>ROUND(I1781*H1781,2)</f>
        <v>0</v>
      </c>
      <c r="K1781" s="205" t="s">
        <v>216</v>
      </c>
      <c r="L1781" s="61"/>
      <c r="M1781" s="210" t="s">
        <v>21</v>
      </c>
      <c r="N1781" s="211" t="s">
        <v>42</v>
      </c>
      <c r="O1781" s="42"/>
      <c r="P1781" s="212">
        <f>O1781*H1781</f>
        <v>0</v>
      </c>
      <c r="Q1781" s="212">
        <v>0</v>
      </c>
      <c r="R1781" s="212">
        <f>Q1781*H1781</f>
        <v>0</v>
      </c>
      <c r="S1781" s="212">
        <v>0</v>
      </c>
      <c r="T1781" s="213">
        <f>S1781*H1781</f>
        <v>0</v>
      </c>
      <c r="AR1781" s="25" t="s">
        <v>291</v>
      </c>
      <c r="AT1781" s="25" t="s">
        <v>212</v>
      </c>
      <c r="AU1781" s="25" t="s">
        <v>80</v>
      </c>
      <c r="AY1781" s="25" t="s">
        <v>210</v>
      </c>
      <c r="BE1781" s="214">
        <f>IF(N1781="základní",J1781,0)</f>
        <v>0</v>
      </c>
      <c r="BF1781" s="214">
        <f>IF(N1781="snížená",J1781,0)</f>
        <v>0</v>
      </c>
      <c r="BG1781" s="214">
        <f>IF(N1781="zákl. přenesená",J1781,0)</f>
        <v>0</v>
      </c>
      <c r="BH1781" s="214">
        <f>IF(N1781="sníž. přenesená",J1781,0)</f>
        <v>0</v>
      </c>
      <c r="BI1781" s="214">
        <f>IF(N1781="nulová",J1781,0)</f>
        <v>0</v>
      </c>
      <c r="BJ1781" s="25" t="s">
        <v>78</v>
      </c>
      <c r="BK1781" s="214">
        <f>ROUND(I1781*H1781,2)</f>
        <v>0</v>
      </c>
      <c r="BL1781" s="25" t="s">
        <v>291</v>
      </c>
      <c r="BM1781" s="25" t="s">
        <v>2962</v>
      </c>
    </row>
    <row r="1782" spans="2:65" s="1" customFormat="1" ht="16.5" customHeight="1">
      <c r="B1782" s="41"/>
      <c r="C1782" s="203" t="s">
        <v>2963</v>
      </c>
      <c r="D1782" s="203" t="s">
        <v>212</v>
      </c>
      <c r="E1782" s="204" t="s">
        <v>2964</v>
      </c>
      <c r="F1782" s="205" t="s">
        <v>2965</v>
      </c>
      <c r="G1782" s="206" t="s">
        <v>274</v>
      </c>
      <c r="H1782" s="207">
        <v>2.895</v>
      </c>
      <c r="I1782" s="208"/>
      <c r="J1782" s="209">
        <f>ROUND(I1782*H1782,2)</f>
        <v>0</v>
      </c>
      <c r="K1782" s="205" t="s">
        <v>216</v>
      </c>
      <c r="L1782" s="61"/>
      <c r="M1782" s="210" t="s">
        <v>21</v>
      </c>
      <c r="N1782" s="211" t="s">
        <v>42</v>
      </c>
      <c r="O1782" s="42"/>
      <c r="P1782" s="212">
        <f>O1782*H1782</f>
        <v>0</v>
      </c>
      <c r="Q1782" s="212">
        <v>0</v>
      </c>
      <c r="R1782" s="212">
        <f>Q1782*H1782</f>
        <v>0</v>
      </c>
      <c r="S1782" s="212">
        <v>0</v>
      </c>
      <c r="T1782" s="213">
        <f>S1782*H1782</f>
        <v>0</v>
      </c>
      <c r="AR1782" s="25" t="s">
        <v>291</v>
      </c>
      <c r="AT1782" s="25" t="s">
        <v>212</v>
      </c>
      <c r="AU1782" s="25" t="s">
        <v>80</v>
      </c>
      <c r="AY1782" s="25" t="s">
        <v>210</v>
      </c>
      <c r="BE1782" s="214">
        <f>IF(N1782="základní",J1782,0)</f>
        <v>0</v>
      </c>
      <c r="BF1782" s="214">
        <f>IF(N1782="snížená",J1782,0)</f>
        <v>0</v>
      </c>
      <c r="BG1782" s="214">
        <f>IF(N1782="zákl. přenesená",J1782,0)</f>
        <v>0</v>
      </c>
      <c r="BH1782" s="214">
        <f>IF(N1782="sníž. přenesená",J1782,0)</f>
        <v>0</v>
      </c>
      <c r="BI1782" s="214">
        <f>IF(N1782="nulová",J1782,0)</f>
        <v>0</v>
      </c>
      <c r="BJ1782" s="25" t="s">
        <v>78</v>
      </c>
      <c r="BK1782" s="214">
        <f>ROUND(I1782*H1782,2)</f>
        <v>0</v>
      </c>
      <c r="BL1782" s="25" t="s">
        <v>291</v>
      </c>
      <c r="BM1782" s="25" t="s">
        <v>2966</v>
      </c>
    </row>
    <row r="1783" spans="2:63" s="11" customFormat="1" ht="29.85" customHeight="1">
      <c r="B1783" s="187"/>
      <c r="C1783" s="188"/>
      <c r="D1783" s="189" t="s">
        <v>70</v>
      </c>
      <c r="E1783" s="201" t="s">
        <v>2967</v>
      </c>
      <c r="F1783" s="201" t="s">
        <v>2968</v>
      </c>
      <c r="G1783" s="188"/>
      <c r="H1783" s="188"/>
      <c r="I1783" s="191"/>
      <c r="J1783" s="202">
        <f>BK1783</f>
        <v>0</v>
      </c>
      <c r="K1783" s="188"/>
      <c r="L1783" s="193"/>
      <c r="M1783" s="194"/>
      <c r="N1783" s="195"/>
      <c r="O1783" s="195"/>
      <c r="P1783" s="196">
        <f>SUM(P1784:P1795)</f>
        <v>0</v>
      </c>
      <c r="Q1783" s="195"/>
      <c r="R1783" s="196">
        <f>SUM(R1784:R1795)</f>
        <v>0.06775802</v>
      </c>
      <c r="S1783" s="195"/>
      <c r="T1783" s="197">
        <f>SUM(T1784:T1795)</f>
        <v>0.039403259999999996</v>
      </c>
      <c r="AR1783" s="198" t="s">
        <v>80</v>
      </c>
      <c r="AT1783" s="199" t="s">
        <v>70</v>
      </c>
      <c r="AU1783" s="199" t="s">
        <v>78</v>
      </c>
      <c r="AY1783" s="198" t="s">
        <v>210</v>
      </c>
      <c r="BK1783" s="200">
        <f>SUM(BK1784:BK1795)</f>
        <v>0</v>
      </c>
    </row>
    <row r="1784" spans="2:65" s="1" customFormat="1" ht="25.5" customHeight="1">
      <c r="B1784" s="41"/>
      <c r="C1784" s="203" t="s">
        <v>2969</v>
      </c>
      <c r="D1784" s="203" t="s">
        <v>212</v>
      </c>
      <c r="E1784" s="204" t="s">
        <v>2970</v>
      </c>
      <c r="F1784" s="205" t="s">
        <v>2971</v>
      </c>
      <c r="G1784" s="206" t="s">
        <v>226</v>
      </c>
      <c r="H1784" s="207">
        <v>279.992</v>
      </c>
      <c r="I1784" s="208"/>
      <c r="J1784" s="209">
        <f>ROUND(I1784*H1784,2)</f>
        <v>0</v>
      </c>
      <c r="K1784" s="205" t="s">
        <v>216</v>
      </c>
      <c r="L1784" s="61"/>
      <c r="M1784" s="210" t="s">
        <v>21</v>
      </c>
      <c r="N1784" s="211" t="s">
        <v>42</v>
      </c>
      <c r="O1784" s="42"/>
      <c r="P1784" s="212">
        <f>O1784*H1784</f>
        <v>0</v>
      </c>
      <c r="Q1784" s="212">
        <v>0</v>
      </c>
      <c r="R1784" s="212">
        <f>Q1784*H1784</f>
        <v>0</v>
      </c>
      <c r="S1784" s="212">
        <v>0</v>
      </c>
      <c r="T1784" s="213">
        <f>S1784*H1784</f>
        <v>0</v>
      </c>
      <c r="AR1784" s="25" t="s">
        <v>291</v>
      </c>
      <c r="AT1784" s="25" t="s">
        <v>212</v>
      </c>
      <c r="AU1784" s="25" t="s">
        <v>80</v>
      </c>
      <c r="AY1784" s="25" t="s">
        <v>210</v>
      </c>
      <c r="BE1784" s="214">
        <f>IF(N1784="základní",J1784,0)</f>
        <v>0</v>
      </c>
      <c r="BF1784" s="214">
        <f>IF(N1784="snížená",J1784,0)</f>
        <v>0</v>
      </c>
      <c r="BG1784" s="214">
        <f>IF(N1784="zákl. přenesená",J1784,0)</f>
        <v>0</v>
      </c>
      <c r="BH1784" s="214">
        <f>IF(N1784="sníž. přenesená",J1784,0)</f>
        <v>0</v>
      </c>
      <c r="BI1784" s="214">
        <f>IF(N1784="nulová",J1784,0)</f>
        <v>0</v>
      </c>
      <c r="BJ1784" s="25" t="s">
        <v>78</v>
      </c>
      <c r="BK1784" s="214">
        <f>ROUND(I1784*H1784,2)</f>
        <v>0</v>
      </c>
      <c r="BL1784" s="25" t="s">
        <v>291</v>
      </c>
      <c r="BM1784" s="25" t="s">
        <v>2972</v>
      </c>
    </row>
    <row r="1785" spans="2:51" s="12" customFormat="1" ht="13.5">
      <c r="B1785" s="215"/>
      <c r="C1785" s="216"/>
      <c r="D1785" s="217" t="s">
        <v>219</v>
      </c>
      <c r="E1785" s="218" t="s">
        <v>21</v>
      </c>
      <c r="F1785" s="219" t="s">
        <v>2973</v>
      </c>
      <c r="G1785" s="216"/>
      <c r="H1785" s="220">
        <v>277.792</v>
      </c>
      <c r="I1785" s="221"/>
      <c r="J1785" s="216"/>
      <c r="K1785" s="216"/>
      <c r="L1785" s="222"/>
      <c r="M1785" s="223"/>
      <c r="N1785" s="224"/>
      <c r="O1785" s="224"/>
      <c r="P1785" s="224"/>
      <c r="Q1785" s="224"/>
      <c r="R1785" s="224"/>
      <c r="S1785" s="224"/>
      <c r="T1785" s="225"/>
      <c r="AT1785" s="226" t="s">
        <v>219</v>
      </c>
      <c r="AU1785" s="226" t="s">
        <v>80</v>
      </c>
      <c r="AV1785" s="12" t="s">
        <v>80</v>
      </c>
      <c r="AW1785" s="12" t="s">
        <v>35</v>
      </c>
      <c r="AX1785" s="12" t="s">
        <v>71</v>
      </c>
      <c r="AY1785" s="226" t="s">
        <v>210</v>
      </c>
    </row>
    <row r="1786" spans="2:51" s="12" customFormat="1" ht="13.5">
      <c r="B1786" s="215"/>
      <c r="C1786" s="216"/>
      <c r="D1786" s="217" t="s">
        <v>219</v>
      </c>
      <c r="E1786" s="218" t="s">
        <v>21</v>
      </c>
      <c r="F1786" s="219" t="s">
        <v>2332</v>
      </c>
      <c r="G1786" s="216"/>
      <c r="H1786" s="220">
        <v>2.2</v>
      </c>
      <c r="I1786" s="221"/>
      <c r="J1786" s="216"/>
      <c r="K1786" s="216"/>
      <c r="L1786" s="222"/>
      <c r="M1786" s="223"/>
      <c r="N1786" s="224"/>
      <c r="O1786" s="224"/>
      <c r="P1786" s="224"/>
      <c r="Q1786" s="224"/>
      <c r="R1786" s="224"/>
      <c r="S1786" s="224"/>
      <c r="T1786" s="225"/>
      <c r="AT1786" s="226" t="s">
        <v>219</v>
      </c>
      <c r="AU1786" s="226" t="s">
        <v>80</v>
      </c>
      <c r="AV1786" s="12" t="s">
        <v>80</v>
      </c>
      <c r="AW1786" s="12" t="s">
        <v>35</v>
      </c>
      <c r="AX1786" s="12" t="s">
        <v>71</v>
      </c>
      <c r="AY1786" s="226" t="s">
        <v>210</v>
      </c>
    </row>
    <row r="1787" spans="2:51" s="13" customFormat="1" ht="13.5">
      <c r="B1787" s="227"/>
      <c r="C1787" s="228"/>
      <c r="D1787" s="217" t="s">
        <v>219</v>
      </c>
      <c r="E1787" s="229" t="s">
        <v>21</v>
      </c>
      <c r="F1787" s="230" t="s">
        <v>240</v>
      </c>
      <c r="G1787" s="228"/>
      <c r="H1787" s="231">
        <v>279.992</v>
      </c>
      <c r="I1787" s="232"/>
      <c r="J1787" s="228"/>
      <c r="K1787" s="228"/>
      <c r="L1787" s="233"/>
      <c r="M1787" s="234"/>
      <c r="N1787" s="235"/>
      <c r="O1787" s="235"/>
      <c r="P1787" s="235"/>
      <c r="Q1787" s="235"/>
      <c r="R1787" s="235"/>
      <c r="S1787" s="235"/>
      <c r="T1787" s="236"/>
      <c r="AT1787" s="237" t="s">
        <v>219</v>
      </c>
      <c r="AU1787" s="237" t="s">
        <v>80</v>
      </c>
      <c r="AV1787" s="13" t="s">
        <v>217</v>
      </c>
      <c r="AW1787" s="13" t="s">
        <v>35</v>
      </c>
      <c r="AX1787" s="13" t="s">
        <v>78</v>
      </c>
      <c r="AY1787" s="237" t="s">
        <v>210</v>
      </c>
    </row>
    <row r="1788" spans="2:65" s="1" customFormat="1" ht="25.5" customHeight="1">
      <c r="B1788" s="41"/>
      <c r="C1788" s="238" t="s">
        <v>2974</v>
      </c>
      <c r="D1788" s="238" t="s">
        <v>302</v>
      </c>
      <c r="E1788" s="239" t="s">
        <v>2975</v>
      </c>
      <c r="F1788" s="240" t="s">
        <v>2976</v>
      </c>
      <c r="G1788" s="241" t="s">
        <v>226</v>
      </c>
      <c r="H1788" s="242">
        <v>307.991</v>
      </c>
      <c r="I1788" s="243"/>
      <c r="J1788" s="244">
        <f>ROUND(I1788*H1788,2)</f>
        <v>0</v>
      </c>
      <c r="K1788" s="240" t="s">
        <v>216</v>
      </c>
      <c r="L1788" s="245"/>
      <c r="M1788" s="246" t="s">
        <v>21</v>
      </c>
      <c r="N1788" s="247" t="s">
        <v>42</v>
      </c>
      <c r="O1788" s="42"/>
      <c r="P1788" s="212">
        <f>O1788*H1788</f>
        <v>0</v>
      </c>
      <c r="Q1788" s="212">
        <v>0.00022</v>
      </c>
      <c r="R1788" s="212">
        <f>Q1788*H1788</f>
        <v>0.06775802</v>
      </c>
      <c r="S1788" s="212">
        <v>0</v>
      </c>
      <c r="T1788" s="213">
        <f>S1788*H1788</f>
        <v>0</v>
      </c>
      <c r="AR1788" s="25" t="s">
        <v>372</v>
      </c>
      <c r="AT1788" s="25" t="s">
        <v>302</v>
      </c>
      <c r="AU1788" s="25" t="s">
        <v>80</v>
      </c>
      <c r="AY1788" s="25" t="s">
        <v>210</v>
      </c>
      <c r="BE1788" s="214">
        <f>IF(N1788="základní",J1788,0)</f>
        <v>0</v>
      </c>
      <c r="BF1788" s="214">
        <f>IF(N1788="snížená",J1788,0)</f>
        <v>0</v>
      </c>
      <c r="BG1788" s="214">
        <f>IF(N1788="zákl. přenesená",J1788,0)</f>
        <v>0</v>
      </c>
      <c r="BH1788" s="214">
        <f>IF(N1788="sníž. přenesená",J1788,0)</f>
        <v>0</v>
      </c>
      <c r="BI1788" s="214">
        <f>IF(N1788="nulová",J1788,0)</f>
        <v>0</v>
      </c>
      <c r="BJ1788" s="25" t="s">
        <v>78</v>
      </c>
      <c r="BK1788" s="214">
        <f>ROUND(I1788*H1788,2)</f>
        <v>0</v>
      </c>
      <c r="BL1788" s="25" t="s">
        <v>291</v>
      </c>
      <c r="BM1788" s="25" t="s">
        <v>2977</v>
      </c>
    </row>
    <row r="1789" spans="2:51" s="12" customFormat="1" ht="13.5">
      <c r="B1789" s="215"/>
      <c r="C1789" s="216"/>
      <c r="D1789" s="217" t="s">
        <v>219</v>
      </c>
      <c r="E1789" s="216"/>
      <c r="F1789" s="219" t="s">
        <v>2978</v>
      </c>
      <c r="G1789" s="216"/>
      <c r="H1789" s="220">
        <v>307.991</v>
      </c>
      <c r="I1789" s="221"/>
      <c r="J1789" s="216"/>
      <c r="K1789" s="216"/>
      <c r="L1789" s="222"/>
      <c r="M1789" s="223"/>
      <c r="N1789" s="224"/>
      <c r="O1789" s="224"/>
      <c r="P1789" s="224"/>
      <c r="Q1789" s="224"/>
      <c r="R1789" s="224"/>
      <c r="S1789" s="224"/>
      <c r="T1789" s="225"/>
      <c r="AT1789" s="226" t="s">
        <v>219</v>
      </c>
      <c r="AU1789" s="226" t="s">
        <v>80</v>
      </c>
      <c r="AV1789" s="12" t="s">
        <v>80</v>
      </c>
      <c r="AW1789" s="12" t="s">
        <v>6</v>
      </c>
      <c r="AX1789" s="12" t="s">
        <v>78</v>
      </c>
      <c r="AY1789" s="226" t="s">
        <v>210</v>
      </c>
    </row>
    <row r="1790" spans="2:65" s="1" customFormat="1" ht="16.5" customHeight="1">
      <c r="B1790" s="41"/>
      <c r="C1790" s="203" t="s">
        <v>2979</v>
      </c>
      <c r="D1790" s="203" t="s">
        <v>212</v>
      </c>
      <c r="E1790" s="204" t="s">
        <v>2980</v>
      </c>
      <c r="F1790" s="205" t="s">
        <v>2981</v>
      </c>
      <c r="G1790" s="206" t="s">
        <v>226</v>
      </c>
      <c r="H1790" s="207">
        <v>303.102</v>
      </c>
      <c r="I1790" s="208"/>
      <c r="J1790" s="209">
        <f>ROUND(I1790*H1790,2)</f>
        <v>0</v>
      </c>
      <c r="K1790" s="205" t="s">
        <v>216</v>
      </c>
      <c r="L1790" s="61"/>
      <c r="M1790" s="210" t="s">
        <v>21</v>
      </c>
      <c r="N1790" s="211" t="s">
        <v>42</v>
      </c>
      <c r="O1790" s="42"/>
      <c r="P1790" s="212">
        <f>O1790*H1790</f>
        <v>0</v>
      </c>
      <c r="Q1790" s="212">
        <v>0</v>
      </c>
      <c r="R1790" s="212">
        <f>Q1790*H1790</f>
        <v>0</v>
      </c>
      <c r="S1790" s="212">
        <v>0.00013</v>
      </c>
      <c r="T1790" s="213">
        <f>S1790*H1790</f>
        <v>0.039403259999999996</v>
      </c>
      <c r="AR1790" s="25" t="s">
        <v>291</v>
      </c>
      <c r="AT1790" s="25" t="s">
        <v>212</v>
      </c>
      <c r="AU1790" s="25" t="s">
        <v>80</v>
      </c>
      <c r="AY1790" s="25" t="s">
        <v>210</v>
      </c>
      <c r="BE1790" s="214">
        <f>IF(N1790="základní",J1790,0)</f>
        <v>0</v>
      </c>
      <c r="BF1790" s="214">
        <f>IF(N1790="snížená",J1790,0)</f>
        <v>0</v>
      </c>
      <c r="BG1790" s="214">
        <f>IF(N1790="zákl. přenesená",J1790,0)</f>
        <v>0</v>
      </c>
      <c r="BH1790" s="214">
        <f>IF(N1790="sníž. přenesená",J1790,0)</f>
        <v>0</v>
      </c>
      <c r="BI1790" s="214">
        <f>IF(N1790="nulová",J1790,0)</f>
        <v>0</v>
      </c>
      <c r="BJ1790" s="25" t="s">
        <v>78</v>
      </c>
      <c r="BK1790" s="214">
        <f>ROUND(I1790*H1790,2)</f>
        <v>0</v>
      </c>
      <c r="BL1790" s="25" t="s">
        <v>291</v>
      </c>
      <c r="BM1790" s="25" t="s">
        <v>2982</v>
      </c>
    </row>
    <row r="1791" spans="2:51" s="12" customFormat="1" ht="13.5">
      <c r="B1791" s="215"/>
      <c r="C1791" s="216"/>
      <c r="D1791" s="217" t="s">
        <v>219</v>
      </c>
      <c r="E1791" s="218" t="s">
        <v>21</v>
      </c>
      <c r="F1791" s="219" t="s">
        <v>2983</v>
      </c>
      <c r="G1791" s="216"/>
      <c r="H1791" s="220">
        <v>1.56</v>
      </c>
      <c r="I1791" s="221"/>
      <c r="J1791" s="216"/>
      <c r="K1791" s="216"/>
      <c r="L1791" s="222"/>
      <c r="M1791" s="223"/>
      <c r="N1791" s="224"/>
      <c r="O1791" s="224"/>
      <c r="P1791" s="224"/>
      <c r="Q1791" s="224"/>
      <c r="R1791" s="224"/>
      <c r="S1791" s="224"/>
      <c r="T1791" s="225"/>
      <c r="AT1791" s="226" t="s">
        <v>219</v>
      </c>
      <c r="AU1791" s="226" t="s">
        <v>80</v>
      </c>
      <c r="AV1791" s="12" t="s">
        <v>80</v>
      </c>
      <c r="AW1791" s="12" t="s">
        <v>35</v>
      </c>
      <c r="AX1791" s="12" t="s">
        <v>71</v>
      </c>
      <c r="AY1791" s="226" t="s">
        <v>210</v>
      </c>
    </row>
    <row r="1792" spans="2:51" s="12" customFormat="1" ht="13.5">
      <c r="B1792" s="215"/>
      <c r="C1792" s="216"/>
      <c r="D1792" s="217" t="s">
        <v>219</v>
      </c>
      <c r="E1792" s="218" t="s">
        <v>21</v>
      </c>
      <c r="F1792" s="219" t="s">
        <v>2854</v>
      </c>
      <c r="G1792" s="216"/>
      <c r="H1792" s="220">
        <v>301.542</v>
      </c>
      <c r="I1792" s="221"/>
      <c r="J1792" s="216"/>
      <c r="K1792" s="216"/>
      <c r="L1792" s="222"/>
      <c r="M1792" s="223"/>
      <c r="N1792" s="224"/>
      <c r="O1792" s="224"/>
      <c r="P1792" s="224"/>
      <c r="Q1792" s="224"/>
      <c r="R1792" s="224"/>
      <c r="S1792" s="224"/>
      <c r="T1792" s="225"/>
      <c r="AT1792" s="226" t="s">
        <v>219</v>
      </c>
      <c r="AU1792" s="226" t="s">
        <v>80</v>
      </c>
      <c r="AV1792" s="12" t="s">
        <v>80</v>
      </c>
      <c r="AW1792" s="12" t="s">
        <v>35</v>
      </c>
      <c r="AX1792" s="12" t="s">
        <v>71</v>
      </c>
      <c r="AY1792" s="226" t="s">
        <v>210</v>
      </c>
    </row>
    <row r="1793" spans="2:51" s="13" customFormat="1" ht="13.5">
      <c r="B1793" s="227"/>
      <c r="C1793" s="228"/>
      <c r="D1793" s="217" t="s">
        <v>219</v>
      </c>
      <c r="E1793" s="229" t="s">
        <v>21</v>
      </c>
      <c r="F1793" s="230" t="s">
        <v>240</v>
      </c>
      <c r="G1793" s="228"/>
      <c r="H1793" s="231">
        <v>303.102</v>
      </c>
      <c r="I1793" s="232"/>
      <c r="J1793" s="228"/>
      <c r="K1793" s="228"/>
      <c r="L1793" s="233"/>
      <c r="M1793" s="234"/>
      <c r="N1793" s="235"/>
      <c r="O1793" s="235"/>
      <c r="P1793" s="235"/>
      <c r="Q1793" s="235"/>
      <c r="R1793" s="235"/>
      <c r="S1793" s="235"/>
      <c r="T1793" s="236"/>
      <c r="AT1793" s="237" t="s">
        <v>219</v>
      </c>
      <c r="AU1793" s="237" t="s">
        <v>80</v>
      </c>
      <c r="AV1793" s="13" t="s">
        <v>217</v>
      </c>
      <c r="AW1793" s="13" t="s">
        <v>35</v>
      </c>
      <c r="AX1793" s="13" t="s">
        <v>78</v>
      </c>
      <c r="AY1793" s="237" t="s">
        <v>210</v>
      </c>
    </row>
    <row r="1794" spans="2:65" s="1" customFormat="1" ht="16.5" customHeight="1">
      <c r="B1794" s="41"/>
      <c r="C1794" s="203" t="s">
        <v>2984</v>
      </c>
      <c r="D1794" s="203" t="s">
        <v>212</v>
      </c>
      <c r="E1794" s="204" t="s">
        <v>2985</v>
      </c>
      <c r="F1794" s="205" t="s">
        <v>2986</v>
      </c>
      <c r="G1794" s="206" t="s">
        <v>274</v>
      </c>
      <c r="H1794" s="207">
        <v>0.068</v>
      </c>
      <c r="I1794" s="208"/>
      <c r="J1794" s="209">
        <f>ROUND(I1794*H1794,2)</f>
        <v>0</v>
      </c>
      <c r="K1794" s="205" t="s">
        <v>216</v>
      </c>
      <c r="L1794" s="61"/>
      <c r="M1794" s="210" t="s">
        <v>21</v>
      </c>
      <c r="N1794" s="211" t="s">
        <v>42</v>
      </c>
      <c r="O1794" s="42"/>
      <c r="P1794" s="212">
        <f>O1794*H1794</f>
        <v>0</v>
      </c>
      <c r="Q1794" s="212">
        <v>0</v>
      </c>
      <c r="R1794" s="212">
        <f>Q1794*H1794</f>
        <v>0</v>
      </c>
      <c r="S1794" s="212">
        <v>0</v>
      </c>
      <c r="T1794" s="213">
        <f>S1794*H1794</f>
        <v>0</v>
      </c>
      <c r="AR1794" s="25" t="s">
        <v>291</v>
      </c>
      <c r="AT1794" s="25" t="s">
        <v>212</v>
      </c>
      <c r="AU1794" s="25" t="s">
        <v>80</v>
      </c>
      <c r="AY1794" s="25" t="s">
        <v>210</v>
      </c>
      <c r="BE1794" s="214">
        <f>IF(N1794="základní",J1794,0)</f>
        <v>0</v>
      </c>
      <c r="BF1794" s="214">
        <f>IF(N1794="snížená",J1794,0)</f>
        <v>0</v>
      </c>
      <c r="BG1794" s="214">
        <f>IF(N1794="zákl. přenesená",J1794,0)</f>
        <v>0</v>
      </c>
      <c r="BH1794" s="214">
        <f>IF(N1794="sníž. přenesená",J1794,0)</f>
        <v>0</v>
      </c>
      <c r="BI1794" s="214">
        <f>IF(N1794="nulová",J1794,0)</f>
        <v>0</v>
      </c>
      <c r="BJ1794" s="25" t="s">
        <v>78</v>
      </c>
      <c r="BK1794" s="214">
        <f>ROUND(I1794*H1794,2)</f>
        <v>0</v>
      </c>
      <c r="BL1794" s="25" t="s">
        <v>291</v>
      </c>
      <c r="BM1794" s="25" t="s">
        <v>2987</v>
      </c>
    </row>
    <row r="1795" spans="2:65" s="1" customFormat="1" ht="16.5" customHeight="1">
      <c r="B1795" s="41"/>
      <c r="C1795" s="203" t="s">
        <v>2988</v>
      </c>
      <c r="D1795" s="203" t="s">
        <v>212</v>
      </c>
      <c r="E1795" s="204" t="s">
        <v>2989</v>
      </c>
      <c r="F1795" s="205" t="s">
        <v>2990</v>
      </c>
      <c r="G1795" s="206" t="s">
        <v>274</v>
      </c>
      <c r="H1795" s="207">
        <v>0.068</v>
      </c>
      <c r="I1795" s="208"/>
      <c r="J1795" s="209">
        <f>ROUND(I1795*H1795,2)</f>
        <v>0</v>
      </c>
      <c r="K1795" s="205" t="s">
        <v>216</v>
      </c>
      <c r="L1795" s="61"/>
      <c r="M1795" s="210" t="s">
        <v>21</v>
      </c>
      <c r="N1795" s="211" t="s">
        <v>42</v>
      </c>
      <c r="O1795" s="42"/>
      <c r="P1795" s="212">
        <f>O1795*H1795</f>
        <v>0</v>
      </c>
      <c r="Q1795" s="212">
        <v>0</v>
      </c>
      <c r="R1795" s="212">
        <f>Q1795*H1795</f>
        <v>0</v>
      </c>
      <c r="S1795" s="212">
        <v>0</v>
      </c>
      <c r="T1795" s="213">
        <f>S1795*H1795</f>
        <v>0</v>
      </c>
      <c r="AR1795" s="25" t="s">
        <v>291</v>
      </c>
      <c r="AT1795" s="25" t="s">
        <v>212</v>
      </c>
      <c r="AU1795" s="25" t="s">
        <v>80</v>
      </c>
      <c r="AY1795" s="25" t="s">
        <v>210</v>
      </c>
      <c r="BE1795" s="214">
        <f>IF(N1795="základní",J1795,0)</f>
        <v>0</v>
      </c>
      <c r="BF1795" s="214">
        <f>IF(N1795="snížená",J1795,0)</f>
        <v>0</v>
      </c>
      <c r="BG1795" s="214">
        <f>IF(N1795="zákl. přenesená",J1795,0)</f>
        <v>0</v>
      </c>
      <c r="BH1795" s="214">
        <f>IF(N1795="sníž. přenesená",J1795,0)</f>
        <v>0</v>
      </c>
      <c r="BI1795" s="214">
        <f>IF(N1795="nulová",J1795,0)</f>
        <v>0</v>
      </c>
      <c r="BJ1795" s="25" t="s">
        <v>78</v>
      </c>
      <c r="BK1795" s="214">
        <f>ROUND(I1795*H1795,2)</f>
        <v>0</v>
      </c>
      <c r="BL1795" s="25" t="s">
        <v>291</v>
      </c>
      <c r="BM1795" s="25" t="s">
        <v>2991</v>
      </c>
    </row>
    <row r="1796" spans="2:63" s="11" customFormat="1" ht="29.85" customHeight="1">
      <c r="B1796" s="187"/>
      <c r="C1796" s="188"/>
      <c r="D1796" s="189" t="s">
        <v>70</v>
      </c>
      <c r="E1796" s="201" t="s">
        <v>2992</v>
      </c>
      <c r="F1796" s="201" t="s">
        <v>2993</v>
      </c>
      <c r="G1796" s="188"/>
      <c r="H1796" s="188"/>
      <c r="I1796" s="191"/>
      <c r="J1796" s="202">
        <f>BK1796</f>
        <v>0</v>
      </c>
      <c r="K1796" s="188"/>
      <c r="L1796" s="193"/>
      <c r="M1796" s="194"/>
      <c r="N1796" s="195"/>
      <c r="O1796" s="195"/>
      <c r="P1796" s="196">
        <f>SUM(P1797:P1974)</f>
        <v>0</v>
      </c>
      <c r="Q1796" s="195"/>
      <c r="R1796" s="196">
        <f>SUM(R1797:R1974)</f>
        <v>6.853862440000004</v>
      </c>
      <c r="S1796" s="195"/>
      <c r="T1796" s="197">
        <f>SUM(T1797:T1974)</f>
        <v>6.027075230000001</v>
      </c>
      <c r="AR1796" s="198" t="s">
        <v>80</v>
      </c>
      <c r="AT1796" s="199" t="s">
        <v>70</v>
      </c>
      <c r="AU1796" s="199" t="s">
        <v>78</v>
      </c>
      <c r="AY1796" s="198" t="s">
        <v>210</v>
      </c>
      <c r="BK1796" s="200">
        <f>SUM(BK1797:BK1974)</f>
        <v>0</v>
      </c>
    </row>
    <row r="1797" spans="2:65" s="1" customFormat="1" ht="25.5" customHeight="1">
      <c r="B1797" s="41"/>
      <c r="C1797" s="203" t="s">
        <v>2994</v>
      </c>
      <c r="D1797" s="203" t="s">
        <v>212</v>
      </c>
      <c r="E1797" s="204" t="s">
        <v>2995</v>
      </c>
      <c r="F1797" s="205" t="s">
        <v>2996</v>
      </c>
      <c r="G1797" s="206" t="s">
        <v>215</v>
      </c>
      <c r="H1797" s="207">
        <v>1</v>
      </c>
      <c r="I1797" s="208"/>
      <c r="J1797" s="209">
        <f aca="true" t="shared" si="30" ref="J1797:J1804">ROUND(I1797*H1797,2)</f>
        <v>0</v>
      </c>
      <c r="K1797" s="205" t="s">
        <v>21</v>
      </c>
      <c r="L1797" s="61"/>
      <c r="M1797" s="210" t="s">
        <v>21</v>
      </c>
      <c r="N1797" s="211" t="s">
        <v>42</v>
      </c>
      <c r="O1797" s="42"/>
      <c r="P1797" s="212">
        <f aca="true" t="shared" si="31" ref="P1797:P1804">O1797*H1797</f>
        <v>0</v>
      </c>
      <c r="Q1797" s="212">
        <v>0.3</v>
      </c>
      <c r="R1797" s="212">
        <f aca="true" t="shared" si="32" ref="R1797:R1804">Q1797*H1797</f>
        <v>0.3</v>
      </c>
      <c r="S1797" s="212">
        <v>0</v>
      </c>
      <c r="T1797" s="213">
        <f aca="true" t="shared" si="33" ref="T1797:T1804">S1797*H1797</f>
        <v>0</v>
      </c>
      <c r="AR1797" s="25" t="s">
        <v>291</v>
      </c>
      <c r="AT1797" s="25" t="s">
        <v>212</v>
      </c>
      <c r="AU1797" s="25" t="s">
        <v>80</v>
      </c>
      <c r="AY1797" s="25" t="s">
        <v>210</v>
      </c>
      <c r="BE1797" s="214">
        <f aca="true" t="shared" si="34" ref="BE1797:BE1804">IF(N1797="základní",J1797,0)</f>
        <v>0</v>
      </c>
      <c r="BF1797" s="214">
        <f aca="true" t="shared" si="35" ref="BF1797:BF1804">IF(N1797="snížená",J1797,0)</f>
        <v>0</v>
      </c>
      <c r="BG1797" s="214">
        <f aca="true" t="shared" si="36" ref="BG1797:BG1804">IF(N1797="zákl. přenesená",J1797,0)</f>
        <v>0</v>
      </c>
      <c r="BH1797" s="214">
        <f aca="true" t="shared" si="37" ref="BH1797:BH1804">IF(N1797="sníž. přenesená",J1797,0)</f>
        <v>0</v>
      </c>
      <c r="BI1797" s="214">
        <f aca="true" t="shared" si="38" ref="BI1797:BI1804">IF(N1797="nulová",J1797,0)</f>
        <v>0</v>
      </c>
      <c r="BJ1797" s="25" t="s">
        <v>78</v>
      </c>
      <c r="BK1797" s="214">
        <f aca="true" t="shared" si="39" ref="BK1797:BK1804">ROUND(I1797*H1797,2)</f>
        <v>0</v>
      </c>
      <c r="BL1797" s="25" t="s">
        <v>291</v>
      </c>
      <c r="BM1797" s="25" t="s">
        <v>2997</v>
      </c>
    </row>
    <row r="1798" spans="2:65" s="1" customFormat="1" ht="16.5" customHeight="1">
      <c r="B1798" s="41"/>
      <c r="C1798" s="203" t="s">
        <v>2998</v>
      </c>
      <c r="D1798" s="203" t="s">
        <v>212</v>
      </c>
      <c r="E1798" s="204" t="s">
        <v>2999</v>
      </c>
      <c r="F1798" s="205" t="s">
        <v>3000</v>
      </c>
      <c r="G1798" s="206" t="s">
        <v>215</v>
      </c>
      <c r="H1798" s="207">
        <v>1</v>
      </c>
      <c r="I1798" s="208"/>
      <c r="J1798" s="209">
        <f t="shared" si="30"/>
        <v>0</v>
      </c>
      <c r="K1798" s="205" t="s">
        <v>21</v>
      </c>
      <c r="L1798" s="61"/>
      <c r="M1798" s="210" t="s">
        <v>21</v>
      </c>
      <c r="N1798" s="211" t="s">
        <v>42</v>
      </c>
      <c r="O1798" s="42"/>
      <c r="P1798" s="212">
        <f t="shared" si="31"/>
        <v>0</v>
      </c>
      <c r="Q1798" s="212">
        <v>0.3</v>
      </c>
      <c r="R1798" s="212">
        <f t="shared" si="32"/>
        <v>0.3</v>
      </c>
      <c r="S1798" s="212">
        <v>0</v>
      </c>
      <c r="T1798" s="213">
        <f t="shared" si="33"/>
        <v>0</v>
      </c>
      <c r="AR1798" s="25" t="s">
        <v>291</v>
      </c>
      <c r="AT1798" s="25" t="s">
        <v>212</v>
      </c>
      <c r="AU1798" s="25" t="s">
        <v>80</v>
      </c>
      <c r="AY1798" s="25" t="s">
        <v>210</v>
      </c>
      <c r="BE1798" s="214">
        <f t="shared" si="34"/>
        <v>0</v>
      </c>
      <c r="BF1798" s="214">
        <f t="shared" si="35"/>
        <v>0</v>
      </c>
      <c r="BG1798" s="214">
        <f t="shared" si="36"/>
        <v>0</v>
      </c>
      <c r="BH1798" s="214">
        <f t="shared" si="37"/>
        <v>0</v>
      </c>
      <c r="BI1798" s="214">
        <f t="shared" si="38"/>
        <v>0</v>
      </c>
      <c r="BJ1798" s="25" t="s">
        <v>78</v>
      </c>
      <c r="BK1798" s="214">
        <f t="shared" si="39"/>
        <v>0</v>
      </c>
      <c r="BL1798" s="25" t="s">
        <v>291</v>
      </c>
      <c r="BM1798" s="25" t="s">
        <v>3001</v>
      </c>
    </row>
    <row r="1799" spans="2:65" s="1" customFormat="1" ht="16.5" customHeight="1">
      <c r="B1799" s="41"/>
      <c r="C1799" s="203" t="s">
        <v>3002</v>
      </c>
      <c r="D1799" s="203" t="s">
        <v>212</v>
      </c>
      <c r="E1799" s="204" t="s">
        <v>3003</v>
      </c>
      <c r="F1799" s="205" t="s">
        <v>3004</v>
      </c>
      <c r="G1799" s="206" t="s">
        <v>215</v>
      </c>
      <c r="H1799" s="207">
        <v>1</v>
      </c>
      <c r="I1799" s="208"/>
      <c r="J1799" s="209">
        <f t="shared" si="30"/>
        <v>0</v>
      </c>
      <c r="K1799" s="205" t="s">
        <v>21</v>
      </c>
      <c r="L1799" s="61"/>
      <c r="M1799" s="210" t="s">
        <v>21</v>
      </c>
      <c r="N1799" s="211" t="s">
        <v>42</v>
      </c>
      <c r="O1799" s="42"/>
      <c r="P1799" s="212">
        <f t="shared" si="31"/>
        <v>0</v>
      </c>
      <c r="Q1799" s="212">
        <v>0.3</v>
      </c>
      <c r="R1799" s="212">
        <f t="shared" si="32"/>
        <v>0.3</v>
      </c>
      <c r="S1799" s="212">
        <v>0</v>
      </c>
      <c r="T1799" s="213">
        <f t="shared" si="33"/>
        <v>0</v>
      </c>
      <c r="AR1799" s="25" t="s">
        <v>291</v>
      </c>
      <c r="AT1799" s="25" t="s">
        <v>212</v>
      </c>
      <c r="AU1799" s="25" t="s">
        <v>80</v>
      </c>
      <c r="AY1799" s="25" t="s">
        <v>210</v>
      </c>
      <c r="BE1799" s="214">
        <f t="shared" si="34"/>
        <v>0</v>
      </c>
      <c r="BF1799" s="214">
        <f t="shared" si="35"/>
        <v>0</v>
      </c>
      <c r="BG1799" s="214">
        <f t="shared" si="36"/>
        <v>0</v>
      </c>
      <c r="BH1799" s="214">
        <f t="shared" si="37"/>
        <v>0</v>
      </c>
      <c r="BI1799" s="214">
        <f t="shared" si="38"/>
        <v>0</v>
      </c>
      <c r="BJ1799" s="25" t="s">
        <v>78</v>
      </c>
      <c r="BK1799" s="214">
        <f t="shared" si="39"/>
        <v>0</v>
      </c>
      <c r="BL1799" s="25" t="s">
        <v>291</v>
      </c>
      <c r="BM1799" s="25" t="s">
        <v>3005</v>
      </c>
    </row>
    <row r="1800" spans="2:65" s="1" customFormat="1" ht="25.5" customHeight="1">
      <c r="B1800" s="41"/>
      <c r="C1800" s="203" t="s">
        <v>3006</v>
      </c>
      <c r="D1800" s="203" t="s">
        <v>212</v>
      </c>
      <c r="E1800" s="204" t="s">
        <v>3007</v>
      </c>
      <c r="F1800" s="205" t="s">
        <v>3008</v>
      </c>
      <c r="G1800" s="206" t="s">
        <v>215</v>
      </c>
      <c r="H1800" s="207">
        <v>2</v>
      </c>
      <c r="I1800" s="208"/>
      <c r="J1800" s="209">
        <f t="shared" si="30"/>
        <v>0</v>
      </c>
      <c r="K1800" s="205" t="s">
        <v>21</v>
      </c>
      <c r="L1800" s="61"/>
      <c r="M1800" s="210" t="s">
        <v>21</v>
      </c>
      <c r="N1800" s="211" t="s">
        <v>42</v>
      </c>
      <c r="O1800" s="42"/>
      <c r="P1800" s="212">
        <f t="shared" si="31"/>
        <v>0</v>
      </c>
      <c r="Q1800" s="212">
        <v>0.3</v>
      </c>
      <c r="R1800" s="212">
        <f t="shared" si="32"/>
        <v>0.6</v>
      </c>
      <c r="S1800" s="212">
        <v>0</v>
      </c>
      <c r="T1800" s="213">
        <f t="shared" si="33"/>
        <v>0</v>
      </c>
      <c r="AR1800" s="25" t="s">
        <v>291</v>
      </c>
      <c r="AT1800" s="25" t="s">
        <v>212</v>
      </c>
      <c r="AU1800" s="25" t="s">
        <v>80</v>
      </c>
      <c r="AY1800" s="25" t="s">
        <v>210</v>
      </c>
      <c r="BE1800" s="214">
        <f t="shared" si="34"/>
        <v>0</v>
      </c>
      <c r="BF1800" s="214">
        <f t="shared" si="35"/>
        <v>0</v>
      </c>
      <c r="BG1800" s="214">
        <f t="shared" si="36"/>
        <v>0</v>
      </c>
      <c r="BH1800" s="214">
        <f t="shared" si="37"/>
        <v>0</v>
      </c>
      <c r="BI1800" s="214">
        <f t="shared" si="38"/>
        <v>0</v>
      </c>
      <c r="BJ1800" s="25" t="s">
        <v>78</v>
      </c>
      <c r="BK1800" s="214">
        <f t="shared" si="39"/>
        <v>0</v>
      </c>
      <c r="BL1800" s="25" t="s">
        <v>291</v>
      </c>
      <c r="BM1800" s="25" t="s">
        <v>3009</v>
      </c>
    </row>
    <row r="1801" spans="2:65" s="1" customFormat="1" ht="16.5" customHeight="1">
      <c r="B1801" s="41"/>
      <c r="C1801" s="203" t="s">
        <v>3010</v>
      </c>
      <c r="D1801" s="203" t="s">
        <v>212</v>
      </c>
      <c r="E1801" s="204" t="s">
        <v>3011</v>
      </c>
      <c r="F1801" s="205" t="s">
        <v>3012</v>
      </c>
      <c r="G1801" s="206" t="s">
        <v>215</v>
      </c>
      <c r="H1801" s="207">
        <v>1</v>
      </c>
      <c r="I1801" s="208"/>
      <c r="J1801" s="209">
        <f t="shared" si="30"/>
        <v>0</v>
      </c>
      <c r="K1801" s="205" t="s">
        <v>21</v>
      </c>
      <c r="L1801" s="61"/>
      <c r="M1801" s="210" t="s">
        <v>21</v>
      </c>
      <c r="N1801" s="211" t="s">
        <v>42</v>
      </c>
      <c r="O1801" s="42"/>
      <c r="P1801" s="212">
        <f t="shared" si="31"/>
        <v>0</v>
      </c>
      <c r="Q1801" s="212">
        <v>0.3</v>
      </c>
      <c r="R1801" s="212">
        <f t="shared" si="32"/>
        <v>0.3</v>
      </c>
      <c r="S1801" s="212">
        <v>0</v>
      </c>
      <c r="T1801" s="213">
        <f t="shared" si="33"/>
        <v>0</v>
      </c>
      <c r="AR1801" s="25" t="s">
        <v>291</v>
      </c>
      <c r="AT1801" s="25" t="s">
        <v>212</v>
      </c>
      <c r="AU1801" s="25" t="s">
        <v>80</v>
      </c>
      <c r="AY1801" s="25" t="s">
        <v>210</v>
      </c>
      <c r="BE1801" s="214">
        <f t="shared" si="34"/>
        <v>0</v>
      </c>
      <c r="BF1801" s="214">
        <f t="shared" si="35"/>
        <v>0</v>
      </c>
      <c r="BG1801" s="214">
        <f t="shared" si="36"/>
        <v>0</v>
      </c>
      <c r="BH1801" s="214">
        <f t="shared" si="37"/>
        <v>0</v>
      </c>
      <c r="BI1801" s="214">
        <f t="shared" si="38"/>
        <v>0</v>
      </c>
      <c r="BJ1801" s="25" t="s">
        <v>78</v>
      </c>
      <c r="BK1801" s="214">
        <f t="shared" si="39"/>
        <v>0</v>
      </c>
      <c r="BL1801" s="25" t="s">
        <v>291</v>
      </c>
      <c r="BM1801" s="25" t="s">
        <v>3013</v>
      </c>
    </row>
    <row r="1802" spans="2:65" s="1" customFormat="1" ht="25.5" customHeight="1">
      <c r="B1802" s="41"/>
      <c r="C1802" s="203" t="s">
        <v>3014</v>
      </c>
      <c r="D1802" s="203" t="s">
        <v>212</v>
      </c>
      <c r="E1802" s="204" t="s">
        <v>3015</v>
      </c>
      <c r="F1802" s="205" t="s">
        <v>3016</v>
      </c>
      <c r="G1802" s="206" t="s">
        <v>215</v>
      </c>
      <c r="H1802" s="207">
        <v>1</v>
      </c>
      <c r="I1802" s="208"/>
      <c r="J1802" s="209">
        <f t="shared" si="30"/>
        <v>0</v>
      </c>
      <c r="K1802" s="205" t="s">
        <v>21</v>
      </c>
      <c r="L1802" s="61"/>
      <c r="M1802" s="210" t="s">
        <v>21</v>
      </c>
      <c r="N1802" s="211" t="s">
        <v>42</v>
      </c>
      <c r="O1802" s="42"/>
      <c r="P1802" s="212">
        <f t="shared" si="31"/>
        <v>0</v>
      </c>
      <c r="Q1802" s="212">
        <v>0.3</v>
      </c>
      <c r="R1802" s="212">
        <f t="shared" si="32"/>
        <v>0.3</v>
      </c>
      <c r="S1802" s="212">
        <v>0</v>
      </c>
      <c r="T1802" s="213">
        <f t="shared" si="33"/>
        <v>0</v>
      </c>
      <c r="AR1802" s="25" t="s">
        <v>291</v>
      </c>
      <c r="AT1802" s="25" t="s">
        <v>212</v>
      </c>
      <c r="AU1802" s="25" t="s">
        <v>80</v>
      </c>
      <c r="AY1802" s="25" t="s">
        <v>210</v>
      </c>
      <c r="BE1802" s="214">
        <f t="shared" si="34"/>
        <v>0</v>
      </c>
      <c r="BF1802" s="214">
        <f t="shared" si="35"/>
        <v>0</v>
      </c>
      <c r="BG1802" s="214">
        <f t="shared" si="36"/>
        <v>0</v>
      </c>
      <c r="BH1802" s="214">
        <f t="shared" si="37"/>
        <v>0</v>
      </c>
      <c r="BI1802" s="214">
        <f t="shared" si="38"/>
        <v>0</v>
      </c>
      <c r="BJ1802" s="25" t="s">
        <v>78</v>
      </c>
      <c r="BK1802" s="214">
        <f t="shared" si="39"/>
        <v>0</v>
      </c>
      <c r="BL1802" s="25" t="s">
        <v>291</v>
      </c>
      <c r="BM1802" s="25" t="s">
        <v>3017</v>
      </c>
    </row>
    <row r="1803" spans="2:65" s="1" customFormat="1" ht="16.5" customHeight="1">
      <c r="B1803" s="41"/>
      <c r="C1803" s="203" t="s">
        <v>3018</v>
      </c>
      <c r="D1803" s="203" t="s">
        <v>212</v>
      </c>
      <c r="E1803" s="204" t="s">
        <v>3019</v>
      </c>
      <c r="F1803" s="205" t="s">
        <v>3020</v>
      </c>
      <c r="G1803" s="206" t="s">
        <v>215</v>
      </c>
      <c r="H1803" s="207">
        <v>1</v>
      </c>
      <c r="I1803" s="208"/>
      <c r="J1803" s="209">
        <f t="shared" si="30"/>
        <v>0</v>
      </c>
      <c r="K1803" s="205" t="s">
        <v>21</v>
      </c>
      <c r="L1803" s="61"/>
      <c r="M1803" s="210" t="s">
        <v>21</v>
      </c>
      <c r="N1803" s="211" t="s">
        <v>42</v>
      </c>
      <c r="O1803" s="42"/>
      <c r="P1803" s="212">
        <f t="shared" si="31"/>
        <v>0</v>
      </c>
      <c r="Q1803" s="212">
        <v>0.3</v>
      </c>
      <c r="R1803" s="212">
        <f t="shared" si="32"/>
        <v>0.3</v>
      </c>
      <c r="S1803" s="212">
        <v>0</v>
      </c>
      <c r="T1803" s="213">
        <f t="shared" si="33"/>
        <v>0</v>
      </c>
      <c r="AR1803" s="25" t="s">
        <v>291</v>
      </c>
      <c r="AT1803" s="25" t="s">
        <v>212</v>
      </c>
      <c r="AU1803" s="25" t="s">
        <v>80</v>
      </c>
      <c r="AY1803" s="25" t="s">
        <v>210</v>
      </c>
      <c r="BE1803" s="214">
        <f t="shared" si="34"/>
        <v>0</v>
      </c>
      <c r="BF1803" s="214">
        <f t="shared" si="35"/>
        <v>0</v>
      </c>
      <c r="BG1803" s="214">
        <f t="shared" si="36"/>
        <v>0</v>
      </c>
      <c r="BH1803" s="214">
        <f t="shared" si="37"/>
        <v>0</v>
      </c>
      <c r="BI1803" s="214">
        <f t="shared" si="38"/>
        <v>0</v>
      </c>
      <c r="BJ1803" s="25" t="s">
        <v>78</v>
      </c>
      <c r="BK1803" s="214">
        <f t="shared" si="39"/>
        <v>0</v>
      </c>
      <c r="BL1803" s="25" t="s">
        <v>291</v>
      </c>
      <c r="BM1803" s="25" t="s">
        <v>3021</v>
      </c>
    </row>
    <row r="1804" spans="2:65" s="1" customFormat="1" ht="16.5" customHeight="1">
      <c r="B1804" s="41"/>
      <c r="C1804" s="203" t="s">
        <v>3022</v>
      </c>
      <c r="D1804" s="203" t="s">
        <v>212</v>
      </c>
      <c r="E1804" s="204" t="s">
        <v>3023</v>
      </c>
      <c r="F1804" s="205" t="s">
        <v>3024</v>
      </c>
      <c r="G1804" s="206" t="s">
        <v>345</v>
      </c>
      <c r="H1804" s="207">
        <v>5.9</v>
      </c>
      <c r="I1804" s="208"/>
      <c r="J1804" s="209">
        <f t="shared" si="30"/>
        <v>0</v>
      </c>
      <c r="K1804" s="205" t="s">
        <v>216</v>
      </c>
      <c r="L1804" s="61"/>
      <c r="M1804" s="210" t="s">
        <v>21</v>
      </c>
      <c r="N1804" s="211" t="s">
        <v>42</v>
      </c>
      <c r="O1804" s="42"/>
      <c r="P1804" s="212">
        <f t="shared" si="31"/>
        <v>0</v>
      </c>
      <c r="Q1804" s="212">
        <v>0</v>
      </c>
      <c r="R1804" s="212">
        <f t="shared" si="32"/>
        <v>0</v>
      </c>
      <c r="S1804" s="212">
        <v>0.11248</v>
      </c>
      <c r="T1804" s="213">
        <f t="shared" si="33"/>
        <v>0.663632</v>
      </c>
      <c r="AR1804" s="25" t="s">
        <v>291</v>
      </c>
      <c r="AT1804" s="25" t="s">
        <v>212</v>
      </c>
      <c r="AU1804" s="25" t="s">
        <v>80</v>
      </c>
      <c r="AY1804" s="25" t="s">
        <v>210</v>
      </c>
      <c r="BE1804" s="214">
        <f t="shared" si="34"/>
        <v>0</v>
      </c>
      <c r="BF1804" s="214">
        <f t="shared" si="35"/>
        <v>0</v>
      </c>
      <c r="BG1804" s="214">
        <f t="shared" si="36"/>
        <v>0</v>
      </c>
      <c r="BH1804" s="214">
        <f t="shared" si="37"/>
        <v>0</v>
      </c>
      <c r="BI1804" s="214">
        <f t="shared" si="38"/>
        <v>0</v>
      </c>
      <c r="BJ1804" s="25" t="s">
        <v>78</v>
      </c>
      <c r="BK1804" s="214">
        <f t="shared" si="39"/>
        <v>0</v>
      </c>
      <c r="BL1804" s="25" t="s">
        <v>291</v>
      </c>
      <c r="BM1804" s="25" t="s">
        <v>3025</v>
      </c>
    </row>
    <row r="1805" spans="2:51" s="12" customFormat="1" ht="13.5">
      <c r="B1805" s="215"/>
      <c r="C1805" s="216"/>
      <c r="D1805" s="217" t="s">
        <v>219</v>
      </c>
      <c r="E1805" s="218" t="s">
        <v>21</v>
      </c>
      <c r="F1805" s="219" t="s">
        <v>3026</v>
      </c>
      <c r="G1805" s="216"/>
      <c r="H1805" s="220">
        <v>2.7</v>
      </c>
      <c r="I1805" s="221"/>
      <c r="J1805" s="216"/>
      <c r="K1805" s="216"/>
      <c r="L1805" s="222"/>
      <c r="M1805" s="223"/>
      <c r="N1805" s="224"/>
      <c r="O1805" s="224"/>
      <c r="P1805" s="224"/>
      <c r="Q1805" s="224"/>
      <c r="R1805" s="224"/>
      <c r="S1805" s="224"/>
      <c r="T1805" s="225"/>
      <c r="AT1805" s="226" t="s">
        <v>219</v>
      </c>
      <c r="AU1805" s="226" t="s">
        <v>80</v>
      </c>
      <c r="AV1805" s="12" t="s">
        <v>80</v>
      </c>
      <c r="AW1805" s="12" t="s">
        <v>35</v>
      </c>
      <c r="AX1805" s="12" t="s">
        <v>71</v>
      </c>
      <c r="AY1805" s="226" t="s">
        <v>210</v>
      </c>
    </row>
    <row r="1806" spans="2:51" s="12" customFormat="1" ht="13.5">
      <c r="B1806" s="215"/>
      <c r="C1806" s="216"/>
      <c r="D1806" s="217" t="s">
        <v>219</v>
      </c>
      <c r="E1806" s="218" t="s">
        <v>21</v>
      </c>
      <c r="F1806" s="219" t="s">
        <v>3027</v>
      </c>
      <c r="G1806" s="216"/>
      <c r="H1806" s="220">
        <v>3.2</v>
      </c>
      <c r="I1806" s="221"/>
      <c r="J1806" s="216"/>
      <c r="K1806" s="216"/>
      <c r="L1806" s="222"/>
      <c r="M1806" s="223"/>
      <c r="N1806" s="224"/>
      <c r="O1806" s="224"/>
      <c r="P1806" s="224"/>
      <c r="Q1806" s="224"/>
      <c r="R1806" s="224"/>
      <c r="S1806" s="224"/>
      <c r="T1806" s="225"/>
      <c r="AT1806" s="226" t="s">
        <v>219</v>
      </c>
      <c r="AU1806" s="226" t="s">
        <v>80</v>
      </c>
      <c r="AV1806" s="12" t="s">
        <v>80</v>
      </c>
      <c r="AW1806" s="12" t="s">
        <v>35</v>
      </c>
      <c r="AX1806" s="12" t="s">
        <v>71</v>
      </c>
      <c r="AY1806" s="226" t="s">
        <v>210</v>
      </c>
    </row>
    <row r="1807" spans="2:51" s="13" customFormat="1" ht="13.5">
      <c r="B1807" s="227"/>
      <c r="C1807" s="228"/>
      <c r="D1807" s="217" t="s">
        <v>219</v>
      </c>
      <c r="E1807" s="229" t="s">
        <v>21</v>
      </c>
      <c r="F1807" s="230" t="s">
        <v>240</v>
      </c>
      <c r="G1807" s="228"/>
      <c r="H1807" s="231">
        <v>5.9</v>
      </c>
      <c r="I1807" s="232"/>
      <c r="J1807" s="228"/>
      <c r="K1807" s="228"/>
      <c r="L1807" s="233"/>
      <c r="M1807" s="234"/>
      <c r="N1807" s="235"/>
      <c r="O1807" s="235"/>
      <c r="P1807" s="235"/>
      <c r="Q1807" s="235"/>
      <c r="R1807" s="235"/>
      <c r="S1807" s="235"/>
      <c r="T1807" s="236"/>
      <c r="AT1807" s="237" t="s">
        <v>219</v>
      </c>
      <c r="AU1807" s="237" t="s">
        <v>80</v>
      </c>
      <c r="AV1807" s="13" t="s">
        <v>217</v>
      </c>
      <c r="AW1807" s="13" t="s">
        <v>35</v>
      </c>
      <c r="AX1807" s="13" t="s">
        <v>78</v>
      </c>
      <c r="AY1807" s="237" t="s">
        <v>210</v>
      </c>
    </row>
    <row r="1808" spans="2:65" s="1" customFormat="1" ht="16.5" customHeight="1">
      <c r="B1808" s="41"/>
      <c r="C1808" s="203" t="s">
        <v>3028</v>
      </c>
      <c r="D1808" s="203" t="s">
        <v>212</v>
      </c>
      <c r="E1808" s="204" t="s">
        <v>3029</v>
      </c>
      <c r="F1808" s="205" t="s">
        <v>3030</v>
      </c>
      <c r="G1808" s="206" t="s">
        <v>215</v>
      </c>
      <c r="H1808" s="207">
        <v>1</v>
      </c>
      <c r="I1808" s="208"/>
      <c r="J1808" s="209">
        <f>ROUND(I1808*H1808,2)</f>
        <v>0</v>
      </c>
      <c r="K1808" s="205" t="s">
        <v>216</v>
      </c>
      <c r="L1808" s="61"/>
      <c r="M1808" s="210" t="s">
        <v>21</v>
      </c>
      <c r="N1808" s="211" t="s">
        <v>42</v>
      </c>
      <c r="O1808" s="42"/>
      <c r="P1808" s="212">
        <f>O1808*H1808</f>
        <v>0</v>
      </c>
      <c r="Q1808" s="212">
        <v>0.00044</v>
      </c>
      <c r="R1808" s="212">
        <f>Q1808*H1808</f>
        <v>0.00044</v>
      </c>
      <c r="S1808" s="212">
        <v>0</v>
      </c>
      <c r="T1808" s="213">
        <f>S1808*H1808</f>
        <v>0</v>
      </c>
      <c r="AR1808" s="25" t="s">
        <v>217</v>
      </c>
      <c r="AT1808" s="25" t="s">
        <v>212</v>
      </c>
      <c r="AU1808" s="25" t="s">
        <v>80</v>
      </c>
      <c r="AY1808" s="25" t="s">
        <v>210</v>
      </c>
      <c r="BE1808" s="214">
        <f>IF(N1808="základní",J1808,0)</f>
        <v>0</v>
      </c>
      <c r="BF1808" s="214">
        <f>IF(N1808="snížená",J1808,0)</f>
        <v>0</v>
      </c>
      <c r="BG1808" s="214">
        <f>IF(N1808="zákl. přenesená",J1808,0)</f>
        <v>0</v>
      </c>
      <c r="BH1808" s="214">
        <f>IF(N1808="sníž. přenesená",J1808,0)</f>
        <v>0</v>
      </c>
      <c r="BI1808" s="214">
        <f>IF(N1808="nulová",J1808,0)</f>
        <v>0</v>
      </c>
      <c r="BJ1808" s="25" t="s">
        <v>78</v>
      </c>
      <c r="BK1808" s="214">
        <f>ROUND(I1808*H1808,2)</f>
        <v>0</v>
      </c>
      <c r="BL1808" s="25" t="s">
        <v>217</v>
      </c>
      <c r="BM1808" s="25" t="s">
        <v>3031</v>
      </c>
    </row>
    <row r="1809" spans="2:65" s="1" customFormat="1" ht="25.5" customHeight="1">
      <c r="B1809" s="41"/>
      <c r="C1809" s="238" t="s">
        <v>3032</v>
      </c>
      <c r="D1809" s="238" t="s">
        <v>302</v>
      </c>
      <c r="E1809" s="239" t="s">
        <v>3033</v>
      </c>
      <c r="F1809" s="240" t="s">
        <v>3034</v>
      </c>
      <c r="G1809" s="241" t="s">
        <v>215</v>
      </c>
      <c r="H1809" s="242">
        <v>1</v>
      </c>
      <c r="I1809" s="243"/>
      <c r="J1809" s="244">
        <f>ROUND(I1809*H1809,2)</f>
        <v>0</v>
      </c>
      <c r="K1809" s="240" t="s">
        <v>216</v>
      </c>
      <c r="L1809" s="245"/>
      <c r="M1809" s="246" t="s">
        <v>21</v>
      </c>
      <c r="N1809" s="247" t="s">
        <v>42</v>
      </c>
      <c r="O1809" s="42"/>
      <c r="P1809" s="212">
        <f>O1809*H1809</f>
        <v>0</v>
      </c>
      <c r="Q1809" s="212">
        <v>0.028</v>
      </c>
      <c r="R1809" s="212">
        <f>Q1809*H1809</f>
        <v>0.028</v>
      </c>
      <c r="S1809" s="212">
        <v>0</v>
      </c>
      <c r="T1809" s="213">
        <f>S1809*H1809</f>
        <v>0</v>
      </c>
      <c r="AR1809" s="25" t="s">
        <v>252</v>
      </c>
      <c r="AT1809" s="25" t="s">
        <v>302</v>
      </c>
      <c r="AU1809" s="25" t="s">
        <v>80</v>
      </c>
      <c r="AY1809" s="25" t="s">
        <v>210</v>
      </c>
      <c r="BE1809" s="214">
        <f>IF(N1809="základní",J1809,0)</f>
        <v>0</v>
      </c>
      <c r="BF1809" s="214">
        <f>IF(N1809="snížená",J1809,0)</f>
        <v>0</v>
      </c>
      <c r="BG1809" s="214">
        <f>IF(N1809="zákl. přenesená",J1809,0)</f>
        <v>0</v>
      </c>
      <c r="BH1809" s="214">
        <f>IF(N1809="sníž. přenesená",J1809,0)</f>
        <v>0</v>
      </c>
      <c r="BI1809" s="214">
        <f>IF(N1809="nulová",J1809,0)</f>
        <v>0</v>
      </c>
      <c r="BJ1809" s="25" t="s">
        <v>78</v>
      </c>
      <c r="BK1809" s="214">
        <f>ROUND(I1809*H1809,2)</f>
        <v>0</v>
      </c>
      <c r="BL1809" s="25" t="s">
        <v>217</v>
      </c>
      <c r="BM1809" s="25" t="s">
        <v>3035</v>
      </c>
    </row>
    <row r="1810" spans="2:65" s="1" customFormat="1" ht="16.5" customHeight="1">
      <c r="B1810" s="41"/>
      <c r="C1810" s="203" t="s">
        <v>3036</v>
      </c>
      <c r="D1810" s="203" t="s">
        <v>212</v>
      </c>
      <c r="E1810" s="204" t="s">
        <v>3037</v>
      </c>
      <c r="F1810" s="205" t="s">
        <v>3038</v>
      </c>
      <c r="G1810" s="206" t="s">
        <v>345</v>
      </c>
      <c r="H1810" s="207">
        <v>8.6</v>
      </c>
      <c r="I1810" s="208"/>
      <c r="J1810" s="209">
        <f>ROUND(I1810*H1810,2)</f>
        <v>0</v>
      </c>
      <c r="K1810" s="205" t="s">
        <v>216</v>
      </c>
      <c r="L1810" s="61"/>
      <c r="M1810" s="210" t="s">
        <v>21</v>
      </c>
      <c r="N1810" s="211" t="s">
        <v>42</v>
      </c>
      <c r="O1810" s="42"/>
      <c r="P1810" s="212">
        <f>O1810*H1810</f>
        <v>0</v>
      </c>
      <c r="Q1810" s="212">
        <v>0</v>
      </c>
      <c r="R1810" s="212">
        <f>Q1810*H1810</f>
        <v>0</v>
      </c>
      <c r="S1810" s="212">
        <v>0.01207</v>
      </c>
      <c r="T1810" s="213">
        <f>S1810*H1810</f>
        <v>0.103802</v>
      </c>
      <c r="AR1810" s="25" t="s">
        <v>291</v>
      </c>
      <c r="AT1810" s="25" t="s">
        <v>212</v>
      </c>
      <c r="AU1810" s="25" t="s">
        <v>80</v>
      </c>
      <c r="AY1810" s="25" t="s">
        <v>210</v>
      </c>
      <c r="BE1810" s="214">
        <f>IF(N1810="základní",J1810,0)</f>
        <v>0</v>
      </c>
      <c r="BF1810" s="214">
        <f>IF(N1810="snížená",J1810,0)</f>
        <v>0</v>
      </c>
      <c r="BG1810" s="214">
        <f>IF(N1810="zákl. přenesená",J1810,0)</f>
        <v>0</v>
      </c>
      <c r="BH1810" s="214">
        <f>IF(N1810="sníž. přenesená",J1810,0)</f>
        <v>0</v>
      </c>
      <c r="BI1810" s="214">
        <f>IF(N1810="nulová",J1810,0)</f>
        <v>0</v>
      </c>
      <c r="BJ1810" s="25" t="s">
        <v>78</v>
      </c>
      <c r="BK1810" s="214">
        <f>ROUND(I1810*H1810,2)</f>
        <v>0</v>
      </c>
      <c r="BL1810" s="25" t="s">
        <v>291</v>
      </c>
      <c r="BM1810" s="25" t="s">
        <v>3039</v>
      </c>
    </row>
    <row r="1811" spans="2:51" s="12" customFormat="1" ht="13.5">
      <c r="B1811" s="215"/>
      <c r="C1811" s="216"/>
      <c r="D1811" s="217" t="s">
        <v>219</v>
      </c>
      <c r="E1811" s="218" t="s">
        <v>21</v>
      </c>
      <c r="F1811" s="219" t="s">
        <v>3040</v>
      </c>
      <c r="G1811" s="216"/>
      <c r="H1811" s="220">
        <v>5.4</v>
      </c>
      <c r="I1811" s="221"/>
      <c r="J1811" s="216"/>
      <c r="K1811" s="216"/>
      <c r="L1811" s="222"/>
      <c r="M1811" s="223"/>
      <c r="N1811" s="224"/>
      <c r="O1811" s="224"/>
      <c r="P1811" s="224"/>
      <c r="Q1811" s="224"/>
      <c r="R1811" s="224"/>
      <c r="S1811" s="224"/>
      <c r="T1811" s="225"/>
      <c r="AT1811" s="226" t="s">
        <v>219</v>
      </c>
      <c r="AU1811" s="226" t="s">
        <v>80</v>
      </c>
      <c r="AV1811" s="12" t="s">
        <v>80</v>
      </c>
      <c r="AW1811" s="12" t="s">
        <v>35</v>
      </c>
      <c r="AX1811" s="12" t="s">
        <v>71</v>
      </c>
      <c r="AY1811" s="226" t="s">
        <v>210</v>
      </c>
    </row>
    <row r="1812" spans="2:51" s="12" customFormat="1" ht="13.5">
      <c r="B1812" s="215"/>
      <c r="C1812" s="216"/>
      <c r="D1812" s="217" t="s">
        <v>219</v>
      </c>
      <c r="E1812" s="218" t="s">
        <v>21</v>
      </c>
      <c r="F1812" s="219" t="s">
        <v>3027</v>
      </c>
      <c r="G1812" s="216"/>
      <c r="H1812" s="220">
        <v>3.2</v>
      </c>
      <c r="I1812" s="221"/>
      <c r="J1812" s="216"/>
      <c r="K1812" s="216"/>
      <c r="L1812" s="222"/>
      <c r="M1812" s="223"/>
      <c r="N1812" s="224"/>
      <c r="O1812" s="224"/>
      <c r="P1812" s="224"/>
      <c r="Q1812" s="224"/>
      <c r="R1812" s="224"/>
      <c r="S1812" s="224"/>
      <c r="T1812" s="225"/>
      <c r="AT1812" s="226" t="s">
        <v>219</v>
      </c>
      <c r="AU1812" s="226" t="s">
        <v>80</v>
      </c>
      <c r="AV1812" s="12" t="s">
        <v>80</v>
      </c>
      <c r="AW1812" s="12" t="s">
        <v>35</v>
      </c>
      <c r="AX1812" s="12" t="s">
        <v>71</v>
      </c>
      <c r="AY1812" s="226" t="s">
        <v>210</v>
      </c>
    </row>
    <row r="1813" spans="2:51" s="13" customFormat="1" ht="13.5">
      <c r="B1813" s="227"/>
      <c r="C1813" s="228"/>
      <c r="D1813" s="217" t="s">
        <v>219</v>
      </c>
      <c r="E1813" s="229" t="s">
        <v>21</v>
      </c>
      <c r="F1813" s="230" t="s">
        <v>240</v>
      </c>
      <c r="G1813" s="228"/>
      <c r="H1813" s="231">
        <v>8.6</v>
      </c>
      <c r="I1813" s="232"/>
      <c r="J1813" s="228"/>
      <c r="K1813" s="228"/>
      <c r="L1813" s="233"/>
      <c r="M1813" s="234"/>
      <c r="N1813" s="235"/>
      <c r="O1813" s="235"/>
      <c r="P1813" s="235"/>
      <c r="Q1813" s="235"/>
      <c r="R1813" s="235"/>
      <c r="S1813" s="235"/>
      <c r="T1813" s="236"/>
      <c r="AT1813" s="237" t="s">
        <v>219</v>
      </c>
      <c r="AU1813" s="237" t="s">
        <v>80</v>
      </c>
      <c r="AV1813" s="13" t="s">
        <v>217</v>
      </c>
      <c r="AW1813" s="13" t="s">
        <v>35</v>
      </c>
      <c r="AX1813" s="13" t="s">
        <v>78</v>
      </c>
      <c r="AY1813" s="237" t="s">
        <v>210</v>
      </c>
    </row>
    <row r="1814" spans="2:65" s="1" customFormat="1" ht="16.5" customHeight="1">
      <c r="B1814" s="41"/>
      <c r="C1814" s="203" t="s">
        <v>3041</v>
      </c>
      <c r="D1814" s="203" t="s">
        <v>212</v>
      </c>
      <c r="E1814" s="204" t="s">
        <v>3042</v>
      </c>
      <c r="F1814" s="205" t="s">
        <v>3043</v>
      </c>
      <c r="G1814" s="206" t="s">
        <v>226</v>
      </c>
      <c r="H1814" s="207">
        <v>79.717</v>
      </c>
      <c r="I1814" s="208"/>
      <c r="J1814" s="209">
        <f>ROUND(I1814*H1814,2)</f>
        <v>0</v>
      </c>
      <c r="K1814" s="205" t="s">
        <v>216</v>
      </c>
      <c r="L1814" s="61"/>
      <c r="M1814" s="210" t="s">
        <v>21</v>
      </c>
      <c r="N1814" s="211" t="s">
        <v>42</v>
      </c>
      <c r="O1814" s="42"/>
      <c r="P1814" s="212">
        <f>O1814*H1814</f>
        <v>0</v>
      </c>
      <c r="Q1814" s="212">
        <v>0</v>
      </c>
      <c r="R1814" s="212">
        <f>Q1814*H1814</f>
        <v>0</v>
      </c>
      <c r="S1814" s="212">
        <v>0.02465</v>
      </c>
      <c r="T1814" s="213">
        <f>S1814*H1814</f>
        <v>1.9650240499999998</v>
      </c>
      <c r="AR1814" s="25" t="s">
        <v>291</v>
      </c>
      <c r="AT1814" s="25" t="s">
        <v>212</v>
      </c>
      <c r="AU1814" s="25" t="s">
        <v>80</v>
      </c>
      <c r="AY1814" s="25" t="s">
        <v>210</v>
      </c>
      <c r="BE1814" s="214">
        <f>IF(N1814="základní",J1814,0)</f>
        <v>0</v>
      </c>
      <c r="BF1814" s="214">
        <f>IF(N1814="snížená",J1814,0)</f>
        <v>0</v>
      </c>
      <c r="BG1814" s="214">
        <f>IF(N1814="zákl. přenesená",J1814,0)</f>
        <v>0</v>
      </c>
      <c r="BH1814" s="214">
        <f>IF(N1814="sníž. přenesená",J1814,0)</f>
        <v>0</v>
      </c>
      <c r="BI1814" s="214">
        <f>IF(N1814="nulová",J1814,0)</f>
        <v>0</v>
      </c>
      <c r="BJ1814" s="25" t="s">
        <v>78</v>
      </c>
      <c r="BK1814" s="214">
        <f>ROUND(I1814*H1814,2)</f>
        <v>0</v>
      </c>
      <c r="BL1814" s="25" t="s">
        <v>291</v>
      </c>
      <c r="BM1814" s="25" t="s">
        <v>3044</v>
      </c>
    </row>
    <row r="1815" spans="2:51" s="12" customFormat="1" ht="13.5">
      <c r="B1815" s="215"/>
      <c r="C1815" s="216"/>
      <c r="D1815" s="217" t="s">
        <v>219</v>
      </c>
      <c r="E1815" s="218" t="s">
        <v>21</v>
      </c>
      <c r="F1815" s="219" t="s">
        <v>3045</v>
      </c>
      <c r="G1815" s="216"/>
      <c r="H1815" s="220">
        <v>79.717</v>
      </c>
      <c r="I1815" s="221"/>
      <c r="J1815" s="216"/>
      <c r="K1815" s="216"/>
      <c r="L1815" s="222"/>
      <c r="M1815" s="223"/>
      <c r="N1815" s="224"/>
      <c r="O1815" s="224"/>
      <c r="P1815" s="224"/>
      <c r="Q1815" s="224"/>
      <c r="R1815" s="224"/>
      <c r="S1815" s="224"/>
      <c r="T1815" s="225"/>
      <c r="AT1815" s="226" t="s">
        <v>219</v>
      </c>
      <c r="AU1815" s="226" t="s">
        <v>80</v>
      </c>
      <c r="AV1815" s="12" t="s">
        <v>80</v>
      </c>
      <c r="AW1815" s="12" t="s">
        <v>35</v>
      </c>
      <c r="AX1815" s="12" t="s">
        <v>78</v>
      </c>
      <c r="AY1815" s="226" t="s">
        <v>210</v>
      </c>
    </row>
    <row r="1816" spans="2:65" s="1" customFormat="1" ht="16.5" customHeight="1">
      <c r="B1816" s="41"/>
      <c r="C1816" s="203" t="s">
        <v>3046</v>
      </c>
      <c r="D1816" s="203" t="s">
        <v>212</v>
      </c>
      <c r="E1816" s="204" t="s">
        <v>3047</v>
      </c>
      <c r="F1816" s="205" t="s">
        <v>3048</v>
      </c>
      <c r="G1816" s="206" t="s">
        <v>226</v>
      </c>
      <c r="H1816" s="207">
        <v>79.717</v>
      </c>
      <c r="I1816" s="208"/>
      <c r="J1816" s="209">
        <f>ROUND(I1816*H1816,2)</f>
        <v>0</v>
      </c>
      <c r="K1816" s="205" t="s">
        <v>216</v>
      </c>
      <c r="L1816" s="61"/>
      <c r="M1816" s="210" t="s">
        <v>21</v>
      </c>
      <c r="N1816" s="211" t="s">
        <v>42</v>
      </c>
      <c r="O1816" s="42"/>
      <c r="P1816" s="212">
        <f>O1816*H1816</f>
        <v>0</v>
      </c>
      <c r="Q1816" s="212">
        <v>0</v>
      </c>
      <c r="R1816" s="212">
        <f>Q1816*H1816</f>
        <v>0</v>
      </c>
      <c r="S1816" s="212">
        <v>0.008</v>
      </c>
      <c r="T1816" s="213">
        <f>S1816*H1816</f>
        <v>0.637736</v>
      </c>
      <c r="AR1816" s="25" t="s">
        <v>291</v>
      </c>
      <c r="AT1816" s="25" t="s">
        <v>212</v>
      </c>
      <c r="AU1816" s="25" t="s">
        <v>80</v>
      </c>
      <c r="AY1816" s="25" t="s">
        <v>210</v>
      </c>
      <c r="BE1816" s="214">
        <f>IF(N1816="základní",J1816,0)</f>
        <v>0</v>
      </c>
      <c r="BF1816" s="214">
        <f>IF(N1816="snížená",J1816,0)</f>
        <v>0</v>
      </c>
      <c r="BG1816" s="214">
        <f>IF(N1816="zákl. přenesená",J1816,0)</f>
        <v>0</v>
      </c>
      <c r="BH1816" s="214">
        <f>IF(N1816="sníž. přenesená",J1816,0)</f>
        <v>0</v>
      </c>
      <c r="BI1816" s="214">
        <f>IF(N1816="nulová",J1816,0)</f>
        <v>0</v>
      </c>
      <c r="BJ1816" s="25" t="s">
        <v>78</v>
      </c>
      <c r="BK1816" s="214">
        <f>ROUND(I1816*H1816,2)</f>
        <v>0</v>
      </c>
      <c r="BL1816" s="25" t="s">
        <v>291</v>
      </c>
      <c r="BM1816" s="25" t="s">
        <v>3049</v>
      </c>
    </row>
    <row r="1817" spans="2:65" s="1" customFormat="1" ht="16.5" customHeight="1">
      <c r="B1817" s="41"/>
      <c r="C1817" s="203" t="s">
        <v>3050</v>
      </c>
      <c r="D1817" s="203" t="s">
        <v>212</v>
      </c>
      <c r="E1817" s="204" t="s">
        <v>3051</v>
      </c>
      <c r="F1817" s="205" t="s">
        <v>3052</v>
      </c>
      <c r="G1817" s="206" t="s">
        <v>226</v>
      </c>
      <c r="H1817" s="207">
        <v>107.391</v>
      </c>
      <c r="I1817" s="208"/>
      <c r="J1817" s="209">
        <f>ROUND(I1817*H1817,2)</f>
        <v>0</v>
      </c>
      <c r="K1817" s="205" t="s">
        <v>216</v>
      </c>
      <c r="L1817" s="61"/>
      <c r="M1817" s="210" t="s">
        <v>21</v>
      </c>
      <c r="N1817" s="211" t="s">
        <v>42</v>
      </c>
      <c r="O1817" s="42"/>
      <c r="P1817" s="212">
        <f>O1817*H1817</f>
        <v>0</v>
      </c>
      <c r="Q1817" s="212">
        <v>0</v>
      </c>
      <c r="R1817" s="212">
        <f>Q1817*H1817</f>
        <v>0</v>
      </c>
      <c r="S1817" s="212">
        <v>0.01098</v>
      </c>
      <c r="T1817" s="213">
        <f>S1817*H1817</f>
        <v>1.1791531800000001</v>
      </c>
      <c r="AR1817" s="25" t="s">
        <v>291</v>
      </c>
      <c r="AT1817" s="25" t="s">
        <v>212</v>
      </c>
      <c r="AU1817" s="25" t="s">
        <v>80</v>
      </c>
      <c r="AY1817" s="25" t="s">
        <v>210</v>
      </c>
      <c r="BE1817" s="214">
        <f>IF(N1817="základní",J1817,0)</f>
        <v>0</v>
      </c>
      <c r="BF1817" s="214">
        <f>IF(N1817="snížená",J1817,0)</f>
        <v>0</v>
      </c>
      <c r="BG1817" s="214">
        <f>IF(N1817="zákl. přenesená",J1817,0)</f>
        <v>0</v>
      </c>
      <c r="BH1817" s="214">
        <f>IF(N1817="sníž. přenesená",J1817,0)</f>
        <v>0</v>
      </c>
      <c r="BI1817" s="214">
        <f>IF(N1817="nulová",J1817,0)</f>
        <v>0</v>
      </c>
      <c r="BJ1817" s="25" t="s">
        <v>78</v>
      </c>
      <c r="BK1817" s="214">
        <f>ROUND(I1817*H1817,2)</f>
        <v>0</v>
      </c>
      <c r="BL1817" s="25" t="s">
        <v>291</v>
      </c>
      <c r="BM1817" s="25" t="s">
        <v>3053</v>
      </c>
    </row>
    <row r="1818" spans="2:51" s="12" customFormat="1" ht="13.5">
      <c r="B1818" s="215"/>
      <c r="C1818" s="216"/>
      <c r="D1818" s="217" t="s">
        <v>219</v>
      </c>
      <c r="E1818" s="218" t="s">
        <v>21</v>
      </c>
      <c r="F1818" s="219" t="s">
        <v>3054</v>
      </c>
      <c r="G1818" s="216"/>
      <c r="H1818" s="220">
        <v>24.33</v>
      </c>
      <c r="I1818" s="221"/>
      <c r="J1818" s="216"/>
      <c r="K1818" s="216"/>
      <c r="L1818" s="222"/>
      <c r="M1818" s="223"/>
      <c r="N1818" s="224"/>
      <c r="O1818" s="224"/>
      <c r="P1818" s="224"/>
      <c r="Q1818" s="224"/>
      <c r="R1818" s="224"/>
      <c r="S1818" s="224"/>
      <c r="T1818" s="225"/>
      <c r="AT1818" s="226" t="s">
        <v>219</v>
      </c>
      <c r="AU1818" s="226" t="s">
        <v>80</v>
      </c>
      <c r="AV1818" s="12" t="s">
        <v>80</v>
      </c>
      <c r="AW1818" s="12" t="s">
        <v>35</v>
      </c>
      <c r="AX1818" s="12" t="s">
        <v>71</v>
      </c>
      <c r="AY1818" s="226" t="s">
        <v>210</v>
      </c>
    </row>
    <row r="1819" spans="2:51" s="12" customFormat="1" ht="13.5">
      <c r="B1819" s="215"/>
      <c r="C1819" s="216"/>
      <c r="D1819" s="217" t="s">
        <v>219</v>
      </c>
      <c r="E1819" s="218" t="s">
        <v>21</v>
      </c>
      <c r="F1819" s="219" t="s">
        <v>3055</v>
      </c>
      <c r="G1819" s="216"/>
      <c r="H1819" s="220">
        <v>33.891</v>
      </c>
      <c r="I1819" s="221"/>
      <c r="J1819" s="216"/>
      <c r="K1819" s="216"/>
      <c r="L1819" s="222"/>
      <c r="M1819" s="223"/>
      <c r="N1819" s="224"/>
      <c r="O1819" s="224"/>
      <c r="P1819" s="224"/>
      <c r="Q1819" s="224"/>
      <c r="R1819" s="224"/>
      <c r="S1819" s="224"/>
      <c r="T1819" s="225"/>
      <c r="AT1819" s="226" t="s">
        <v>219</v>
      </c>
      <c r="AU1819" s="226" t="s">
        <v>80</v>
      </c>
      <c r="AV1819" s="12" t="s">
        <v>80</v>
      </c>
      <c r="AW1819" s="12" t="s">
        <v>35</v>
      </c>
      <c r="AX1819" s="12" t="s">
        <v>71</v>
      </c>
      <c r="AY1819" s="226" t="s">
        <v>210</v>
      </c>
    </row>
    <row r="1820" spans="2:51" s="12" customFormat="1" ht="27">
      <c r="B1820" s="215"/>
      <c r="C1820" s="216"/>
      <c r="D1820" s="217" t="s">
        <v>219</v>
      </c>
      <c r="E1820" s="218" t="s">
        <v>21</v>
      </c>
      <c r="F1820" s="219" t="s">
        <v>2633</v>
      </c>
      <c r="G1820" s="216"/>
      <c r="H1820" s="220">
        <v>49.17</v>
      </c>
      <c r="I1820" s="221"/>
      <c r="J1820" s="216"/>
      <c r="K1820" s="216"/>
      <c r="L1820" s="222"/>
      <c r="M1820" s="223"/>
      <c r="N1820" s="224"/>
      <c r="O1820" s="224"/>
      <c r="P1820" s="224"/>
      <c r="Q1820" s="224"/>
      <c r="R1820" s="224"/>
      <c r="S1820" s="224"/>
      <c r="T1820" s="225"/>
      <c r="AT1820" s="226" t="s">
        <v>219</v>
      </c>
      <c r="AU1820" s="226" t="s">
        <v>80</v>
      </c>
      <c r="AV1820" s="12" t="s">
        <v>80</v>
      </c>
      <c r="AW1820" s="12" t="s">
        <v>35</v>
      </c>
      <c r="AX1820" s="12" t="s">
        <v>71</v>
      </c>
      <c r="AY1820" s="226" t="s">
        <v>210</v>
      </c>
    </row>
    <row r="1821" spans="2:51" s="13" customFormat="1" ht="13.5">
      <c r="B1821" s="227"/>
      <c r="C1821" s="228"/>
      <c r="D1821" s="217" t="s">
        <v>219</v>
      </c>
      <c r="E1821" s="229" t="s">
        <v>21</v>
      </c>
      <c r="F1821" s="230" t="s">
        <v>240</v>
      </c>
      <c r="G1821" s="228"/>
      <c r="H1821" s="231">
        <v>107.391</v>
      </c>
      <c r="I1821" s="232"/>
      <c r="J1821" s="228"/>
      <c r="K1821" s="228"/>
      <c r="L1821" s="233"/>
      <c r="M1821" s="234"/>
      <c r="N1821" s="235"/>
      <c r="O1821" s="235"/>
      <c r="P1821" s="235"/>
      <c r="Q1821" s="235"/>
      <c r="R1821" s="235"/>
      <c r="S1821" s="235"/>
      <c r="T1821" s="236"/>
      <c r="AT1821" s="237" t="s">
        <v>219</v>
      </c>
      <c r="AU1821" s="237" t="s">
        <v>80</v>
      </c>
      <c r="AV1821" s="13" t="s">
        <v>217</v>
      </c>
      <c r="AW1821" s="13" t="s">
        <v>35</v>
      </c>
      <c r="AX1821" s="13" t="s">
        <v>78</v>
      </c>
      <c r="AY1821" s="237" t="s">
        <v>210</v>
      </c>
    </row>
    <row r="1822" spans="2:65" s="1" customFormat="1" ht="16.5" customHeight="1">
      <c r="B1822" s="41"/>
      <c r="C1822" s="203" t="s">
        <v>3056</v>
      </c>
      <c r="D1822" s="203" t="s">
        <v>212</v>
      </c>
      <c r="E1822" s="204" t="s">
        <v>3057</v>
      </c>
      <c r="F1822" s="205" t="s">
        <v>3058</v>
      </c>
      <c r="G1822" s="206" t="s">
        <v>226</v>
      </c>
      <c r="H1822" s="207">
        <v>107.391</v>
      </c>
      <c r="I1822" s="208"/>
      <c r="J1822" s="209">
        <f>ROUND(I1822*H1822,2)</f>
        <v>0</v>
      </c>
      <c r="K1822" s="205" t="s">
        <v>216</v>
      </c>
      <c r="L1822" s="61"/>
      <c r="M1822" s="210" t="s">
        <v>21</v>
      </c>
      <c r="N1822" s="211" t="s">
        <v>42</v>
      </c>
      <c r="O1822" s="42"/>
      <c r="P1822" s="212">
        <f>O1822*H1822</f>
        <v>0</v>
      </c>
      <c r="Q1822" s="212">
        <v>0</v>
      </c>
      <c r="R1822" s="212">
        <f>Q1822*H1822</f>
        <v>0</v>
      </c>
      <c r="S1822" s="212">
        <v>0.008</v>
      </c>
      <c r="T1822" s="213">
        <f>S1822*H1822</f>
        <v>0.8591280000000001</v>
      </c>
      <c r="AR1822" s="25" t="s">
        <v>291</v>
      </c>
      <c r="AT1822" s="25" t="s">
        <v>212</v>
      </c>
      <c r="AU1822" s="25" t="s">
        <v>80</v>
      </c>
      <c r="AY1822" s="25" t="s">
        <v>210</v>
      </c>
      <c r="BE1822" s="214">
        <f>IF(N1822="základní",J1822,0)</f>
        <v>0</v>
      </c>
      <c r="BF1822" s="214">
        <f>IF(N1822="snížená",J1822,0)</f>
        <v>0</v>
      </c>
      <c r="BG1822" s="214">
        <f>IF(N1822="zákl. přenesená",J1822,0)</f>
        <v>0</v>
      </c>
      <c r="BH1822" s="214">
        <f>IF(N1822="sníž. přenesená",J1822,0)</f>
        <v>0</v>
      </c>
      <c r="BI1822" s="214">
        <f>IF(N1822="nulová",J1822,0)</f>
        <v>0</v>
      </c>
      <c r="BJ1822" s="25" t="s">
        <v>78</v>
      </c>
      <c r="BK1822" s="214">
        <f>ROUND(I1822*H1822,2)</f>
        <v>0</v>
      </c>
      <c r="BL1822" s="25" t="s">
        <v>291</v>
      </c>
      <c r="BM1822" s="25" t="s">
        <v>3059</v>
      </c>
    </row>
    <row r="1823" spans="2:65" s="1" customFormat="1" ht="16.5" customHeight="1">
      <c r="B1823" s="41"/>
      <c r="C1823" s="203" t="s">
        <v>3060</v>
      </c>
      <c r="D1823" s="203" t="s">
        <v>212</v>
      </c>
      <c r="E1823" s="204" t="s">
        <v>3061</v>
      </c>
      <c r="F1823" s="205" t="s">
        <v>3062</v>
      </c>
      <c r="G1823" s="206" t="s">
        <v>226</v>
      </c>
      <c r="H1823" s="207">
        <v>8.025</v>
      </c>
      <c r="I1823" s="208"/>
      <c r="J1823" s="209">
        <f>ROUND(I1823*H1823,2)</f>
        <v>0</v>
      </c>
      <c r="K1823" s="205" t="s">
        <v>216</v>
      </c>
      <c r="L1823" s="61"/>
      <c r="M1823" s="210" t="s">
        <v>21</v>
      </c>
      <c r="N1823" s="211" t="s">
        <v>42</v>
      </c>
      <c r="O1823" s="42"/>
      <c r="P1823" s="212">
        <f>O1823*H1823</f>
        <v>0</v>
      </c>
      <c r="Q1823" s="212">
        <v>0</v>
      </c>
      <c r="R1823" s="212">
        <f>Q1823*H1823</f>
        <v>0</v>
      </c>
      <c r="S1823" s="212">
        <v>0</v>
      </c>
      <c r="T1823" s="213">
        <f>S1823*H1823</f>
        <v>0</v>
      </c>
      <c r="AR1823" s="25" t="s">
        <v>291</v>
      </c>
      <c r="AT1823" s="25" t="s">
        <v>212</v>
      </c>
      <c r="AU1823" s="25" t="s">
        <v>80</v>
      </c>
      <c r="AY1823" s="25" t="s">
        <v>210</v>
      </c>
      <c r="BE1823" s="214">
        <f>IF(N1823="základní",J1823,0)</f>
        <v>0</v>
      </c>
      <c r="BF1823" s="214">
        <f>IF(N1823="snížená",J1823,0)</f>
        <v>0</v>
      </c>
      <c r="BG1823" s="214">
        <f>IF(N1823="zákl. přenesená",J1823,0)</f>
        <v>0</v>
      </c>
      <c r="BH1823" s="214">
        <f>IF(N1823="sníž. přenesená",J1823,0)</f>
        <v>0</v>
      </c>
      <c r="BI1823" s="214">
        <f>IF(N1823="nulová",J1823,0)</f>
        <v>0</v>
      </c>
      <c r="BJ1823" s="25" t="s">
        <v>78</v>
      </c>
      <c r="BK1823" s="214">
        <f>ROUND(I1823*H1823,2)</f>
        <v>0</v>
      </c>
      <c r="BL1823" s="25" t="s">
        <v>291</v>
      </c>
      <c r="BM1823" s="25" t="s">
        <v>3063</v>
      </c>
    </row>
    <row r="1824" spans="2:51" s="12" customFormat="1" ht="13.5">
      <c r="B1824" s="215"/>
      <c r="C1824" s="216"/>
      <c r="D1824" s="217" t="s">
        <v>219</v>
      </c>
      <c r="E1824" s="218" t="s">
        <v>21</v>
      </c>
      <c r="F1824" s="219" t="s">
        <v>3064</v>
      </c>
      <c r="G1824" s="216"/>
      <c r="H1824" s="220">
        <v>8.025</v>
      </c>
      <c r="I1824" s="221"/>
      <c r="J1824" s="216"/>
      <c r="K1824" s="216"/>
      <c r="L1824" s="222"/>
      <c r="M1824" s="223"/>
      <c r="N1824" s="224"/>
      <c r="O1824" s="224"/>
      <c r="P1824" s="224"/>
      <c r="Q1824" s="224"/>
      <c r="R1824" s="224"/>
      <c r="S1824" s="224"/>
      <c r="T1824" s="225"/>
      <c r="AT1824" s="226" t="s">
        <v>219</v>
      </c>
      <c r="AU1824" s="226" t="s">
        <v>80</v>
      </c>
      <c r="AV1824" s="12" t="s">
        <v>80</v>
      </c>
      <c r="AW1824" s="12" t="s">
        <v>35</v>
      </c>
      <c r="AX1824" s="12" t="s">
        <v>78</v>
      </c>
      <c r="AY1824" s="226" t="s">
        <v>210</v>
      </c>
    </row>
    <row r="1825" spans="2:65" s="1" customFormat="1" ht="16.5" customHeight="1">
      <c r="B1825" s="41"/>
      <c r="C1825" s="238" t="s">
        <v>3065</v>
      </c>
      <c r="D1825" s="238" t="s">
        <v>302</v>
      </c>
      <c r="E1825" s="239" t="s">
        <v>3066</v>
      </c>
      <c r="F1825" s="240" t="s">
        <v>3067</v>
      </c>
      <c r="G1825" s="241" t="s">
        <v>226</v>
      </c>
      <c r="H1825" s="242">
        <v>8.828</v>
      </c>
      <c r="I1825" s="243"/>
      <c r="J1825" s="244">
        <f>ROUND(I1825*H1825,2)</f>
        <v>0</v>
      </c>
      <c r="K1825" s="240" t="s">
        <v>216</v>
      </c>
      <c r="L1825" s="245"/>
      <c r="M1825" s="246" t="s">
        <v>21</v>
      </c>
      <c r="N1825" s="247" t="s">
        <v>42</v>
      </c>
      <c r="O1825" s="42"/>
      <c r="P1825" s="212">
        <f>O1825*H1825</f>
        <v>0</v>
      </c>
      <c r="Q1825" s="212">
        <v>0.0156</v>
      </c>
      <c r="R1825" s="212">
        <f>Q1825*H1825</f>
        <v>0.13771679999999997</v>
      </c>
      <c r="S1825" s="212">
        <v>0</v>
      </c>
      <c r="T1825" s="213">
        <f>S1825*H1825</f>
        <v>0</v>
      </c>
      <c r="AR1825" s="25" t="s">
        <v>372</v>
      </c>
      <c r="AT1825" s="25" t="s">
        <v>302</v>
      </c>
      <c r="AU1825" s="25" t="s">
        <v>80</v>
      </c>
      <c r="AY1825" s="25" t="s">
        <v>210</v>
      </c>
      <c r="BE1825" s="214">
        <f>IF(N1825="základní",J1825,0)</f>
        <v>0</v>
      </c>
      <c r="BF1825" s="214">
        <f>IF(N1825="snížená",J1825,0)</f>
        <v>0</v>
      </c>
      <c r="BG1825" s="214">
        <f>IF(N1825="zákl. přenesená",J1825,0)</f>
        <v>0</v>
      </c>
      <c r="BH1825" s="214">
        <f>IF(N1825="sníž. přenesená",J1825,0)</f>
        <v>0</v>
      </c>
      <c r="BI1825" s="214">
        <f>IF(N1825="nulová",J1825,0)</f>
        <v>0</v>
      </c>
      <c r="BJ1825" s="25" t="s">
        <v>78</v>
      </c>
      <c r="BK1825" s="214">
        <f>ROUND(I1825*H1825,2)</f>
        <v>0</v>
      </c>
      <c r="BL1825" s="25" t="s">
        <v>291</v>
      </c>
      <c r="BM1825" s="25" t="s">
        <v>3068</v>
      </c>
    </row>
    <row r="1826" spans="2:51" s="12" customFormat="1" ht="13.5">
      <c r="B1826" s="215"/>
      <c r="C1826" s="216"/>
      <c r="D1826" s="217" t="s">
        <v>219</v>
      </c>
      <c r="E1826" s="216"/>
      <c r="F1826" s="219" t="s">
        <v>3069</v>
      </c>
      <c r="G1826" s="216"/>
      <c r="H1826" s="220">
        <v>8.828</v>
      </c>
      <c r="I1826" s="221"/>
      <c r="J1826" s="216"/>
      <c r="K1826" s="216"/>
      <c r="L1826" s="222"/>
      <c r="M1826" s="223"/>
      <c r="N1826" s="224"/>
      <c r="O1826" s="224"/>
      <c r="P1826" s="224"/>
      <c r="Q1826" s="224"/>
      <c r="R1826" s="224"/>
      <c r="S1826" s="224"/>
      <c r="T1826" s="225"/>
      <c r="AT1826" s="226" t="s">
        <v>219</v>
      </c>
      <c r="AU1826" s="226" t="s">
        <v>80</v>
      </c>
      <c r="AV1826" s="12" t="s">
        <v>80</v>
      </c>
      <c r="AW1826" s="12" t="s">
        <v>6</v>
      </c>
      <c r="AX1826" s="12" t="s">
        <v>78</v>
      </c>
      <c r="AY1826" s="226" t="s">
        <v>210</v>
      </c>
    </row>
    <row r="1827" spans="2:65" s="1" customFormat="1" ht="25.5" customHeight="1">
      <c r="B1827" s="41"/>
      <c r="C1827" s="203" t="s">
        <v>3070</v>
      </c>
      <c r="D1827" s="203" t="s">
        <v>212</v>
      </c>
      <c r="E1827" s="204" t="s">
        <v>3071</v>
      </c>
      <c r="F1827" s="205" t="s">
        <v>3072</v>
      </c>
      <c r="G1827" s="206" t="s">
        <v>226</v>
      </c>
      <c r="H1827" s="207">
        <v>50.432</v>
      </c>
      <c r="I1827" s="208"/>
      <c r="J1827" s="209">
        <f>ROUND(I1827*H1827,2)</f>
        <v>0</v>
      </c>
      <c r="K1827" s="205" t="s">
        <v>216</v>
      </c>
      <c r="L1827" s="61"/>
      <c r="M1827" s="210" t="s">
        <v>21</v>
      </c>
      <c r="N1827" s="211" t="s">
        <v>42</v>
      </c>
      <c r="O1827" s="42"/>
      <c r="P1827" s="212">
        <f>O1827*H1827</f>
        <v>0</v>
      </c>
      <c r="Q1827" s="212">
        <v>0.00027</v>
      </c>
      <c r="R1827" s="212">
        <f>Q1827*H1827</f>
        <v>0.013616640000000001</v>
      </c>
      <c r="S1827" s="212">
        <v>0</v>
      </c>
      <c r="T1827" s="213">
        <f>S1827*H1827</f>
        <v>0</v>
      </c>
      <c r="AR1827" s="25" t="s">
        <v>291</v>
      </c>
      <c r="AT1827" s="25" t="s">
        <v>212</v>
      </c>
      <c r="AU1827" s="25" t="s">
        <v>80</v>
      </c>
      <c r="AY1827" s="25" t="s">
        <v>210</v>
      </c>
      <c r="BE1827" s="214">
        <f>IF(N1827="základní",J1827,0)</f>
        <v>0</v>
      </c>
      <c r="BF1827" s="214">
        <f>IF(N1827="snížená",J1827,0)</f>
        <v>0</v>
      </c>
      <c r="BG1827" s="214">
        <f>IF(N1827="zákl. přenesená",J1827,0)</f>
        <v>0</v>
      </c>
      <c r="BH1827" s="214">
        <f>IF(N1827="sníž. přenesená",J1827,0)</f>
        <v>0</v>
      </c>
      <c r="BI1827" s="214">
        <f>IF(N1827="nulová",J1827,0)</f>
        <v>0</v>
      </c>
      <c r="BJ1827" s="25" t="s">
        <v>78</v>
      </c>
      <c r="BK1827" s="214">
        <f>ROUND(I1827*H1827,2)</f>
        <v>0</v>
      </c>
      <c r="BL1827" s="25" t="s">
        <v>291</v>
      </c>
      <c r="BM1827" s="25" t="s">
        <v>3073</v>
      </c>
    </row>
    <row r="1828" spans="2:51" s="12" customFormat="1" ht="27">
      <c r="B1828" s="215"/>
      <c r="C1828" s="216"/>
      <c r="D1828" s="217" t="s">
        <v>219</v>
      </c>
      <c r="E1828" s="218" t="s">
        <v>21</v>
      </c>
      <c r="F1828" s="219" t="s">
        <v>3074</v>
      </c>
      <c r="G1828" s="216"/>
      <c r="H1828" s="220">
        <v>50.432</v>
      </c>
      <c r="I1828" s="221"/>
      <c r="J1828" s="216"/>
      <c r="K1828" s="216"/>
      <c r="L1828" s="222"/>
      <c r="M1828" s="223"/>
      <c r="N1828" s="224"/>
      <c r="O1828" s="224"/>
      <c r="P1828" s="224"/>
      <c r="Q1828" s="224"/>
      <c r="R1828" s="224"/>
      <c r="S1828" s="224"/>
      <c r="T1828" s="225"/>
      <c r="AT1828" s="226" t="s">
        <v>219</v>
      </c>
      <c r="AU1828" s="226" t="s">
        <v>80</v>
      </c>
      <c r="AV1828" s="12" t="s">
        <v>80</v>
      </c>
      <c r="AW1828" s="12" t="s">
        <v>35</v>
      </c>
      <c r="AX1828" s="12" t="s">
        <v>78</v>
      </c>
      <c r="AY1828" s="226" t="s">
        <v>210</v>
      </c>
    </row>
    <row r="1829" spans="2:65" s="1" customFormat="1" ht="25.5" customHeight="1">
      <c r="B1829" s="41"/>
      <c r="C1829" s="238" t="s">
        <v>3075</v>
      </c>
      <c r="D1829" s="238" t="s">
        <v>302</v>
      </c>
      <c r="E1829" s="239" t="s">
        <v>3076</v>
      </c>
      <c r="F1829" s="240" t="s">
        <v>3077</v>
      </c>
      <c r="G1829" s="241" t="s">
        <v>215</v>
      </c>
      <c r="H1829" s="242">
        <v>13</v>
      </c>
      <c r="I1829" s="243"/>
      <c r="J1829" s="244">
        <f aca="true" t="shared" si="40" ref="J1829:J1838">ROUND(I1829*H1829,2)</f>
        <v>0</v>
      </c>
      <c r="K1829" s="240" t="s">
        <v>21</v>
      </c>
      <c r="L1829" s="245"/>
      <c r="M1829" s="246" t="s">
        <v>21</v>
      </c>
      <c r="N1829" s="247" t="s">
        <v>42</v>
      </c>
      <c r="O1829" s="42"/>
      <c r="P1829" s="212">
        <f aca="true" t="shared" si="41" ref="P1829:P1838">O1829*H1829</f>
        <v>0</v>
      </c>
      <c r="Q1829" s="212">
        <v>0.043</v>
      </c>
      <c r="R1829" s="212">
        <f aca="true" t="shared" si="42" ref="R1829:R1838">Q1829*H1829</f>
        <v>0.5589999999999999</v>
      </c>
      <c r="S1829" s="212">
        <v>0</v>
      </c>
      <c r="T1829" s="213">
        <f aca="true" t="shared" si="43" ref="T1829:T1838">S1829*H1829</f>
        <v>0</v>
      </c>
      <c r="AR1829" s="25" t="s">
        <v>372</v>
      </c>
      <c r="AT1829" s="25" t="s">
        <v>302</v>
      </c>
      <c r="AU1829" s="25" t="s">
        <v>80</v>
      </c>
      <c r="AY1829" s="25" t="s">
        <v>210</v>
      </c>
      <c r="BE1829" s="214">
        <f aca="true" t="shared" si="44" ref="BE1829:BE1838">IF(N1829="základní",J1829,0)</f>
        <v>0</v>
      </c>
      <c r="BF1829" s="214">
        <f aca="true" t="shared" si="45" ref="BF1829:BF1838">IF(N1829="snížená",J1829,0)</f>
        <v>0</v>
      </c>
      <c r="BG1829" s="214">
        <f aca="true" t="shared" si="46" ref="BG1829:BG1838">IF(N1829="zákl. přenesená",J1829,0)</f>
        <v>0</v>
      </c>
      <c r="BH1829" s="214">
        <f aca="true" t="shared" si="47" ref="BH1829:BH1838">IF(N1829="sníž. přenesená",J1829,0)</f>
        <v>0</v>
      </c>
      <c r="BI1829" s="214">
        <f aca="true" t="shared" si="48" ref="BI1829:BI1838">IF(N1829="nulová",J1829,0)</f>
        <v>0</v>
      </c>
      <c r="BJ1829" s="25" t="s">
        <v>78</v>
      </c>
      <c r="BK1829" s="214">
        <f aca="true" t="shared" si="49" ref="BK1829:BK1838">ROUND(I1829*H1829,2)</f>
        <v>0</v>
      </c>
      <c r="BL1829" s="25" t="s">
        <v>291</v>
      </c>
      <c r="BM1829" s="25" t="s">
        <v>3078</v>
      </c>
    </row>
    <row r="1830" spans="2:65" s="1" customFormat="1" ht="16.5" customHeight="1">
      <c r="B1830" s="41"/>
      <c r="C1830" s="238" t="s">
        <v>3079</v>
      </c>
      <c r="D1830" s="238" t="s">
        <v>302</v>
      </c>
      <c r="E1830" s="239" t="s">
        <v>3080</v>
      </c>
      <c r="F1830" s="240" t="s">
        <v>3081</v>
      </c>
      <c r="G1830" s="241" t="s">
        <v>215</v>
      </c>
      <c r="H1830" s="242">
        <v>1</v>
      </c>
      <c r="I1830" s="243"/>
      <c r="J1830" s="244">
        <f t="shared" si="40"/>
        <v>0</v>
      </c>
      <c r="K1830" s="240" t="s">
        <v>21</v>
      </c>
      <c r="L1830" s="245"/>
      <c r="M1830" s="246" t="s">
        <v>21</v>
      </c>
      <c r="N1830" s="247" t="s">
        <v>42</v>
      </c>
      <c r="O1830" s="42"/>
      <c r="P1830" s="212">
        <f t="shared" si="41"/>
        <v>0</v>
      </c>
      <c r="Q1830" s="212">
        <v>0.043</v>
      </c>
      <c r="R1830" s="212">
        <f t="shared" si="42"/>
        <v>0.043</v>
      </c>
      <c r="S1830" s="212">
        <v>0</v>
      </c>
      <c r="T1830" s="213">
        <f t="shared" si="43"/>
        <v>0</v>
      </c>
      <c r="AR1830" s="25" t="s">
        <v>372</v>
      </c>
      <c r="AT1830" s="25" t="s">
        <v>302</v>
      </c>
      <c r="AU1830" s="25" t="s">
        <v>80</v>
      </c>
      <c r="AY1830" s="25" t="s">
        <v>210</v>
      </c>
      <c r="BE1830" s="214">
        <f t="shared" si="44"/>
        <v>0</v>
      </c>
      <c r="BF1830" s="214">
        <f t="shared" si="45"/>
        <v>0</v>
      </c>
      <c r="BG1830" s="214">
        <f t="shared" si="46"/>
        <v>0</v>
      </c>
      <c r="BH1830" s="214">
        <f t="shared" si="47"/>
        <v>0</v>
      </c>
      <c r="BI1830" s="214">
        <f t="shared" si="48"/>
        <v>0</v>
      </c>
      <c r="BJ1830" s="25" t="s">
        <v>78</v>
      </c>
      <c r="BK1830" s="214">
        <f t="shared" si="49"/>
        <v>0</v>
      </c>
      <c r="BL1830" s="25" t="s">
        <v>291</v>
      </c>
      <c r="BM1830" s="25" t="s">
        <v>3082</v>
      </c>
    </row>
    <row r="1831" spans="2:65" s="1" customFormat="1" ht="25.5" customHeight="1">
      <c r="B1831" s="41"/>
      <c r="C1831" s="238" t="s">
        <v>3083</v>
      </c>
      <c r="D1831" s="238" t="s">
        <v>302</v>
      </c>
      <c r="E1831" s="239" t="s">
        <v>3084</v>
      </c>
      <c r="F1831" s="240" t="s">
        <v>3085</v>
      </c>
      <c r="G1831" s="241" t="s">
        <v>215</v>
      </c>
      <c r="H1831" s="242">
        <v>4</v>
      </c>
      <c r="I1831" s="243"/>
      <c r="J1831" s="244">
        <f t="shared" si="40"/>
        <v>0</v>
      </c>
      <c r="K1831" s="240" t="s">
        <v>762</v>
      </c>
      <c r="L1831" s="245"/>
      <c r="M1831" s="246" t="s">
        <v>21</v>
      </c>
      <c r="N1831" s="247" t="s">
        <v>42</v>
      </c>
      <c r="O1831" s="42"/>
      <c r="P1831" s="212">
        <f t="shared" si="41"/>
        <v>0</v>
      </c>
      <c r="Q1831" s="212">
        <v>0.026</v>
      </c>
      <c r="R1831" s="212">
        <f t="shared" si="42"/>
        <v>0.104</v>
      </c>
      <c r="S1831" s="212">
        <v>0</v>
      </c>
      <c r="T1831" s="213">
        <f t="shared" si="43"/>
        <v>0</v>
      </c>
      <c r="AR1831" s="25" t="s">
        <v>372</v>
      </c>
      <c r="AT1831" s="25" t="s">
        <v>302</v>
      </c>
      <c r="AU1831" s="25" t="s">
        <v>80</v>
      </c>
      <c r="AY1831" s="25" t="s">
        <v>210</v>
      </c>
      <c r="BE1831" s="214">
        <f t="shared" si="44"/>
        <v>0</v>
      </c>
      <c r="BF1831" s="214">
        <f t="shared" si="45"/>
        <v>0</v>
      </c>
      <c r="BG1831" s="214">
        <f t="shared" si="46"/>
        <v>0</v>
      </c>
      <c r="BH1831" s="214">
        <f t="shared" si="47"/>
        <v>0</v>
      </c>
      <c r="BI1831" s="214">
        <f t="shared" si="48"/>
        <v>0</v>
      </c>
      <c r="BJ1831" s="25" t="s">
        <v>78</v>
      </c>
      <c r="BK1831" s="214">
        <f t="shared" si="49"/>
        <v>0</v>
      </c>
      <c r="BL1831" s="25" t="s">
        <v>291</v>
      </c>
      <c r="BM1831" s="25" t="s">
        <v>3086</v>
      </c>
    </row>
    <row r="1832" spans="2:65" s="1" customFormat="1" ht="16.5" customHeight="1">
      <c r="B1832" s="41"/>
      <c r="C1832" s="238" t="s">
        <v>3087</v>
      </c>
      <c r="D1832" s="238" t="s">
        <v>302</v>
      </c>
      <c r="E1832" s="239" t="s">
        <v>3088</v>
      </c>
      <c r="F1832" s="240" t="s">
        <v>3089</v>
      </c>
      <c r="G1832" s="241" t="s">
        <v>215</v>
      </c>
      <c r="H1832" s="242">
        <v>2</v>
      </c>
      <c r="I1832" s="243"/>
      <c r="J1832" s="244">
        <f t="shared" si="40"/>
        <v>0</v>
      </c>
      <c r="K1832" s="240" t="s">
        <v>21</v>
      </c>
      <c r="L1832" s="245"/>
      <c r="M1832" s="246" t="s">
        <v>21</v>
      </c>
      <c r="N1832" s="247" t="s">
        <v>42</v>
      </c>
      <c r="O1832" s="42"/>
      <c r="P1832" s="212">
        <f t="shared" si="41"/>
        <v>0</v>
      </c>
      <c r="Q1832" s="212">
        <v>0.026</v>
      </c>
      <c r="R1832" s="212">
        <f t="shared" si="42"/>
        <v>0.052</v>
      </c>
      <c r="S1832" s="212">
        <v>0</v>
      </c>
      <c r="T1832" s="213">
        <f t="shared" si="43"/>
        <v>0</v>
      </c>
      <c r="AR1832" s="25" t="s">
        <v>372</v>
      </c>
      <c r="AT1832" s="25" t="s">
        <v>302</v>
      </c>
      <c r="AU1832" s="25" t="s">
        <v>80</v>
      </c>
      <c r="AY1832" s="25" t="s">
        <v>210</v>
      </c>
      <c r="BE1832" s="214">
        <f t="shared" si="44"/>
        <v>0</v>
      </c>
      <c r="BF1832" s="214">
        <f t="shared" si="45"/>
        <v>0</v>
      </c>
      <c r="BG1832" s="214">
        <f t="shared" si="46"/>
        <v>0</v>
      </c>
      <c r="BH1832" s="214">
        <f t="shared" si="47"/>
        <v>0</v>
      </c>
      <c r="BI1832" s="214">
        <f t="shared" si="48"/>
        <v>0</v>
      </c>
      <c r="BJ1832" s="25" t="s">
        <v>78</v>
      </c>
      <c r="BK1832" s="214">
        <f t="shared" si="49"/>
        <v>0</v>
      </c>
      <c r="BL1832" s="25" t="s">
        <v>291</v>
      </c>
      <c r="BM1832" s="25" t="s">
        <v>3090</v>
      </c>
    </row>
    <row r="1833" spans="2:65" s="1" customFormat="1" ht="16.5" customHeight="1">
      <c r="B1833" s="41"/>
      <c r="C1833" s="238" t="s">
        <v>3091</v>
      </c>
      <c r="D1833" s="238" t="s">
        <v>302</v>
      </c>
      <c r="E1833" s="239" t="s">
        <v>3092</v>
      </c>
      <c r="F1833" s="240" t="s">
        <v>3093</v>
      </c>
      <c r="G1833" s="241" t="s">
        <v>215</v>
      </c>
      <c r="H1833" s="242">
        <v>1</v>
      </c>
      <c r="I1833" s="243"/>
      <c r="J1833" s="244">
        <f t="shared" si="40"/>
        <v>0</v>
      </c>
      <c r="K1833" s="240" t="s">
        <v>762</v>
      </c>
      <c r="L1833" s="245"/>
      <c r="M1833" s="246" t="s">
        <v>21</v>
      </c>
      <c r="N1833" s="247" t="s">
        <v>42</v>
      </c>
      <c r="O1833" s="42"/>
      <c r="P1833" s="212">
        <f t="shared" si="41"/>
        <v>0</v>
      </c>
      <c r="Q1833" s="212">
        <v>0.032</v>
      </c>
      <c r="R1833" s="212">
        <f t="shared" si="42"/>
        <v>0.032</v>
      </c>
      <c r="S1833" s="212">
        <v>0</v>
      </c>
      <c r="T1833" s="213">
        <f t="shared" si="43"/>
        <v>0</v>
      </c>
      <c r="AR1833" s="25" t="s">
        <v>372</v>
      </c>
      <c r="AT1833" s="25" t="s">
        <v>302</v>
      </c>
      <c r="AU1833" s="25" t="s">
        <v>80</v>
      </c>
      <c r="AY1833" s="25" t="s">
        <v>210</v>
      </c>
      <c r="BE1833" s="214">
        <f t="shared" si="44"/>
        <v>0</v>
      </c>
      <c r="BF1833" s="214">
        <f t="shared" si="45"/>
        <v>0</v>
      </c>
      <c r="BG1833" s="214">
        <f t="shared" si="46"/>
        <v>0</v>
      </c>
      <c r="BH1833" s="214">
        <f t="shared" si="47"/>
        <v>0</v>
      </c>
      <c r="BI1833" s="214">
        <f t="shared" si="48"/>
        <v>0</v>
      </c>
      <c r="BJ1833" s="25" t="s">
        <v>78</v>
      </c>
      <c r="BK1833" s="214">
        <f t="shared" si="49"/>
        <v>0</v>
      </c>
      <c r="BL1833" s="25" t="s">
        <v>291</v>
      </c>
      <c r="BM1833" s="25" t="s">
        <v>3094</v>
      </c>
    </row>
    <row r="1834" spans="2:65" s="1" customFormat="1" ht="16.5" customHeight="1">
      <c r="B1834" s="41"/>
      <c r="C1834" s="238" t="s">
        <v>3095</v>
      </c>
      <c r="D1834" s="238" t="s">
        <v>302</v>
      </c>
      <c r="E1834" s="239" t="s">
        <v>3096</v>
      </c>
      <c r="F1834" s="240" t="s">
        <v>3097</v>
      </c>
      <c r="G1834" s="241" t="s">
        <v>215</v>
      </c>
      <c r="H1834" s="242">
        <v>1</v>
      </c>
      <c r="I1834" s="243"/>
      <c r="J1834" s="244">
        <f t="shared" si="40"/>
        <v>0</v>
      </c>
      <c r="K1834" s="240" t="s">
        <v>21</v>
      </c>
      <c r="L1834" s="245"/>
      <c r="M1834" s="246" t="s">
        <v>21</v>
      </c>
      <c r="N1834" s="247" t="s">
        <v>42</v>
      </c>
      <c r="O1834" s="42"/>
      <c r="P1834" s="212">
        <f t="shared" si="41"/>
        <v>0</v>
      </c>
      <c r="Q1834" s="212">
        <v>0.029</v>
      </c>
      <c r="R1834" s="212">
        <f t="shared" si="42"/>
        <v>0.029</v>
      </c>
      <c r="S1834" s="212">
        <v>0</v>
      </c>
      <c r="T1834" s="213">
        <f t="shared" si="43"/>
        <v>0</v>
      </c>
      <c r="AR1834" s="25" t="s">
        <v>372</v>
      </c>
      <c r="AT1834" s="25" t="s">
        <v>302</v>
      </c>
      <c r="AU1834" s="25" t="s">
        <v>80</v>
      </c>
      <c r="AY1834" s="25" t="s">
        <v>210</v>
      </c>
      <c r="BE1834" s="214">
        <f t="shared" si="44"/>
        <v>0</v>
      </c>
      <c r="BF1834" s="214">
        <f t="shared" si="45"/>
        <v>0</v>
      </c>
      <c r="BG1834" s="214">
        <f t="shared" si="46"/>
        <v>0</v>
      </c>
      <c r="BH1834" s="214">
        <f t="shared" si="47"/>
        <v>0</v>
      </c>
      <c r="BI1834" s="214">
        <f t="shared" si="48"/>
        <v>0</v>
      </c>
      <c r="BJ1834" s="25" t="s">
        <v>78</v>
      </c>
      <c r="BK1834" s="214">
        <f t="shared" si="49"/>
        <v>0</v>
      </c>
      <c r="BL1834" s="25" t="s">
        <v>291</v>
      </c>
      <c r="BM1834" s="25" t="s">
        <v>3098</v>
      </c>
    </row>
    <row r="1835" spans="2:65" s="1" customFormat="1" ht="16.5" customHeight="1">
      <c r="B1835" s="41"/>
      <c r="C1835" s="238" t="s">
        <v>3099</v>
      </c>
      <c r="D1835" s="238" t="s">
        <v>302</v>
      </c>
      <c r="E1835" s="239" t="s">
        <v>3100</v>
      </c>
      <c r="F1835" s="240" t="s">
        <v>3101</v>
      </c>
      <c r="G1835" s="241" t="s">
        <v>215</v>
      </c>
      <c r="H1835" s="242">
        <v>1</v>
      </c>
      <c r="I1835" s="243"/>
      <c r="J1835" s="244">
        <f t="shared" si="40"/>
        <v>0</v>
      </c>
      <c r="K1835" s="240" t="s">
        <v>21</v>
      </c>
      <c r="L1835" s="245"/>
      <c r="M1835" s="246" t="s">
        <v>21</v>
      </c>
      <c r="N1835" s="247" t="s">
        <v>42</v>
      </c>
      <c r="O1835" s="42"/>
      <c r="P1835" s="212">
        <f t="shared" si="41"/>
        <v>0</v>
      </c>
      <c r="Q1835" s="212">
        <v>0.029</v>
      </c>
      <c r="R1835" s="212">
        <f t="shared" si="42"/>
        <v>0.029</v>
      </c>
      <c r="S1835" s="212">
        <v>0</v>
      </c>
      <c r="T1835" s="213">
        <f t="shared" si="43"/>
        <v>0</v>
      </c>
      <c r="AR1835" s="25" t="s">
        <v>372</v>
      </c>
      <c r="AT1835" s="25" t="s">
        <v>302</v>
      </c>
      <c r="AU1835" s="25" t="s">
        <v>80</v>
      </c>
      <c r="AY1835" s="25" t="s">
        <v>210</v>
      </c>
      <c r="BE1835" s="214">
        <f t="shared" si="44"/>
        <v>0</v>
      </c>
      <c r="BF1835" s="214">
        <f t="shared" si="45"/>
        <v>0</v>
      </c>
      <c r="BG1835" s="214">
        <f t="shared" si="46"/>
        <v>0</v>
      </c>
      <c r="BH1835" s="214">
        <f t="shared" si="47"/>
        <v>0</v>
      </c>
      <c r="BI1835" s="214">
        <f t="shared" si="48"/>
        <v>0</v>
      </c>
      <c r="BJ1835" s="25" t="s">
        <v>78</v>
      </c>
      <c r="BK1835" s="214">
        <f t="shared" si="49"/>
        <v>0</v>
      </c>
      <c r="BL1835" s="25" t="s">
        <v>291</v>
      </c>
      <c r="BM1835" s="25" t="s">
        <v>3102</v>
      </c>
    </row>
    <row r="1836" spans="2:65" s="1" customFormat="1" ht="16.5" customHeight="1">
      <c r="B1836" s="41"/>
      <c r="C1836" s="238" t="s">
        <v>3103</v>
      </c>
      <c r="D1836" s="238" t="s">
        <v>302</v>
      </c>
      <c r="E1836" s="239" t="s">
        <v>3104</v>
      </c>
      <c r="F1836" s="240" t="s">
        <v>3105</v>
      </c>
      <c r="G1836" s="241" t="s">
        <v>215</v>
      </c>
      <c r="H1836" s="242">
        <v>6</v>
      </c>
      <c r="I1836" s="243"/>
      <c r="J1836" s="244">
        <f t="shared" si="40"/>
        <v>0</v>
      </c>
      <c r="K1836" s="240" t="s">
        <v>21</v>
      </c>
      <c r="L1836" s="245"/>
      <c r="M1836" s="246" t="s">
        <v>21</v>
      </c>
      <c r="N1836" s="247" t="s">
        <v>42</v>
      </c>
      <c r="O1836" s="42"/>
      <c r="P1836" s="212">
        <f t="shared" si="41"/>
        <v>0</v>
      </c>
      <c r="Q1836" s="212">
        <v>0.043</v>
      </c>
      <c r="R1836" s="212">
        <f t="shared" si="42"/>
        <v>0.258</v>
      </c>
      <c r="S1836" s="212">
        <v>0</v>
      </c>
      <c r="T1836" s="213">
        <f t="shared" si="43"/>
        <v>0</v>
      </c>
      <c r="AR1836" s="25" t="s">
        <v>372</v>
      </c>
      <c r="AT1836" s="25" t="s">
        <v>302</v>
      </c>
      <c r="AU1836" s="25" t="s">
        <v>80</v>
      </c>
      <c r="AY1836" s="25" t="s">
        <v>210</v>
      </c>
      <c r="BE1836" s="214">
        <f t="shared" si="44"/>
        <v>0</v>
      </c>
      <c r="BF1836" s="214">
        <f t="shared" si="45"/>
        <v>0</v>
      </c>
      <c r="BG1836" s="214">
        <f t="shared" si="46"/>
        <v>0</v>
      </c>
      <c r="BH1836" s="214">
        <f t="shared" si="47"/>
        <v>0</v>
      </c>
      <c r="BI1836" s="214">
        <f t="shared" si="48"/>
        <v>0</v>
      </c>
      <c r="BJ1836" s="25" t="s">
        <v>78</v>
      </c>
      <c r="BK1836" s="214">
        <f t="shared" si="49"/>
        <v>0</v>
      </c>
      <c r="BL1836" s="25" t="s">
        <v>291</v>
      </c>
      <c r="BM1836" s="25" t="s">
        <v>3106</v>
      </c>
    </row>
    <row r="1837" spans="2:65" s="1" customFormat="1" ht="16.5" customHeight="1">
      <c r="B1837" s="41"/>
      <c r="C1837" s="238" t="s">
        <v>3107</v>
      </c>
      <c r="D1837" s="238" t="s">
        <v>302</v>
      </c>
      <c r="E1837" s="239" t="s">
        <v>3108</v>
      </c>
      <c r="F1837" s="240" t="s">
        <v>3109</v>
      </c>
      <c r="G1837" s="241" t="s">
        <v>215</v>
      </c>
      <c r="H1837" s="242">
        <v>1</v>
      </c>
      <c r="I1837" s="243"/>
      <c r="J1837" s="244">
        <f t="shared" si="40"/>
        <v>0</v>
      </c>
      <c r="K1837" s="240" t="s">
        <v>21</v>
      </c>
      <c r="L1837" s="245"/>
      <c r="M1837" s="246" t="s">
        <v>21</v>
      </c>
      <c r="N1837" s="247" t="s">
        <v>42</v>
      </c>
      <c r="O1837" s="42"/>
      <c r="P1837" s="212">
        <f t="shared" si="41"/>
        <v>0</v>
      </c>
      <c r="Q1837" s="212">
        <v>0.043</v>
      </c>
      <c r="R1837" s="212">
        <f t="shared" si="42"/>
        <v>0.043</v>
      </c>
      <c r="S1837" s="212">
        <v>0</v>
      </c>
      <c r="T1837" s="213">
        <f t="shared" si="43"/>
        <v>0</v>
      </c>
      <c r="AR1837" s="25" t="s">
        <v>372</v>
      </c>
      <c r="AT1837" s="25" t="s">
        <v>302</v>
      </c>
      <c r="AU1837" s="25" t="s">
        <v>80</v>
      </c>
      <c r="AY1837" s="25" t="s">
        <v>210</v>
      </c>
      <c r="BE1837" s="214">
        <f t="shared" si="44"/>
        <v>0</v>
      </c>
      <c r="BF1837" s="214">
        <f t="shared" si="45"/>
        <v>0</v>
      </c>
      <c r="BG1837" s="214">
        <f t="shared" si="46"/>
        <v>0</v>
      </c>
      <c r="BH1837" s="214">
        <f t="shared" si="47"/>
        <v>0</v>
      </c>
      <c r="BI1837" s="214">
        <f t="shared" si="48"/>
        <v>0</v>
      </c>
      <c r="BJ1837" s="25" t="s">
        <v>78</v>
      </c>
      <c r="BK1837" s="214">
        <f t="shared" si="49"/>
        <v>0</v>
      </c>
      <c r="BL1837" s="25" t="s">
        <v>291</v>
      </c>
      <c r="BM1837" s="25" t="s">
        <v>3110</v>
      </c>
    </row>
    <row r="1838" spans="2:65" s="1" customFormat="1" ht="16.5" customHeight="1">
      <c r="B1838" s="41"/>
      <c r="C1838" s="203" t="s">
        <v>3111</v>
      </c>
      <c r="D1838" s="203" t="s">
        <v>212</v>
      </c>
      <c r="E1838" s="204" t="s">
        <v>3112</v>
      </c>
      <c r="F1838" s="205" t="s">
        <v>3113</v>
      </c>
      <c r="G1838" s="206" t="s">
        <v>215</v>
      </c>
      <c r="H1838" s="207">
        <v>15</v>
      </c>
      <c r="I1838" s="208"/>
      <c r="J1838" s="209">
        <f t="shared" si="40"/>
        <v>0</v>
      </c>
      <c r="K1838" s="205" t="s">
        <v>216</v>
      </c>
      <c r="L1838" s="61"/>
      <c r="M1838" s="210" t="s">
        <v>21</v>
      </c>
      <c r="N1838" s="211" t="s">
        <v>42</v>
      </c>
      <c r="O1838" s="42"/>
      <c r="P1838" s="212">
        <f t="shared" si="41"/>
        <v>0</v>
      </c>
      <c r="Q1838" s="212">
        <v>0.00026</v>
      </c>
      <c r="R1838" s="212">
        <f t="shared" si="42"/>
        <v>0.0039</v>
      </c>
      <c r="S1838" s="212">
        <v>0</v>
      </c>
      <c r="T1838" s="213">
        <f t="shared" si="43"/>
        <v>0</v>
      </c>
      <c r="AR1838" s="25" t="s">
        <v>291</v>
      </c>
      <c r="AT1838" s="25" t="s">
        <v>212</v>
      </c>
      <c r="AU1838" s="25" t="s">
        <v>80</v>
      </c>
      <c r="AY1838" s="25" t="s">
        <v>210</v>
      </c>
      <c r="BE1838" s="214">
        <f t="shared" si="44"/>
        <v>0</v>
      </c>
      <c r="BF1838" s="214">
        <f t="shared" si="45"/>
        <v>0</v>
      </c>
      <c r="BG1838" s="214">
        <f t="shared" si="46"/>
        <v>0</v>
      </c>
      <c r="BH1838" s="214">
        <f t="shared" si="47"/>
        <v>0</v>
      </c>
      <c r="BI1838" s="214">
        <f t="shared" si="48"/>
        <v>0</v>
      </c>
      <c r="BJ1838" s="25" t="s">
        <v>78</v>
      </c>
      <c r="BK1838" s="214">
        <f t="shared" si="49"/>
        <v>0</v>
      </c>
      <c r="BL1838" s="25" t="s">
        <v>291</v>
      </c>
      <c r="BM1838" s="25" t="s">
        <v>3114</v>
      </c>
    </row>
    <row r="1839" spans="2:51" s="12" customFormat="1" ht="13.5">
      <c r="B1839" s="215"/>
      <c r="C1839" s="216"/>
      <c r="D1839" s="217" t="s">
        <v>219</v>
      </c>
      <c r="E1839" s="218" t="s">
        <v>21</v>
      </c>
      <c r="F1839" s="219" t="s">
        <v>10</v>
      </c>
      <c r="G1839" s="216"/>
      <c r="H1839" s="220">
        <v>15</v>
      </c>
      <c r="I1839" s="221"/>
      <c r="J1839" s="216"/>
      <c r="K1839" s="216"/>
      <c r="L1839" s="222"/>
      <c r="M1839" s="223"/>
      <c r="N1839" s="224"/>
      <c r="O1839" s="224"/>
      <c r="P1839" s="224"/>
      <c r="Q1839" s="224"/>
      <c r="R1839" s="224"/>
      <c r="S1839" s="224"/>
      <c r="T1839" s="225"/>
      <c r="AT1839" s="226" t="s">
        <v>219</v>
      </c>
      <c r="AU1839" s="226" t="s">
        <v>80</v>
      </c>
      <c r="AV1839" s="12" t="s">
        <v>80</v>
      </c>
      <c r="AW1839" s="12" t="s">
        <v>35</v>
      </c>
      <c r="AX1839" s="12" t="s">
        <v>78</v>
      </c>
      <c r="AY1839" s="226" t="s">
        <v>210</v>
      </c>
    </row>
    <row r="1840" spans="2:65" s="1" customFormat="1" ht="25.5" customHeight="1">
      <c r="B1840" s="41"/>
      <c r="C1840" s="238" t="s">
        <v>3115</v>
      </c>
      <c r="D1840" s="238" t="s">
        <v>302</v>
      </c>
      <c r="E1840" s="239" t="s">
        <v>3116</v>
      </c>
      <c r="F1840" s="240" t="s">
        <v>3117</v>
      </c>
      <c r="G1840" s="241" t="s">
        <v>215</v>
      </c>
      <c r="H1840" s="242">
        <v>5</v>
      </c>
      <c r="I1840" s="243"/>
      <c r="J1840" s="244">
        <f aca="true" t="shared" si="50" ref="J1840:J1871">ROUND(I1840*H1840,2)</f>
        <v>0</v>
      </c>
      <c r="K1840" s="240" t="s">
        <v>762</v>
      </c>
      <c r="L1840" s="245"/>
      <c r="M1840" s="246" t="s">
        <v>21</v>
      </c>
      <c r="N1840" s="247" t="s">
        <v>42</v>
      </c>
      <c r="O1840" s="42"/>
      <c r="P1840" s="212">
        <f aca="true" t="shared" si="51" ref="P1840:P1871">O1840*H1840</f>
        <v>0</v>
      </c>
      <c r="Q1840" s="212">
        <v>0.014</v>
      </c>
      <c r="R1840" s="212">
        <f aca="true" t="shared" si="52" ref="R1840:R1871">Q1840*H1840</f>
        <v>0.07</v>
      </c>
      <c r="S1840" s="212">
        <v>0</v>
      </c>
      <c r="T1840" s="213">
        <f aca="true" t="shared" si="53" ref="T1840:T1871">S1840*H1840</f>
        <v>0</v>
      </c>
      <c r="AR1840" s="25" t="s">
        <v>372</v>
      </c>
      <c r="AT1840" s="25" t="s">
        <v>302</v>
      </c>
      <c r="AU1840" s="25" t="s">
        <v>80</v>
      </c>
      <c r="AY1840" s="25" t="s">
        <v>210</v>
      </c>
      <c r="BE1840" s="214">
        <f aca="true" t="shared" si="54" ref="BE1840:BE1871">IF(N1840="základní",J1840,0)</f>
        <v>0</v>
      </c>
      <c r="BF1840" s="214">
        <f aca="true" t="shared" si="55" ref="BF1840:BF1871">IF(N1840="snížená",J1840,0)</f>
        <v>0</v>
      </c>
      <c r="BG1840" s="214">
        <f aca="true" t="shared" si="56" ref="BG1840:BG1871">IF(N1840="zákl. přenesená",J1840,0)</f>
        <v>0</v>
      </c>
      <c r="BH1840" s="214">
        <f aca="true" t="shared" si="57" ref="BH1840:BH1871">IF(N1840="sníž. přenesená",J1840,0)</f>
        <v>0</v>
      </c>
      <c r="BI1840" s="214">
        <f aca="true" t="shared" si="58" ref="BI1840:BI1871">IF(N1840="nulová",J1840,0)</f>
        <v>0</v>
      </c>
      <c r="BJ1840" s="25" t="s">
        <v>78</v>
      </c>
      <c r="BK1840" s="214">
        <f aca="true" t="shared" si="59" ref="BK1840:BK1871">ROUND(I1840*H1840,2)</f>
        <v>0</v>
      </c>
      <c r="BL1840" s="25" t="s">
        <v>291</v>
      </c>
      <c r="BM1840" s="25" t="s">
        <v>3118</v>
      </c>
    </row>
    <row r="1841" spans="2:65" s="1" customFormat="1" ht="25.5" customHeight="1">
      <c r="B1841" s="41"/>
      <c r="C1841" s="238" t="s">
        <v>3119</v>
      </c>
      <c r="D1841" s="238" t="s">
        <v>302</v>
      </c>
      <c r="E1841" s="239" t="s">
        <v>3120</v>
      </c>
      <c r="F1841" s="240" t="s">
        <v>3121</v>
      </c>
      <c r="G1841" s="241" t="s">
        <v>215</v>
      </c>
      <c r="H1841" s="242">
        <v>5</v>
      </c>
      <c r="I1841" s="243"/>
      <c r="J1841" s="244">
        <f t="shared" si="50"/>
        <v>0</v>
      </c>
      <c r="K1841" s="240" t="s">
        <v>21</v>
      </c>
      <c r="L1841" s="245"/>
      <c r="M1841" s="246" t="s">
        <v>21</v>
      </c>
      <c r="N1841" s="247" t="s">
        <v>42</v>
      </c>
      <c r="O1841" s="42"/>
      <c r="P1841" s="212">
        <f t="shared" si="51"/>
        <v>0</v>
      </c>
      <c r="Q1841" s="212">
        <v>0.0093</v>
      </c>
      <c r="R1841" s="212">
        <f t="shared" si="52"/>
        <v>0.0465</v>
      </c>
      <c r="S1841" s="212">
        <v>0</v>
      </c>
      <c r="T1841" s="213">
        <f t="shared" si="53"/>
        <v>0</v>
      </c>
      <c r="AR1841" s="25" t="s">
        <v>372</v>
      </c>
      <c r="AT1841" s="25" t="s">
        <v>302</v>
      </c>
      <c r="AU1841" s="25" t="s">
        <v>80</v>
      </c>
      <c r="AY1841" s="25" t="s">
        <v>210</v>
      </c>
      <c r="BE1841" s="214">
        <f t="shared" si="54"/>
        <v>0</v>
      </c>
      <c r="BF1841" s="214">
        <f t="shared" si="55"/>
        <v>0</v>
      </c>
      <c r="BG1841" s="214">
        <f t="shared" si="56"/>
        <v>0</v>
      </c>
      <c r="BH1841" s="214">
        <f t="shared" si="57"/>
        <v>0</v>
      </c>
      <c r="BI1841" s="214">
        <f t="shared" si="58"/>
        <v>0</v>
      </c>
      <c r="BJ1841" s="25" t="s">
        <v>78</v>
      </c>
      <c r="BK1841" s="214">
        <f t="shared" si="59"/>
        <v>0</v>
      </c>
      <c r="BL1841" s="25" t="s">
        <v>291</v>
      </c>
      <c r="BM1841" s="25" t="s">
        <v>3122</v>
      </c>
    </row>
    <row r="1842" spans="2:65" s="1" customFormat="1" ht="25.5" customHeight="1">
      <c r="B1842" s="41"/>
      <c r="C1842" s="238" t="s">
        <v>3123</v>
      </c>
      <c r="D1842" s="238" t="s">
        <v>302</v>
      </c>
      <c r="E1842" s="239" t="s">
        <v>3124</v>
      </c>
      <c r="F1842" s="240" t="s">
        <v>3125</v>
      </c>
      <c r="G1842" s="241" t="s">
        <v>215</v>
      </c>
      <c r="H1842" s="242">
        <v>2</v>
      </c>
      <c r="I1842" s="243"/>
      <c r="J1842" s="244">
        <f t="shared" si="50"/>
        <v>0</v>
      </c>
      <c r="K1842" s="240" t="s">
        <v>21</v>
      </c>
      <c r="L1842" s="245"/>
      <c r="M1842" s="246" t="s">
        <v>21</v>
      </c>
      <c r="N1842" s="247" t="s">
        <v>42</v>
      </c>
      <c r="O1842" s="42"/>
      <c r="P1842" s="212">
        <f t="shared" si="51"/>
        <v>0</v>
      </c>
      <c r="Q1842" s="212">
        <v>0.014</v>
      </c>
      <c r="R1842" s="212">
        <f t="shared" si="52"/>
        <v>0.028</v>
      </c>
      <c r="S1842" s="212">
        <v>0</v>
      </c>
      <c r="T1842" s="213">
        <f t="shared" si="53"/>
        <v>0</v>
      </c>
      <c r="AR1842" s="25" t="s">
        <v>372</v>
      </c>
      <c r="AT1842" s="25" t="s">
        <v>302</v>
      </c>
      <c r="AU1842" s="25" t="s">
        <v>80</v>
      </c>
      <c r="AY1842" s="25" t="s">
        <v>210</v>
      </c>
      <c r="BE1842" s="214">
        <f t="shared" si="54"/>
        <v>0</v>
      </c>
      <c r="BF1842" s="214">
        <f t="shared" si="55"/>
        <v>0</v>
      </c>
      <c r="BG1842" s="214">
        <f t="shared" si="56"/>
        <v>0</v>
      </c>
      <c r="BH1842" s="214">
        <f t="shared" si="57"/>
        <v>0</v>
      </c>
      <c r="BI1842" s="214">
        <f t="shared" si="58"/>
        <v>0</v>
      </c>
      <c r="BJ1842" s="25" t="s">
        <v>78</v>
      </c>
      <c r="BK1842" s="214">
        <f t="shared" si="59"/>
        <v>0</v>
      </c>
      <c r="BL1842" s="25" t="s">
        <v>291</v>
      </c>
      <c r="BM1842" s="25" t="s">
        <v>3126</v>
      </c>
    </row>
    <row r="1843" spans="2:65" s="1" customFormat="1" ht="25.5" customHeight="1">
      <c r="B1843" s="41"/>
      <c r="C1843" s="238" t="s">
        <v>3127</v>
      </c>
      <c r="D1843" s="238" t="s">
        <v>302</v>
      </c>
      <c r="E1843" s="239" t="s">
        <v>3128</v>
      </c>
      <c r="F1843" s="240" t="s">
        <v>3129</v>
      </c>
      <c r="G1843" s="241" t="s">
        <v>215</v>
      </c>
      <c r="H1843" s="242">
        <v>1</v>
      </c>
      <c r="I1843" s="243"/>
      <c r="J1843" s="244">
        <f t="shared" si="50"/>
        <v>0</v>
      </c>
      <c r="K1843" s="240" t="s">
        <v>21</v>
      </c>
      <c r="L1843" s="245"/>
      <c r="M1843" s="246" t="s">
        <v>21</v>
      </c>
      <c r="N1843" s="247" t="s">
        <v>42</v>
      </c>
      <c r="O1843" s="42"/>
      <c r="P1843" s="212">
        <f t="shared" si="51"/>
        <v>0</v>
      </c>
      <c r="Q1843" s="212">
        <v>0.014</v>
      </c>
      <c r="R1843" s="212">
        <f t="shared" si="52"/>
        <v>0.014</v>
      </c>
      <c r="S1843" s="212">
        <v>0</v>
      </c>
      <c r="T1843" s="213">
        <f t="shared" si="53"/>
        <v>0</v>
      </c>
      <c r="AR1843" s="25" t="s">
        <v>372</v>
      </c>
      <c r="AT1843" s="25" t="s">
        <v>302</v>
      </c>
      <c r="AU1843" s="25" t="s">
        <v>80</v>
      </c>
      <c r="AY1843" s="25" t="s">
        <v>210</v>
      </c>
      <c r="BE1843" s="214">
        <f t="shared" si="54"/>
        <v>0</v>
      </c>
      <c r="BF1843" s="214">
        <f t="shared" si="55"/>
        <v>0</v>
      </c>
      <c r="BG1843" s="214">
        <f t="shared" si="56"/>
        <v>0</v>
      </c>
      <c r="BH1843" s="214">
        <f t="shared" si="57"/>
        <v>0</v>
      </c>
      <c r="BI1843" s="214">
        <f t="shared" si="58"/>
        <v>0</v>
      </c>
      <c r="BJ1843" s="25" t="s">
        <v>78</v>
      </c>
      <c r="BK1843" s="214">
        <f t="shared" si="59"/>
        <v>0</v>
      </c>
      <c r="BL1843" s="25" t="s">
        <v>291</v>
      </c>
      <c r="BM1843" s="25" t="s">
        <v>3130</v>
      </c>
    </row>
    <row r="1844" spans="2:65" s="1" customFormat="1" ht="25.5" customHeight="1">
      <c r="B1844" s="41"/>
      <c r="C1844" s="238" t="s">
        <v>3131</v>
      </c>
      <c r="D1844" s="238" t="s">
        <v>302</v>
      </c>
      <c r="E1844" s="239" t="s">
        <v>3132</v>
      </c>
      <c r="F1844" s="240" t="s">
        <v>3133</v>
      </c>
      <c r="G1844" s="241" t="s">
        <v>215</v>
      </c>
      <c r="H1844" s="242">
        <v>1</v>
      </c>
      <c r="I1844" s="243"/>
      <c r="J1844" s="244">
        <f t="shared" si="50"/>
        <v>0</v>
      </c>
      <c r="K1844" s="240" t="s">
        <v>21</v>
      </c>
      <c r="L1844" s="245"/>
      <c r="M1844" s="246" t="s">
        <v>21</v>
      </c>
      <c r="N1844" s="247" t="s">
        <v>42</v>
      </c>
      <c r="O1844" s="42"/>
      <c r="P1844" s="212">
        <f t="shared" si="51"/>
        <v>0</v>
      </c>
      <c r="Q1844" s="212">
        <v>0.014</v>
      </c>
      <c r="R1844" s="212">
        <f t="shared" si="52"/>
        <v>0.014</v>
      </c>
      <c r="S1844" s="212">
        <v>0</v>
      </c>
      <c r="T1844" s="213">
        <f t="shared" si="53"/>
        <v>0</v>
      </c>
      <c r="AR1844" s="25" t="s">
        <v>372</v>
      </c>
      <c r="AT1844" s="25" t="s">
        <v>302</v>
      </c>
      <c r="AU1844" s="25" t="s">
        <v>80</v>
      </c>
      <c r="AY1844" s="25" t="s">
        <v>210</v>
      </c>
      <c r="BE1844" s="214">
        <f t="shared" si="54"/>
        <v>0</v>
      </c>
      <c r="BF1844" s="214">
        <f t="shared" si="55"/>
        <v>0</v>
      </c>
      <c r="BG1844" s="214">
        <f t="shared" si="56"/>
        <v>0</v>
      </c>
      <c r="BH1844" s="214">
        <f t="shared" si="57"/>
        <v>0</v>
      </c>
      <c r="BI1844" s="214">
        <f t="shared" si="58"/>
        <v>0</v>
      </c>
      <c r="BJ1844" s="25" t="s">
        <v>78</v>
      </c>
      <c r="BK1844" s="214">
        <f t="shared" si="59"/>
        <v>0</v>
      </c>
      <c r="BL1844" s="25" t="s">
        <v>291</v>
      </c>
      <c r="BM1844" s="25" t="s">
        <v>3134</v>
      </c>
    </row>
    <row r="1845" spans="2:65" s="1" customFormat="1" ht="25.5" customHeight="1">
      <c r="B1845" s="41"/>
      <c r="C1845" s="238" t="s">
        <v>3135</v>
      </c>
      <c r="D1845" s="238" t="s">
        <v>302</v>
      </c>
      <c r="E1845" s="239" t="s">
        <v>3136</v>
      </c>
      <c r="F1845" s="240" t="s">
        <v>3137</v>
      </c>
      <c r="G1845" s="241" t="s">
        <v>215</v>
      </c>
      <c r="H1845" s="242">
        <v>1</v>
      </c>
      <c r="I1845" s="243"/>
      <c r="J1845" s="244">
        <f t="shared" si="50"/>
        <v>0</v>
      </c>
      <c r="K1845" s="240" t="s">
        <v>21</v>
      </c>
      <c r="L1845" s="245"/>
      <c r="M1845" s="246" t="s">
        <v>21</v>
      </c>
      <c r="N1845" s="247" t="s">
        <v>42</v>
      </c>
      <c r="O1845" s="42"/>
      <c r="P1845" s="212">
        <f t="shared" si="51"/>
        <v>0</v>
      </c>
      <c r="Q1845" s="212">
        <v>0.014</v>
      </c>
      <c r="R1845" s="212">
        <f t="shared" si="52"/>
        <v>0.014</v>
      </c>
      <c r="S1845" s="212">
        <v>0</v>
      </c>
      <c r="T1845" s="213">
        <f t="shared" si="53"/>
        <v>0</v>
      </c>
      <c r="AR1845" s="25" t="s">
        <v>372</v>
      </c>
      <c r="AT1845" s="25" t="s">
        <v>302</v>
      </c>
      <c r="AU1845" s="25" t="s">
        <v>80</v>
      </c>
      <c r="AY1845" s="25" t="s">
        <v>210</v>
      </c>
      <c r="BE1845" s="214">
        <f t="shared" si="54"/>
        <v>0</v>
      </c>
      <c r="BF1845" s="214">
        <f t="shared" si="55"/>
        <v>0</v>
      </c>
      <c r="BG1845" s="214">
        <f t="shared" si="56"/>
        <v>0</v>
      </c>
      <c r="BH1845" s="214">
        <f t="shared" si="57"/>
        <v>0</v>
      </c>
      <c r="BI1845" s="214">
        <f t="shared" si="58"/>
        <v>0</v>
      </c>
      <c r="BJ1845" s="25" t="s">
        <v>78</v>
      </c>
      <c r="BK1845" s="214">
        <f t="shared" si="59"/>
        <v>0</v>
      </c>
      <c r="BL1845" s="25" t="s">
        <v>291</v>
      </c>
      <c r="BM1845" s="25" t="s">
        <v>3138</v>
      </c>
    </row>
    <row r="1846" spans="2:65" s="1" customFormat="1" ht="25.5" customHeight="1">
      <c r="B1846" s="41"/>
      <c r="C1846" s="203" t="s">
        <v>3139</v>
      </c>
      <c r="D1846" s="203" t="s">
        <v>212</v>
      </c>
      <c r="E1846" s="204" t="s">
        <v>3140</v>
      </c>
      <c r="F1846" s="205" t="s">
        <v>3141</v>
      </c>
      <c r="G1846" s="206" t="s">
        <v>215</v>
      </c>
      <c r="H1846" s="207">
        <v>28</v>
      </c>
      <c r="I1846" s="208"/>
      <c r="J1846" s="209">
        <f t="shared" si="50"/>
        <v>0</v>
      </c>
      <c r="K1846" s="205" t="s">
        <v>216</v>
      </c>
      <c r="L1846" s="61"/>
      <c r="M1846" s="210" t="s">
        <v>21</v>
      </c>
      <c r="N1846" s="211" t="s">
        <v>42</v>
      </c>
      <c r="O1846" s="42"/>
      <c r="P1846" s="212">
        <f t="shared" si="51"/>
        <v>0</v>
      </c>
      <c r="Q1846" s="212">
        <v>0</v>
      </c>
      <c r="R1846" s="212">
        <f t="shared" si="52"/>
        <v>0</v>
      </c>
      <c r="S1846" s="212">
        <v>0</v>
      </c>
      <c r="T1846" s="213">
        <f t="shared" si="53"/>
        <v>0</v>
      </c>
      <c r="AR1846" s="25" t="s">
        <v>291</v>
      </c>
      <c r="AT1846" s="25" t="s">
        <v>212</v>
      </c>
      <c r="AU1846" s="25" t="s">
        <v>80</v>
      </c>
      <c r="AY1846" s="25" t="s">
        <v>210</v>
      </c>
      <c r="BE1846" s="214">
        <f t="shared" si="54"/>
        <v>0</v>
      </c>
      <c r="BF1846" s="214">
        <f t="shared" si="55"/>
        <v>0</v>
      </c>
      <c r="BG1846" s="214">
        <f t="shared" si="56"/>
        <v>0</v>
      </c>
      <c r="BH1846" s="214">
        <f t="shared" si="57"/>
        <v>0</v>
      </c>
      <c r="BI1846" s="214">
        <f t="shared" si="58"/>
        <v>0</v>
      </c>
      <c r="BJ1846" s="25" t="s">
        <v>78</v>
      </c>
      <c r="BK1846" s="214">
        <f t="shared" si="59"/>
        <v>0</v>
      </c>
      <c r="BL1846" s="25" t="s">
        <v>291</v>
      </c>
      <c r="BM1846" s="25" t="s">
        <v>3142</v>
      </c>
    </row>
    <row r="1847" spans="2:65" s="1" customFormat="1" ht="16.5" customHeight="1">
      <c r="B1847" s="41"/>
      <c r="C1847" s="238" t="s">
        <v>3143</v>
      </c>
      <c r="D1847" s="238" t="s">
        <v>302</v>
      </c>
      <c r="E1847" s="239" t="s">
        <v>3144</v>
      </c>
      <c r="F1847" s="240" t="s">
        <v>3145</v>
      </c>
      <c r="G1847" s="241" t="s">
        <v>215</v>
      </c>
      <c r="H1847" s="242">
        <v>1</v>
      </c>
      <c r="I1847" s="243"/>
      <c r="J1847" s="244">
        <f t="shared" si="50"/>
        <v>0</v>
      </c>
      <c r="K1847" s="240" t="s">
        <v>21</v>
      </c>
      <c r="L1847" s="245"/>
      <c r="M1847" s="246" t="s">
        <v>21</v>
      </c>
      <c r="N1847" s="247" t="s">
        <v>42</v>
      </c>
      <c r="O1847" s="42"/>
      <c r="P1847" s="212">
        <f t="shared" si="51"/>
        <v>0</v>
      </c>
      <c r="Q1847" s="212">
        <v>0.0175</v>
      </c>
      <c r="R1847" s="212">
        <f t="shared" si="52"/>
        <v>0.0175</v>
      </c>
      <c r="S1847" s="212">
        <v>0</v>
      </c>
      <c r="T1847" s="213">
        <f t="shared" si="53"/>
        <v>0</v>
      </c>
      <c r="AR1847" s="25" t="s">
        <v>372</v>
      </c>
      <c r="AT1847" s="25" t="s">
        <v>302</v>
      </c>
      <c r="AU1847" s="25" t="s">
        <v>80</v>
      </c>
      <c r="AY1847" s="25" t="s">
        <v>210</v>
      </c>
      <c r="BE1847" s="214">
        <f t="shared" si="54"/>
        <v>0</v>
      </c>
      <c r="BF1847" s="214">
        <f t="shared" si="55"/>
        <v>0</v>
      </c>
      <c r="BG1847" s="214">
        <f t="shared" si="56"/>
        <v>0</v>
      </c>
      <c r="BH1847" s="214">
        <f t="shared" si="57"/>
        <v>0</v>
      </c>
      <c r="BI1847" s="214">
        <f t="shared" si="58"/>
        <v>0</v>
      </c>
      <c r="BJ1847" s="25" t="s">
        <v>78</v>
      </c>
      <c r="BK1847" s="214">
        <f t="shared" si="59"/>
        <v>0</v>
      </c>
      <c r="BL1847" s="25" t="s">
        <v>291</v>
      </c>
      <c r="BM1847" s="25" t="s">
        <v>3146</v>
      </c>
    </row>
    <row r="1848" spans="2:65" s="1" customFormat="1" ht="16.5" customHeight="1">
      <c r="B1848" s="41"/>
      <c r="C1848" s="238" t="s">
        <v>3147</v>
      </c>
      <c r="D1848" s="238" t="s">
        <v>302</v>
      </c>
      <c r="E1848" s="239" t="s">
        <v>3148</v>
      </c>
      <c r="F1848" s="240" t="s">
        <v>3149</v>
      </c>
      <c r="G1848" s="241" t="s">
        <v>215</v>
      </c>
      <c r="H1848" s="242">
        <v>2</v>
      </c>
      <c r="I1848" s="243"/>
      <c r="J1848" s="244">
        <f t="shared" si="50"/>
        <v>0</v>
      </c>
      <c r="K1848" s="240" t="s">
        <v>21</v>
      </c>
      <c r="L1848" s="245"/>
      <c r="M1848" s="246" t="s">
        <v>21</v>
      </c>
      <c r="N1848" s="247" t="s">
        <v>42</v>
      </c>
      <c r="O1848" s="42"/>
      <c r="P1848" s="212">
        <f t="shared" si="51"/>
        <v>0</v>
      </c>
      <c r="Q1848" s="212">
        <v>0.0175</v>
      </c>
      <c r="R1848" s="212">
        <f t="shared" si="52"/>
        <v>0.035</v>
      </c>
      <c r="S1848" s="212">
        <v>0</v>
      </c>
      <c r="T1848" s="213">
        <f t="shared" si="53"/>
        <v>0</v>
      </c>
      <c r="AR1848" s="25" t="s">
        <v>372</v>
      </c>
      <c r="AT1848" s="25" t="s">
        <v>302</v>
      </c>
      <c r="AU1848" s="25" t="s">
        <v>80</v>
      </c>
      <c r="AY1848" s="25" t="s">
        <v>210</v>
      </c>
      <c r="BE1848" s="214">
        <f t="shared" si="54"/>
        <v>0</v>
      </c>
      <c r="BF1848" s="214">
        <f t="shared" si="55"/>
        <v>0</v>
      </c>
      <c r="BG1848" s="214">
        <f t="shared" si="56"/>
        <v>0</v>
      </c>
      <c r="BH1848" s="214">
        <f t="shared" si="57"/>
        <v>0</v>
      </c>
      <c r="BI1848" s="214">
        <f t="shared" si="58"/>
        <v>0</v>
      </c>
      <c r="BJ1848" s="25" t="s">
        <v>78</v>
      </c>
      <c r="BK1848" s="214">
        <f t="shared" si="59"/>
        <v>0</v>
      </c>
      <c r="BL1848" s="25" t="s">
        <v>291</v>
      </c>
      <c r="BM1848" s="25" t="s">
        <v>3150</v>
      </c>
    </row>
    <row r="1849" spans="2:65" s="1" customFormat="1" ht="16.5" customHeight="1">
      <c r="B1849" s="41"/>
      <c r="C1849" s="238" t="s">
        <v>3151</v>
      </c>
      <c r="D1849" s="238" t="s">
        <v>302</v>
      </c>
      <c r="E1849" s="239" t="s">
        <v>3152</v>
      </c>
      <c r="F1849" s="240" t="s">
        <v>3153</v>
      </c>
      <c r="G1849" s="241" t="s">
        <v>215</v>
      </c>
      <c r="H1849" s="242">
        <v>2</v>
      </c>
      <c r="I1849" s="243"/>
      <c r="J1849" s="244">
        <f t="shared" si="50"/>
        <v>0</v>
      </c>
      <c r="K1849" s="240" t="s">
        <v>21</v>
      </c>
      <c r="L1849" s="245"/>
      <c r="M1849" s="246" t="s">
        <v>21</v>
      </c>
      <c r="N1849" s="247" t="s">
        <v>42</v>
      </c>
      <c r="O1849" s="42"/>
      <c r="P1849" s="212">
        <f t="shared" si="51"/>
        <v>0</v>
      </c>
      <c r="Q1849" s="212">
        <v>0.0175</v>
      </c>
      <c r="R1849" s="212">
        <f t="shared" si="52"/>
        <v>0.035</v>
      </c>
      <c r="S1849" s="212">
        <v>0</v>
      </c>
      <c r="T1849" s="213">
        <f t="shared" si="53"/>
        <v>0</v>
      </c>
      <c r="AR1849" s="25" t="s">
        <v>372</v>
      </c>
      <c r="AT1849" s="25" t="s">
        <v>302</v>
      </c>
      <c r="AU1849" s="25" t="s">
        <v>80</v>
      </c>
      <c r="AY1849" s="25" t="s">
        <v>210</v>
      </c>
      <c r="BE1849" s="214">
        <f t="shared" si="54"/>
        <v>0</v>
      </c>
      <c r="BF1849" s="214">
        <f t="shared" si="55"/>
        <v>0</v>
      </c>
      <c r="BG1849" s="214">
        <f t="shared" si="56"/>
        <v>0</v>
      </c>
      <c r="BH1849" s="214">
        <f t="shared" si="57"/>
        <v>0</v>
      </c>
      <c r="BI1849" s="214">
        <f t="shared" si="58"/>
        <v>0</v>
      </c>
      <c r="BJ1849" s="25" t="s">
        <v>78</v>
      </c>
      <c r="BK1849" s="214">
        <f t="shared" si="59"/>
        <v>0</v>
      </c>
      <c r="BL1849" s="25" t="s">
        <v>291</v>
      </c>
      <c r="BM1849" s="25" t="s">
        <v>3154</v>
      </c>
    </row>
    <row r="1850" spans="2:65" s="1" customFormat="1" ht="25.5" customHeight="1">
      <c r="B1850" s="41"/>
      <c r="C1850" s="238" t="s">
        <v>3155</v>
      </c>
      <c r="D1850" s="238" t="s">
        <v>302</v>
      </c>
      <c r="E1850" s="239" t="s">
        <v>3156</v>
      </c>
      <c r="F1850" s="240" t="s">
        <v>3157</v>
      </c>
      <c r="G1850" s="241" t="s">
        <v>215</v>
      </c>
      <c r="H1850" s="242">
        <v>2</v>
      </c>
      <c r="I1850" s="243"/>
      <c r="J1850" s="244">
        <f t="shared" si="50"/>
        <v>0</v>
      </c>
      <c r="K1850" s="240" t="s">
        <v>21</v>
      </c>
      <c r="L1850" s="245"/>
      <c r="M1850" s="246" t="s">
        <v>21</v>
      </c>
      <c r="N1850" s="247" t="s">
        <v>42</v>
      </c>
      <c r="O1850" s="42"/>
      <c r="P1850" s="212">
        <f t="shared" si="51"/>
        <v>0</v>
      </c>
      <c r="Q1850" s="212">
        <v>0.0175</v>
      </c>
      <c r="R1850" s="212">
        <f t="shared" si="52"/>
        <v>0.035</v>
      </c>
      <c r="S1850" s="212">
        <v>0</v>
      </c>
      <c r="T1850" s="213">
        <f t="shared" si="53"/>
        <v>0</v>
      </c>
      <c r="AR1850" s="25" t="s">
        <v>372</v>
      </c>
      <c r="AT1850" s="25" t="s">
        <v>302</v>
      </c>
      <c r="AU1850" s="25" t="s">
        <v>80</v>
      </c>
      <c r="AY1850" s="25" t="s">
        <v>210</v>
      </c>
      <c r="BE1850" s="214">
        <f t="shared" si="54"/>
        <v>0</v>
      </c>
      <c r="BF1850" s="214">
        <f t="shared" si="55"/>
        <v>0</v>
      </c>
      <c r="BG1850" s="214">
        <f t="shared" si="56"/>
        <v>0</v>
      </c>
      <c r="BH1850" s="214">
        <f t="shared" si="57"/>
        <v>0</v>
      </c>
      <c r="BI1850" s="214">
        <f t="shared" si="58"/>
        <v>0</v>
      </c>
      <c r="BJ1850" s="25" t="s">
        <v>78</v>
      </c>
      <c r="BK1850" s="214">
        <f t="shared" si="59"/>
        <v>0</v>
      </c>
      <c r="BL1850" s="25" t="s">
        <v>291</v>
      </c>
      <c r="BM1850" s="25" t="s">
        <v>3158</v>
      </c>
    </row>
    <row r="1851" spans="2:65" s="1" customFormat="1" ht="16.5" customHeight="1">
      <c r="B1851" s="41"/>
      <c r="C1851" s="238" t="s">
        <v>3159</v>
      </c>
      <c r="D1851" s="238" t="s">
        <v>302</v>
      </c>
      <c r="E1851" s="239" t="s">
        <v>3160</v>
      </c>
      <c r="F1851" s="240" t="s">
        <v>3161</v>
      </c>
      <c r="G1851" s="241" t="s">
        <v>215</v>
      </c>
      <c r="H1851" s="242">
        <v>1</v>
      </c>
      <c r="I1851" s="243"/>
      <c r="J1851" s="244">
        <f t="shared" si="50"/>
        <v>0</v>
      </c>
      <c r="K1851" s="240" t="s">
        <v>21</v>
      </c>
      <c r="L1851" s="245"/>
      <c r="M1851" s="246" t="s">
        <v>21</v>
      </c>
      <c r="N1851" s="247" t="s">
        <v>42</v>
      </c>
      <c r="O1851" s="42"/>
      <c r="P1851" s="212">
        <f t="shared" si="51"/>
        <v>0</v>
      </c>
      <c r="Q1851" s="212">
        <v>0.0175</v>
      </c>
      <c r="R1851" s="212">
        <f t="shared" si="52"/>
        <v>0.0175</v>
      </c>
      <c r="S1851" s="212">
        <v>0</v>
      </c>
      <c r="T1851" s="213">
        <f t="shared" si="53"/>
        <v>0</v>
      </c>
      <c r="AR1851" s="25" t="s">
        <v>372</v>
      </c>
      <c r="AT1851" s="25" t="s">
        <v>302</v>
      </c>
      <c r="AU1851" s="25" t="s">
        <v>80</v>
      </c>
      <c r="AY1851" s="25" t="s">
        <v>210</v>
      </c>
      <c r="BE1851" s="214">
        <f t="shared" si="54"/>
        <v>0</v>
      </c>
      <c r="BF1851" s="214">
        <f t="shared" si="55"/>
        <v>0</v>
      </c>
      <c r="BG1851" s="214">
        <f t="shared" si="56"/>
        <v>0</v>
      </c>
      <c r="BH1851" s="214">
        <f t="shared" si="57"/>
        <v>0</v>
      </c>
      <c r="BI1851" s="214">
        <f t="shared" si="58"/>
        <v>0</v>
      </c>
      <c r="BJ1851" s="25" t="s">
        <v>78</v>
      </c>
      <c r="BK1851" s="214">
        <f t="shared" si="59"/>
        <v>0</v>
      </c>
      <c r="BL1851" s="25" t="s">
        <v>291</v>
      </c>
      <c r="BM1851" s="25" t="s">
        <v>3162</v>
      </c>
    </row>
    <row r="1852" spans="2:65" s="1" customFormat="1" ht="25.5" customHeight="1">
      <c r="B1852" s="41"/>
      <c r="C1852" s="238" t="s">
        <v>3163</v>
      </c>
      <c r="D1852" s="238" t="s">
        <v>302</v>
      </c>
      <c r="E1852" s="239" t="s">
        <v>3164</v>
      </c>
      <c r="F1852" s="240" t="s">
        <v>3165</v>
      </c>
      <c r="G1852" s="241" t="s">
        <v>215</v>
      </c>
      <c r="H1852" s="242">
        <v>3</v>
      </c>
      <c r="I1852" s="243"/>
      <c r="J1852" s="244">
        <f t="shared" si="50"/>
        <v>0</v>
      </c>
      <c r="K1852" s="240" t="s">
        <v>21</v>
      </c>
      <c r="L1852" s="245"/>
      <c r="M1852" s="246" t="s">
        <v>21</v>
      </c>
      <c r="N1852" s="247" t="s">
        <v>42</v>
      </c>
      <c r="O1852" s="42"/>
      <c r="P1852" s="212">
        <f t="shared" si="51"/>
        <v>0</v>
      </c>
      <c r="Q1852" s="212">
        <v>0.0175</v>
      </c>
      <c r="R1852" s="212">
        <f t="shared" si="52"/>
        <v>0.052500000000000005</v>
      </c>
      <c r="S1852" s="212">
        <v>0</v>
      </c>
      <c r="T1852" s="213">
        <f t="shared" si="53"/>
        <v>0</v>
      </c>
      <c r="AR1852" s="25" t="s">
        <v>372</v>
      </c>
      <c r="AT1852" s="25" t="s">
        <v>302</v>
      </c>
      <c r="AU1852" s="25" t="s">
        <v>80</v>
      </c>
      <c r="AY1852" s="25" t="s">
        <v>210</v>
      </c>
      <c r="BE1852" s="214">
        <f t="shared" si="54"/>
        <v>0</v>
      </c>
      <c r="BF1852" s="214">
        <f t="shared" si="55"/>
        <v>0</v>
      </c>
      <c r="BG1852" s="214">
        <f t="shared" si="56"/>
        <v>0</v>
      </c>
      <c r="BH1852" s="214">
        <f t="shared" si="57"/>
        <v>0</v>
      </c>
      <c r="BI1852" s="214">
        <f t="shared" si="58"/>
        <v>0</v>
      </c>
      <c r="BJ1852" s="25" t="s">
        <v>78</v>
      </c>
      <c r="BK1852" s="214">
        <f t="shared" si="59"/>
        <v>0</v>
      </c>
      <c r="BL1852" s="25" t="s">
        <v>291</v>
      </c>
      <c r="BM1852" s="25" t="s">
        <v>3166</v>
      </c>
    </row>
    <row r="1853" spans="2:65" s="1" customFormat="1" ht="25.5" customHeight="1">
      <c r="B1853" s="41"/>
      <c r="C1853" s="238" t="s">
        <v>3167</v>
      </c>
      <c r="D1853" s="238" t="s">
        <v>302</v>
      </c>
      <c r="E1853" s="239" t="s">
        <v>3168</v>
      </c>
      <c r="F1853" s="240" t="s">
        <v>3169</v>
      </c>
      <c r="G1853" s="241" t="s">
        <v>215</v>
      </c>
      <c r="H1853" s="242">
        <v>1</v>
      </c>
      <c r="I1853" s="243"/>
      <c r="J1853" s="244">
        <f t="shared" si="50"/>
        <v>0</v>
      </c>
      <c r="K1853" s="240" t="s">
        <v>21</v>
      </c>
      <c r="L1853" s="245"/>
      <c r="M1853" s="246" t="s">
        <v>21</v>
      </c>
      <c r="N1853" s="247" t="s">
        <v>42</v>
      </c>
      <c r="O1853" s="42"/>
      <c r="P1853" s="212">
        <f t="shared" si="51"/>
        <v>0</v>
      </c>
      <c r="Q1853" s="212">
        <v>0.0175</v>
      </c>
      <c r="R1853" s="212">
        <f t="shared" si="52"/>
        <v>0.0175</v>
      </c>
      <c r="S1853" s="212">
        <v>0</v>
      </c>
      <c r="T1853" s="213">
        <f t="shared" si="53"/>
        <v>0</v>
      </c>
      <c r="AR1853" s="25" t="s">
        <v>372</v>
      </c>
      <c r="AT1853" s="25" t="s">
        <v>302</v>
      </c>
      <c r="AU1853" s="25" t="s">
        <v>80</v>
      </c>
      <c r="AY1853" s="25" t="s">
        <v>210</v>
      </c>
      <c r="BE1853" s="214">
        <f t="shared" si="54"/>
        <v>0</v>
      </c>
      <c r="BF1853" s="214">
        <f t="shared" si="55"/>
        <v>0</v>
      </c>
      <c r="BG1853" s="214">
        <f t="shared" si="56"/>
        <v>0</v>
      </c>
      <c r="BH1853" s="214">
        <f t="shared" si="57"/>
        <v>0</v>
      </c>
      <c r="BI1853" s="214">
        <f t="shared" si="58"/>
        <v>0</v>
      </c>
      <c r="BJ1853" s="25" t="s">
        <v>78</v>
      </c>
      <c r="BK1853" s="214">
        <f t="shared" si="59"/>
        <v>0</v>
      </c>
      <c r="BL1853" s="25" t="s">
        <v>291</v>
      </c>
      <c r="BM1853" s="25" t="s">
        <v>3170</v>
      </c>
    </row>
    <row r="1854" spans="2:65" s="1" customFormat="1" ht="25.5" customHeight="1">
      <c r="B1854" s="41"/>
      <c r="C1854" s="238" t="s">
        <v>3171</v>
      </c>
      <c r="D1854" s="238" t="s">
        <v>302</v>
      </c>
      <c r="E1854" s="239" t="s">
        <v>3172</v>
      </c>
      <c r="F1854" s="240" t="s">
        <v>3173</v>
      </c>
      <c r="G1854" s="241" t="s">
        <v>215</v>
      </c>
      <c r="H1854" s="242">
        <v>1</v>
      </c>
      <c r="I1854" s="243"/>
      <c r="J1854" s="244">
        <f t="shared" si="50"/>
        <v>0</v>
      </c>
      <c r="K1854" s="240" t="s">
        <v>21</v>
      </c>
      <c r="L1854" s="245"/>
      <c r="M1854" s="246" t="s">
        <v>21</v>
      </c>
      <c r="N1854" s="247" t="s">
        <v>42</v>
      </c>
      <c r="O1854" s="42"/>
      <c r="P1854" s="212">
        <f t="shared" si="51"/>
        <v>0</v>
      </c>
      <c r="Q1854" s="212">
        <v>0.0175</v>
      </c>
      <c r="R1854" s="212">
        <f t="shared" si="52"/>
        <v>0.0175</v>
      </c>
      <c r="S1854" s="212">
        <v>0</v>
      </c>
      <c r="T1854" s="213">
        <f t="shared" si="53"/>
        <v>0</v>
      </c>
      <c r="AR1854" s="25" t="s">
        <v>372</v>
      </c>
      <c r="AT1854" s="25" t="s">
        <v>302</v>
      </c>
      <c r="AU1854" s="25" t="s">
        <v>80</v>
      </c>
      <c r="AY1854" s="25" t="s">
        <v>210</v>
      </c>
      <c r="BE1854" s="214">
        <f t="shared" si="54"/>
        <v>0</v>
      </c>
      <c r="BF1854" s="214">
        <f t="shared" si="55"/>
        <v>0</v>
      </c>
      <c r="BG1854" s="214">
        <f t="shared" si="56"/>
        <v>0</v>
      </c>
      <c r="BH1854" s="214">
        <f t="shared" si="57"/>
        <v>0</v>
      </c>
      <c r="BI1854" s="214">
        <f t="shared" si="58"/>
        <v>0</v>
      </c>
      <c r="BJ1854" s="25" t="s">
        <v>78</v>
      </c>
      <c r="BK1854" s="214">
        <f t="shared" si="59"/>
        <v>0</v>
      </c>
      <c r="BL1854" s="25" t="s">
        <v>291</v>
      </c>
      <c r="BM1854" s="25" t="s">
        <v>3174</v>
      </c>
    </row>
    <row r="1855" spans="2:65" s="1" customFormat="1" ht="25.5" customHeight="1">
      <c r="B1855" s="41"/>
      <c r="C1855" s="238" t="s">
        <v>3175</v>
      </c>
      <c r="D1855" s="238" t="s">
        <v>302</v>
      </c>
      <c r="E1855" s="239" t="s">
        <v>3176</v>
      </c>
      <c r="F1855" s="240" t="s">
        <v>3177</v>
      </c>
      <c r="G1855" s="241" t="s">
        <v>215</v>
      </c>
      <c r="H1855" s="242">
        <v>2</v>
      </c>
      <c r="I1855" s="243"/>
      <c r="J1855" s="244">
        <f t="shared" si="50"/>
        <v>0</v>
      </c>
      <c r="K1855" s="240" t="s">
        <v>21</v>
      </c>
      <c r="L1855" s="245"/>
      <c r="M1855" s="246" t="s">
        <v>21</v>
      </c>
      <c r="N1855" s="247" t="s">
        <v>42</v>
      </c>
      <c r="O1855" s="42"/>
      <c r="P1855" s="212">
        <f t="shared" si="51"/>
        <v>0</v>
      </c>
      <c r="Q1855" s="212">
        <v>0.0175</v>
      </c>
      <c r="R1855" s="212">
        <f t="shared" si="52"/>
        <v>0.035</v>
      </c>
      <c r="S1855" s="212">
        <v>0</v>
      </c>
      <c r="T1855" s="213">
        <f t="shared" si="53"/>
        <v>0</v>
      </c>
      <c r="AR1855" s="25" t="s">
        <v>372</v>
      </c>
      <c r="AT1855" s="25" t="s">
        <v>302</v>
      </c>
      <c r="AU1855" s="25" t="s">
        <v>80</v>
      </c>
      <c r="AY1855" s="25" t="s">
        <v>210</v>
      </c>
      <c r="BE1855" s="214">
        <f t="shared" si="54"/>
        <v>0</v>
      </c>
      <c r="BF1855" s="214">
        <f t="shared" si="55"/>
        <v>0</v>
      </c>
      <c r="BG1855" s="214">
        <f t="shared" si="56"/>
        <v>0</v>
      </c>
      <c r="BH1855" s="214">
        <f t="shared" si="57"/>
        <v>0</v>
      </c>
      <c r="BI1855" s="214">
        <f t="shared" si="58"/>
        <v>0</v>
      </c>
      <c r="BJ1855" s="25" t="s">
        <v>78</v>
      </c>
      <c r="BK1855" s="214">
        <f t="shared" si="59"/>
        <v>0</v>
      </c>
      <c r="BL1855" s="25" t="s">
        <v>291</v>
      </c>
      <c r="BM1855" s="25" t="s">
        <v>3178</v>
      </c>
    </row>
    <row r="1856" spans="2:65" s="1" customFormat="1" ht="25.5" customHeight="1">
      <c r="B1856" s="41"/>
      <c r="C1856" s="238" t="s">
        <v>3179</v>
      </c>
      <c r="D1856" s="238" t="s">
        <v>302</v>
      </c>
      <c r="E1856" s="239" t="s">
        <v>3180</v>
      </c>
      <c r="F1856" s="240" t="s">
        <v>3181</v>
      </c>
      <c r="G1856" s="241" t="s">
        <v>215</v>
      </c>
      <c r="H1856" s="242">
        <v>2</v>
      </c>
      <c r="I1856" s="243"/>
      <c r="J1856" s="244">
        <f t="shared" si="50"/>
        <v>0</v>
      </c>
      <c r="K1856" s="240" t="s">
        <v>21</v>
      </c>
      <c r="L1856" s="245"/>
      <c r="M1856" s="246" t="s">
        <v>21</v>
      </c>
      <c r="N1856" s="247" t="s">
        <v>42</v>
      </c>
      <c r="O1856" s="42"/>
      <c r="P1856" s="212">
        <f t="shared" si="51"/>
        <v>0</v>
      </c>
      <c r="Q1856" s="212">
        <v>0.0175</v>
      </c>
      <c r="R1856" s="212">
        <f t="shared" si="52"/>
        <v>0.035</v>
      </c>
      <c r="S1856" s="212">
        <v>0</v>
      </c>
      <c r="T1856" s="213">
        <f t="shared" si="53"/>
        <v>0</v>
      </c>
      <c r="AR1856" s="25" t="s">
        <v>372</v>
      </c>
      <c r="AT1856" s="25" t="s">
        <v>302</v>
      </c>
      <c r="AU1856" s="25" t="s">
        <v>80</v>
      </c>
      <c r="AY1856" s="25" t="s">
        <v>210</v>
      </c>
      <c r="BE1856" s="214">
        <f t="shared" si="54"/>
        <v>0</v>
      </c>
      <c r="BF1856" s="214">
        <f t="shared" si="55"/>
        <v>0</v>
      </c>
      <c r="BG1856" s="214">
        <f t="shared" si="56"/>
        <v>0</v>
      </c>
      <c r="BH1856" s="214">
        <f t="shared" si="57"/>
        <v>0</v>
      </c>
      <c r="BI1856" s="214">
        <f t="shared" si="58"/>
        <v>0</v>
      </c>
      <c r="BJ1856" s="25" t="s">
        <v>78</v>
      </c>
      <c r="BK1856" s="214">
        <f t="shared" si="59"/>
        <v>0</v>
      </c>
      <c r="BL1856" s="25" t="s">
        <v>291</v>
      </c>
      <c r="BM1856" s="25" t="s">
        <v>3182</v>
      </c>
    </row>
    <row r="1857" spans="2:65" s="1" customFormat="1" ht="25.5" customHeight="1">
      <c r="B1857" s="41"/>
      <c r="C1857" s="238" t="s">
        <v>3183</v>
      </c>
      <c r="D1857" s="238" t="s">
        <v>302</v>
      </c>
      <c r="E1857" s="239" t="s">
        <v>3184</v>
      </c>
      <c r="F1857" s="240" t="s">
        <v>3185</v>
      </c>
      <c r="G1857" s="241" t="s">
        <v>215</v>
      </c>
      <c r="H1857" s="242">
        <v>1</v>
      </c>
      <c r="I1857" s="243"/>
      <c r="J1857" s="244">
        <f t="shared" si="50"/>
        <v>0</v>
      </c>
      <c r="K1857" s="240" t="s">
        <v>21</v>
      </c>
      <c r="L1857" s="245"/>
      <c r="M1857" s="246" t="s">
        <v>21</v>
      </c>
      <c r="N1857" s="247" t="s">
        <v>42</v>
      </c>
      <c r="O1857" s="42"/>
      <c r="P1857" s="212">
        <f t="shared" si="51"/>
        <v>0</v>
      </c>
      <c r="Q1857" s="212">
        <v>0.0175</v>
      </c>
      <c r="R1857" s="212">
        <f t="shared" si="52"/>
        <v>0.0175</v>
      </c>
      <c r="S1857" s="212">
        <v>0</v>
      </c>
      <c r="T1857" s="213">
        <f t="shared" si="53"/>
        <v>0</v>
      </c>
      <c r="AR1857" s="25" t="s">
        <v>372</v>
      </c>
      <c r="AT1857" s="25" t="s">
        <v>302</v>
      </c>
      <c r="AU1857" s="25" t="s">
        <v>80</v>
      </c>
      <c r="AY1857" s="25" t="s">
        <v>210</v>
      </c>
      <c r="BE1857" s="214">
        <f t="shared" si="54"/>
        <v>0</v>
      </c>
      <c r="BF1857" s="214">
        <f t="shared" si="55"/>
        <v>0</v>
      </c>
      <c r="BG1857" s="214">
        <f t="shared" si="56"/>
        <v>0</v>
      </c>
      <c r="BH1857" s="214">
        <f t="shared" si="57"/>
        <v>0</v>
      </c>
      <c r="BI1857" s="214">
        <f t="shared" si="58"/>
        <v>0</v>
      </c>
      <c r="BJ1857" s="25" t="s">
        <v>78</v>
      </c>
      <c r="BK1857" s="214">
        <f t="shared" si="59"/>
        <v>0</v>
      </c>
      <c r="BL1857" s="25" t="s">
        <v>291</v>
      </c>
      <c r="BM1857" s="25" t="s">
        <v>3186</v>
      </c>
    </row>
    <row r="1858" spans="2:65" s="1" customFormat="1" ht="25.5" customHeight="1">
      <c r="B1858" s="41"/>
      <c r="C1858" s="238" t="s">
        <v>3187</v>
      </c>
      <c r="D1858" s="238" t="s">
        <v>302</v>
      </c>
      <c r="E1858" s="239" t="s">
        <v>3188</v>
      </c>
      <c r="F1858" s="240" t="s">
        <v>3189</v>
      </c>
      <c r="G1858" s="241" t="s">
        <v>215</v>
      </c>
      <c r="H1858" s="242">
        <v>2</v>
      </c>
      <c r="I1858" s="243"/>
      <c r="J1858" s="244">
        <f t="shared" si="50"/>
        <v>0</v>
      </c>
      <c r="K1858" s="240" t="s">
        <v>21</v>
      </c>
      <c r="L1858" s="245"/>
      <c r="M1858" s="246" t="s">
        <v>21</v>
      </c>
      <c r="N1858" s="247" t="s">
        <v>42</v>
      </c>
      <c r="O1858" s="42"/>
      <c r="P1858" s="212">
        <f t="shared" si="51"/>
        <v>0</v>
      </c>
      <c r="Q1858" s="212">
        <v>0.0175</v>
      </c>
      <c r="R1858" s="212">
        <f t="shared" si="52"/>
        <v>0.035</v>
      </c>
      <c r="S1858" s="212">
        <v>0</v>
      </c>
      <c r="T1858" s="213">
        <f t="shared" si="53"/>
        <v>0</v>
      </c>
      <c r="AR1858" s="25" t="s">
        <v>372</v>
      </c>
      <c r="AT1858" s="25" t="s">
        <v>302</v>
      </c>
      <c r="AU1858" s="25" t="s">
        <v>80</v>
      </c>
      <c r="AY1858" s="25" t="s">
        <v>210</v>
      </c>
      <c r="BE1858" s="214">
        <f t="shared" si="54"/>
        <v>0</v>
      </c>
      <c r="BF1858" s="214">
        <f t="shared" si="55"/>
        <v>0</v>
      </c>
      <c r="BG1858" s="214">
        <f t="shared" si="56"/>
        <v>0</v>
      </c>
      <c r="BH1858" s="214">
        <f t="shared" si="57"/>
        <v>0</v>
      </c>
      <c r="BI1858" s="214">
        <f t="shared" si="58"/>
        <v>0</v>
      </c>
      <c r="BJ1858" s="25" t="s">
        <v>78</v>
      </c>
      <c r="BK1858" s="214">
        <f t="shared" si="59"/>
        <v>0</v>
      </c>
      <c r="BL1858" s="25" t="s">
        <v>291</v>
      </c>
      <c r="BM1858" s="25" t="s">
        <v>3190</v>
      </c>
    </row>
    <row r="1859" spans="2:65" s="1" customFormat="1" ht="25.5" customHeight="1">
      <c r="B1859" s="41"/>
      <c r="C1859" s="238" t="s">
        <v>3191</v>
      </c>
      <c r="D1859" s="238" t="s">
        <v>302</v>
      </c>
      <c r="E1859" s="239" t="s">
        <v>3192</v>
      </c>
      <c r="F1859" s="240" t="s">
        <v>3193</v>
      </c>
      <c r="G1859" s="241" t="s">
        <v>215</v>
      </c>
      <c r="H1859" s="242">
        <v>1</v>
      </c>
      <c r="I1859" s="243"/>
      <c r="J1859" s="244">
        <f t="shared" si="50"/>
        <v>0</v>
      </c>
      <c r="K1859" s="240" t="s">
        <v>21</v>
      </c>
      <c r="L1859" s="245"/>
      <c r="M1859" s="246" t="s">
        <v>21</v>
      </c>
      <c r="N1859" s="247" t="s">
        <v>42</v>
      </c>
      <c r="O1859" s="42"/>
      <c r="P1859" s="212">
        <f t="shared" si="51"/>
        <v>0</v>
      </c>
      <c r="Q1859" s="212">
        <v>0.0175</v>
      </c>
      <c r="R1859" s="212">
        <f t="shared" si="52"/>
        <v>0.0175</v>
      </c>
      <c r="S1859" s="212">
        <v>0</v>
      </c>
      <c r="T1859" s="213">
        <f t="shared" si="53"/>
        <v>0</v>
      </c>
      <c r="AR1859" s="25" t="s">
        <v>372</v>
      </c>
      <c r="AT1859" s="25" t="s">
        <v>302</v>
      </c>
      <c r="AU1859" s="25" t="s">
        <v>80</v>
      </c>
      <c r="AY1859" s="25" t="s">
        <v>210</v>
      </c>
      <c r="BE1859" s="214">
        <f t="shared" si="54"/>
        <v>0</v>
      </c>
      <c r="BF1859" s="214">
        <f t="shared" si="55"/>
        <v>0</v>
      </c>
      <c r="BG1859" s="214">
        <f t="shared" si="56"/>
        <v>0</v>
      </c>
      <c r="BH1859" s="214">
        <f t="shared" si="57"/>
        <v>0</v>
      </c>
      <c r="BI1859" s="214">
        <f t="shared" si="58"/>
        <v>0</v>
      </c>
      <c r="BJ1859" s="25" t="s">
        <v>78</v>
      </c>
      <c r="BK1859" s="214">
        <f t="shared" si="59"/>
        <v>0</v>
      </c>
      <c r="BL1859" s="25" t="s">
        <v>291</v>
      </c>
      <c r="BM1859" s="25" t="s">
        <v>3194</v>
      </c>
    </row>
    <row r="1860" spans="2:65" s="1" customFormat="1" ht="25.5" customHeight="1">
      <c r="B1860" s="41"/>
      <c r="C1860" s="238" t="s">
        <v>3195</v>
      </c>
      <c r="D1860" s="238" t="s">
        <v>302</v>
      </c>
      <c r="E1860" s="239" t="s">
        <v>3196</v>
      </c>
      <c r="F1860" s="240" t="s">
        <v>3197</v>
      </c>
      <c r="G1860" s="241" t="s">
        <v>215</v>
      </c>
      <c r="H1860" s="242">
        <v>1</v>
      </c>
      <c r="I1860" s="243"/>
      <c r="J1860" s="244">
        <f t="shared" si="50"/>
        <v>0</v>
      </c>
      <c r="K1860" s="240" t="s">
        <v>21</v>
      </c>
      <c r="L1860" s="245"/>
      <c r="M1860" s="246" t="s">
        <v>21</v>
      </c>
      <c r="N1860" s="247" t="s">
        <v>42</v>
      </c>
      <c r="O1860" s="42"/>
      <c r="P1860" s="212">
        <f t="shared" si="51"/>
        <v>0</v>
      </c>
      <c r="Q1860" s="212">
        <v>0.0175</v>
      </c>
      <c r="R1860" s="212">
        <f t="shared" si="52"/>
        <v>0.0175</v>
      </c>
      <c r="S1860" s="212">
        <v>0</v>
      </c>
      <c r="T1860" s="213">
        <f t="shared" si="53"/>
        <v>0</v>
      </c>
      <c r="AR1860" s="25" t="s">
        <v>372</v>
      </c>
      <c r="AT1860" s="25" t="s">
        <v>302</v>
      </c>
      <c r="AU1860" s="25" t="s">
        <v>80</v>
      </c>
      <c r="AY1860" s="25" t="s">
        <v>210</v>
      </c>
      <c r="BE1860" s="214">
        <f t="shared" si="54"/>
        <v>0</v>
      </c>
      <c r="BF1860" s="214">
        <f t="shared" si="55"/>
        <v>0</v>
      </c>
      <c r="BG1860" s="214">
        <f t="shared" si="56"/>
        <v>0</v>
      </c>
      <c r="BH1860" s="214">
        <f t="shared" si="57"/>
        <v>0</v>
      </c>
      <c r="BI1860" s="214">
        <f t="shared" si="58"/>
        <v>0</v>
      </c>
      <c r="BJ1860" s="25" t="s">
        <v>78</v>
      </c>
      <c r="BK1860" s="214">
        <f t="shared" si="59"/>
        <v>0</v>
      </c>
      <c r="BL1860" s="25" t="s">
        <v>291</v>
      </c>
      <c r="BM1860" s="25" t="s">
        <v>3198</v>
      </c>
    </row>
    <row r="1861" spans="2:65" s="1" customFormat="1" ht="25.5" customHeight="1">
      <c r="B1861" s="41"/>
      <c r="C1861" s="238" t="s">
        <v>3199</v>
      </c>
      <c r="D1861" s="238" t="s">
        <v>302</v>
      </c>
      <c r="E1861" s="239" t="s">
        <v>3200</v>
      </c>
      <c r="F1861" s="240" t="s">
        <v>3201</v>
      </c>
      <c r="G1861" s="241" t="s">
        <v>215</v>
      </c>
      <c r="H1861" s="242">
        <v>4</v>
      </c>
      <c r="I1861" s="243"/>
      <c r="J1861" s="244">
        <f t="shared" si="50"/>
        <v>0</v>
      </c>
      <c r="K1861" s="240" t="s">
        <v>21</v>
      </c>
      <c r="L1861" s="245"/>
      <c r="M1861" s="246" t="s">
        <v>21</v>
      </c>
      <c r="N1861" s="247" t="s">
        <v>42</v>
      </c>
      <c r="O1861" s="42"/>
      <c r="P1861" s="212">
        <f t="shared" si="51"/>
        <v>0</v>
      </c>
      <c r="Q1861" s="212">
        <v>0.0175</v>
      </c>
      <c r="R1861" s="212">
        <f t="shared" si="52"/>
        <v>0.07</v>
      </c>
      <c r="S1861" s="212">
        <v>0</v>
      </c>
      <c r="T1861" s="213">
        <f t="shared" si="53"/>
        <v>0</v>
      </c>
      <c r="AR1861" s="25" t="s">
        <v>372</v>
      </c>
      <c r="AT1861" s="25" t="s">
        <v>302</v>
      </c>
      <c r="AU1861" s="25" t="s">
        <v>80</v>
      </c>
      <c r="AY1861" s="25" t="s">
        <v>210</v>
      </c>
      <c r="BE1861" s="214">
        <f t="shared" si="54"/>
        <v>0</v>
      </c>
      <c r="BF1861" s="214">
        <f t="shared" si="55"/>
        <v>0</v>
      </c>
      <c r="BG1861" s="214">
        <f t="shared" si="56"/>
        <v>0</v>
      </c>
      <c r="BH1861" s="214">
        <f t="shared" si="57"/>
        <v>0</v>
      </c>
      <c r="BI1861" s="214">
        <f t="shared" si="58"/>
        <v>0</v>
      </c>
      <c r="BJ1861" s="25" t="s">
        <v>78</v>
      </c>
      <c r="BK1861" s="214">
        <f t="shared" si="59"/>
        <v>0</v>
      </c>
      <c r="BL1861" s="25" t="s">
        <v>291</v>
      </c>
      <c r="BM1861" s="25" t="s">
        <v>3202</v>
      </c>
    </row>
    <row r="1862" spans="2:65" s="1" customFormat="1" ht="25.5" customHeight="1">
      <c r="B1862" s="41"/>
      <c r="C1862" s="238" t="s">
        <v>3203</v>
      </c>
      <c r="D1862" s="238" t="s">
        <v>302</v>
      </c>
      <c r="E1862" s="239" t="s">
        <v>3204</v>
      </c>
      <c r="F1862" s="240" t="s">
        <v>3205</v>
      </c>
      <c r="G1862" s="241" t="s">
        <v>215</v>
      </c>
      <c r="H1862" s="242">
        <v>1</v>
      </c>
      <c r="I1862" s="243"/>
      <c r="J1862" s="244">
        <f t="shared" si="50"/>
        <v>0</v>
      </c>
      <c r="K1862" s="240" t="s">
        <v>21</v>
      </c>
      <c r="L1862" s="245"/>
      <c r="M1862" s="246" t="s">
        <v>21</v>
      </c>
      <c r="N1862" s="247" t="s">
        <v>42</v>
      </c>
      <c r="O1862" s="42"/>
      <c r="P1862" s="212">
        <f t="shared" si="51"/>
        <v>0</v>
      </c>
      <c r="Q1862" s="212">
        <v>0.0175</v>
      </c>
      <c r="R1862" s="212">
        <f t="shared" si="52"/>
        <v>0.0175</v>
      </c>
      <c r="S1862" s="212">
        <v>0</v>
      </c>
      <c r="T1862" s="213">
        <f t="shared" si="53"/>
        <v>0</v>
      </c>
      <c r="AR1862" s="25" t="s">
        <v>372</v>
      </c>
      <c r="AT1862" s="25" t="s">
        <v>302</v>
      </c>
      <c r="AU1862" s="25" t="s">
        <v>80</v>
      </c>
      <c r="AY1862" s="25" t="s">
        <v>210</v>
      </c>
      <c r="BE1862" s="214">
        <f t="shared" si="54"/>
        <v>0</v>
      </c>
      <c r="BF1862" s="214">
        <f t="shared" si="55"/>
        <v>0</v>
      </c>
      <c r="BG1862" s="214">
        <f t="shared" si="56"/>
        <v>0</v>
      </c>
      <c r="BH1862" s="214">
        <f t="shared" si="57"/>
        <v>0</v>
      </c>
      <c r="BI1862" s="214">
        <f t="shared" si="58"/>
        <v>0</v>
      </c>
      <c r="BJ1862" s="25" t="s">
        <v>78</v>
      </c>
      <c r="BK1862" s="214">
        <f t="shared" si="59"/>
        <v>0</v>
      </c>
      <c r="BL1862" s="25" t="s">
        <v>291</v>
      </c>
      <c r="BM1862" s="25" t="s">
        <v>3206</v>
      </c>
    </row>
    <row r="1863" spans="2:65" s="1" customFormat="1" ht="25.5" customHeight="1">
      <c r="B1863" s="41"/>
      <c r="C1863" s="238" t="s">
        <v>3207</v>
      </c>
      <c r="D1863" s="238" t="s">
        <v>302</v>
      </c>
      <c r="E1863" s="239" t="s">
        <v>3208</v>
      </c>
      <c r="F1863" s="240" t="s">
        <v>3209</v>
      </c>
      <c r="G1863" s="241" t="s">
        <v>215</v>
      </c>
      <c r="H1863" s="242">
        <v>1</v>
      </c>
      <c r="I1863" s="243"/>
      <c r="J1863" s="244">
        <f t="shared" si="50"/>
        <v>0</v>
      </c>
      <c r="K1863" s="240" t="s">
        <v>21</v>
      </c>
      <c r="L1863" s="245"/>
      <c r="M1863" s="246" t="s">
        <v>21</v>
      </c>
      <c r="N1863" s="247" t="s">
        <v>42</v>
      </c>
      <c r="O1863" s="42"/>
      <c r="P1863" s="212">
        <f t="shared" si="51"/>
        <v>0</v>
      </c>
      <c r="Q1863" s="212">
        <v>0.0175</v>
      </c>
      <c r="R1863" s="212">
        <f t="shared" si="52"/>
        <v>0.0175</v>
      </c>
      <c r="S1863" s="212">
        <v>0</v>
      </c>
      <c r="T1863" s="213">
        <f t="shared" si="53"/>
        <v>0</v>
      </c>
      <c r="AR1863" s="25" t="s">
        <v>372</v>
      </c>
      <c r="AT1863" s="25" t="s">
        <v>302</v>
      </c>
      <c r="AU1863" s="25" t="s">
        <v>80</v>
      </c>
      <c r="AY1863" s="25" t="s">
        <v>210</v>
      </c>
      <c r="BE1863" s="214">
        <f t="shared" si="54"/>
        <v>0</v>
      </c>
      <c r="BF1863" s="214">
        <f t="shared" si="55"/>
        <v>0</v>
      </c>
      <c r="BG1863" s="214">
        <f t="shared" si="56"/>
        <v>0</v>
      </c>
      <c r="BH1863" s="214">
        <f t="shared" si="57"/>
        <v>0</v>
      </c>
      <c r="BI1863" s="214">
        <f t="shared" si="58"/>
        <v>0</v>
      </c>
      <c r="BJ1863" s="25" t="s">
        <v>78</v>
      </c>
      <c r="BK1863" s="214">
        <f t="shared" si="59"/>
        <v>0</v>
      </c>
      <c r="BL1863" s="25" t="s">
        <v>291</v>
      </c>
      <c r="BM1863" s="25" t="s">
        <v>3210</v>
      </c>
    </row>
    <row r="1864" spans="2:65" s="1" customFormat="1" ht="25.5" customHeight="1">
      <c r="B1864" s="41"/>
      <c r="C1864" s="203" t="s">
        <v>3211</v>
      </c>
      <c r="D1864" s="203" t="s">
        <v>212</v>
      </c>
      <c r="E1864" s="204" t="s">
        <v>3212</v>
      </c>
      <c r="F1864" s="205" t="s">
        <v>3213</v>
      </c>
      <c r="G1864" s="206" t="s">
        <v>215</v>
      </c>
      <c r="H1864" s="207">
        <v>4</v>
      </c>
      <c r="I1864" s="208"/>
      <c r="J1864" s="209">
        <f t="shared" si="50"/>
        <v>0</v>
      </c>
      <c r="K1864" s="205" t="s">
        <v>216</v>
      </c>
      <c r="L1864" s="61"/>
      <c r="M1864" s="210" t="s">
        <v>21</v>
      </c>
      <c r="N1864" s="211" t="s">
        <v>42</v>
      </c>
      <c r="O1864" s="42"/>
      <c r="P1864" s="212">
        <f t="shared" si="51"/>
        <v>0</v>
      </c>
      <c r="Q1864" s="212">
        <v>0</v>
      </c>
      <c r="R1864" s="212">
        <f t="shared" si="52"/>
        <v>0</v>
      </c>
      <c r="S1864" s="212">
        <v>0</v>
      </c>
      <c r="T1864" s="213">
        <f t="shared" si="53"/>
        <v>0</v>
      </c>
      <c r="AR1864" s="25" t="s">
        <v>291</v>
      </c>
      <c r="AT1864" s="25" t="s">
        <v>212</v>
      </c>
      <c r="AU1864" s="25" t="s">
        <v>80</v>
      </c>
      <c r="AY1864" s="25" t="s">
        <v>210</v>
      </c>
      <c r="BE1864" s="214">
        <f t="shared" si="54"/>
        <v>0</v>
      </c>
      <c r="BF1864" s="214">
        <f t="shared" si="55"/>
        <v>0</v>
      </c>
      <c r="BG1864" s="214">
        <f t="shared" si="56"/>
        <v>0</v>
      </c>
      <c r="BH1864" s="214">
        <f t="shared" si="57"/>
        <v>0</v>
      </c>
      <c r="BI1864" s="214">
        <f t="shared" si="58"/>
        <v>0</v>
      </c>
      <c r="BJ1864" s="25" t="s">
        <v>78</v>
      </c>
      <c r="BK1864" s="214">
        <f t="shared" si="59"/>
        <v>0</v>
      </c>
      <c r="BL1864" s="25" t="s">
        <v>291</v>
      </c>
      <c r="BM1864" s="25" t="s">
        <v>3214</v>
      </c>
    </row>
    <row r="1865" spans="2:65" s="1" customFormat="1" ht="16.5" customHeight="1">
      <c r="B1865" s="41"/>
      <c r="C1865" s="238" t="s">
        <v>3215</v>
      </c>
      <c r="D1865" s="238" t="s">
        <v>302</v>
      </c>
      <c r="E1865" s="239" t="s">
        <v>3216</v>
      </c>
      <c r="F1865" s="240" t="s">
        <v>3217</v>
      </c>
      <c r="G1865" s="241" t="s">
        <v>215</v>
      </c>
      <c r="H1865" s="242">
        <v>2</v>
      </c>
      <c r="I1865" s="243"/>
      <c r="J1865" s="244">
        <f t="shared" si="50"/>
        <v>0</v>
      </c>
      <c r="K1865" s="240" t="s">
        <v>21</v>
      </c>
      <c r="L1865" s="245"/>
      <c r="M1865" s="246" t="s">
        <v>21</v>
      </c>
      <c r="N1865" s="247" t="s">
        <v>42</v>
      </c>
      <c r="O1865" s="42"/>
      <c r="P1865" s="212">
        <f t="shared" si="51"/>
        <v>0</v>
      </c>
      <c r="Q1865" s="212">
        <v>0.0175</v>
      </c>
      <c r="R1865" s="212">
        <f t="shared" si="52"/>
        <v>0.035</v>
      </c>
      <c r="S1865" s="212">
        <v>0</v>
      </c>
      <c r="T1865" s="213">
        <f t="shared" si="53"/>
        <v>0</v>
      </c>
      <c r="AR1865" s="25" t="s">
        <v>372</v>
      </c>
      <c r="AT1865" s="25" t="s">
        <v>302</v>
      </c>
      <c r="AU1865" s="25" t="s">
        <v>80</v>
      </c>
      <c r="AY1865" s="25" t="s">
        <v>210</v>
      </c>
      <c r="BE1865" s="214">
        <f t="shared" si="54"/>
        <v>0</v>
      </c>
      <c r="BF1865" s="214">
        <f t="shared" si="55"/>
        <v>0</v>
      </c>
      <c r="BG1865" s="214">
        <f t="shared" si="56"/>
        <v>0</v>
      </c>
      <c r="BH1865" s="214">
        <f t="shared" si="57"/>
        <v>0</v>
      </c>
      <c r="BI1865" s="214">
        <f t="shared" si="58"/>
        <v>0</v>
      </c>
      <c r="BJ1865" s="25" t="s">
        <v>78</v>
      </c>
      <c r="BK1865" s="214">
        <f t="shared" si="59"/>
        <v>0</v>
      </c>
      <c r="BL1865" s="25" t="s">
        <v>291</v>
      </c>
      <c r="BM1865" s="25" t="s">
        <v>3218</v>
      </c>
    </row>
    <row r="1866" spans="2:65" s="1" customFormat="1" ht="25.5" customHeight="1">
      <c r="B1866" s="41"/>
      <c r="C1866" s="238" t="s">
        <v>3219</v>
      </c>
      <c r="D1866" s="238" t="s">
        <v>302</v>
      </c>
      <c r="E1866" s="239" t="s">
        <v>3220</v>
      </c>
      <c r="F1866" s="240" t="s">
        <v>3221</v>
      </c>
      <c r="G1866" s="241" t="s">
        <v>215</v>
      </c>
      <c r="H1866" s="242">
        <v>1</v>
      </c>
      <c r="I1866" s="243"/>
      <c r="J1866" s="244">
        <f t="shared" si="50"/>
        <v>0</v>
      </c>
      <c r="K1866" s="240" t="s">
        <v>21</v>
      </c>
      <c r="L1866" s="245"/>
      <c r="M1866" s="246" t="s">
        <v>21</v>
      </c>
      <c r="N1866" s="247" t="s">
        <v>42</v>
      </c>
      <c r="O1866" s="42"/>
      <c r="P1866" s="212">
        <f t="shared" si="51"/>
        <v>0</v>
      </c>
      <c r="Q1866" s="212">
        <v>0.0175</v>
      </c>
      <c r="R1866" s="212">
        <f t="shared" si="52"/>
        <v>0.0175</v>
      </c>
      <c r="S1866" s="212">
        <v>0</v>
      </c>
      <c r="T1866" s="213">
        <f t="shared" si="53"/>
        <v>0</v>
      </c>
      <c r="AR1866" s="25" t="s">
        <v>372</v>
      </c>
      <c r="AT1866" s="25" t="s">
        <v>302</v>
      </c>
      <c r="AU1866" s="25" t="s">
        <v>80</v>
      </c>
      <c r="AY1866" s="25" t="s">
        <v>210</v>
      </c>
      <c r="BE1866" s="214">
        <f t="shared" si="54"/>
        <v>0</v>
      </c>
      <c r="BF1866" s="214">
        <f t="shared" si="55"/>
        <v>0</v>
      </c>
      <c r="BG1866" s="214">
        <f t="shared" si="56"/>
        <v>0</v>
      </c>
      <c r="BH1866" s="214">
        <f t="shared" si="57"/>
        <v>0</v>
      </c>
      <c r="BI1866" s="214">
        <f t="shared" si="58"/>
        <v>0</v>
      </c>
      <c r="BJ1866" s="25" t="s">
        <v>78</v>
      </c>
      <c r="BK1866" s="214">
        <f t="shared" si="59"/>
        <v>0</v>
      </c>
      <c r="BL1866" s="25" t="s">
        <v>291</v>
      </c>
      <c r="BM1866" s="25" t="s">
        <v>3222</v>
      </c>
    </row>
    <row r="1867" spans="2:65" s="1" customFormat="1" ht="25.5" customHeight="1">
      <c r="B1867" s="41"/>
      <c r="C1867" s="238" t="s">
        <v>3223</v>
      </c>
      <c r="D1867" s="238" t="s">
        <v>302</v>
      </c>
      <c r="E1867" s="239" t="s">
        <v>3224</v>
      </c>
      <c r="F1867" s="240" t="s">
        <v>3225</v>
      </c>
      <c r="G1867" s="241" t="s">
        <v>215</v>
      </c>
      <c r="H1867" s="242">
        <v>1</v>
      </c>
      <c r="I1867" s="243"/>
      <c r="J1867" s="244">
        <f t="shared" si="50"/>
        <v>0</v>
      </c>
      <c r="K1867" s="240" t="s">
        <v>21</v>
      </c>
      <c r="L1867" s="245"/>
      <c r="M1867" s="246" t="s">
        <v>21</v>
      </c>
      <c r="N1867" s="247" t="s">
        <v>42</v>
      </c>
      <c r="O1867" s="42"/>
      <c r="P1867" s="212">
        <f t="shared" si="51"/>
        <v>0</v>
      </c>
      <c r="Q1867" s="212">
        <v>0.0175</v>
      </c>
      <c r="R1867" s="212">
        <f t="shared" si="52"/>
        <v>0.0175</v>
      </c>
      <c r="S1867" s="212">
        <v>0</v>
      </c>
      <c r="T1867" s="213">
        <f t="shared" si="53"/>
        <v>0</v>
      </c>
      <c r="AR1867" s="25" t="s">
        <v>372</v>
      </c>
      <c r="AT1867" s="25" t="s">
        <v>302</v>
      </c>
      <c r="AU1867" s="25" t="s">
        <v>80</v>
      </c>
      <c r="AY1867" s="25" t="s">
        <v>210</v>
      </c>
      <c r="BE1867" s="214">
        <f t="shared" si="54"/>
        <v>0</v>
      </c>
      <c r="BF1867" s="214">
        <f t="shared" si="55"/>
        <v>0</v>
      </c>
      <c r="BG1867" s="214">
        <f t="shared" si="56"/>
        <v>0</v>
      </c>
      <c r="BH1867" s="214">
        <f t="shared" si="57"/>
        <v>0</v>
      </c>
      <c r="BI1867" s="214">
        <f t="shared" si="58"/>
        <v>0</v>
      </c>
      <c r="BJ1867" s="25" t="s">
        <v>78</v>
      </c>
      <c r="BK1867" s="214">
        <f t="shared" si="59"/>
        <v>0</v>
      </c>
      <c r="BL1867" s="25" t="s">
        <v>291</v>
      </c>
      <c r="BM1867" s="25" t="s">
        <v>3226</v>
      </c>
    </row>
    <row r="1868" spans="2:65" s="1" customFormat="1" ht="25.5" customHeight="1">
      <c r="B1868" s="41"/>
      <c r="C1868" s="203" t="s">
        <v>3227</v>
      </c>
      <c r="D1868" s="203" t="s">
        <v>212</v>
      </c>
      <c r="E1868" s="204" t="s">
        <v>3228</v>
      </c>
      <c r="F1868" s="205" t="s">
        <v>3229</v>
      </c>
      <c r="G1868" s="206" t="s">
        <v>215</v>
      </c>
      <c r="H1868" s="207">
        <v>2</v>
      </c>
      <c r="I1868" s="208"/>
      <c r="J1868" s="209">
        <f t="shared" si="50"/>
        <v>0</v>
      </c>
      <c r="K1868" s="205" t="s">
        <v>216</v>
      </c>
      <c r="L1868" s="61"/>
      <c r="M1868" s="210" t="s">
        <v>21</v>
      </c>
      <c r="N1868" s="211" t="s">
        <v>42</v>
      </c>
      <c r="O1868" s="42"/>
      <c r="P1868" s="212">
        <f t="shared" si="51"/>
        <v>0</v>
      </c>
      <c r="Q1868" s="212">
        <v>0</v>
      </c>
      <c r="R1868" s="212">
        <f t="shared" si="52"/>
        <v>0</v>
      </c>
      <c r="S1868" s="212">
        <v>0</v>
      </c>
      <c r="T1868" s="213">
        <f t="shared" si="53"/>
        <v>0</v>
      </c>
      <c r="AR1868" s="25" t="s">
        <v>291</v>
      </c>
      <c r="AT1868" s="25" t="s">
        <v>212</v>
      </c>
      <c r="AU1868" s="25" t="s">
        <v>80</v>
      </c>
      <c r="AY1868" s="25" t="s">
        <v>210</v>
      </c>
      <c r="BE1868" s="214">
        <f t="shared" si="54"/>
        <v>0</v>
      </c>
      <c r="BF1868" s="214">
        <f t="shared" si="55"/>
        <v>0</v>
      </c>
      <c r="BG1868" s="214">
        <f t="shared" si="56"/>
        <v>0</v>
      </c>
      <c r="BH1868" s="214">
        <f t="shared" si="57"/>
        <v>0</v>
      </c>
      <c r="BI1868" s="214">
        <f t="shared" si="58"/>
        <v>0</v>
      </c>
      <c r="BJ1868" s="25" t="s">
        <v>78</v>
      </c>
      <c r="BK1868" s="214">
        <f t="shared" si="59"/>
        <v>0</v>
      </c>
      <c r="BL1868" s="25" t="s">
        <v>291</v>
      </c>
      <c r="BM1868" s="25" t="s">
        <v>3230</v>
      </c>
    </row>
    <row r="1869" spans="2:65" s="1" customFormat="1" ht="16.5" customHeight="1">
      <c r="B1869" s="41"/>
      <c r="C1869" s="238" t="s">
        <v>3231</v>
      </c>
      <c r="D1869" s="238" t="s">
        <v>302</v>
      </c>
      <c r="E1869" s="239" t="s">
        <v>3232</v>
      </c>
      <c r="F1869" s="240" t="s">
        <v>3233</v>
      </c>
      <c r="G1869" s="241" t="s">
        <v>215</v>
      </c>
      <c r="H1869" s="242">
        <v>2</v>
      </c>
      <c r="I1869" s="243"/>
      <c r="J1869" s="244">
        <f t="shared" si="50"/>
        <v>0</v>
      </c>
      <c r="K1869" s="240" t="s">
        <v>21</v>
      </c>
      <c r="L1869" s="245"/>
      <c r="M1869" s="246" t="s">
        <v>21</v>
      </c>
      <c r="N1869" s="247" t="s">
        <v>42</v>
      </c>
      <c r="O1869" s="42"/>
      <c r="P1869" s="212">
        <f t="shared" si="51"/>
        <v>0</v>
      </c>
      <c r="Q1869" s="212">
        <v>0.0175</v>
      </c>
      <c r="R1869" s="212">
        <f t="shared" si="52"/>
        <v>0.035</v>
      </c>
      <c r="S1869" s="212">
        <v>0</v>
      </c>
      <c r="T1869" s="213">
        <f t="shared" si="53"/>
        <v>0</v>
      </c>
      <c r="AR1869" s="25" t="s">
        <v>372</v>
      </c>
      <c r="AT1869" s="25" t="s">
        <v>302</v>
      </c>
      <c r="AU1869" s="25" t="s">
        <v>80</v>
      </c>
      <c r="AY1869" s="25" t="s">
        <v>210</v>
      </c>
      <c r="BE1869" s="214">
        <f t="shared" si="54"/>
        <v>0</v>
      </c>
      <c r="BF1869" s="214">
        <f t="shared" si="55"/>
        <v>0</v>
      </c>
      <c r="BG1869" s="214">
        <f t="shared" si="56"/>
        <v>0</v>
      </c>
      <c r="BH1869" s="214">
        <f t="shared" si="57"/>
        <v>0</v>
      </c>
      <c r="BI1869" s="214">
        <f t="shared" si="58"/>
        <v>0</v>
      </c>
      <c r="BJ1869" s="25" t="s">
        <v>78</v>
      </c>
      <c r="BK1869" s="214">
        <f t="shared" si="59"/>
        <v>0</v>
      </c>
      <c r="BL1869" s="25" t="s">
        <v>291</v>
      </c>
      <c r="BM1869" s="25" t="s">
        <v>3234</v>
      </c>
    </row>
    <row r="1870" spans="2:65" s="1" customFormat="1" ht="25.5" customHeight="1">
      <c r="B1870" s="41"/>
      <c r="C1870" s="238" t="s">
        <v>3235</v>
      </c>
      <c r="D1870" s="238" t="s">
        <v>302</v>
      </c>
      <c r="E1870" s="239" t="s">
        <v>3236</v>
      </c>
      <c r="F1870" s="240" t="s">
        <v>3237</v>
      </c>
      <c r="G1870" s="241" t="s">
        <v>215</v>
      </c>
      <c r="H1870" s="242">
        <v>40</v>
      </c>
      <c r="I1870" s="243"/>
      <c r="J1870" s="244">
        <f t="shared" si="50"/>
        <v>0</v>
      </c>
      <c r="K1870" s="240" t="s">
        <v>21</v>
      </c>
      <c r="L1870" s="245"/>
      <c r="M1870" s="246" t="s">
        <v>21</v>
      </c>
      <c r="N1870" s="247" t="s">
        <v>42</v>
      </c>
      <c r="O1870" s="42"/>
      <c r="P1870" s="212">
        <f t="shared" si="51"/>
        <v>0</v>
      </c>
      <c r="Q1870" s="212">
        <v>0.0175</v>
      </c>
      <c r="R1870" s="212">
        <f t="shared" si="52"/>
        <v>0.7000000000000001</v>
      </c>
      <c r="S1870" s="212">
        <v>0</v>
      </c>
      <c r="T1870" s="213">
        <f t="shared" si="53"/>
        <v>0</v>
      </c>
      <c r="AR1870" s="25" t="s">
        <v>372</v>
      </c>
      <c r="AT1870" s="25" t="s">
        <v>302</v>
      </c>
      <c r="AU1870" s="25" t="s">
        <v>80</v>
      </c>
      <c r="AY1870" s="25" t="s">
        <v>210</v>
      </c>
      <c r="BE1870" s="214">
        <f t="shared" si="54"/>
        <v>0</v>
      </c>
      <c r="BF1870" s="214">
        <f t="shared" si="55"/>
        <v>0</v>
      </c>
      <c r="BG1870" s="214">
        <f t="shared" si="56"/>
        <v>0</v>
      </c>
      <c r="BH1870" s="214">
        <f t="shared" si="57"/>
        <v>0</v>
      </c>
      <c r="BI1870" s="214">
        <f t="shared" si="58"/>
        <v>0</v>
      </c>
      <c r="BJ1870" s="25" t="s">
        <v>78</v>
      </c>
      <c r="BK1870" s="214">
        <f t="shared" si="59"/>
        <v>0</v>
      </c>
      <c r="BL1870" s="25" t="s">
        <v>291</v>
      </c>
      <c r="BM1870" s="25" t="s">
        <v>3238</v>
      </c>
    </row>
    <row r="1871" spans="2:65" s="1" customFormat="1" ht="25.5" customHeight="1">
      <c r="B1871" s="41"/>
      <c r="C1871" s="203" t="s">
        <v>3239</v>
      </c>
      <c r="D1871" s="203" t="s">
        <v>212</v>
      </c>
      <c r="E1871" s="204" t="s">
        <v>3240</v>
      </c>
      <c r="F1871" s="205" t="s">
        <v>3241</v>
      </c>
      <c r="G1871" s="206" t="s">
        <v>215</v>
      </c>
      <c r="H1871" s="207">
        <v>20</v>
      </c>
      <c r="I1871" s="208"/>
      <c r="J1871" s="209">
        <f t="shared" si="50"/>
        <v>0</v>
      </c>
      <c r="K1871" s="205" t="s">
        <v>216</v>
      </c>
      <c r="L1871" s="61"/>
      <c r="M1871" s="210" t="s">
        <v>21</v>
      </c>
      <c r="N1871" s="211" t="s">
        <v>42</v>
      </c>
      <c r="O1871" s="42"/>
      <c r="P1871" s="212">
        <f t="shared" si="51"/>
        <v>0</v>
      </c>
      <c r="Q1871" s="212">
        <v>0</v>
      </c>
      <c r="R1871" s="212">
        <f t="shared" si="52"/>
        <v>0</v>
      </c>
      <c r="S1871" s="212">
        <v>0</v>
      </c>
      <c r="T1871" s="213">
        <f t="shared" si="53"/>
        <v>0</v>
      </c>
      <c r="AR1871" s="25" t="s">
        <v>291</v>
      </c>
      <c r="AT1871" s="25" t="s">
        <v>212</v>
      </c>
      <c r="AU1871" s="25" t="s">
        <v>80</v>
      </c>
      <c r="AY1871" s="25" t="s">
        <v>210</v>
      </c>
      <c r="BE1871" s="214">
        <f t="shared" si="54"/>
        <v>0</v>
      </c>
      <c r="BF1871" s="214">
        <f t="shared" si="55"/>
        <v>0</v>
      </c>
      <c r="BG1871" s="214">
        <f t="shared" si="56"/>
        <v>0</v>
      </c>
      <c r="BH1871" s="214">
        <f t="shared" si="57"/>
        <v>0</v>
      </c>
      <c r="BI1871" s="214">
        <f t="shared" si="58"/>
        <v>0</v>
      </c>
      <c r="BJ1871" s="25" t="s">
        <v>78</v>
      </c>
      <c r="BK1871" s="214">
        <f t="shared" si="59"/>
        <v>0</v>
      </c>
      <c r="BL1871" s="25" t="s">
        <v>291</v>
      </c>
      <c r="BM1871" s="25" t="s">
        <v>3242</v>
      </c>
    </row>
    <row r="1872" spans="2:65" s="1" customFormat="1" ht="16.5" customHeight="1">
      <c r="B1872" s="41"/>
      <c r="C1872" s="238" t="s">
        <v>3243</v>
      </c>
      <c r="D1872" s="238" t="s">
        <v>302</v>
      </c>
      <c r="E1872" s="239" t="s">
        <v>3244</v>
      </c>
      <c r="F1872" s="240" t="s">
        <v>3245</v>
      </c>
      <c r="G1872" s="241" t="s">
        <v>215</v>
      </c>
      <c r="H1872" s="242">
        <v>1</v>
      </c>
      <c r="I1872" s="243"/>
      <c r="J1872" s="244">
        <f aca="true" t="shared" si="60" ref="J1872:J1897">ROUND(I1872*H1872,2)</f>
        <v>0</v>
      </c>
      <c r="K1872" s="240" t="s">
        <v>21</v>
      </c>
      <c r="L1872" s="245"/>
      <c r="M1872" s="246" t="s">
        <v>21</v>
      </c>
      <c r="N1872" s="247" t="s">
        <v>42</v>
      </c>
      <c r="O1872" s="42"/>
      <c r="P1872" s="212">
        <f aca="true" t="shared" si="61" ref="P1872:P1897">O1872*H1872</f>
        <v>0</v>
      </c>
      <c r="Q1872" s="212">
        <v>0.0175</v>
      </c>
      <c r="R1872" s="212">
        <f aca="true" t="shared" si="62" ref="R1872:R1897">Q1872*H1872</f>
        <v>0.0175</v>
      </c>
      <c r="S1872" s="212">
        <v>0</v>
      </c>
      <c r="T1872" s="213">
        <f aca="true" t="shared" si="63" ref="T1872:T1897">S1872*H1872</f>
        <v>0</v>
      </c>
      <c r="AR1872" s="25" t="s">
        <v>372</v>
      </c>
      <c r="AT1872" s="25" t="s">
        <v>302</v>
      </c>
      <c r="AU1872" s="25" t="s">
        <v>80</v>
      </c>
      <c r="AY1872" s="25" t="s">
        <v>210</v>
      </c>
      <c r="BE1872" s="214">
        <f aca="true" t="shared" si="64" ref="BE1872:BE1897">IF(N1872="základní",J1872,0)</f>
        <v>0</v>
      </c>
      <c r="BF1872" s="214">
        <f aca="true" t="shared" si="65" ref="BF1872:BF1897">IF(N1872="snížená",J1872,0)</f>
        <v>0</v>
      </c>
      <c r="BG1872" s="214">
        <f aca="true" t="shared" si="66" ref="BG1872:BG1897">IF(N1872="zákl. přenesená",J1872,0)</f>
        <v>0</v>
      </c>
      <c r="BH1872" s="214">
        <f aca="true" t="shared" si="67" ref="BH1872:BH1897">IF(N1872="sníž. přenesená",J1872,0)</f>
        <v>0</v>
      </c>
      <c r="BI1872" s="214">
        <f aca="true" t="shared" si="68" ref="BI1872:BI1897">IF(N1872="nulová",J1872,0)</f>
        <v>0</v>
      </c>
      <c r="BJ1872" s="25" t="s">
        <v>78</v>
      </c>
      <c r="BK1872" s="214">
        <f aca="true" t="shared" si="69" ref="BK1872:BK1897">ROUND(I1872*H1872,2)</f>
        <v>0</v>
      </c>
      <c r="BL1872" s="25" t="s">
        <v>291</v>
      </c>
      <c r="BM1872" s="25" t="s">
        <v>3246</v>
      </c>
    </row>
    <row r="1873" spans="2:65" s="1" customFormat="1" ht="25.5" customHeight="1">
      <c r="B1873" s="41"/>
      <c r="C1873" s="238" t="s">
        <v>3247</v>
      </c>
      <c r="D1873" s="238" t="s">
        <v>302</v>
      </c>
      <c r="E1873" s="239" t="s">
        <v>3248</v>
      </c>
      <c r="F1873" s="240" t="s">
        <v>3249</v>
      </c>
      <c r="G1873" s="241" t="s">
        <v>215</v>
      </c>
      <c r="H1873" s="242">
        <v>1</v>
      </c>
      <c r="I1873" s="243"/>
      <c r="J1873" s="244">
        <f t="shared" si="60"/>
        <v>0</v>
      </c>
      <c r="K1873" s="240" t="s">
        <v>21</v>
      </c>
      <c r="L1873" s="245"/>
      <c r="M1873" s="246" t="s">
        <v>21</v>
      </c>
      <c r="N1873" s="247" t="s">
        <v>42</v>
      </c>
      <c r="O1873" s="42"/>
      <c r="P1873" s="212">
        <f t="shared" si="61"/>
        <v>0</v>
      </c>
      <c r="Q1873" s="212">
        <v>0.0175</v>
      </c>
      <c r="R1873" s="212">
        <f t="shared" si="62"/>
        <v>0.0175</v>
      </c>
      <c r="S1873" s="212">
        <v>0</v>
      </c>
      <c r="T1873" s="213">
        <f t="shared" si="63"/>
        <v>0</v>
      </c>
      <c r="AR1873" s="25" t="s">
        <v>372</v>
      </c>
      <c r="AT1873" s="25" t="s">
        <v>302</v>
      </c>
      <c r="AU1873" s="25" t="s">
        <v>80</v>
      </c>
      <c r="AY1873" s="25" t="s">
        <v>210</v>
      </c>
      <c r="BE1873" s="214">
        <f t="shared" si="64"/>
        <v>0</v>
      </c>
      <c r="BF1873" s="214">
        <f t="shared" si="65"/>
        <v>0</v>
      </c>
      <c r="BG1873" s="214">
        <f t="shared" si="66"/>
        <v>0</v>
      </c>
      <c r="BH1873" s="214">
        <f t="shared" si="67"/>
        <v>0</v>
      </c>
      <c r="BI1873" s="214">
        <f t="shared" si="68"/>
        <v>0</v>
      </c>
      <c r="BJ1873" s="25" t="s">
        <v>78</v>
      </c>
      <c r="BK1873" s="214">
        <f t="shared" si="69"/>
        <v>0</v>
      </c>
      <c r="BL1873" s="25" t="s">
        <v>291</v>
      </c>
      <c r="BM1873" s="25" t="s">
        <v>3250</v>
      </c>
    </row>
    <row r="1874" spans="2:65" s="1" customFormat="1" ht="25.5" customHeight="1">
      <c r="B1874" s="41"/>
      <c r="C1874" s="238" t="s">
        <v>3251</v>
      </c>
      <c r="D1874" s="238" t="s">
        <v>302</v>
      </c>
      <c r="E1874" s="239" t="s">
        <v>3252</v>
      </c>
      <c r="F1874" s="240" t="s">
        <v>3253</v>
      </c>
      <c r="G1874" s="241" t="s">
        <v>215</v>
      </c>
      <c r="H1874" s="242">
        <v>1</v>
      </c>
      <c r="I1874" s="243"/>
      <c r="J1874" s="244">
        <f t="shared" si="60"/>
        <v>0</v>
      </c>
      <c r="K1874" s="240" t="s">
        <v>21</v>
      </c>
      <c r="L1874" s="245"/>
      <c r="M1874" s="246" t="s">
        <v>21</v>
      </c>
      <c r="N1874" s="247" t="s">
        <v>42</v>
      </c>
      <c r="O1874" s="42"/>
      <c r="P1874" s="212">
        <f t="shared" si="61"/>
        <v>0</v>
      </c>
      <c r="Q1874" s="212">
        <v>0.0175</v>
      </c>
      <c r="R1874" s="212">
        <f t="shared" si="62"/>
        <v>0.0175</v>
      </c>
      <c r="S1874" s="212">
        <v>0</v>
      </c>
      <c r="T1874" s="213">
        <f t="shared" si="63"/>
        <v>0</v>
      </c>
      <c r="AR1874" s="25" t="s">
        <v>372</v>
      </c>
      <c r="AT1874" s="25" t="s">
        <v>302</v>
      </c>
      <c r="AU1874" s="25" t="s">
        <v>80</v>
      </c>
      <c r="AY1874" s="25" t="s">
        <v>210</v>
      </c>
      <c r="BE1874" s="214">
        <f t="shared" si="64"/>
        <v>0</v>
      </c>
      <c r="BF1874" s="214">
        <f t="shared" si="65"/>
        <v>0</v>
      </c>
      <c r="BG1874" s="214">
        <f t="shared" si="66"/>
        <v>0</v>
      </c>
      <c r="BH1874" s="214">
        <f t="shared" si="67"/>
        <v>0</v>
      </c>
      <c r="BI1874" s="214">
        <f t="shared" si="68"/>
        <v>0</v>
      </c>
      <c r="BJ1874" s="25" t="s">
        <v>78</v>
      </c>
      <c r="BK1874" s="214">
        <f t="shared" si="69"/>
        <v>0</v>
      </c>
      <c r="BL1874" s="25" t="s">
        <v>291</v>
      </c>
      <c r="BM1874" s="25" t="s">
        <v>3254</v>
      </c>
    </row>
    <row r="1875" spans="2:65" s="1" customFormat="1" ht="25.5" customHeight="1">
      <c r="B1875" s="41"/>
      <c r="C1875" s="238" t="s">
        <v>3255</v>
      </c>
      <c r="D1875" s="238" t="s">
        <v>302</v>
      </c>
      <c r="E1875" s="239" t="s">
        <v>3256</v>
      </c>
      <c r="F1875" s="240" t="s">
        <v>3257</v>
      </c>
      <c r="G1875" s="241" t="s">
        <v>215</v>
      </c>
      <c r="H1875" s="242">
        <v>2</v>
      </c>
      <c r="I1875" s="243"/>
      <c r="J1875" s="244">
        <f t="shared" si="60"/>
        <v>0</v>
      </c>
      <c r="K1875" s="240" t="s">
        <v>21</v>
      </c>
      <c r="L1875" s="245"/>
      <c r="M1875" s="246" t="s">
        <v>21</v>
      </c>
      <c r="N1875" s="247" t="s">
        <v>42</v>
      </c>
      <c r="O1875" s="42"/>
      <c r="P1875" s="212">
        <f t="shared" si="61"/>
        <v>0</v>
      </c>
      <c r="Q1875" s="212">
        <v>0.0175</v>
      </c>
      <c r="R1875" s="212">
        <f t="shared" si="62"/>
        <v>0.035</v>
      </c>
      <c r="S1875" s="212">
        <v>0</v>
      </c>
      <c r="T1875" s="213">
        <f t="shared" si="63"/>
        <v>0</v>
      </c>
      <c r="AR1875" s="25" t="s">
        <v>372</v>
      </c>
      <c r="AT1875" s="25" t="s">
        <v>302</v>
      </c>
      <c r="AU1875" s="25" t="s">
        <v>80</v>
      </c>
      <c r="AY1875" s="25" t="s">
        <v>210</v>
      </c>
      <c r="BE1875" s="214">
        <f t="shared" si="64"/>
        <v>0</v>
      </c>
      <c r="BF1875" s="214">
        <f t="shared" si="65"/>
        <v>0</v>
      </c>
      <c r="BG1875" s="214">
        <f t="shared" si="66"/>
        <v>0</v>
      </c>
      <c r="BH1875" s="214">
        <f t="shared" si="67"/>
        <v>0</v>
      </c>
      <c r="BI1875" s="214">
        <f t="shared" si="68"/>
        <v>0</v>
      </c>
      <c r="BJ1875" s="25" t="s">
        <v>78</v>
      </c>
      <c r="BK1875" s="214">
        <f t="shared" si="69"/>
        <v>0</v>
      </c>
      <c r="BL1875" s="25" t="s">
        <v>291</v>
      </c>
      <c r="BM1875" s="25" t="s">
        <v>3258</v>
      </c>
    </row>
    <row r="1876" spans="2:65" s="1" customFormat="1" ht="25.5" customHeight="1">
      <c r="B1876" s="41"/>
      <c r="C1876" s="238" t="s">
        <v>3259</v>
      </c>
      <c r="D1876" s="238" t="s">
        <v>302</v>
      </c>
      <c r="E1876" s="239" t="s">
        <v>3260</v>
      </c>
      <c r="F1876" s="240" t="s">
        <v>3261</v>
      </c>
      <c r="G1876" s="241" t="s">
        <v>215</v>
      </c>
      <c r="H1876" s="242">
        <v>2</v>
      </c>
      <c r="I1876" s="243"/>
      <c r="J1876" s="244">
        <f t="shared" si="60"/>
        <v>0</v>
      </c>
      <c r="K1876" s="240" t="s">
        <v>21</v>
      </c>
      <c r="L1876" s="245"/>
      <c r="M1876" s="246" t="s">
        <v>21</v>
      </c>
      <c r="N1876" s="247" t="s">
        <v>42</v>
      </c>
      <c r="O1876" s="42"/>
      <c r="P1876" s="212">
        <f t="shared" si="61"/>
        <v>0</v>
      </c>
      <c r="Q1876" s="212">
        <v>0.0175</v>
      </c>
      <c r="R1876" s="212">
        <f t="shared" si="62"/>
        <v>0.035</v>
      </c>
      <c r="S1876" s="212">
        <v>0</v>
      </c>
      <c r="T1876" s="213">
        <f t="shared" si="63"/>
        <v>0</v>
      </c>
      <c r="AR1876" s="25" t="s">
        <v>372</v>
      </c>
      <c r="AT1876" s="25" t="s">
        <v>302</v>
      </c>
      <c r="AU1876" s="25" t="s">
        <v>80</v>
      </c>
      <c r="AY1876" s="25" t="s">
        <v>210</v>
      </c>
      <c r="BE1876" s="214">
        <f t="shared" si="64"/>
        <v>0</v>
      </c>
      <c r="BF1876" s="214">
        <f t="shared" si="65"/>
        <v>0</v>
      </c>
      <c r="BG1876" s="214">
        <f t="shared" si="66"/>
        <v>0</v>
      </c>
      <c r="BH1876" s="214">
        <f t="shared" si="67"/>
        <v>0</v>
      </c>
      <c r="BI1876" s="214">
        <f t="shared" si="68"/>
        <v>0</v>
      </c>
      <c r="BJ1876" s="25" t="s">
        <v>78</v>
      </c>
      <c r="BK1876" s="214">
        <f t="shared" si="69"/>
        <v>0</v>
      </c>
      <c r="BL1876" s="25" t="s">
        <v>291</v>
      </c>
      <c r="BM1876" s="25" t="s">
        <v>3262</v>
      </c>
    </row>
    <row r="1877" spans="2:65" s="1" customFormat="1" ht="25.5" customHeight="1">
      <c r="B1877" s="41"/>
      <c r="C1877" s="238" t="s">
        <v>3263</v>
      </c>
      <c r="D1877" s="238" t="s">
        <v>302</v>
      </c>
      <c r="E1877" s="239" t="s">
        <v>3264</v>
      </c>
      <c r="F1877" s="240" t="s">
        <v>3265</v>
      </c>
      <c r="G1877" s="241" t="s">
        <v>215</v>
      </c>
      <c r="H1877" s="242">
        <v>2</v>
      </c>
      <c r="I1877" s="243"/>
      <c r="J1877" s="244">
        <f t="shared" si="60"/>
        <v>0</v>
      </c>
      <c r="K1877" s="240" t="s">
        <v>21</v>
      </c>
      <c r="L1877" s="245"/>
      <c r="M1877" s="246" t="s">
        <v>21</v>
      </c>
      <c r="N1877" s="247" t="s">
        <v>42</v>
      </c>
      <c r="O1877" s="42"/>
      <c r="P1877" s="212">
        <f t="shared" si="61"/>
        <v>0</v>
      </c>
      <c r="Q1877" s="212">
        <v>0.0175</v>
      </c>
      <c r="R1877" s="212">
        <f t="shared" si="62"/>
        <v>0.035</v>
      </c>
      <c r="S1877" s="212">
        <v>0</v>
      </c>
      <c r="T1877" s="213">
        <f t="shared" si="63"/>
        <v>0</v>
      </c>
      <c r="AR1877" s="25" t="s">
        <v>372</v>
      </c>
      <c r="AT1877" s="25" t="s">
        <v>302</v>
      </c>
      <c r="AU1877" s="25" t="s">
        <v>80</v>
      </c>
      <c r="AY1877" s="25" t="s">
        <v>210</v>
      </c>
      <c r="BE1877" s="214">
        <f t="shared" si="64"/>
        <v>0</v>
      </c>
      <c r="BF1877" s="214">
        <f t="shared" si="65"/>
        <v>0</v>
      </c>
      <c r="BG1877" s="214">
        <f t="shared" si="66"/>
        <v>0</v>
      </c>
      <c r="BH1877" s="214">
        <f t="shared" si="67"/>
        <v>0</v>
      </c>
      <c r="BI1877" s="214">
        <f t="shared" si="68"/>
        <v>0</v>
      </c>
      <c r="BJ1877" s="25" t="s">
        <v>78</v>
      </c>
      <c r="BK1877" s="214">
        <f t="shared" si="69"/>
        <v>0</v>
      </c>
      <c r="BL1877" s="25" t="s">
        <v>291</v>
      </c>
      <c r="BM1877" s="25" t="s">
        <v>3266</v>
      </c>
    </row>
    <row r="1878" spans="2:65" s="1" customFormat="1" ht="25.5" customHeight="1">
      <c r="B1878" s="41"/>
      <c r="C1878" s="238" t="s">
        <v>3267</v>
      </c>
      <c r="D1878" s="238" t="s">
        <v>302</v>
      </c>
      <c r="E1878" s="239" t="s">
        <v>3268</v>
      </c>
      <c r="F1878" s="240" t="s">
        <v>3269</v>
      </c>
      <c r="G1878" s="241" t="s">
        <v>215</v>
      </c>
      <c r="H1878" s="242">
        <v>1</v>
      </c>
      <c r="I1878" s="243"/>
      <c r="J1878" s="244">
        <f t="shared" si="60"/>
        <v>0</v>
      </c>
      <c r="K1878" s="240" t="s">
        <v>21</v>
      </c>
      <c r="L1878" s="245"/>
      <c r="M1878" s="246" t="s">
        <v>21</v>
      </c>
      <c r="N1878" s="247" t="s">
        <v>42</v>
      </c>
      <c r="O1878" s="42"/>
      <c r="P1878" s="212">
        <f t="shared" si="61"/>
        <v>0</v>
      </c>
      <c r="Q1878" s="212">
        <v>0.0175</v>
      </c>
      <c r="R1878" s="212">
        <f t="shared" si="62"/>
        <v>0.0175</v>
      </c>
      <c r="S1878" s="212">
        <v>0</v>
      </c>
      <c r="T1878" s="213">
        <f t="shared" si="63"/>
        <v>0</v>
      </c>
      <c r="AR1878" s="25" t="s">
        <v>372</v>
      </c>
      <c r="AT1878" s="25" t="s">
        <v>302</v>
      </c>
      <c r="AU1878" s="25" t="s">
        <v>80</v>
      </c>
      <c r="AY1878" s="25" t="s">
        <v>210</v>
      </c>
      <c r="BE1878" s="214">
        <f t="shared" si="64"/>
        <v>0</v>
      </c>
      <c r="BF1878" s="214">
        <f t="shared" si="65"/>
        <v>0</v>
      </c>
      <c r="BG1878" s="214">
        <f t="shared" si="66"/>
        <v>0</v>
      </c>
      <c r="BH1878" s="214">
        <f t="shared" si="67"/>
        <v>0</v>
      </c>
      <c r="BI1878" s="214">
        <f t="shared" si="68"/>
        <v>0</v>
      </c>
      <c r="BJ1878" s="25" t="s">
        <v>78</v>
      </c>
      <c r="BK1878" s="214">
        <f t="shared" si="69"/>
        <v>0</v>
      </c>
      <c r="BL1878" s="25" t="s">
        <v>291</v>
      </c>
      <c r="BM1878" s="25" t="s">
        <v>3270</v>
      </c>
    </row>
    <row r="1879" spans="2:65" s="1" customFormat="1" ht="25.5" customHeight="1">
      <c r="B1879" s="41"/>
      <c r="C1879" s="238" t="s">
        <v>3271</v>
      </c>
      <c r="D1879" s="238" t="s">
        <v>302</v>
      </c>
      <c r="E1879" s="239" t="s">
        <v>3272</v>
      </c>
      <c r="F1879" s="240" t="s">
        <v>3273</v>
      </c>
      <c r="G1879" s="241" t="s">
        <v>215</v>
      </c>
      <c r="H1879" s="242">
        <v>1</v>
      </c>
      <c r="I1879" s="243"/>
      <c r="J1879" s="244">
        <f t="shared" si="60"/>
        <v>0</v>
      </c>
      <c r="K1879" s="240" t="s">
        <v>21</v>
      </c>
      <c r="L1879" s="245"/>
      <c r="M1879" s="246" t="s">
        <v>21</v>
      </c>
      <c r="N1879" s="247" t="s">
        <v>42</v>
      </c>
      <c r="O1879" s="42"/>
      <c r="P1879" s="212">
        <f t="shared" si="61"/>
        <v>0</v>
      </c>
      <c r="Q1879" s="212">
        <v>0.0175</v>
      </c>
      <c r="R1879" s="212">
        <f t="shared" si="62"/>
        <v>0.0175</v>
      </c>
      <c r="S1879" s="212">
        <v>0</v>
      </c>
      <c r="T1879" s="213">
        <f t="shared" si="63"/>
        <v>0</v>
      </c>
      <c r="AR1879" s="25" t="s">
        <v>372</v>
      </c>
      <c r="AT1879" s="25" t="s">
        <v>302</v>
      </c>
      <c r="AU1879" s="25" t="s">
        <v>80</v>
      </c>
      <c r="AY1879" s="25" t="s">
        <v>210</v>
      </c>
      <c r="BE1879" s="214">
        <f t="shared" si="64"/>
        <v>0</v>
      </c>
      <c r="BF1879" s="214">
        <f t="shared" si="65"/>
        <v>0</v>
      </c>
      <c r="BG1879" s="214">
        <f t="shared" si="66"/>
        <v>0</v>
      </c>
      <c r="BH1879" s="214">
        <f t="shared" si="67"/>
        <v>0</v>
      </c>
      <c r="BI1879" s="214">
        <f t="shared" si="68"/>
        <v>0</v>
      </c>
      <c r="BJ1879" s="25" t="s">
        <v>78</v>
      </c>
      <c r="BK1879" s="214">
        <f t="shared" si="69"/>
        <v>0</v>
      </c>
      <c r="BL1879" s="25" t="s">
        <v>291</v>
      </c>
      <c r="BM1879" s="25" t="s">
        <v>3274</v>
      </c>
    </row>
    <row r="1880" spans="2:65" s="1" customFormat="1" ht="25.5" customHeight="1">
      <c r="B1880" s="41"/>
      <c r="C1880" s="238" t="s">
        <v>3275</v>
      </c>
      <c r="D1880" s="238" t="s">
        <v>302</v>
      </c>
      <c r="E1880" s="239" t="s">
        <v>3276</v>
      </c>
      <c r="F1880" s="240" t="s">
        <v>3277</v>
      </c>
      <c r="G1880" s="241" t="s">
        <v>215</v>
      </c>
      <c r="H1880" s="242">
        <v>6</v>
      </c>
      <c r="I1880" s="243"/>
      <c r="J1880" s="244">
        <f t="shared" si="60"/>
        <v>0</v>
      </c>
      <c r="K1880" s="240" t="s">
        <v>21</v>
      </c>
      <c r="L1880" s="245"/>
      <c r="M1880" s="246" t="s">
        <v>21</v>
      </c>
      <c r="N1880" s="247" t="s">
        <v>42</v>
      </c>
      <c r="O1880" s="42"/>
      <c r="P1880" s="212">
        <f t="shared" si="61"/>
        <v>0</v>
      </c>
      <c r="Q1880" s="212">
        <v>0.0175</v>
      </c>
      <c r="R1880" s="212">
        <f t="shared" si="62"/>
        <v>0.10500000000000001</v>
      </c>
      <c r="S1880" s="212">
        <v>0</v>
      </c>
      <c r="T1880" s="213">
        <f t="shared" si="63"/>
        <v>0</v>
      </c>
      <c r="AR1880" s="25" t="s">
        <v>372</v>
      </c>
      <c r="AT1880" s="25" t="s">
        <v>302</v>
      </c>
      <c r="AU1880" s="25" t="s">
        <v>80</v>
      </c>
      <c r="AY1880" s="25" t="s">
        <v>210</v>
      </c>
      <c r="BE1880" s="214">
        <f t="shared" si="64"/>
        <v>0</v>
      </c>
      <c r="BF1880" s="214">
        <f t="shared" si="65"/>
        <v>0</v>
      </c>
      <c r="BG1880" s="214">
        <f t="shared" si="66"/>
        <v>0</v>
      </c>
      <c r="BH1880" s="214">
        <f t="shared" si="67"/>
        <v>0</v>
      </c>
      <c r="BI1880" s="214">
        <f t="shared" si="68"/>
        <v>0</v>
      </c>
      <c r="BJ1880" s="25" t="s">
        <v>78</v>
      </c>
      <c r="BK1880" s="214">
        <f t="shared" si="69"/>
        <v>0</v>
      </c>
      <c r="BL1880" s="25" t="s">
        <v>291</v>
      </c>
      <c r="BM1880" s="25" t="s">
        <v>3278</v>
      </c>
    </row>
    <row r="1881" spans="2:65" s="1" customFormat="1" ht="25.5" customHeight="1">
      <c r="B1881" s="41"/>
      <c r="C1881" s="238" t="s">
        <v>3279</v>
      </c>
      <c r="D1881" s="238" t="s">
        <v>302</v>
      </c>
      <c r="E1881" s="239" t="s">
        <v>3280</v>
      </c>
      <c r="F1881" s="240" t="s">
        <v>3281</v>
      </c>
      <c r="G1881" s="241" t="s">
        <v>215</v>
      </c>
      <c r="H1881" s="242">
        <v>1</v>
      </c>
      <c r="I1881" s="243"/>
      <c r="J1881" s="244">
        <f t="shared" si="60"/>
        <v>0</v>
      </c>
      <c r="K1881" s="240" t="s">
        <v>21</v>
      </c>
      <c r="L1881" s="245"/>
      <c r="M1881" s="246" t="s">
        <v>21</v>
      </c>
      <c r="N1881" s="247" t="s">
        <v>42</v>
      </c>
      <c r="O1881" s="42"/>
      <c r="P1881" s="212">
        <f t="shared" si="61"/>
        <v>0</v>
      </c>
      <c r="Q1881" s="212">
        <v>0.0175</v>
      </c>
      <c r="R1881" s="212">
        <f t="shared" si="62"/>
        <v>0.0175</v>
      </c>
      <c r="S1881" s="212">
        <v>0</v>
      </c>
      <c r="T1881" s="213">
        <f t="shared" si="63"/>
        <v>0</v>
      </c>
      <c r="AR1881" s="25" t="s">
        <v>372</v>
      </c>
      <c r="AT1881" s="25" t="s">
        <v>302</v>
      </c>
      <c r="AU1881" s="25" t="s">
        <v>80</v>
      </c>
      <c r="AY1881" s="25" t="s">
        <v>210</v>
      </c>
      <c r="BE1881" s="214">
        <f t="shared" si="64"/>
        <v>0</v>
      </c>
      <c r="BF1881" s="214">
        <f t="shared" si="65"/>
        <v>0</v>
      </c>
      <c r="BG1881" s="214">
        <f t="shared" si="66"/>
        <v>0</v>
      </c>
      <c r="BH1881" s="214">
        <f t="shared" si="67"/>
        <v>0</v>
      </c>
      <c r="BI1881" s="214">
        <f t="shared" si="68"/>
        <v>0</v>
      </c>
      <c r="BJ1881" s="25" t="s">
        <v>78</v>
      </c>
      <c r="BK1881" s="214">
        <f t="shared" si="69"/>
        <v>0</v>
      </c>
      <c r="BL1881" s="25" t="s">
        <v>291</v>
      </c>
      <c r="BM1881" s="25" t="s">
        <v>3282</v>
      </c>
    </row>
    <row r="1882" spans="2:65" s="1" customFormat="1" ht="25.5" customHeight="1">
      <c r="B1882" s="41"/>
      <c r="C1882" s="238" t="s">
        <v>3283</v>
      </c>
      <c r="D1882" s="238" t="s">
        <v>302</v>
      </c>
      <c r="E1882" s="239" t="s">
        <v>3284</v>
      </c>
      <c r="F1882" s="240" t="s">
        <v>3285</v>
      </c>
      <c r="G1882" s="241" t="s">
        <v>215</v>
      </c>
      <c r="H1882" s="242">
        <v>1</v>
      </c>
      <c r="I1882" s="243"/>
      <c r="J1882" s="244">
        <f t="shared" si="60"/>
        <v>0</v>
      </c>
      <c r="K1882" s="240" t="s">
        <v>21</v>
      </c>
      <c r="L1882" s="245"/>
      <c r="M1882" s="246" t="s">
        <v>21</v>
      </c>
      <c r="N1882" s="247" t="s">
        <v>42</v>
      </c>
      <c r="O1882" s="42"/>
      <c r="P1882" s="212">
        <f t="shared" si="61"/>
        <v>0</v>
      </c>
      <c r="Q1882" s="212">
        <v>0.0175</v>
      </c>
      <c r="R1882" s="212">
        <f t="shared" si="62"/>
        <v>0.0175</v>
      </c>
      <c r="S1882" s="212">
        <v>0</v>
      </c>
      <c r="T1882" s="213">
        <f t="shared" si="63"/>
        <v>0</v>
      </c>
      <c r="AR1882" s="25" t="s">
        <v>372</v>
      </c>
      <c r="AT1882" s="25" t="s">
        <v>302</v>
      </c>
      <c r="AU1882" s="25" t="s">
        <v>80</v>
      </c>
      <c r="AY1882" s="25" t="s">
        <v>210</v>
      </c>
      <c r="BE1882" s="214">
        <f t="shared" si="64"/>
        <v>0</v>
      </c>
      <c r="BF1882" s="214">
        <f t="shared" si="65"/>
        <v>0</v>
      </c>
      <c r="BG1882" s="214">
        <f t="shared" si="66"/>
        <v>0</v>
      </c>
      <c r="BH1882" s="214">
        <f t="shared" si="67"/>
        <v>0</v>
      </c>
      <c r="BI1882" s="214">
        <f t="shared" si="68"/>
        <v>0</v>
      </c>
      <c r="BJ1882" s="25" t="s">
        <v>78</v>
      </c>
      <c r="BK1882" s="214">
        <f t="shared" si="69"/>
        <v>0</v>
      </c>
      <c r="BL1882" s="25" t="s">
        <v>291</v>
      </c>
      <c r="BM1882" s="25" t="s">
        <v>3286</v>
      </c>
    </row>
    <row r="1883" spans="2:65" s="1" customFormat="1" ht="25.5" customHeight="1">
      <c r="B1883" s="41"/>
      <c r="C1883" s="238" t="s">
        <v>3287</v>
      </c>
      <c r="D1883" s="238" t="s">
        <v>302</v>
      </c>
      <c r="E1883" s="239" t="s">
        <v>3288</v>
      </c>
      <c r="F1883" s="240" t="s">
        <v>3289</v>
      </c>
      <c r="G1883" s="241" t="s">
        <v>215</v>
      </c>
      <c r="H1883" s="242">
        <v>1</v>
      </c>
      <c r="I1883" s="243"/>
      <c r="J1883" s="244">
        <f t="shared" si="60"/>
        <v>0</v>
      </c>
      <c r="K1883" s="240" t="s">
        <v>21</v>
      </c>
      <c r="L1883" s="245"/>
      <c r="M1883" s="246" t="s">
        <v>21</v>
      </c>
      <c r="N1883" s="247" t="s">
        <v>42</v>
      </c>
      <c r="O1883" s="42"/>
      <c r="P1883" s="212">
        <f t="shared" si="61"/>
        <v>0</v>
      </c>
      <c r="Q1883" s="212">
        <v>0.0175</v>
      </c>
      <c r="R1883" s="212">
        <f t="shared" si="62"/>
        <v>0.0175</v>
      </c>
      <c r="S1883" s="212">
        <v>0</v>
      </c>
      <c r="T1883" s="213">
        <f t="shared" si="63"/>
        <v>0</v>
      </c>
      <c r="AR1883" s="25" t="s">
        <v>372</v>
      </c>
      <c r="AT1883" s="25" t="s">
        <v>302</v>
      </c>
      <c r="AU1883" s="25" t="s">
        <v>80</v>
      </c>
      <c r="AY1883" s="25" t="s">
        <v>210</v>
      </c>
      <c r="BE1883" s="214">
        <f t="shared" si="64"/>
        <v>0</v>
      </c>
      <c r="BF1883" s="214">
        <f t="shared" si="65"/>
        <v>0</v>
      </c>
      <c r="BG1883" s="214">
        <f t="shared" si="66"/>
        <v>0</v>
      </c>
      <c r="BH1883" s="214">
        <f t="shared" si="67"/>
        <v>0</v>
      </c>
      <c r="BI1883" s="214">
        <f t="shared" si="68"/>
        <v>0</v>
      </c>
      <c r="BJ1883" s="25" t="s">
        <v>78</v>
      </c>
      <c r="BK1883" s="214">
        <f t="shared" si="69"/>
        <v>0</v>
      </c>
      <c r="BL1883" s="25" t="s">
        <v>291</v>
      </c>
      <c r="BM1883" s="25" t="s">
        <v>3290</v>
      </c>
    </row>
    <row r="1884" spans="2:65" s="1" customFormat="1" ht="25.5" customHeight="1">
      <c r="B1884" s="41"/>
      <c r="C1884" s="203" t="s">
        <v>3291</v>
      </c>
      <c r="D1884" s="203" t="s">
        <v>212</v>
      </c>
      <c r="E1884" s="204" t="s">
        <v>3292</v>
      </c>
      <c r="F1884" s="205" t="s">
        <v>3293</v>
      </c>
      <c r="G1884" s="206" t="s">
        <v>215</v>
      </c>
      <c r="H1884" s="207">
        <v>4</v>
      </c>
      <c r="I1884" s="208"/>
      <c r="J1884" s="209">
        <f t="shared" si="60"/>
        <v>0</v>
      </c>
      <c r="K1884" s="205" t="s">
        <v>216</v>
      </c>
      <c r="L1884" s="61"/>
      <c r="M1884" s="210" t="s">
        <v>21</v>
      </c>
      <c r="N1884" s="211" t="s">
        <v>42</v>
      </c>
      <c r="O1884" s="42"/>
      <c r="P1884" s="212">
        <f t="shared" si="61"/>
        <v>0</v>
      </c>
      <c r="Q1884" s="212">
        <v>0</v>
      </c>
      <c r="R1884" s="212">
        <f t="shared" si="62"/>
        <v>0</v>
      </c>
      <c r="S1884" s="212">
        <v>0</v>
      </c>
      <c r="T1884" s="213">
        <f t="shared" si="63"/>
        <v>0</v>
      </c>
      <c r="AR1884" s="25" t="s">
        <v>291</v>
      </c>
      <c r="AT1884" s="25" t="s">
        <v>212</v>
      </c>
      <c r="AU1884" s="25" t="s">
        <v>80</v>
      </c>
      <c r="AY1884" s="25" t="s">
        <v>210</v>
      </c>
      <c r="BE1884" s="214">
        <f t="shared" si="64"/>
        <v>0</v>
      </c>
      <c r="BF1884" s="214">
        <f t="shared" si="65"/>
        <v>0</v>
      </c>
      <c r="BG1884" s="214">
        <f t="shared" si="66"/>
        <v>0</v>
      </c>
      <c r="BH1884" s="214">
        <f t="shared" si="67"/>
        <v>0</v>
      </c>
      <c r="BI1884" s="214">
        <f t="shared" si="68"/>
        <v>0</v>
      </c>
      <c r="BJ1884" s="25" t="s">
        <v>78</v>
      </c>
      <c r="BK1884" s="214">
        <f t="shared" si="69"/>
        <v>0</v>
      </c>
      <c r="BL1884" s="25" t="s">
        <v>291</v>
      </c>
      <c r="BM1884" s="25" t="s">
        <v>3294</v>
      </c>
    </row>
    <row r="1885" spans="2:65" s="1" customFormat="1" ht="25.5" customHeight="1">
      <c r="B1885" s="41"/>
      <c r="C1885" s="238" t="s">
        <v>3295</v>
      </c>
      <c r="D1885" s="238" t="s">
        <v>302</v>
      </c>
      <c r="E1885" s="239" t="s">
        <v>3296</v>
      </c>
      <c r="F1885" s="240" t="s">
        <v>3297</v>
      </c>
      <c r="G1885" s="241" t="s">
        <v>215</v>
      </c>
      <c r="H1885" s="242">
        <v>1</v>
      </c>
      <c r="I1885" s="243"/>
      <c r="J1885" s="244">
        <f t="shared" si="60"/>
        <v>0</v>
      </c>
      <c r="K1885" s="240" t="s">
        <v>21</v>
      </c>
      <c r="L1885" s="245"/>
      <c r="M1885" s="246" t="s">
        <v>21</v>
      </c>
      <c r="N1885" s="247" t="s">
        <v>42</v>
      </c>
      <c r="O1885" s="42"/>
      <c r="P1885" s="212">
        <f t="shared" si="61"/>
        <v>0</v>
      </c>
      <c r="Q1885" s="212">
        <v>0.0175</v>
      </c>
      <c r="R1885" s="212">
        <f t="shared" si="62"/>
        <v>0.0175</v>
      </c>
      <c r="S1885" s="212">
        <v>0</v>
      </c>
      <c r="T1885" s="213">
        <f t="shared" si="63"/>
        <v>0</v>
      </c>
      <c r="AR1885" s="25" t="s">
        <v>372</v>
      </c>
      <c r="AT1885" s="25" t="s">
        <v>302</v>
      </c>
      <c r="AU1885" s="25" t="s">
        <v>80</v>
      </c>
      <c r="AY1885" s="25" t="s">
        <v>210</v>
      </c>
      <c r="BE1885" s="214">
        <f t="shared" si="64"/>
        <v>0</v>
      </c>
      <c r="BF1885" s="214">
        <f t="shared" si="65"/>
        <v>0</v>
      </c>
      <c r="BG1885" s="214">
        <f t="shared" si="66"/>
        <v>0</v>
      </c>
      <c r="BH1885" s="214">
        <f t="shared" si="67"/>
        <v>0</v>
      </c>
      <c r="BI1885" s="214">
        <f t="shared" si="68"/>
        <v>0</v>
      </c>
      <c r="BJ1885" s="25" t="s">
        <v>78</v>
      </c>
      <c r="BK1885" s="214">
        <f t="shared" si="69"/>
        <v>0</v>
      </c>
      <c r="BL1885" s="25" t="s">
        <v>291</v>
      </c>
      <c r="BM1885" s="25" t="s">
        <v>3298</v>
      </c>
    </row>
    <row r="1886" spans="2:65" s="1" customFormat="1" ht="25.5" customHeight="1">
      <c r="B1886" s="41"/>
      <c r="C1886" s="238" t="s">
        <v>3299</v>
      </c>
      <c r="D1886" s="238" t="s">
        <v>302</v>
      </c>
      <c r="E1886" s="239" t="s">
        <v>3300</v>
      </c>
      <c r="F1886" s="240" t="s">
        <v>3301</v>
      </c>
      <c r="G1886" s="241" t="s">
        <v>215</v>
      </c>
      <c r="H1886" s="242">
        <v>1</v>
      </c>
      <c r="I1886" s="243"/>
      <c r="J1886" s="244">
        <f t="shared" si="60"/>
        <v>0</v>
      </c>
      <c r="K1886" s="240" t="s">
        <v>21</v>
      </c>
      <c r="L1886" s="245"/>
      <c r="M1886" s="246" t="s">
        <v>21</v>
      </c>
      <c r="N1886" s="247" t="s">
        <v>42</v>
      </c>
      <c r="O1886" s="42"/>
      <c r="P1886" s="212">
        <f t="shared" si="61"/>
        <v>0</v>
      </c>
      <c r="Q1886" s="212">
        <v>0.0175</v>
      </c>
      <c r="R1886" s="212">
        <f t="shared" si="62"/>
        <v>0.0175</v>
      </c>
      <c r="S1886" s="212">
        <v>0</v>
      </c>
      <c r="T1886" s="213">
        <f t="shared" si="63"/>
        <v>0</v>
      </c>
      <c r="AR1886" s="25" t="s">
        <v>372</v>
      </c>
      <c r="AT1886" s="25" t="s">
        <v>302</v>
      </c>
      <c r="AU1886" s="25" t="s">
        <v>80</v>
      </c>
      <c r="AY1886" s="25" t="s">
        <v>210</v>
      </c>
      <c r="BE1886" s="214">
        <f t="shared" si="64"/>
        <v>0</v>
      </c>
      <c r="BF1886" s="214">
        <f t="shared" si="65"/>
        <v>0</v>
      </c>
      <c r="BG1886" s="214">
        <f t="shared" si="66"/>
        <v>0</v>
      </c>
      <c r="BH1886" s="214">
        <f t="shared" si="67"/>
        <v>0</v>
      </c>
      <c r="BI1886" s="214">
        <f t="shared" si="68"/>
        <v>0</v>
      </c>
      <c r="BJ1886" s="25" t="s">
        <v>78</v>
      </c>
      <c r="BK1886" s="214">
        <f t="shared" si="69"/>
        <v>0</v>
      </c>
      <c r="BL1886" s="25" t="s">
        <v>291</v>
      </c>
      <c r="BM1886" s="25" t="s">
        <v>3302</v>
      </c>
    </row>
    <row r="1887" spans="2:65" s="1" customFormat="1" ht="25.5" customHeight="1">
      <c r="B1887" s="41"/>
      <c r="C1887" s="238" t="s">
        <v>3303</v>
      </c>
      <c r="D1887" s="238" t="s">
        <v>302</v>
      </c>
      <c r="E1887" s="239" t="s">
        <v>3304</v>
      </c>
      <c r="F1887" s="240" t="s">
        <v>3305</v>
      </c>
      <c r="G1887" s="241" t="s">
        <v>215</v>
      </c>
      <c r="H1887" s="242">
        <v>1</v>
      </c>
      <c r="I1887" s="243"/>
      <c r="J1887" s="244">
        <f t="shared" si="60"/>
        <v>0</v>
      </c>
      <c r="K1887" s="240" t="s">
        <v>21</v>
      </c>
      <c r="L1887" s="245"/>
      <c r="M1887" s="246" t="s">
        <v>21</v>
      </c>
      <c r="N1887" s="247" t="s">
        <v>42</v>
      </c>
      <c r="O1887" s="42"/>
      <c r="P1887" s="212">
        <f t="shared" si="61"/>
        <v>0</v>
      </c>
      <c r="Q1887" s="212">
        <v>0.0175</v>
      </c>
      <c r="R1887" s="212">
        <f t="shared" si="62"/>
        <v>0.0175</v>
      </c>
      <c r="S1887" s="212">
        <v>0</v>
      </c>
      <c r="T1887" s="213">
        <f t="shared" si="63"/>
        <v>0</v>
      </c>
      <c r="AR1887" s="25" t="s">
        <v>372</v>
      </c>
      <c r="AT1887" s="25" t="s">
        <v>302</v>
      </c>
      <c r="AU1887" s="25" t="s">
        <v>80</v>
      </c>
      <c r="AY1887" s="25" t="s">
        <v>210</v>
      </c>
      <c r="BE1887" s="214">
        <f t="shared" si="64"/>
        <v>0</v>
      </c>
      <c r="BF1887" s="214">
        <f t="shared" si="65"/>
        <v>0</v>
      </c>
      <c r="BG1887" s="214">
        <f t="shared" si="66"/>
        <v>0</v>
      </c>
      <c r="BH1887" s="214">
        <f t="shared" si="67"/>
        <v>0</v>
      </c>
      <c r="BI1887" s="214">
        <f t="shared" si="68"/>
        <v>0</v>
      </c>
      <c r="BJ1887" s="25" t="s">
        <v>78</v>
      </c>
      <c r="BK1887" s="214">
        <f t="shared" si="69"/>
        <v>0</v>
      </c>
      <c r="BL1887" s="25" t="s">
        <v>291</v>
      </c>
      <c r="BM1887" s="25" t="s">
        <v>3306</v>
      </c>
    </row>
    <row r="1888" spans="2:65" s="1" customFormat="1" ht="25.5" customHeight="1">
      <c r="B1888" s="41"/>
      <c r="C1888" s="238" t="s">
        <v>3307</v>
      </c>
      <c r="D1888" s="238" t="s">
        <v>302</v>
      </c>
      <c r="E1888" s="239" t="s">
        <v>3308</v>
      </c>
      <c r="F1888" s="240" t="s">
        <v>3309</v>
      </c>
      <c r="G1888" s="241" t="s">
        <v>215</v>
      </c>
      <c r="H1888" s="242">
        <v>1</v>
      </c>
      <c r="I1888" s="243"/>
      <c r="J1888" s="244">
        <f t="shared" si="60"/>
        <v>0</v>
      </c>
      <c r="K1888" s="240" t="s">
        <v>21</v>
      </c>
      <c r="L1888" s="245"/>
      <c r="M1888" s="246" t="s">
        <v>21</v>
      </c>
      <c r="N1888" s="247" t="s">
        <v>42</v>
      </c>
      <c r="O1888" s="42"/>
      <c r="P1888" s="212">
        <f t="shared" si="61"/>
        <v>0</v>
      </c>
      <c r="Q1888" s="212">
        <v>0.0175</v>
      </c>
      <c r="R1888" s="212">
        <f t="shared" si="62"/>
        <v>0.0175</v>
      </c>
      <c r="S1888" s="212">
        <v>0</v>
      </c>
      <c r="T1888" s="213">
        <f t="shared" si="63"/>
        <v>0</v>
      </c>
      <c r="AR1888" s="25" t="s">
        <v>372</v>
      </c>
      <c r="AT1888" s="25" t="s">
        <v>302</v>
      </c>
      <c r="AU1888" s="25" t="s">
        <v>80</v>
      </c>
      <c r="AY1888" s="25" t="s">
        <v>210</v>
      </c>
      <c r="BE1888" s="214">
        <f t="shared" si="64"/>
        <v>0</v>
      </c>
      <c r="BF1888" s="214">
        <f t="shared" si="65"/>
        <v>0</v>
      </c>
      <c r="BG1888" s="214">
        <f t="shared" si="66"/>
        <v>0</v>
      </c>
      <c r="BH1888" s="214">
        <f t="shared" si="67"/>
        <v>0</v>
      </c>
      <c r="BI1888" s="214">
        <f t="shared" si="68"/>
        <v>0</v>
      </c>
      <c r="BJ1888" s="25" t="s">
        <v>78</v>
      </c>
      <c r="BK1888" s="214">
        <f t="shared" si="69"/>
        <v>0</v>
      </c>
      <c r="BL1888" s="25" t="s">
        <v>291</v>
      </c>
      <c r="BM1888" s="25" t="s">
        <v>3310</v>
      </c>
    </row>
    <row r="1889" spans="2:65" s="1" customFormat="1" ht="25.5" customHeight="1">
      <c r="B1889" s="41"/>
      <c r="C1889" s="203" t="s">
        <v>3311</v>
      </c>
      <c r="D1889" s="203" t="s">
        <v>212</v>
      </c>
      <c r="E1889" s="204" t="s">
        <v>3312</v>
      </c>
      <c r="F1889" s="205" t="s">
        <v>3313</v>
      </c>
      <c r="G1889" s="206" t="s">
        <v>215</v>
      </c>
      <c r="H1889" s="207">
        <v>1</v>
      </c>
      <c r="I1889" s="208"/>
      <c r="J1889" s="209">
        <f t="shared" si="60"/>
        <v>0</v>
      </c>
      <c r="K1889" s="205" t="s">
        <v>216</v>
      </c>
      <c r="L1889" s="61"/>
      <c r="M1889" s="210" t="s">
        <v>21</v>
      </c>
      <c r="N1889" s="211" t="s">
        <v>42</v>
      </c>
      <c r="O1889" s="42"/>
      <c r="P1889" s="212">
        <f t="shared" si="61"/>
        <v>0</v>
      </c>
      <c r="Q1889" s="212">
        <v>0</v>
      </c>
      <c r="R1889" s="212">
        <f t="shared" si="62"/>
        <v>0</v>
      </c>
      <c r="S1889" s="212">
        <v>0</v>
      </c>
      <c r="T1889" s="213">
        <f t="shared" si="63"/>
        <v>0</v>
      </c>
      <c r="AR1889" s="25" t="s">
        <v>291</v>
      </c>
      <c r="AT1889" s="25" t="s">
        <v>212</v>
      </c>
      <c r="AU1889" s="25" t="s">
        <v>80</v>
      </c>
      <c r="AY1889" s="25" t="s">
        <v>210</v>
      </c>
      <c r="BE1889" s="214">
        <f t="shared" si="64"/>
        <v>0</v>
      </c>
      <c r="BF1889" s="214">
        <f t="shared" si="65"/>
        <v>0</v>
      </c>
      <c r="BG1889" s="214">
        <f t="shared" si="66"/>
        <v>0</v>
      </c>
      <c r="BH1889" s="214">
        <f t="shared" si="67"/>
        <v>0</v>
      </c>
      <c r="BI1889" s="214">
        <f t="shared" si="68"/>
        <v>0</v>
      </c>
      <c r="BJ1889" s="25" t="s">
        <v>78</v>
      </c>
      <c r="BK1889" s="214">
        <f t="shared" si="69"/>
        <v>0</v>
      </c>
      <c r="BL1889" s="25" t="s">
        <v>291</v>
      </c>
      <c r="BM1889" s="25" t="s">
        <v>3314</v>
      </c>
    </row>
    <row r="1890" spans="2:65" s="1" customFormat="1" ht="16.5" customHeight="1">
      <c r="B1890" s="41"/>
      <c r="C1890" s="238" t="s">
        <v>3315</v>
      </c>
      <c r="D1890" s="238" t="s">
        <v>302</v>
      </c>
      <c r="E1890" s="239" t="s">
        <v>3316</v>
      </c>
      <c r="F1890" s="240" t="s">
        <v>3317</v>
      </c>
      <c r="G1890" s="241" t="s">
        <v>215</v>
      </c>
      <c r="H1890" s="242">
        <v>1</v>
      </c>
      <c r="I1890" s="243"/>
      <c r="J1890" s="244">
        <f t="shared" si="60"/>
        <v>0</v>
      </c>
      <c r="K1890" s="240" t="s">
        <v>21</v>
      </c>
      <c r="L1890" s="245"/>
      <c r="M1890" s="246" t="s">
        <v>21</v>
      </c>
      <c r="N1890" s="247" t="s">
        <v>42</v>
      </c>
      <c r="O1890" s="42"/>
      <c r="P1890" s="212">
        <f t="shared" si="61"/>
        <v>0</v>
      </c>
      <c r="Q1890" s="212">
        <v>0.0175</v>
      </c>
      <c r="R1890" s="212">
        <f t="shared" si="62"/>
        <v>0.0175</v>
      </c>
      <c r="S1890" s="212">
        <v>0</v>
      </c>
      <c r="T1890" s="213">
        <f t="shared" si="63"/>
        <v>0</v>
      </c>
      <c r="AR1890" s="25" t="s">
        <v>372</v>
      </c>
      <c r="AT1890" s="25" t="s">
        <v>302</v>
      </c>
      <c r="AU1890" s="25" t="s">
        <v>80</v>
      </c>
      <c r="AY1890" s="25" t="s">
        <v>210</v>
      </c>
      <c r="BE1890" s="214">
        <f t="shared" si="64"/>
        <v>0</v>
      </c>
      <c r="BF1890" s="214">
        <f t="shared" si="65"/>
        <v>0</v>
      </c>
      <c r="BG1890" s="214">
        <f t="shared" si="66"/>
        <v>0</v>
      </c>
      <c r="BH1890" s="214">
        <f t="shared" si="67"/>
        <v>0</v>
      </c>
      <c r="BI1890" s="214">
        <f t="shared" si="68"/>
        <v>0</v>
      </c>
      <c r="BJ1890" s="25" t="s">
        <v>78</v>
      </c>
      <c r="BK1890" s="214">
        <f t="shared" si="69"/>
        <v>0</v>
      </c>
      <c r="BL1890" s="25" t="s">
        <v>291</v>
      </c>
      <c r="BM1890" s="25" t="s">
        <v>3318</v>
      </c>
    </row>
    <row r="1891" spans="2:65" s="1" customFormat="1" ht="16.5" customHeight="1">
      <c r="B1891" s="41"/>
      <c r="C1891" s="203" t="s">
        <v>3319</v>
      </c>
      <c r="D1891" s="203" t="s">
        <v>212</v>
      </c>
      <c r="E1891" s="204" t="s">
        <v>3320</v>
      </c>
      <c r="F1891" s="205" t="s">
        <v>3321</v>
      </c>
      <c r="G1891" s="206" t="s">
        <v>215</v>
      </c>
      <c r="H1891" s="207">
        <v>1</v>
      </c>
      <c r="I1891" s="208"/>
      <c r="J1891" s="209">
        <f t="shared" si="60"/>
        <v>0</v>
      </c>
      <c r="K1891" s="205" t="s">
        <v>216</v>
      </c>
      <c r="L1891" s="61"/>
      <c r="M1891" s="210" t="s">
        <v>21</v>
      </c>
      <c r="N1891" s="211" t="s">
        <v>42</v>
      </c>
      <c r="O1891" s="42"/>
      <c r="P1891" s="212">
        <f t="shared" si="61"/>
        <v>0</v>
      </c>
      <c r="Q1891" s="212">
        <v>0.00092</v>
      </c>
      <c r="R1891" s="212">
        <f t="shared" si="62"/>
        <v>0.00092</v>
      </c>
      <c r="S1891" s="212">
        <v>0</v>
      </c>
      <c r="T1891" s="213">
        <f t="shared" si="63"/>
        <v>0</v>
      </c>
      <c r="AR1891" s="25" t="s">
        <v>291</v>
      </c>
      <c r="AT1891" s="25" t="s">
        <v>212</v>
      </c>
      <c r="AU1891" s="25" t="s">
        <v>80</v>
      </c>
      <c r="AY1891" s="25" t="s">
        <v>210</v>
      </c>
      <c r="BE1891" s="214">
        <f t="shared" si="64"/>
        <v>0</v>
      </c>
      <c r="BF1891" s="214">
        <f t="shared" si="65"/>
        <v>0</v>
      </c>
      <c r="BG1891" s="214">
        <f t="shared" si="66"/>
        <v>0</v>
      </c>
      <c r="BH1891" s="214">
        <f t="shared" si="67"/>
        <v>0</v>
      </c>
      <c r="BI1891" s="214">
        <f t="shared" si="68"/>
        <v>0</v>
      </c>
      <c r="BJ1891" s="25" t="s">
        <v>78</v>
      </c>
      <c r="BK1891" s="214">
        <f t="shared" si="69"/>
        <v>0</v>
      </c>
      <c r="BL1891" s="25" t="s">
        <v>291</v>
      </c>
      <c r="BM1891" s="25" t="s">
        <v>3322</v>
      </c>
    </row>
    <row r="1892" spans="2:65" s="1" customFormat="1" ht="16.5" customHeight="1">
      <c r="B1892" s="41"/>
      <c r="C1892" s="238" t="s">
        <v>3323</v>
      </c>
      <c r="D1892" s="238" t="s">
        <v>302</v>
      </c>
      <c r="E1892" s="239" t="s">
        <v>3324</v>
      </c>
      <c r="F1892" s="240" t="s">
        <v>3325</v>
      </c>
      <c r="G1892" s="241" t="s">
        <v>215</v>
      </c>
      <c r="H1892" s="242">
        <v>1</v>
      </c>
      <c r="I1892" s="243"/>
      <c r="J1892" s="244">
        <f t="shared" si="60"/>
        <v>0</v>
      </c>
      <c r="K1892" s="240" t="s">
        <v>21</v>
      </c>
      <c r="L1892" s="245"/>
      <c r="M1892" s="246" t="s">
        <v>21</v>
      </c>
      <c r="N1892" s="247" t="s">
        <v>42</v>
      </c>
      <c r="O1892" s="42"/>
      <c r="P1892" s="212">
        <f t="shared" si="61"/>
        <v>0</v>
      </c>
      <c r="Q1892" s="212">
        <v>0.019</v>
      </c>
      <c r="R1892" s="212">
        <f t="shared" si="62"/>
        <v>0.019</v>
      </c>
      <c r="S1892" s="212">
        <v>0</v>
      </c>
      <c r="T1892" s="213">
        <f t="shared" si="63"/>
        <v>0</v>
      </c>
      <c r="AR1892" s="25" t="s">
        <v>372</v>
      </c>
      <c r="AT1892" s="25" t="s">
        <v>302</v>
      </c>
      <c r="AU1892" s="25" t="s">
        <v>80</v>
      </c>
      <c r="AY1892" s="25" t="s">
        <v>210</v>
      </c>
      <c r="BE1892" s="214">
        <f t="shared" si="64"/>
        <v>0</v>
      </c>
      <c r="BF1892" s="214">
        <f t="shared" si="65"/>
        <v>0</v>
      </c>
      <c r="BG1892" s="214">
        <f t="shared" si="66"/>
        <v>0</v>
      </c>
      <c r="BH1892" s="214">
        <f t="shared" si="67"/>
        <v>0</v>
      </c>
      <c r="BI1892" s="214">
        <f t="shared" si="68"/>
        <v>0</v>
      </c>
      <c r="BJ1892" s="25" t="s">
        <v>78</v>
      </c>
      <c r="BK1892" s="214">
        <f t="shared" si="69"/>
        <v>0</v>
      </c>
      <c r="BL1892" s="25" t="s">
        <v>291</v>
      </c>
      <c r="BM1892" s="25" t="s">
        <v>3326</v>
      </c>
    </row>
    <row r="1893" spans="2:65" s="1" customFormat="1" ht="16.5" customHeight="1">
      <c r="B1893" s="41"/>
      <c r="C1893" s="203" t="s">
        <v>3327</v>
      </c>
      <c r="D1893" s="203" t="s">
        <v>212</v>
      </c>
      <c r="E1893" s="204" t="s">
        <v>3328</v>
      </c>
      <c r="F1893" s="205" t="s">
        <v>3329</v>
      </c>
      <c r="G1893" s="206" t="s">
        <v>215</v>
      </c>
      <c r="H1893" s="207">
        <v>1</v>
      </c>
      <c r="I1893" s="208"/>
      <c r="J1893" s="209">
        <f t="shared" si="60"/>
        <v>0</v>
      </c>
      <c r="K1893" s="205" t="s">
        <v>216</v>
      </c>
      <c r="L1893" s="61"/>
      <c r="M1893" s="210" t="s">
        <v>21</v>
      </c>
      <c r="N1893" s="211" t="s">
        <v>42</v>
      </c>
      <c r="O1893" s="42"/>
      <c r="P1893" s="212">
        <f t="shared" si="61"/>
        <v>0</v>
      </c>
      <c r="Q1893" s="212">
        <v>0.00088</v>
      </c>
      <c r="R1893" s="212">
        <f t="shared" si="62"/>
        <v>0.00088</v>
      </c>
      <c r="S1893" s="212">
        <v>0</v>
      </c>
      <c r="T1893" s="213">
        <f t="shared" si="63"/>
        <v>0</v>
      </c>
      <c r="AR1893" s="25" t="s">
        <v>291</v>
      </c>
      <c r="AT1893" s="25" t="s">
        <v>212</v>
      </c>
      <c r="AU1893" s="25" t="s">
        <v>80</v>
      </c>
      <c r="AY1893" s="25" t="s">
        <v>210</v>
      </c>
      <c r="BE1893" s="214">
        <f t="shared" si="64"/>
        <v>0</v>
      </c>
      <c r="BF1893" s="214">
        <f t="shared" si="65"/>
        <v>0</v>
      </c>
      <c r="BG1893" s="214">
        <f t="shared" si="66"/>
        <v>0</v>
      </c>
      <c r="BH1893" s="214">
        <f t="shared" si="67"/>
        <v>0</v>
      </c>
      <c r="BI1893" s="214">
        <f t="shared" si="68"/>
        <v>0</v>
      </c>
      <c r="BJ1893" s="25" t="s">
        <v>78</v>
      </c>
      <c r="BK1893" s="214">
        <f t="shared" si="69"/>
        <v>0</v>
      </c>
      <c r="BL1893" s="25" t="s">
        <v>291</v>
      </c>
      <c r="BM1893" s="25" t="s">
        <v>3330</v>
      </c>
    </row>
    <row r="1894" spans="2:65" s="1" customFormat="1" ht="16.5" customHeight="1">
      <c r="B1894" s="41"/>
      <c r="C1894" s="238" t="s">
        <v>3331</v>
      </c>
      <c r="D1894" s="238" t="s">
        <v>302</v>
      </c>
      <c r="E1894" s="239" t="s">
        <v>3332</v>
      </c>
      <c r="F1894" s="240" t="s">
        <v>3333</v>
      </c>
      <c r="G1894" s="241" t="s">
        <v>215</v>
      </c>
      <c r="H1894" s="242">
        <v>1</v>
      </c>
      <c r="I1894" s="243"/>
      <c r="J1894" s="244">
        <f t="shared" si="60"/>
        <v>0</v>
      </c>
      <c r="K1894" s="240" t="s">
        <v>21</v>
      </c>
      <c r="L1894" s="245"/>
      <c r="M1894" s="246" t="s">
        <v>21</v>
      </c>
      <c r="N1894" s="247" t="s">
        <v>42</v>
      </c>
      <c r="O1894" s="42"/>
      <c r="P1894" s="212">
        <f t="shared" si="61"/>
        <v>0</v>
      </c>
      <c r="Q1894" s="212">
        <v>0.019</v>
      </c>
      <c r="R1894" s="212">
        <f t="shared" si="62"/>
        <v>0.019</v>
      </c>
      <c r="S1894" s="212">
        <v>0</v>
      </c>
      <c r="T1894" s="213">
        <f t="shared" si="63"/>
        <v>0</v>
      </c>
      <c r="AR1894" s="25" t="s">
        <v>372</v>
      </c>
      <c r="AT1894" s="25" t="s">
        <v>302</v>
      </c>
      <c r="AU1894" s="25" t="s">
        <v>80</v>
      </c>
      <c r="AY1894" s="25" t="s">
        <v>210</v>
      </c>
      <c r="BE1894" s="214">
        <f t="shared" si="64"/>
        <v>0</v>
      </c>
      <c r="BF1894" s="214">
        <f t="shared" si="65"/>
        <v>0</v>
      </c>
      <c r="BG1894" s="214">
        <f t="shared" si="66"/>
        <v>0</v>
      </c>
      <c r="BH1894" s="214">
        <f t="shared" si="67"/>
        <v>0</v>
      </c>
      <c r="BI1894" s="214">
        <f t="shared" si="68"/>
        <v>0</v>
      </c>
      <c r="BJ1894" s="25" t="s">
        <v>78</v>
      </c>
      <c r="BK1894" s="214">
        <f t="shared" si="69"/>
        <v>0</v>
      </c>
      <c r="BL1894" s="25" t="s">
        <v>291</v>
      </c>
      <c r="BM1894" s="25" t="s">
        <v>3334</v>
      </c>
    </row>
    <row r="1895" spans="2:65" s="1" customFormat="1" ht="16.5" customHeight="1">
      <c r="B1895" s="41"/>
      <c r="C1895" s="203" t="s">
        <v>3335</v>
      </c>
      <c r="D1895" s="203" t="s">
        <v>212</v>
      </c>
      <c r="E1895" s="204" t="s">
        <v>3336</v>
      </c>
      <c r="F1895" s="205" t="s">
        <v>3337</v>
      </c>
      <c r="G1895" s="206" t="s">
        <v>215</v>
      </c>
      <c r="H1895" s="207">
        <v>7</v>
      </c>
      <c r="I1895" s="208"/>
      <c r="J1895" s="209">
        <f t="shared" si="60"/>
        <v>0</v>
      </c>
      <c r="K1895" s="205" t="s">
        <v>216</v>
      </c>
      <c r="L1895" s="61"/>
      <c r="M1895" s="210" t="s">
        <v>21</v>
      </c>
      <c r="N1895" s="211" t="s">
        <v>42</v>
      </c>
      <c r="O1895" s="42"/>
      <c r="P1895" s="212">
        <f t="shared" si="61"/>
        <v>0</v>
      </c>
      <c r="Q1895" s="212">
        <v>0</v>
      </c>
      <c r="R1895" s="212">
        <f t="shared" si="62"/>
        <v>0</v>
      </c>
      <c r="S1895" s="212">
        <v>0</v>
      </c>
      <c r="T1895" s="213">
        <f t="shared" si="63"/>
        <v>0</v>
      </c>
      <c r="AR1895" s="25" t="s">
        <v>291</v>
      </c>
      <c r="AT1895" s="25" t="s">
        <v>212</v>
      </c>
      <c r="AU1895" s="25" t="s">
        <v>80</v>
      </c>
      <c r="AY1895" s="25" t="s">
        <v>210</v>
      </c>
      <c r="BE1895" s="214">
        <f t="shared" si="64"/>
        <v>0</v>
      </c>
      <c r="BF1895" s="214">
        <f t="shared" si="65"/>
        <v>0</v>
      </c>
      <c r="BG1895" s="214">
        <f t="shared" si="66"/>
        <v>0</v>
      </c>
      <c r="BH1895" s="214">
        <f t="shared" si="67"/>
        <v>0</v>
      </c>
      <c r="BI1895" s="214">
        <f t="shared" si="68"/>
        <v>0</v>
      </c>
      <c r="BJ1895" s="25" t="s">
        <v>78</v>
      </c>
      <c r="BK1895" s="214">
        <f t="shared" si="69"/>
        <v>0</v>
      </c>
      <c r="BL1895" s="25" t="s">
        <v>291</v>
      </c>
      <c r="BM1895" s="25" t="s">
        <v>3338</v>
      </c>
    </row>
    <row r="1896" spans="2:65" s="1" customFormat="1" ht="16.5" customHeight="1">
      <c r="B1896" s="41"/>
      <c r="C1896" s="238" t="s">
        <v>3339</v>
      </c>
      <c r="D1896" s="238" t="s">
        <v>302</v>
      </c>
      <c r="E1896" s="239" t="s">
        <v>3340</v>
      </c>
      <c r="F1896" s="240" t="s">
        <v>3341</v>
      </c>
      <c r="G1896" s="241" t="s">
        <v>215</v>
      </c>
      <c r="H1896" s="242">
        <v>7</v>
      </c>
      <c r="I1896" s="243"/>
      <c r="J1896" s="244">
        <f t="shared" si="60"/>
        <v>0</v>
      </c>
      <c r="K1896" s="240" t="s">
        <v>216</v>
      </c>
      <c r="L1896" s="245"/>
      <c r="M1896" s="246" t="s">
        <v>21</v>
      </c>
      <c r="N1896" s="247" t="s">
        <v>42</v>
      </c>
      <c r="O1896" s="42"/>
      <c r="P1896" s="212">
        <f t="shared" si="61"/>
        <v>0</v>
      </c>
      <c r="Q1896" s="212">
        <v>0.0047</v>
      </c>
      <c r="R1896" s="212">
        <f t="shared" si="62"/>
        <v>0.0329</v>
      </c>
      <c r="S1896" s="212">
        <v>0</v>
      </c>
      <c r="T1896" s="213">
        <f t="shared" si="63"/>
        <v>0</v>
      </c>
      <c r="AR1896" s="25" t="s">
        <v>372</v>
      </c>
      <c r="AT1896" s="25" t="s">
        <v>302</v>
      </c>
      <c r="AU1896" s="25" t="s">
        <v>80</v>
      </c>
      <c r="AY1896" s="25" t="s">
        <v>210</v>
      </c>
      <c r="BE1896" s="214">
        <f t="shared" si="64"/>
        <v>0</v>
      </c>
      <c r="BF1896" s="214">
        <f t="shared" si="65"/>
        <v>0</v>
      </c>
      <c r="BG1896" s="214">
        <f t="shared" si="66"/>
        <v>0</v>
      </c>
      <c r="BH1896" s="214">
        <f t="shared" si="67"/>
        <v>0</v>
      </c>
      <c r="BI1896" s="214">
        <f t="shared" si="68"/>
        <v>0</v>
      </c>
      <c r="BJ1896" s="25" t="s">
        <v>78</v>
      </c>
      <c r="BK1896" s="214">
        <f t="shared" si="69"/>
        <v>0</v>
      </c>
      <c r="BL1896" s="25" t="s">
        <v>291</v>
      </c>
      <c r="BM1896" s="25" t="s">
        <v>3342</v>
      </c>
    </row>
    <row r="1897" spans="2:65" s="1" customFormat="1" ht="16.5" customHeight="1">
      <c r="B1897" s="41"/>
      <c r="C1897" s="203" t="s">
        <v>3343</v>
      </c>
      <c r="D1897" s="203" t="s">
        <v>212</v>
      </c>
      <c r="E1897" s="204" t="s">
        <v>3344</v>
      </c>
      <c r="F1897" s="205" t="s">
        <v>3345</v>
      </c>
      <c r="G1897" s="206" t="s">
        <v>215</v>
      </c>
      <c r="H1897" s="207">
        <v>37</v>
      </c>
      <c r="I1897" s="208"/>
      <c r="J1897" s="209">
        <f t="shared" si="60"/>
        <v>0</v>
      </c>
      <c r="K1897" s="205" t="s">
        <v>216</v>
      </c>
      <c r="L1897" s="61"/>
      <c r="M1897" s="210" t="s">
        <v>21</v>
      </c>
      <c r="N1897" s="211" t="s">
        <v>42</v>
      </c>
      <c r="O1897" s="42"/>
      <c r="P1897" s="212">
        <f t="shared" si="61"/>
        <v>0</v>
      </c>
      <c r="Q1897" s="212">
        <v>0</v>
      </c>
      <c r="R1897" s="212">
        <f t="shared" si="62"/>
        <v>0</v>
      </c>
      <c r="S1897" s="212">
        <v>0.0018</v>
      </c>
      <c r="T1897" s="213">
        <f t="shared" si="63"/>
        <v>0.06659999999999999</v>
      </c>
      <c r="AR1897" s="25" t="s">
        <v>291</v>
      </c>
      <c r="AT1897" s="25" t="s">
        <v>212</v>
      </c>
      <c r="AU1897" s="25" t="s">
        <v>80</v>
      </c>
      <c r="AY1897" s="25" t="s">
        <v>210</v>
      </c>
      <c r="BE1897" s="214">
        <f t="shared" si="64"/>
        <v>0</v>
      </c>
      <c r="BF1897" s="214">
        <f t="shared" si="65"/>
        <v>0</v>
      </c>
      <c r="BG1897" s="214">
        <f t="shared" si="66"/>
        <v>0</v>
      </c>
      <c r="BH1897" s="214">
        <f t="shared" si="67"/>
        <v>0</v>
      </c>
      <c r="BI1897" s="214">
        <f t="shared" si="68"/>
        <v>0</v>
      </c>
      <c r="BJ1897" s="25" t="s">
        <v>78</v>
      </c>
      <c r="BK1897" s="214">
        <f t="shared" si="69"/>
        <v>0</v>
      </c>
      <c r="BL1897" s="25" t="s">
        <v>291</v>
      </c>
      <c r="BM1897" s="25" t="s">
        <v>3346</v>
      </c>
    </row>
    <row r="1898" spans="2:51" s="12" customFormat="1" ht="13.5">
      <c r="B1898" s="215"/>
      <c r="C1898" s="216"/>
      <c r="D1898" s="217" t="s">
        <v>219</v>
      </c>
      <c r="E1898" s="218" t="s">
        <v>21</v>
      </c>
      <c r="F1898" s="219" t="s">
        <v>3347</v>
      </c>
      <c r="G1898" s="216"/>
      <c r="H1898" s="220">
        <v>9</v>
      </c>
      <c r="I1898" s="221"/>
      <c r="J1898" s="216"/>
      <c r="K1898" s="216"/>
      <c r="L1898" s="222"/>
      <c r="M1898" s="223"/>
      <c r="N1898" s="224"/>
      <c r="O1898" s="224"/>
      <c r="P1898" s="224"/>
      <c r="Q1898" s="224"/>
      <c r="R1898" s="224"/>
      <c r="S1898" s="224"/>
      <c r="T1898" s="225"/>
      <c r="AT1898" s="226" t="s">
        <v>219</v>
      </c>
      <c r="AU1898" s="226" t="s">
        <v>80</v>
      </c>
      <c r="AV1898" s="12" t="s">
        <v>80</v>
      </c>
      <c r="AW1898" s="12" t="s">
        <v>35</v>
      </c>
      <c r="AX1898" s="12" t="s">
        <v>71</v>
      </c>
      <c r="AY1898" s="226" t="s">
        <v>210</v>
      </c>
    </row>
    <row r="1899" spans="2:51" s="12" customFormat="1" ht="13.5">
      <c r="B1899" s="215"/>
      <c r="C1899" s="216"/>
      <c r="D1899" s="217" t="s">
        <v>219</v>
      </c>
      <c r="E1899" s="218" t="s">
        <v>21</v>
      </c>
      <c r="F1899" s="219" t="s">
        <v>3348</v>
      </c>
      <c r="G1899" s="216"/>
      <c r="H1899" s="220">
        <v>12</v>
      </c>
      <c r="I1899" s="221"/>
      <c r="J1899" s="216"/>
      <c r="K1899" s="216"/>
      <c r="L1899" s="222"/>
      <c r="M1899" s="223"/>
      <c r="N1899" s="224"/>
      <c r="O1899" s="224"/>
      <c r="P1899" s="224"/>
      <c r="Q1899" s="224"/>
      <c r="R1899" s="224"/>
      <c r="S1899" s="224"/>
      <c r="T1899" s="225"/>
      <c r="AT1899" s="226" t="s">
        <v>219</v>
      </c>
      <c r="AU1899" s="226" t="s">
        <v>80</v>
      </c>
      <c r="AV1899" s="12" t="s">
        <v>80</v>
      </c>
      <c r="AW1899" s="12" t="s">
        <v>35</v>
      </c>
      <c r="AX1899" s="12" t="s">
        <v>71</v>
      </c>
      <c r="AY1899" s="226" t="s">
        <v>210</v>
      </c>
    </row>
    <row r="1900" spans="2:51" s="12" customFormat="1" ht="13.5">
      <c r="B1900" s="215"/>
      <c r="C1900" s="216"/>
      <c r="D1900" s="217" t="s">
        <v>219</v>
      </c>
      <c r="E1900" s="218" t="s">
        <v>21</v>
      </c>
      <c r="F1900" s="219" t="s">
        <v>3349</v>
      </c>
      <c r="G1900" s="216"/>
      <c r="H1900" s="220">
        <v>13</v>
      </c>
      <c r="I1900" s="221"/>
      <c r="J1900" s="216"/>
      <c r="K1900" s="216"/>
      <c r="L1900" s="222"/>
      <c r="M1900" s="223"/>
      <c r="N1900" s="224"/>
      <c r="O1900" s="224"/>
      <c r="P1900" s="224"/>
      <c r="Q1900" s="224"/>
      <c r="R1900" s="224"/>
      <c r="S1900" s="224"/>
      <c r="T1900" s="225"/>
      <c r="AT1900" s="226" t="s">
        <v>219</v>
      </c>
      <c r="AU1900" s="226" t="s">
        <v>80</v>
      </c>
      <c r="AV1900" s="12" t="s">
        <v>80</v>
      </c>
      <c r="AW1900" s="12" t="s">
        <v>35</v>
      </c>
      <c r="AX1900" s="12" t="s">
        <v>71</v>
      </c>
      <c r="AY1900" s="226" t="s">
        <v>210</v>
      </c>
    </row>
    <row r="1901" spans="2:51" s="12" customFormat="1" ht="13.5">
      <c r="B1901" s="215"/>
      <c r="C1901" s="216"/>
      <c r="D1901" s="217" t="s">
        <v>219</v>
      </c>
      <c r="E1901" s="218" t="s">
        <v>21</v>
      </c>
      <c r="F1901" s="219" t="s">
        <v>3350</v>
      </c>
      <c r="G1901" s="216"/>
      <c r="H1901" s="220">
        <v>3</v>
      </c>
      <c r="I1901" s="221"/>
      <c r="J1901" s="216"/>
      <c r="K1901" s="216"/>
      <c r="L1901" s="222"/>
      <c r="M1901" s="223"/>
      <c r="N1901" s="224"/>
      <c r="O1901" s="224"/>
      <c r="P1901" s="224"/>
      <c r="Q1901" s="224"/>
      <c r="R1901" s="224"/>
      <c r="S1901" s="224"/>
      <c r="T1901" s="225"/>
      <c r="AT1901" s="226" t="s">
        <v>219</v>
      </c>
      <c r="AU1901" s="226" t="s">
        <v>80</v>
      </c>
      <c r="AV1901" s="12" t="s">
        <v>80</v>
      </c>
      <c r="AW1901" s="12" t="s">
        <v>35</v>
      </c>
      <c r="AX1901" s="12" t="s">
        <v>71</v>
      </c>
      <c r="AY1901" s="226" t="s">
        <v>210</v>
      </c>
    </row>
    <row r="1902" spans="2:51" s="13" customFormat="1" ht="13.5">
      <c r="B1902" s="227"/>
      <c r="C1902" s="228"/>
      <c r="D1902" s="217" t="s">
        <v>219</v>
      </c>
      <c r="E1902" s="229" t="s">
        <v>21</v>
      </c>
      <c r="F1902" s="230" t="s">
        <v>240</v>
      </c>
      <c r="G1902" s="228"/>
      <c r="H1902" s="231">
        <v>37</v>
      </c>
      <c r="I1902" s="232"/>
      <c r="J1902" s="228"/>
      <c r="K1902" s="228"/>
      <c r="L1902" s="233"/>
      <c r="M1902" s="234"/>
      <c r="N1902" s="235"/>
      <c r="O1902" s="235"/>
      <c r="P1902" s="235"/>
      <c r="Q1902" s="235"/>
      <c r="R1902" s="235"/>
      <c r="S1902" s="235"/>
      <c r="T1902" s="236"/>
      <c r="AT1902" s="237" t="s">
        <v>219</v>
      </c>
      <c r="AU1902" s="237" t="s">
        <v>80</v>
      </c>
      <c r="AV1902" s="13" t="s">
        <v>217</v>
      </c>
      <c r="AW1902" s="13" t="s">
        <v>35</v>
      </c>
      <c r="AX1902" s="13" t="s">
        <v>78</v>
      </c>
      <c r="AY1902" s="237" t="s">
        <v>210</v>
      </c>
    </row>
    <row r="1903" spans="2:65" s="1" customFormat="1" ht="16.5" customHeight="1">
      <c r="B1903" s="41"/>
      <c r="C1903" s="203" t="s">
        <v>3351</v>
      </c>
      <c r="D1903" s="203" t="s">
        <v>212</v>
      </c>
      <c r="E1903" s="204" t="s">
        <v>3352</v>
      </c>
      <c r="F1903" s="205" t="s">
        <v>3353</v>
      </c>
      <c r="G1903" s="206" t="s">
        <v>215</v>
      </c>
      <c r="H1903" s="207">
        <v>1</v>
      </c>
      <c r="I1903" s="208"/>
      <c r="J1903" s="209">
        <f aca="true" t="shared" si="70" ref="J1903:J1910">ROUND(I1903*H1903,2)</f>
        <v>0</v>
      </c>
      <c r="K1903" s="205" t="s">
        <v>216</v>
      </c>
      <c r="L1903" s="61"/>
      <c r="M1903" s="210" t="s">
        <v>21</v>
      </c>
      <c r="N1903" s="211" t="s">
        <v>42</v>
      </c>
      <c r="O1903" s="42"/>
      <c r="P1903" s="212">
        <f aca="true" t="shared" si="71" ref="P1903:P1910">O1903*H1903</f>
        <v>0</v>
      </c>
      <c r="Q1903" s="212">
        <v>0.00026</v>
      </c>
      <c r="R1903" s="212">
        <f aca="true" t="shared" si="72" ref="R1903:R1910">Q1903*H1903</f>
        <v>0.00026</v>
      </c>
      <c r="S1903" s="212">
        <v>0</v>
      </c>
      <c r="T1903" s="213">
        <f aca="true" t="shared" si="73" ref="T1903:T1910">S1903*H1903</f>
        <v>0</v>
      </c>
      <c r="AR1903" s="25" t="s">
        <v>291</v>
      </c>
      <c r="AT1903" s="25" t="s">
        <v>212</v>
      </c>
      <c r="AU1903" s="25" t="s">
        <v>80</v>
      </c>
      <c r="AY1903" s="25" t="s">
        <v>210</v>
      </c>
      <c r="BE1903" s="214">
        <f aca="true" t="shared" si="74" ref="BE1903:BE1910">IF(N1903="základní",J1903,0)</f>
        <v>0</v>
      </c>
      <c r="BF1903" s="214">
        <f aca="true" t="shared" si="75" ref="BF1903:BF1910">IF(N1903="snížená",J1903,0)</f>
        <v>0</v>
      </c>
      <c r="BG1903" s="214">
        <f aca="true" t="shared" si="76" ref="BG1903:BG1910">IF(N1903="zákl. přenesená",J1903,0)</f>
        <v>0</v>
      </c>
      <c r="BH1903" s="214">
        <f aca="true" t="shared" si="77" ref="BH1903:BH1910">IF(N1903="sníž. přenesená",J1903,0)</f>
        <v>0</v>
      </c>
      <c r="BI1903" s="214">
        <f aca="true" t="shared" si="78" ref="BI1903:BI1910">IF(N1903="nulová",J1903,0)</f>
        <v>0</v>
      </c>
      <c r="BJ1903" s="25" t="s">
        <v>78</v>
      </c>
      <c r="BK1903" s="214">
        <f aca="true" t="shared" si="79" ref="BK1903:BK1910">ROUND(I1903*H1903,2)</f>
        <v>0</v>
      </c>
      <c r="BL1903" s="25" t="s">
        <v>291</v>
      </c>
      <c r="BM1903" s="25" t="s">
        <v>3354</v>
      </c>
    </row>
    <row r="1904" spans="2:65" s="1" customFormat="1" ht="25.5" customHeight="1">
      <c r="B1904" s="41"/>
      <c r="C1904" s="238" t="s">
        <v>3355</v>
      </c>
      <c r="D1904" s="238" t="s">
        <v>302</v>
      </c>
      <c r="E1904" s="239" t="s">
        <v>3356</v>
      </c>
      <c r="F1904" s="240" t="s">
        <v>3357</v>
      </c>
      <c r="G1904" s="241" t="s">
        <v>215</v>
      </c>
      <c r="H1904" s="242">
        <v>1</v>
      </c>
      <c r="I1904" s="243"/>
      <c r="J1904" s="244">
        <f t="shared" si="70"/>
        <v>0</v>
      </c>
      <c r="K1904" s="240" t="s">
        <v>21</v>
      </c>
      <c r="L1904" s="245"/>
      <c r="M1904" s="246" t="s">
        <v>21</v>
      </c>
      <c r="N1904" s="247" t="s">
        <v>42</v>
      </c>
      <c r="O1904" s="42"/>
      <c r="P1904" s="212">
        <f t="shared" si="71"/>
        <v>0</v>
      </c>
      <c r="Q1904" s="212">
        <v>0.0038</v>
      </c>
      <c r="R1904" s="212">
        <f t="shared" si="72"/>
        <v>0.0038</v>
      </c>
      <c r="S1904" s="212">
        <v>0</v>
      </c>
      <c r="T1904" s="213">
        <f t="shared" si="73"/>
        <v>0</v>
      </c>
      <c r="AR1904" s="25" t="s">
        <v>372</v>
      </c>
      <c r="AT1904" s="25" t="s">
        <v>302</v>
      </c>
      <c r="AU1904" s="25" t="s">
        <v>80</v>
      </c>
      <c r="AY1904" s="25" t="s">
        <v>210</v>
      </c>
      <c r="BE1904" s="214">
        <f t="shared" si="74"/>
        <v>0</v>
      </c>
      <c r="BF1904" s="214">
        <f t="shared" si="75"/>
        <v>0</v>
      </c>
      <c r="BG1904" s="214">
        <f t="shared" si="76"/>
        <v>0</v>
      </c>
      <c r="BH1904" s="214">
        <f t="shared" si="77"/>
        <v>0</v>
      </c>
      <c r="BI1904" s="214">
        <f t="shared" si="78"/>
        <v>0</v>
      </c>
      <c r="BJ1904" s="25" t="s">
        <v>78</v>
      </c>
      <c r="BK1904" s="214">
        <f t="shared" si="79"/>
        <v>0</v>
      </c>
      <c r="BL1904" s="25" t="s">
        <v>291</v>
      </c>
      <c r="BM1904" s="25" t="s">
        <v>3358</v>
      </c>
    </row>
    <row r="1905" spans="2:65" s="1" customFormat="1" ht="16.5" customHeight="1">
      <c r="B1905" s="41"/>
      <c r="C1905" s="203" t="s">
        <v>3359</v>
      </c>
      <c r="D1905" s="203" t="s">
        <v>212</v>
      </c>
      <c r="E1905" s="204" t="s">
        <v>3360</v>
      </c>
      <c r="F1905" s="205" t="s">
        <v>3361</v>
      </c>
      <c r="G1905" s="206" t="s">
        <v>215</v>
      </c>
      <c r="H1905" s="207">
        <v>11</v>
      </c>
      <c r="I1905" s="208"/>
      <c r="J1905" s="209">
        <f t="shared" si="70"/>
        <v>0</v>
      </c>
      <c r="K1905" s="205" t="s">
        <v>216</v>
      </c>
      <c r="L1905" s="61"/>
      <c r="M1905" s="210" t="s">
        <v>21</v>
      </c>
      <c r="N1905" s="211" t="s">
        <v>42</v>
      </c>
      <c r="O1905" s="42"/>
      <c r="P1905" s="212">
        <f t="shared" si="71"/>
        <v>0</v>
      </c>
      <c r="Q1905" s="212">
        <v>0.00027</v>
      </c>
      <c r="R1905" s="212">
        <f t="shared" si="72"/>
        <v>0.00297</v>
      </c>
      <c r="S1905" s="212">
        <v>0</v>
      </c>
      <c r="T1905" s="213">
        <f t="shared" si="73"/>
        <v>0</v>
      </c>
      <c r="AR1905" s="25" t="s">
        <v>291</v>
      </c>
      <c r="AT1905" s="25" t="s">
        <v>212</v>
      </c>
      <c r="AU1905" s="25" t="s">
        <v>80</v>
      </c>
      <c r="AY1905" s="25" t="s">
        <v>210</v>
      </c>
      <c r="BE1905" s="214">
        <f t="shared" si="74"/>
        <v>0</v>
      </c>
      <c r="BF1905" s="214">
        <f t="shared" si="75"/>
        <v>0</v>
      </c>
      <c r="BG1905" s="214">
        <f t="shared" si="76"/>
        <v>0</v>
      </c>
      <c r="BH1905" s="214">
        <f t="shared" si="77"/>
        <v>0</v>
      </c>
      <c r="BI1905" s="214">
        <f t="shared" si="78"/>
        <v>0</v>
      </c>
      <c r="BJ1905" s="25" t="s">
        <v>78</v>
      </c>
      <c r="BK1905" s="214">
        <f t="shared" si="79"/>
        <v>0</v>
      </c>
      <c r="BL1905" s="25" t="s">
        <v>291</v>
      </c>
      <c r="BM1905" s="25" t="s">
        <v>3362</v>
      </c>
    </row>
    <row r="1906" spans="2:65" s="1" customFormat="1" ht="25.5" customHeight="1">
      <c r="B1906" s="41"/>
      <c r="C1906" s="238" t="s">
        <v>3363</v>
      </c>
      <c r="D1906" s="238" t="s">
        <v>302</v>
      </c>
      <c r="E1906" s="239" t="s">
        <v>3364</v>
      </c>
      <c r="F1906" s="240" t="s">
        <v>3365</v>
      </c>
      <c r="G1906" s="241" t="s">
        <v>215</v>
      </c>
      <c r="H1906" s="242">
        <v>9</v>
      </c>
      <c r="I1906" s="243"/>
      <c r="J1906" s="244">
        <f t="shared" si="70"/>
        <v>0</v>
      </c>
      <c r="K1906" s="240" t="s">
        <v>21</v>
      </c>
      <c r="L1906" s="245"/>
      <c r="M1906" s="246" t="s">
        <v>21</v>
      </c>
      <c r="N1906" s="247" t="s">
        <v>42</v>
      </c>
      <c r="O1906" s="42"/>
      <c r="P1906" s="212">
        <f t="shared" si="71"/>
        <v>0</v>
      </c>
      <c r="Q1906" s="212">
        <v>0.0329</v>
      </c>
      <c r="R1906" s="212">
        <f t="shared" si="72"/>
        <v>0.2961</v>
      </c>
      <c r="S1906" s="212">
        <v>0</v>
      </c>
      <c r="T1906" s="213">
        <f t="shared" si="73"/>
        <v>0</v>
      </c>
      <c r="AR1906" s="25" t="s">
        <v>372</v>
      </c>
      <c r="AT1906" s="25" t="s">
        <v>302</v>
      </c>
      <c r="AU1906" s="25" t="s">
        <v>80</v>
      </c>
      <c r="AY1906" s="25" t="s">
        <v>210</v>
      </c>
      <c r="BE1906" s="214">
        <f t="shared" si="74"/>
        <v>0</v>
      </c>
      <c r="BF1906" s="214">
        <f t="shared" si="75"/>
        <v>0</v>
      </c>
      <c r="BG1906" s="214">
        <f t="shared" si="76"/>
        <v>0</v>
      </c>
      <c r="BH1906" s="214">
        <f t="shared" si="77"/>
        <v>0</v>
      </c>
      <c r="BI1906" s="214">
        <f t="shared" si="78"/>
        <v>0</v>
      </c>
      <c r="BJ1906" s="25" t="s">
        <v>78</v>
      </c>
      <c r="BK1906" s="214">
        <f t="shared" si="79"/>
        <v>0</v>
      </c>
      <c r="BL1906" s="25" t="s">
        <v>291</v>
      </c>
      <c r="BM1906" s="25" t="s">
        <v>3366</v>
      </c>
    </row>
    <row r="1907" spans="2:65" s="1" customFormat="1" ht="25.5" customHeight="1">
      <c r="B1907" s="41"/>
      <c r="C1907" s="238" t="s">
        <v>3367</v>
      </c>
      <c r="D1907" s="238" t="s">
        <v>302</v>
      </c>
      <c r="E1907" s="239" t="s">
        <v>3368</v>
      </c>
      <c r="F1907" s="240" t="s">
        <v>3369</v>
      </c>
      <c r="G1907" s="241" t="s">
        <v>215</v>
      </c>
      <c r="H1907" s="242">
        <v>2</v>
      </c>
      <c r="I1907" s="243"/>
      <c r="J1907" s="244">
        <f t="shared" si="70"/>
        <v>0</v>
      </c>
      <c r="K1907" s="240" t="s">
        <v>21</v>
      </c>
      <c r="L1907" s="245"/>
      <c r="M1907" s="246" t="s">
        <v>21</v>
      </c>
      <c r="N1907" s="247" t="s">
        <v>42</v>
      </c>
      <c r="O1907" s="42"/>
      <c r="P1907" s="212">
        <f t="shared" si="71"/>
        <v>0</v>
      </c>
      <c r="Q1907" s="212">
        <v>0.0329</v>
      </c>
      <c r="R1907" s="212">
        <f t="shared" si="72"/>
        <v>0.0658</v>
      </c>
      <c r="S1907" s="212">
        <v>0</v>
      </c>
      <c r="T1907" s="213">
        <f t="shared" si="73"/>
        <v>0</v>
      </c>
      <c r="AR1907" s="25" t="s">
        <v>372</v>
      </c>
      <c r="AT1907" s="25" t="s">
        <v>302</v>
      </c>
      <c r="AU1907" s="25" t="s">
        <v>80</v>
      </c>
      <c r="AY1907" s="25" t="s">
        <v>210</v>
      </c>
      <c r="BE1907" s="214">
        <f t="shared" si="74"/>
        <v>0</v>
      </c>
      <c r="BF1907" s="214">
        <f t="shared" si="75"/>
        <v>0</v>
      </c>
      <c r="BG1907" s="214">
        <f t="shared" si="76"/>
        <v>0</v>
      </c>
      <c r="BH1907" s="214">
        <f t="shared" si="77"/>
        <v>0</v>
      </c>
      <c r="BI1907" s="214">
        <f t="shared" si="78"/>
        <v>0</v>
      </c>
      <c r="BJ1907" s="25" t="s">
        <v>78</v>
      </c>
      <c r="BK1907" s="214">
        <f t="shared" si="79"/>
        <v>0</v>
      </c>
      <c r="BL1907" s="25" t="s">
        <v>291</v>
      </c>
      <c r="BM1907" s="25" t="s">
        <v>3370</v>
      </c>
    </row>
    <row r="1908" spans="2:65" s="1" customFormat="1" ht="16.5" customHeight="1">
      <c r="B1908" s="41"/>
      <c r="C1908" s="203" t="s">
        <v>3371</v>
      </c>
      <c r="D1908" s="203" t="s">
        <v>212</v>
      </c>
      <c r="E1908" s="204" t="s">
        <v>3372</v>
      </c>
      <c r="F1908" s="205" t="s">
        <v>3373</v>
      </c>
      <c r="G1908" s="206" t="s">
        <v>215</v>
      </c>
      <c r="H1908" s="207">
        <v>1</v>
      </c>
      <c r="I1908" s="208"/>
      <c r="J1908" s="209">
        <f t="shared" si="70"/>
        <v>0</v>
      </c>
      <c r="K1908" s="205" t="s">
        <v>21</v>
      </c>
      <c r="L1908" s="61"/>
      <c r="M1908" s="210" t="s">
        <v>21</v>
      </c>
      <c r="N1908" s="211" t="s">
        <v>42</v>
      </c>
      <c r="O1908" s="42"/>
      <c r="P1908" s="212">
        <f t="shared" si="71"/>
        <v>0</v>
      </c>
      <c r="Q1908" s="212">
        <v>0.00026</v>
      </c>
      <c r="R1908" s="212">
        <f t="shared" si="72"/>
        <v>0.00026</v>
      </c>
      <c r="S1908" s="212">
        <v>0</v>
      </c>
      <c r="T1908" s="213">
        <f t="shared" si="73"/>
        <v>0</v>
      </c>
      <c r="AR1908" s="25" t="s">
        <v>291</v>
      </c>
      <c r="AT1908" s="25" t="s">
        <v>212</v>
      </c>
      <c r="AU1908" s="25" t="s">
        <v>80</v>
      </c>
      <c r="AY1908" s="25" t="s">
        <v>210</v>
      </c>
      <c r="BE1908" s="214">
        <f t="shared" si="74"/>
        <v>0</v>
      </c>
      <c r="BF1908" s="214">
        <f t="shared" si="75"/>
        <v>0</v>
      </c>
      <c r="BG1908" s="214">
        <f t="shared" si="76"/>
        <v>0</v>
      </c>
      <c r="BH1908" s="214">
        <f t="shared" si="77"/>
        <v>0</v>
      </c>
      <c r="BI1908" s="214">
        <f t="shared" si="78"/>
        <v>0</v>
      </c>
      <c r="BJ1908" s="25" t="s">
        <v>78</v>
      </c>
      <c r="BK1908" s="214">
        <f t="shared" si="79"/>
        <v>0</v>
      </c>
      <c r="BL1908" s="25" t="s">
        <v>291</v>
      </c>
      <c r="BM1908" s="25" t="s">
        <v>3374</v>
      </c>
    </row>
    <row r="1909" spans="2:65" s="1" customFormat="1" ht="25.5" customHeight="1">
      <c r="B1909" s="41"/>
      <c r="C1909" s="238" t="s">
        <v>3375</v>
      </c>
      <c r="D1909" s="238" t="s">
        <v>302</v>
      </c>
      <c r="E1909" s="239" t="s">
        <v>3376</v>
      </c>
      <c r="F1909" s="240" t="s">
        <v>3377</v>
      </c>
      <c r="G1909" s="241" t="s">
        <v>215</v>
      </c>
      <c r="H1909" s="242">
        <v>1</v>
      </c>
      <c r="I1909" s="243"/>
      <c r="J1909" s="244">
        <f t="shared" si="70"/>
        <v>0</v>
      </c>
      <c r="K1909" s="240" t="s">
        <v>21</v>
      </c>
      <c r="L1909" s="245"/>
      <c r="M1909" s="246" t="s">
        <v>21</v>
      </c>
      <c r="N1909" s="247" t="s">
        <v>42</v>
      </c>
      <c r="O1909" s="42"/>
      <c r="P1909" s="212">
        <f t="shared" si="71"/>
        <v>0</v>
      </c>
      <c r="Q1909" s="212">
        <v>0.0329</v>
      </c>
      <c r="R1909" s="212">
        <f t="shared" si="72"/>
        <v>0.0329</v>
      </c>
      <c r="S1909" s="212">
        <v>0</v>
      </c>
      <c r="T1909" s="213">
        <f t="shared" si="73"/>
        <v>0</v>
      </c>
      <c r="AR1909" s="25" t="s">
        <v>372</v>
      </c>
      <c r="AT1909" s="25" t="s">
        <v>302</v>
      </c>
      <c r="AU1909" s="25" t="s">
        <v>80</v>
      </c>
      <c r="AY1909" s="25" t="s">
        <v>210</v>
      </c>
      <c r="BE1909" s="214">
        <f t="shared" si="74"/>
        <v>0</v>
      </c>
      <c r="BF1909" s="214">
        <f t="shared" si="75"/>
        <v>0</v>
      </c>
      <c r="BG1909" s="214">
        <f t="shared" si="76"/>
        <v>0</v>
      </c>
      <c r="BH1909" s="214">
        <f t="shared" si="77"/>
        <v>0</v>
      </c>
      <c r="BI1909" s="214">
        <f t="shared" si="78"/>
        <v>0</v>
      </c>
      <c r="BJ1909" s="25" t="s">
        <v>78</v>
      </c>
      <c r="BK1909" s="214">
        <f t="shared" si="79"/>
        <v>0</v>
      </c>
      <c r="BL1909" s="25" t="s">
        <v>291</v>
      </c>
      <c r="BM1909" s="25" t="s">
        <v>3378</v>
      </c>
    </row>
    <row r="1910" spans="2:65" s="1" customFormat="1" ht="16.5" customHeight="1">
      <c r="B1910" s="41"/>
      <c r="C1910" s="203" t="s">
        <v>3379</v>
      </c>
      <c r="D1910" s="203" t="s">
        <v>212</v>
      </c>
      <c r="E1910" s="204" t="s">
        <v>3380</v>
      </c>
      <c r="F1910" s="205" t="s">
        <v>3381</v>
      </c>
      <c r="G1910" s="206" t="s">
        <v>215</v>
      </c>
      <c r="H1910" s="207">
        <v>24</v>
      </c>
      <c r="I1910" s="208"/>
      <c r="J1910" s="209">
        <f t="shared" si="70"/>
        <v>0</v>
      </c>
      <c r="K1910" s="205" t="s">
        <v>216</v>
      </c>
      <c r="L1910" s="61"/>
      <c r="M1910" s="210" t="s">
        <v>21</v>
      </c>
      <c r="N1910" s="211" t="s">
        <v>42</v>
      </c>
      <c r="O1910" s="42"/>
      <c r="P1910" s="212">
        <f t="shared" si="71"/>
        <v>0</v>
      </c>
      <c r="Q1910" s="212">
        <v>0.00047</v>
      </c>
      <c r="R1910" s="212">
        <f t="shared" si="72"/>
        <v>0.01128</v>
      </c>
      <c r="S1910" s="212">
        <v>0</v>
      </c>
      <c r="T1910" s="213">
        <f t="shared" si="73"/>
        <v>0</v>
      </c>
      <c r="AR1910" s="25" t="s">
        <v>291</v>
      </c>
      <c r="AT1910" s="25" t="s">
        <v>212</v>
      </c>
      <c r="AU1910" s="25" t="s">
        <v>80</v>
      </c>
      <c r="AY1910" s="25" t="s">
        <v>210</v>
      </c>
      <c r="BE1910" s="214">
        <f t="shared" si="74"/>
        <v>0</v>
      </c>
      <c r="BF1910" s="214">
        <f t="shared" si="75"/>
        <v>0</v>
      </c>
      <c r="BG1910" s="214">
        <f t="shared" si="76"/>
        <v>0</v>
      </c>
      <c r="BH1910" s="214">
        <f t="shared" si="77"/>
        <v>0</v>
      </c>
      <c r="BI1910" s="214">
        <f t="shared" si="78"/>
        <v>0</v>
      </c>
      <c r="BJ1910" s="25" t="s">
        <v>78</v>
      </c>
      <c r="BK1910" s="214">
        <f t="shared" si="79"/>
        <v>0</v>
      </c>
      <c r="BL1910" s="25" t="s">
        <v>291</v>
      </c>
      <c r="BM1910" s="25" t="s">
        <v>3382</v>
      </c>
    </row>
    <row r="1911" spans="2:51" s="12" customFormat="1" ht="13.5">
      <c r="B1911" s="215"/>
      <c r="C1911" s="216"/>
      <c r="D1911" s="217" t="s">
        <v>219</v>
      </c>
      <c r="E1911" s="218" t="s">
        <v>21</v>
      </c>
      <c r="F1911" s="219" t="s">
        <v>3383</v>
      </c>
      <c r="G1911" s="216"/>
      <c r="H1911" s="220">
        <v>9</v>
      </c>
      <c r="I1911" s="221"/>
      <c r="J1911" s="216"/>
      <c r="K1911" s="216"/>
      <c r="L1911" s="222"/>
      <c r="M1911" s="223"/>
      <c r="N1911" s="224"/>
      <c r="O1911" s="224"/>
      <c r="P1911" s="224"/>
      <c r="Q1911" s="224"/>
      <c r="R1911" s="224"/>
      <c r="S1911" s="224"/>
      <c r="T1911" s="225"/>
      <c r="AT1911" s="226" t="s">
        <v>219</v>
      </c>
      <c r="AU1911" s="226" t="s">
        <v>80</v>
      </c>
      <c r="AV1911" s="12" t="s">
        <v>80</v>
      </c>
      <c r="AW1911" s="12" t="s">
        <v>35</v>
      </c>
      <c r="AX1911" s="12" t="s">
        <v>71</v>
      </c>
      <c r="AY1911" s="226" t="s">
        <v>210</v>
      </c>
    </row>
    <row r="1912" spans="2:51" s="12" customFormat="1" ht="13.5">
      <c r="B1912" s="215"/>
      <c r="C1912" s="216"/>
      <c r="D1912" s="217" t="s">
        <v>219</v>
      </c>
      <c r="E1912" s="218" t="s">
        <v>21</v>
      </c>
      <c r="F1912" s="219" t="s">
        <v>3384</v>
      </c>
      <c r="G1912" s="216"/>
      <c r="H1912" s="220">
        <v>4</v>
      </c>
      <c r="I1912" s="221"/>
      <c r="J1912" s="216"/>
      <c r="K1912" s="216"/>
      <c r="L1912" s="222"/>
      <c r="M1912" s="223"/>
      <c r="N1912" s="224"/>
      <c r="O1912" s="224"/>
      <c r="P1912" s="224"/>
      <c r="Q1912" s="224"/>
      <c r="R1912" s="224"/>
      <c r="S1912" s="224"/>
      <c r="T1912" s="225"/>
      <c r="AT1912" s="226" t="s">
        <v>219</v>
      </c>
      <c r="AU1912" s="226" t="s">
        <v>80</v>
      </c>
      <c r="AV1912" s="12" t="s">
        <v>80</v>
      </c>
      <c r="AW1912" s="12" t="s">
        <v>35</v>
      </c>
      <c r="AX1912" s="12" t="s">
        <v>71</v>
      </c>
      <c r="AY1912" s="226" t="s">
        <v>210</v>
      </c>
    </row>
    <row r="1913" spans="2:51" s="12" customFormat="1" ht="13.5">
      <c r="B1913" s="215"/>
      <c r="C1913" s="216"/>
      <c r="D1913" s="217" t="s">
        <v>219</v>
      </c>
      <c r="E1913" s="218" t="s">
        <v>21</v>
      </c>
      <c r="F1913" s="219" t="s">
        <v>3385</v>
      </c>
      <c r="G1913" s="216"/>
      <c r="H1913" s="220">
        <v>11</v>
      </c>
      <c r="I1913" s="221"/>
      <c r="J1913" s="216"/>
      <c r="K1913" s="216"/>
      <c r="L1913" s="222"/>
      <c r="M1913" s="223"/>
      <c r="N1913" s="224"/>
      <c r="O1913" s="224"/>
      <c r="P1913" s="224"/>
      <c r="Q1913" s="224"/>
      <c r="R1913" s="224"/>
      <c r="S1913" s="224"/>
      <c r="T1913" s="225"/>
      <c r="AT1913" s="226" t="s">
        <v>219</v>
      </c>
      <c r="AU1913" s="226" t="s">
        <v>80</v>
      </c>
      <c r="AV1913" s="12" t="s">
        <v>80</v>
      </c>
      <c r="AW1913" s="12" t="s">
        <v>35</v>
      </c>
      <c r="AX1913" s="12" t="s">
        <v>71</v>
      </c>
      <c r="AY1913" s="226" t="s">
        <v>210</v>
      </c>
    </row>
    <row r="1914" spans="2:51" s="13" customFormat="1" ht="13.5">
      <c r="B1914" s="227"/>
      <c r="C1914" s="228"/>
      <c r="D1914" s="217" t="s">
        <v>219</v>
      </c>
      <c r="E1914" s="229" t="s">
        <v>21</v>
      </c>
      <c r="F1914" s="230" t="s">
        <v>240</v>
      </c>
      <c r="G1914" s="228"/>
      <c r="H1914" s="231">
        <v>24</v>
      </c>
      <c r="I1914" s="232"/>
      <c r="J1914" s="228"/>
      <c r="K1914" s="228"/>
      <c r="L1914" s="233"/>
      <c r="M1914" s="234"/>
      <c r="N1914" s="235"/>
      <c r="O1914" s="235"/>
      <c r="P1914" s="235"/>
      <c r="Q1914" s="235"/>
      <c r="R1914" s="235"/>
      <c r="S1914" s="235"/>
      <c r="T1914" s="236"/>
      <c r="AT1914" s="237" t="s">
        <v>219</v>
      </c>
      <c r="AU1914" s="237" t="s">
        <v>80</v>
      </c>
      <c r="AV1914" s="13" t="s">
        <v>217</v>
      </c>
      <c r="AW1914" s="13" t="s">
        <v>35</v>
      </c>
      <c r="AX1914" s="13" t="s">
        <v>78</v>
      </c>
      <c r="AY1914" s="237" t="s">
        <v>210</v>
      </c>
    </row>
    <row r="1915" spans="2:65" s="1" customFormat="1" ht="16.5" customHeight="1">
      <c r="B1915" s="41"/>
      <c r="C1915" s="238" t="s">
        <v>3386</v>
      </c>
      <c r="D1915" s="238" t="s">
        <v>302</v>
      </c>
      <c r="E1915" s="239" t="s">
        <v>3387</v>
      </c>
      <c r="F1915" s="240" t="s">
        <v>3388</v>
      </c>
      <c r="G1915" s="241" t="s">
        <v>215</v>
      </c>
      <c r="H1915" s="242">
        <v>22</v>
      </c>
      <c r="I1915" s="243"/>
      <c r="J1915" s="244">
        <f aca="true" t="shared" si="80" ref="J1915:J1920">ROUND(I1915*H1915,2)</f>
        <v>0</v>
      </c>
      <c r="K1915" s="240" t="s">
        <v>216</v>
      </c>
      <c r="L1915" s="245"/>
      <c r="M1915" s="246" t="s">
        <v>21</v>
      </c>
      <c r="N1915" s="247" t="s">
        <v>42</v>
      </c>
      <c r="O1915" s="42"/>
      <c r="P1915" s="212">
        <f aca="true" t="shared" si="81" ref="P1915:P1920">O1915*H1915</f>
        <v>0</v>
      </c>
      <c r="Q1915" s="212">
        <v>0.016</v>
      </c>
      <c r="R1915" s="212">
        <f aca="true" t="shared" si="82" ref="R1915:R1920">Q1915*H1915</f>
        <v>0.352</v>
      </c>
      <c r="S1915" s="212">
        <v>0</v>
      </c>
      <c r="T1915" s="213">
        <f aca="true" t="shared" si="83" ref="T1915:T1920">S1915*H1915</f>
        <v>0</v>
      </c>
      <c r="AR1915" s="25" t="s">
        <v>372</v>
      </c>
      <c r="AT1915" s="25" t="s">
        <v>302</v>
      </c>
      <c r="AU1915" s="25" t="s">
        <v>80</v>
      </c>
      <c r="AY1915" s="25" t="s">
        <v>210</v>
      </c>
      <c r="BE1915" s="214">
        <f aca="true" t="shared" si="84" ref="BE1915:BE1920">IF(N1915="základní",J1915,0)</f>
        <v>0</v>
      </c>
      <c r="BF1915" s="214">
        <f aca="true" t="shared" si="85" ref="BF1915:BF1920">IF(N1915="snížená",J1915,0)</f>
        <v>0</v>
      </c>
      <c r="BG1915" s="214">
        <f aca="true" t="shared" si="86" ref="BG1915:BG1920">IF(N1915="zákl. přenesená",J1915,0)</f>
        <v>0</v>
      </c>
      <c r="BH1915" s="214">
        <f aca="true" t="shared" si="87" ref="BH1915:BH1920">IF(N1915="sníž. přenesená",J1915,0)</f>
        <v>0</v>
      </c>
      <c r="BI1915" s="214">
        <f aca="true" t="shared" si="88" ref="BI1915:BI1920">IF(N1915="nulová",J1915,0)</f>
        <v>0</v>
      </c>
      <c r="BJ1915" s="25" t="s">
        <v>78</v>
      </c>
      <c r="BK1915" s="214">
        <f aca="true" t="shared" si="89" ref="BK1915:BK1920">ROUND(I1915*H1915,2)</f>
        <v>0</v>
      </c>
      <c r="BL1915" s="25" t="s">
        <v>291</v>
      </c>
      <c r="BM1915" s="25" t="s">
        <v>3389</v>
      </c>
    </row>
    <row r="1916" spans="2:65" s="1" customFormat="1" ht="25.5" customHeight="1">
      <c r="B1916" s="41"/>
      <c r="C1916" s="238" t="s">
        <v>3390</v>
      </c>
      <c r="D1916" s="238" t="s">
        <v>302</v>
      </c>
      <c r="E1916" s="239" t="s">
        <v>3391</v>
      </c>
      <c r="F1916" s="240" t="s">
        <v>3392</v>
      </c>
      <c r="G1916" s="241" t="s">
        <v>215</v>
      </c>
      <c r="H1916" s="242">
        <v>1</v>
      </c>
      <c r="I1916" s="243"/>
      <c r="J1916" s="244">
        <f t="shared" si="80"/>
        <v>0</v>
      </c>
      <c r="K1916" s="240" t="s">
        <v>216</v>
      </c>
      <c r="L1916" s="245"/>
      <c r="M1916" s="246" t="s">
        <v>21</v>
      </c>
      <c r="N1916" s="247" t="s">
        <v>42</v>
      </c>
      <c r="O1916" s="42"/>
      <c r="P1916" s="212">
        <f t="shared" si="81"/>
        <v>0</v>
      </c>
      <c r="Q1916" s="212">
        <v>0.026</v>
      </c>
      <c r="R1916" s="212">
        <f t="shared" si="82"/>
        <v>0.026</v>
      </c>
      <c r="S1916" s="212">
        <v>0</v>
      </c>
      <c r="T1916" s="213">
        <f t="shared" si="83"/>
        <v>0</v>
      </c>
      <c r="AR1916" s="25" t="s">
        <v>372</v>
      </c>
      <c r="AT1916" s="25" t="s">
        <v>302</v>
      </c>
      <c r="AU1916" s="25" t="s">
        <v>80</v>
      </c>
      <c r="AY1916" s="25" t="s">
        <v>210</v>
      </c>
      <c r="BE1916" s="214">
        <f t="shared" si="84"/>
        <v>0</v>
      </c>
      <c r="BF1916" s="214">
        <f t="shared" si="85"/>
        <v>0</v>
      </c>
      <c r="BG1916" s="214">
        <f t="shared" si="86"/>
        <v>0</v>
      </c>
      <c r="BH1916" s="214">
        <f t="shared" si="87"/>
        <v>0</v>
      </c>
      <c r="BI1916" s="214">
        <f t="shared" si="88"/>
        <v>0</v>
      </c>
      <c r="BJ1916" s="25" t="s">
        <v>78</v>
      </c>
      <c r="BK1916" s="214">
        <f t="shared" si="89"/>
        <v>0</v>
      </c>
      <c r="BL1916" s="25" t="s">
        <v>291</v>
      </c>
      <c r="BM1916" s="25" t="s">
        <v>3393</v>
      </c>
    </row>
    <row r="1917" spans="2:65" s="1" customFormat="1" ht="16.5" customHeight="1">
      <c r="B1917" s="41"/>
      <c r="C1917" s="238" t="s">
        <v>3394</v>
      </c>
      <c r="D1917" s="238" t="s">
        <v>302</v>
      </c>
      <c r="E1917" s="239" t="s">
        <v>3395</v>
      </c>
      <c r="F1917" s="240" t="s">
        <v>3396</v>
      </c>
      <c r="G1917" s="241" t="s">
        <v>215</v>
      </c>
      <c r="H1917" s="242">
        <v>1</v>
      </c>
      <c r="I1917" s="243"/>
      <c r="J1917" s="244">
        <f t="shared" si="80"/>
        <v>0</v>
      </c>
      <c r="K1917" s="240" t="s">
        <v>216</v>
      </c>
      <c r="L1917" s="245"/>
      <c r="M1917" s="246" t="s">
        <v>21</v>
      </c>
      <c r="N1917" s="247" t="s">
        <v>42</v>
      </c>
      <c r="O1917" s="42"/>
      <c r="P1917" s="212">
        <f t="shared" si="81"/>
        <v>0</v>
      </c>
      <c r="Q1917" s="212">
        <v>0.017</v>
      </c>
      <c r="R1917" s="212">
        <f t="shared" si="82"/>
        <v>0.017</v>
      </c>
      <c r="S1917" s="212">
        <v>0</v>
      </c>
      <c r="T1917" s="213">
        <f t="shared" si="83"/>
        <v>0</v>
      </c>
      <c r="AR1917" s="25" t="s">
        <v>372</v>
      </c>
      <c r="AT1917" s="25" t="s">
        <v>302</v>
      </c>
      <c r="AU1917" s="25" t="s">
        <v>80</v>
      </c>
      <c r="AY1917" s="25" t="s">
        <v>210</v>
      </c>
      <c r="BE1917" s="214">
        <f t="shared" si="84"/>
        <v>0</v>
      </c>
      <c r="BF1917" s="214">
        <f t="shared" si="85"/>
        <v>0</v>
      </c>
      <c r="BG1917" s="214">
        <f t="shared" si="86"/>
        <v>0</v>
      </c>
      <c r="BH1917" s="214">
        <f t="shared" si="87"/>
        <v>0</v>
      </c>
      <c r="BI1917" s="214">
        <f t="shared" si="88"/>
        <v>0</v>
      </c>
      <c r="BJ1917" s="25" t="s">
        <v>78</v>
      </c>
      <c r="BK1917" s="214">
        <f t="shared" si="89"/>
        <v>0</v>
      </c>
      <c r="BL1917" s="25" t="s">
        <v>291</v>
      </c>
      <c r="BM1917" s="25" t="s">
        <v>3397</v>
      </c>
    </row>
    <row r="1918" spans="2:65" s="1" customFormat="1" ht="16.5" customHeight="1">
      <c r="B1918" s="41"/>
      <c r="C1918" s="203" t="s">
        <v>3398</v>
      </c>
      <c r="D1918" s="203" t="s">
        <v>212</v>
      </c>
      <c r="E1918" s="204" t="s">
        <v>3399</v>
      </c>
      <c r="F1918" s="205" t="s">
        <v>3400</v>
      </c>
      <c r="G1918" s="206" t="s">
        <v>215</v>
      </c>
      <c r="H1918" s="207">
        <v>1</v>
      </c>
      <c r="I1918" s="208"/>
      <c r="J1918" s="209">
        <f t="shared" si="80"/>
        <v>0</v>
      </c>
      <c r="K1918" s="205" t="s">
        <v>216</v>
      </c>
      <c r="L1918" s="61"/>
      <c r="M1918" s="210" t="s">
        <v>21</v>
      </c>
      <c r="N1918" s="211" t="s">
        <v>42</v>
      </c>
      <c r="O1918" s="42"/>
      <c r="P1918" s="212">
        <f t="shared" si="81"/>
        <v>0</v>
      </c>
      <c r="Q1918" s="212">
        <v>0.00047</v>
      </c>
      <c r="R1918" s="212">
        <f t="shared" si="82"/>
        <v>0.00047</v>
      </c>
      <c r="S1918" s="212">
        <v>0</v>
      </c>
      <c r="T1918" s="213">
        <f t="shared" si="83"/>
        <v>0</v>
      </c>
      <c r="AR1918" s="25" t="s">
        <v>291</v>
      </c>
      <c r="AT1918" s="25" t="s">
        <v>212</v>
      </c>
      <c r="AU1918" s="25" t="s">
        <v>80</v>
      </c>
      <c r="AY1918" s="25" t="s">
        <v>210</v>
      </c>
      <c r="BE1918" s="214">
        <f t="shared" si="84"/>
        <v>0</v>
      </c>
      <c r="BF1918" s="214">
        <f t="shared" si="85"/>
        <v>0</v>
      </c>
      <c r="BG1918" s="214">
        <f t="shared" si="86"/>
        <v>0</v>
      </c>
      <c r="BH1918" s="214">
        <f t="shared" si="87"/>
        <v>0</v>
      </c>
      <c r="BI1918" s="214">
        <f t="shared" si="88"/>
        <v>0</v>
      </c>
      <c r="BJ1918" s="25" t="s">
        <v>78</v>
      </c>
      <c r="BK1918" s="214">
        <f t="shared" si="89"/>
        <v>0</v>
      </c>
      <c r="BL1918" s="25" t="s">
        <v>291</v>
      </c>
      <c r="BM1918" s="25" t="s">
        <v>3401</v>
      </c>
    </row>
    <row r="1919" spans="2:65" s="1" customFormat="1" ht="25.5" customHeight="1">
      <c r="B1919" s="41"/>
      <c r="C1919" s="238" t="s">
        <v>3402</v>
      </c>
      <c r="D1919" s="238" t="s">
        <v>302</v>
      </c>
      <c r="E1919" s="239" t="s">
        <v>3403</v>
      </c>
      <c r="F1919" s="240" t="s">
        <v>3404</v>
      </c>
      <c r="G1919" s="241" t="s">
        <v>215</v>
      </c>
      <c r="H1919" s="242">
        <v>1</v>
      </c>
      <c r="I1919" s="243"/>
      <c r="J1919" s="244">
        <f t="shared" si="80"/>
        <v>0</v>
      </c>
      <c r="K1919" s="240" t="s">
        <v>216</v>
      </c>
      <c r="L1919" s="245"/>
      <c r="M1919" s="246" t="s">
        <v>21</v>
      </c>
      <c r="N1919" s="247" t="s">
        <v>42</v>
      </c>
      <c r="O1919" s="42"/>
      <c r="P1919" s="212">
        <f t="shared" si="81"/>
        <v>0</v>
      </c>
      <c r="Q1919" s="212">
        <v>0.018</v>
      </c>
      <c r="R1919" s="212">
        <f t="shared" si="82"/>
        <v>0.018</v>
      </c>
      <c r="S1919" s="212">
        <v>0</v>
      </c>
      <c r="T1919" s="213">
        <f t="shared" si="83"/>
        <v>0</v>
      </c>
      <c r="AR1919" s="25" t="s">
        <v>372</v>
      </c>
      <c r="AT1919" s="25" t="s">
        <v>302</v>
      </c>
      <c r="AU1919" s="25" t="s">
        <v>80</v>
      </c>
      <c r="AY1919" s="25" t="s">
        <v>210</v>
      </c>
      <c r="BE1919" s="214">
        <f t="shared" si="84"/>
        <v>0</v>
      </c>
      <c r="BF1919" s="214">
        <f t="shared" si="85"/>
        <v>0</v>
      </c>
      <c r="BG1919" s="214">
        <f t="shared" si="86"/>
        <v>0</v>
      </c>
      <c r="BH1919" s="214">
        <f t="shared" si="87"/>
        <v>0</v>
      </c>
      <c r="BI1919" s="214">
        <f t="shared" si="88"/>
        <v>0</v>
      </c>
      <c r="BJ1919" s="25" t="s">
        <v>78</v>
      </c>
      <c r="BK1919" s="214">
        <f t="shared" si="89"/>
        <v>0</v>
      </c>
      <c r="BL1919" s="25" t="s">
        <v>291</v>
      </c>
      <c r="BM1919" s="25" t="s">
        <v>3405</v>
      </c>
    </row>
    <row r="1920" spans="2:65" s="1" customFormat="1" ht="16.5" customHeight="1">
      <c r="B1920" s="41"/>
      <c r="C1920" s="203" t="s">
        <v>3406</v>
      </c>
      <c r="D1920" s="203" t="s">
        <v>212</v>
      </c>
      <c r="E1920" s="204" t="s">
        <v>3407</v>
      </c>
      <c r="F1920" s="205" t="s">
        <v>3408</v>
      </c>
      <c r="G1920" s="206" t="s">
        <v>215</v>
      </c>
      <c r="H1920" s="207">
        <v>23</v>
      </c>
      <c r="I1920" s="208"/>
      <c r="J1920" s="209">
        <f t="shared" si="80"/>
        <v>0</v>
      </c>
      <c r="K1920" s="205" t="s">
        <v>216</v>
      </c>
      <c r="L1920" s="61"/>
      <c r="M1920" s="210" t="s">
        <v>21</v>
      </c>
      <c r="N1920" s="211" t="s">
        <v>42</v>
      </c>
      <c r="O1920" s="42"/>
      <c r="P1920" s="212">
        <f t="shared" si="81"/>
        <v>0</v>
      </c>
      <c r="Q1920" s="212">
        <v>0</v>
      </c>
      <c r="R1920" s="212">
        <f t="shared" si="82"/>
        <v>0</v>
      </c>
      <c r="S1920" s="212">
        <v>0.024</v>
      </c>
      <c r="T1920" s="213">
        <f t="shared" si="83"/>
        <v>0.552</v>
      </c>
      <c r="AR1920" s="25" t="s">
        <v>291</v>
      </c>
      <c r="AT1920" s="25" t="s">
        <v>212</v>
      </c>
      <c r="AU1920" s="25" t="s">
        <v>80</v>
      </c>
      <c r="AY1920" s="25" t="s">
        <v>210</v>
      </c>
      <c r="BE1920" s="214">
        <f t="shared" si="84"/>
        <v>0</v>
      </c>
      <c r="BF1920" s="214">
        <f t="shared" si="85"/>
        <v>0</v>
      </c>
      <c r="BG1920" s="214">
        <f t="shared" si="86"/>
        <v>0</v>
      </c>
      <c r="BH1920" s="214">
        <f t="shared" si="87"/>
        <v>0</v>
      </c>
      <c r="BI1920" s="214">
        <f t="shared" si="88"/>
        <v>0</v>
      </c>
      <c r="BJ1920" s="25" t="s">
        <v>78</v>
      </c>
      <c r="BK1920" s="214">
        <f t="shared" si="89"/>
        <v>0</v>
      </c>
      <c r="BL1920" s="25" t="s">
        <v>291</v>
      </c>
      <c r="BM1920" s="25" t="s">
        <v>3409</v>
      </c>
    </row>
    <row r="1921" spans="2:51" s="12" customFormat="1" ht="13.5">
      <c r="B1921" s="215"/>
      <c r="C1921" s="216"/>
      <c r="D1921" s="217" t="s">
        <v>219</v>
      </c>
      <c r="E1921" s="218" t="s">
        <v>21</v>
      </c>
      <c r="F1921" s="219" t="s">
        <v>3347</v>
      </c>
      <c r="G1921" s="216"/>
      <c r="H1921" s="220">
        <v>9</v>
      </c>
      <c r="I1921" s="221"/>
      <c r="J1921" s="216"/>
      <c r="K1921" s="216"/>
      <c r="L1921" s="222"/>
      <c r="M1921" s="223"/>
      <c r="N1921" s="224"/>
      <c r="O1921" s="224"/>
      <c r="P1921" s="224"/>
      <c r="Q1921" s="224"/>
      <c r="R1921" s="224"/>
      <c r="S1921" s="224"/>
      <c r="T1921" s="225"/>
      <c r="AT1921" s="226" t="s">
        <v>219</v>
      </c>
      <c r="AU1921" s="226" t="s">
        <v>80</v>
      </c>
      <c r="AV1921" s="12" t="s">
        <v>80</v>
      </c>
      <c r="AW1921" s="12" t="s">
        <v>35</v>
      </c>
      <c r="AX1921" s="12" t="s">
        <v>71</v>
      </c>
      <c r="AY1921" s="226" t="s">
        <v>210</v>
      </c>
    </row>
    <row r="1922" spans="2:51" s="12" customFormat="1" ht="13.5">
      <c r="B1922" s="215"/>
      <c r="C1922" s="216"/>
      <c r="D1922" s="217" t="s">
        <v>219</v>
      </c>
      <c r="E1922" s="218" t="s">
        <v>21</v>
      </c>
      <c r="F1922" s="219" t="s">
        <v>3410</v>
      </c>
      <c r="G1922" s="216"/>
      <c r="H1922" s="220">
        <v>4</v>
      </c>
      <c r="I1922" s="221"/>
      <c r="J1922" s="216"/>
      <c r="K1922" s="216"/>
      <c r="L1922" s="222"/>
      <c r="M1922" s="223"/>
      <c r="N1922" s="224"/>
      <c r="O1922" s="224"/>
      <c r="P1922" s="224"/>
      <c r="Q1922" s="224"/>
      <c r="R1922" s="224"/>
      <c r="S1922" s="224"/>
      <c r="T1922" s="225"/>
      <c r="AT1922" s="226" t="s">
        <v>219</v>
      </c>
      <c r="AU1922" s="226" t="s">
        <v>80</v>
      </c>
      <c r="AV1922" s="12" t="s">
        <v>80</v>
      </c>
      <c r="AW1922" s="12" t="s">
        <v>35</v>
      </c>
      <c r="AX1922" s="12" t="s">
        <v>71</v>
      </c>
      <c r="AY1922" s="226" t="s">
        <v>210</v>
      </c>
    </row>
    <row r="1923" spans="2:51" s="12" customFormat="1" ht="13.5">
      <c r="B1923" s="215"/>
      <c r="C1923" s="216"/>
      <c r="D1923" s="217" t="s">
        <v>219</v>
      </c>
      <c r="E1923" s="218" t="s">
        <v>21</v>
      </c>
      <c r="F1923" s="219" t="s">
        <v>3411</v>
      </c>
      <c r="G1923" s="216"/>
      <c r="H1923" s="220">
        <v>10</v>
      </c>
      <c r="I1923" s="221"/>
      <c r="J1923" s="216"/>
      <c r="K1923" s="216"/>
      <c r="L1923" s="222"/>
      <c r="M1923" s="223"/>
      <c r="N1923" s="224"/>
      <c r="O1923" s="224"/>
      <c r="P1923" s="224"/>
      <c r="Q1923" s="224"/>
      <c r="R1923" s="224"/>
      <c r="S1923" s="224"/>
      <c r="T1923" s="225"/>
      <c r="AT1923" s="226" t="s">
        <v>219</v>
      </c>
      <c r="AU1923" s="226" t="s">
        <v>80</v>
      </c>
      <c r="AV1923" s="12" t="s">
        <v>80</v>
      </c>
      <c r="AW1923" s="12" t="s">
        <v>35</v>
      </c>
      <c r="AX1923" s="12" t="s">
        <v>71</v>
      </c>
      <c r="AY1923" s="226" t="s">
        <v>210</v>
      </c>
    </row>
    <row r="1924" spans="2:51" s="13" customFormat="1" ht="13.5">
      <c r="B1924" s="227"/>
      <c r="C1924" s="228"/>
      <c r="D1924" s="217" t="s">
        <v>219</v>
      </c>
      <c r="E1924" s="229" t="s">
        <v>21</v>
      </c>
      <c r="F1924" s="230" t="s">
        <v>240</v>
      </c>
      <c r="G1924" s="228"/>
      <c r="H1924" s="231">
        <v>23</v>
      </c>
      <c r="I1924" s="232"/>
      <c r="J1924" s="228"/>
      <c r="K1924" s="228"/>
      <c r="L1924" s="233"/>
      <c r="M1924" s="234"/>
      <c r="N1924" s="235"/>
      <c r="O1924" s="235"/>
      <c r="P1924" s="235"/>
      <c r="Q1924" s="235"/>
      <c r="R1924" s="235"/>
      <c r="S1924" s="235"/>
      <c r="T1924" s="236"/>
      <c r="AT1924" s="237" t="s">
        <v>219</v>
      </c>
      <c r="AU1924" s="237" t="s">
        <v>80</v>
      </c>
      <c r="AV1924" s="13" t="s">
        <v>217</v>
      </c>
      <c r="AW1924" s="13" t="s">
        <v>35</v>
      </c>
      <c r="AX1924" s="13" t="s">
        <v>78</v>
      </c>
      <c r="AY1924" s="237" t="s">
        <v>210</v>
      </c>
    </row>
    <row r="1925" spans="2:65" s="1" customFormat="1" ht="25.5" customHeight="1">
      <c r="B1925" s="41"/>
      <c r="C1925" s="203" t="s">
        <v>3412</v>
      </c>
      <c r="D1925" s="203" t="s">
        <v>212</v>
      </c>
      <c r="E1925" s="204" t="s">
        <v>3413</v>
      </c>
      <c r="F1925" s="205" t="s">
        <v>3414</v>
      </c>
      <c r="G1925" s="206" t="s">
        <v>215</v>
      </c>
      <c r="H1925" s="207">
        <v>14</v>
      </c>
      <c r="I1925" s="208"/>
      <c r="J1925" s="209">
        <f>ROUND(I1925*H1925,2)</f>
        <v>0</v>
      </c>
      <c r="K1925" s="205" t="s">
        <v>216</v>
      </c>
      <c r="L1925" s="61"/>
      <c r="M1925" s="210" t="s">
        <v>21</v>
      </c>
      <c r="N1925" s="211" t="s">
        <v>42</v>
      </c>
      <c r="O1925" s="42"/>
      <c r="P1925" s="212">
        <f>O1925*H1925</f>
        <v>0</v>
      </c>
      <c r="Q1925" s="212">
        <v>0</v>
      </c>
      <c r="R1925" s="212">
        <f>Q1925*H1925</f>
        <v>0</v>
      </c>
      <c r="S1925" s="212">
        <v>0</v>
      </c>
      <c r="T1925" s="213">
        <f>S1925*H1925</f>
        <v>0</v>
      </c>
      <c r="AR1925" s="25" t="s">
        <v>291</v>
      </c>
      <c r="AT1925" s="25" t="s">
        <v>212</v>
      </c>
      <c r="AU1925" s="25" t="s">
        <v>80</v>
      </c>
      <c r="AY1925" s="25" t="s">
        <v>210</v>
      </c>
      <c r="BE1925" s="214">
        <f>IF(N1925="základní",J1925,0)</f>
        <v>0</v>
      </c>
      <c r="BF1925" s="214">
        <f>IF(N1925="snížená",J1925,0)</f>
        <v>0</v>
      </c>
      <c r="BG1925" s="214">
        <f>IF(N1925="zákl. přenesená",J1925,0)</f>
        <v>0</v>
      </c>
      <c r="BH1925" s="214">
        <f>IF(N1925="sníž. přenesená",J1925,0)</f>
        <v>0</v>
      </c>
      <c r="BI1925" s="214">
        <f>IF(N1925="nulová",J1925,0)</f>
        <v>0</v>
      </c>
      <c r="BJ1925" s="25" t="s">
        <v>78</v>
      </c>
      <c r="BK1925" s="214">
        <f>ROUND(I1925*H1925,2)</f>
        <v>0</v>
      </c>
      <c r="BL1925" s="25" t="s">
        <v>291</v>
      </c>
      <c r="BM1925" s="25" t="s">
        <v>3415</v>
      </c>
    </row>
    <row r="1926" spans="2:51" s="12" customFormat="1" ht="13.5">
      <c r="B1926" s="215"/>
      <c r="C1926" s="216"/>
      <c r="D1926" s="217" t="s">
        <v>219</v>
      </c>
      <c r="E1926" s="218" t="s">
        <v>21</v>
      </c>
      <c r="F1926" s="219" t="s">
        <v>3416</v>
      </c>
      <c r="G1926" s="216"/>
      <c r="H1926" s="220">
        <v>13</v>
      </c>
      <c r="I1926" s="221"/>
      <c r="J1926" s="216"/>
      <c r="K1926" s="216"/>
      <c r="L1926" s="222"/>
      <c r="M1926" s="223"/>
      <c r="N1926" s="224"/>
      <c r="O1926" s="224"/>
      <c r="P1926" s="224"/>
      <c r="Q1926" s="224"/>
      <c r="R1926" s="224"/>
      <c r="S1926" s="224"/>
      <c r="T1926" s="225"/>
      <c r="AT1926" s="226" t="s">
        <v>219</v>
      </c>
      <c r="AU1926" s="226" t="s">
        <v>80</v>
      </c>
      <c r="AV1926" s="12" t="s">
        <v>80</v>
      </c>
      <c r="AW1926" s="12" t="s">
        <v>35</v>
      </c>
      <c r="AX1926" s="12" t="s">
        <v>71</v>
      </c>
      <c r="AY1926" s="226" t="s">
        <v>210</v>
      </c>
    </row>
    <row r="1927" spans="2:51" s="12" customFormat="1" ht="13.5">
      <c r="B1927" s="215"/>
      <c r="C1927" s="216"/>
      <c r="D1927" s="217" t="s">
        <v>219</v>
      </c>
      <c r="E1927" s="218" t="s">
        <v>21</v>
      </c>
      <c r="F1927" s="219" t="s">
        <v>1364</v>
      </c>
      <c r="G1927" s="216"/>
      <c r="H1927" s="220">
        <v>1</v>
      </c>
      <c r="I1927" s="221"/>
      <c r="J1927" s="216"/>
      <c r="K1927" s="216"/>
      <c r="L1927" s="222"/>
      <c r="M1927" s="223"/>
      <c r="N1927" s="224"/>
      <c r="O1927" s="224"/>
      <c r="P1927" s="224"/>
      <c r="Q1927" s="224"/>
      <c r="R1927" s="224"/>
      <c r="S1927" s="224"/>
      <c r="T1927" s="225"/>
      <c r="AT1927" s="226" t="s">
        <v>219</v>
      </c>
      <c r="AU1927" s="226" t="s">
        <v>80</v>
      </c>
      <c r="AV1927" s="12" t="s">
        <v>80</v>
      </c>
      <c r="AW1927" s="12" t="s">
        <v>35</v>
      </c>
      <c r="AX1927" s="12" t="s">
        <v>71</v>
      </c>
      <c r="AY1927" s="226" t="s">
        <v>210</v>
      </c>
    </row>
    <row r="1928" spans="2:51" s="13" customFormat="1" ht="13.5">
      <c r="B1928" s="227"/>
      <c r="C1928" s="228"/>
      <c r="D1928" s="217" t="s">
        <v>219</v>
      </c>
      <c r="E1928" s="229" t="s">
        <v>21</v>
      </c>
      <c r="F1928" s="230" t="s">
        <v>240</v>
      </c>
      <c r="G1928" s="228"/>
      <c r="H1928" s="231">
        <v>14</v>
      </c>
      <c r="I1928" s="232"/>
      <c r="J1928" s="228"/>
      <c r="K1928" s="228"/>
      <c r="L1928" s="233"/>
      <c r="M1928" s="234"/>
      <c r="N1928" s="235"/>
      <c r="O1928" s="235"/>
      <c r="P1928" s="235"/>
      <c r="Q1928" s="235"/>
      <c r="R1928" s="235"/>
      <c r="S1928" s="235"/>
      <c r="T1928" s="236"/>
      <c r="AT1928" s="237" t="s">
        <v>219</v>
      </c>
      <c r="AU1928" s="237" t="s">
        <v>80</v>
      </c>
      <c r="AV1928" s="13" t="s">
        <v>217</v>
      </c>
      <c r="AW1928" s="13" t="s">
        <v>35</v>
      </c>
      <c r="AX1928" s="13" t="s">
        <v>78</v>
      </c>
      <c r="AY1928" s="237" t="s">
        <v>210</v>
      </c>
    </row>
    <row r="1929" spans="2:65" s="1" customFormat="1" ht="16.5" customHeight="1">
      <c r="B1929" s="41"/>
      <c r="C1929" s="238" t="s">
        <v>3417</v>
      </c>
      <c r="D1929" s="238" t="s">
        <v>302</v>
      </c>
      <c r="E1929" s="239" t="s">
        <v>3418</v>
      </c>
      <c r="F1929" s="240" t="s">
        <v>3419</v>
      </c>
      <c r="G1929" s="241" t="s">
        <v>345</v>
      </c>
      <c r="H1929" s="242">
        <v>0.919</v>
      </c>
      <c r="I1929" s="243"/>
      <c r="J1929" s="244">
        <f>ROUND(I1929*H1929,2)</f>
        <v>0</v>
      </c>
      <c r="K1929" s="240" t="s">
        <v>21</v>
      </c>
      <c r="L1929" s="245"/>
      <c r="M1929" s="246" t="s">
        <v>21</v>
      </c>
      <c r="N1929" s="247" t="s">
        <v>42</v>
      </c>
      <c r="O1929" s="42"/>
      <c r="P1929" s="212">
        <f>O1929*H1929</f>
        <v>0</v>
      </c>
      <c r="Q1929" s="212">
        <v>0.004</v>
      </c>
      <c r="R1929" s="212">
        <f>Q1929*H1929</f>
        <v>0.0036760000000000004</v>
      </c>
      <c r="S1929" s="212">
        <v>0</v>
      </c>
      <c r="T1929" s="213">
        <f>S1929*H1929</f>
        <v>0</v>
      </c>
      <c r="AR1929" s="25" t="s">
        <v>372</v>
      </c>
      <c r="AT1929" s="25" t="s">
        <v>302</v>
      </c>
      <c r="AU1929" s="25" t="s">
        <v>80</v>
      </c>
      <c r="AY1929" s="25" t="s">
        <v>210</v>
      </c>
      <c r="BE1929" s="214">
        <f>IF(N1929="základní",J1929,0)</f>
        <v>0</v>
      </c>
      <c r="BF1929" s="214">
        <f>IF(N1929="snížená",J1929,0)</f>
        <v>0</v>
      </c>
      <c r="BG1929" s="214">
        <f>IF(N1929="zákl. přenesená",J1929,0)</f>
        <v>0</v>
      </c>
      <c r="BH1929" s="214">
        <f>IF(N1929="sníž. přenesená",J1929,0)</f>
        <v>0</v>
      </c>
      <c r="BI1929" s="214">
        <f>IF(N1929="nulová",J1929,0)</f>
        <v>0</v>
      </c>
      <c r="BJ1929" s="25" t="s">
        <v>78</v>
      </c>
      <c r="BK1929" s="214">
        <f>ROUND(I1929*H1929,2)</f>
        <v>0</v>
      </c>
      <c r="BL1929" s="25" t="s">
        <v>291</v>
      </c>
      <c r="BM1929" s="25" t="s">
        <v>3420</v>
      </c>
    </row>
    <row r="1930" spans="2:51" s="12" customFormat="1" ht="13.5">
      <c r="B1930" s="215"/>
      <c r="C1930" s="216"/>
      <c r="D1930" s="217" t="s">
        <v>219</v>
      </c>
      <c r="E1930" s="218" t="s">
        <v>21</v>
      </c>
      <c r="F1930" s="219" t="s">
        <v>3421</v>
      </c>
      <c r="G1930" s="216"/>
      <c r="H1930" s="220">
        <v>0.919</v>
      </c>
      <c r="I1930" s="221"/>
      <c r="J1930" s="216"/>
      <c r="K1930" s="216"/>
      <c r="L1930" s="222"/>
      <c r="M1930" s="223"/>
      <c r="N1930" s="224"/>
      <c r="O1930" s="224"/>
      <c r="P1930" s="224"/>
      <c r="Q1930" s="224"/>
      <c r="R1930" s="224"/>
      <c r="S1930" s="224"/>
      <c r="T1930" s="225"/>
      <c r="AT1930" s="226" t="s">
        <v>219</v>
      </c>
      <c r="AU1930" s="226" t="s">
        <v>80</v>
      </c>
      <c r="AV1930" s="12" t="s">
        <v>80</v>
      </c>
      <c r="AW1930" s="12" t="s">
        <v>35</v>
      </c>
      <c r="AX1930" s="12" t="s">
        <v>71</v>
      </c>
      <c r="AY1930" s="226" t="s">
        <v>210</v>
      </c>
    </row>
    <row r="1931" spans="2:51" s="13" customFormat="1" ht="13.5">
      <c r="B1931" s="227"/>
      <c r="C1931" s="228"/>
      <c r="D1931" s="217" t="s">
        <v>219</v>
      </c>
      <c r="E1931" s="229" t="s">
        <v>21</v>
      </c>
      <c r="F1931" s="230" t="s">
        <v>240</v>
      </c>
      <c r="G1931" s="228"/>
      <c r="H1931" s="231">
        <v>0.919</v>
      </c>
      <c r="I1931" s="232"/>
      <c r="J1931" s="228"/>
      <c r="K1931" s="228"/>
      <c r="L1931" s="233"/>
      <c r="M1931" s="234"/>
      <c r="N1931" s="235"/>
      <c r="O1931" s="235"/>
      <c r="P1931" s="235"/>
      <c r="Q1931" s="235"/>
      <c r="R1931" s="235"/>
      <c r="S1931" s="235"/>
      <c r="T1931" s="236"/>
      <c r="AT1931" s="237" t="s">
        <v>219</v>
      </c>
      <c r="AU1931" s="237" t="s">
        <v>80</v>
      </c>
      <c r="AV1931" s="13" t="s">
        <v>217</v>
      </c>
      <c r="AW1931" s="13" t="s">
        <v>35</v>
      </c>
      <c r="AX1931" s="13" t="s">
        <v>78</v>
      </c>
      <c r="AY1931" s="237" t="s">
        <v>210</v>
      </c>
    </row>
    <row r="1932" spans="2:65" s="1" customFormat="1" ht="16.5" customHeight="1">
      <c r="B1932" s="41"/>
      <c r="C1932" s="238" t="s">
        <v>3422</v>
      </c>
      <c r="D1932" s="238" t="s">
        <v>302</v>
      </c>
      <c r="E1932" s="239" t="s">
        <v>3423</v>
      </c>
      <c r="F1932" s="240" t="s">
        <v>3424</v>
      </c>
      <c r="G1932" s="241" t="s">
        <v>345</v>
      </c>
      <c r="H1932" s="242">
        <v>11.513</v>
      </c>
      <c r="I1932" s="243"/>
      <c r="J1932" s="244">
        <f>ROUND(I1932*H1932,2)</f>
        <v>0</v>
      </c>
      <c r="K1932" s="240" t="s">
        <v>21</v>
      </c>
      <c r="L1932" s="245"/>
      <c r="M1932" s="246" t="s">
        <v>21</v>
      </c>
      <c r="N1932" s="247" t="s">
        <v>42</v>
      </c>
      <c r="O1932" s="42"/>
      <c r="P1932" s="212">
        <f>O1932*H1932</f>
        <v>0</v>
      </c>
      <c r="Q1932" s="212">
        <v>0.007</v>
      </c>
      <c r="R1932" s="212">
        <f>Q1932*H1932</f>
        <v>0.080591</v>
      </c>
      <c r="S1932" s="212">
        <v>0</v>
      </c>
      <c r="T1932" s="213">
        <f>S1932*H1932</f>
        <v>0</v>
      </c>
      <c r="AR1932" s="25" t="s">
        <v>372</v>
      </c>
      <c r="AT1932" s="25" t="s">
        <v>302</v>
      </c>
      <c r="AU1932" s="25" t="s">
        <v>80</v>
      </c>
      <c r="AY1932" s="25" t="s">
        <v>210</v>
      </c>
      <c r="BE1932" s="214">
        <f>IF(N1932="základní",J1932,0)</f>
        <v>0</v>
      </c>
      <c r="BF1932" s="214">
        <f>IF(N1932="snížená",J1932,0)</f>
        <v>0</v>
      </c>
      <c r="BG1932" s="214">
        <f>IF(N1932="zákl. přenesená",J1932,0)</f>
        <v>0</v>
      </c>
      <c r="BH1932" s="214">
        <f>IF(N1932="sníž. přenesená",J1932,0)</f>
        <v>0</v>
      </c>
      <c r="BI1932" s="214">
        <f>IF(N1932="nulová",J1932,0)</f>
        <v>0</v>
      </c>
      <c r="BJ1932" s="25" t="s">
        <v>78</v>
      </c>
      <c r="BK1932" s="214">
        <f>ROUND(I1932*H1932,2)</f>
        <v>0</v>
      </c>
      <c r="BL1932" s="25" t="s">
        <v>291</v>
      </c>
      <c r="BM1932" s="25" t="s">
        <v>3425</v>
      </c>
    </row>
    <row r="1933" spans="2:51" s="12" customFormat="1" ht="13.5">
      <c r="B1933" s="215"/>
      <c r="C1933" s="216"/>
      <c r="D1933" s="217" t="s">
        <v>219</v>
      </c>
      <c r="E1933" s="218" t="s">
        <v>21</v>
      </c>
      <c r="F1933" s="219" t="s">
        <v>3426</v>
      </c>
      <c r="G1933" s="216"/>
      <c r="H1933" s="220">
        <v>11.513</v>
      </c>
      <c r="I1933" s="221"/>
      <c r="J1933" s="216"/>
      <c r="K1933" s="216"/>
      <c r="L1933" s="222"/>
      <c r="M1933" s="223"/>
      <c r="N1933" s="224"/>
      <c r="O1933" s="224"/>
      <c r="P1933" s="224"/>
      <c r="Q1933" s="224"/>
      <c r="R1933" s="224"/>
      <c r="S1933" s="224"/>
      <c r="T1933" s="225"/>
      <c r="AT1933" s="226" t="s">
        <v>219</v>
      </c>
      <c r="AU1933" s="226" t="s">
        <v>80</v>
      </c>
      <c r="AV1933" s="12" t="s">
        <v>80</v>
      </c>
      <c r="AW1933" s="12" t="s">
        <v>35</v>
      </c>
      <c r="AX1933" s="12" t="s">
        <v>78</v>
      </c>
      <c r="AY1933" s="226" t="s">
        <v>210</v>
      </c>
    </row>
    <row r="1934" spans="2:65" s="1" customFormat="1" ht="16.5" customHeight="1">
      <c r="B1934" s="41"/>
      <c r="C1934" s="238" t="s">
        <v>3427</v>
      </c>
      <c r="D1934" s="238" t="s">
        <v>302</v>
      </c>
      <c r="E1934" s="239" t="s">
        <v>3428</v>
      </c>
      <c r="F1934" s="240" t="s">
        <v>3429</v>
      </c>
      <c r="G1934" s="241" t="s">
        <v>215</v>
      </c>
      <c r="H1934" s="242">
        <v>28</v>
      </c>
      <c r="I1934" s="243"/>
      <c r="J1934" s="244">
        <f>ROUND(I1934*H1934,2)</f>
        <v>0</v>
      </c>
      <c r="K1934" s="240" t="s">
        <v>762</v>
      </c>
      <c r="L1934" s="245"/>
      <c r="M1934" s="246" t="s">
        <v>21</v>
      </c>
      <c r="N1934" s="247" t="s">
        <v>42</v>
      </c>
      <c r="O1934" s="42"/>
      <c r="P1934" s="212">
        <f>O1934*H1934</f>
        <v>0</v>
      </c>
      <c r="Q1934" s="212">
        <v>6E-05</v>
      </c>
      <c r="R1934" s="212">
        <f>Q1934*H1934</f>
        <v>0.00168</v>
      </c>
      <c r="S1934" s="212">
        <v>0</v>
      </c>
      <c r="T1934" s="213">
        <f>S1934*H1934</f>
        <v>0</v>
      </c>
      <c r="AR1934" s="25" t="s">
        <v>372</v>
      </c>
      <c r="AT1934" s="25" t="s">
        <v>302</v>
      </c>
      <c r="AU1934" s="25" t="s">
        <v>80</v>
      </c>
      <c r="AY1934" s="25" t="s">
        <v>210</v>
      </c>
      <c r="BE1934" s="214">
        <f>IF(N1934="základní",J1934,0)</f>
        <v>0</v>
      </c>
      <c r="BF1934" s="214">
        <f>IF(N1934="snížená",J1934,0)</f>
        <v>0</v>
      </c>
      <c r="BG1934" s="214">
        <f>IF(N1934="zákl. přenesená",J1934,0)</f>
        <v>0</v>
      </c>
      <c r="BH1934" s="214">
        <f>IF(N1934="sníž. přenesená",J1934,0)</f>
        <v>0</v>
      </c>
      <c r="BI1934" s="214">
        <f>IF(N1934="nulová",J1934,0)</f>
        <v>0</v>
      </c>
      <c r="BJ1934" s="25" t="s">
        <v>78</v>
      </c>
      <c r="BK1934" s="214">
        <f>ROUND(I1934*H1934,2)</f>
        <v>0</v>
      </c>
      <c r="BL1934" s="25" t="s">
        <v>291</v>
      </c>
      <c r="BM1934" s="25" t="s">
        <v>3430</v>
      </c>
    </row>
    <row r="1935" spans="2:65" s="1" customFormat="1" ht="25.5" customHeight="1">
      <c r="B1935" s="41"/>
      <c r="C1935" s="203" t="s">
        <v>3431</v>
      </c>
      <c r="D1935" s="203" t="s">
        <v>212</v>
      </c>
      <c r="E1935" s="204" t="s">
        <v>3432</v>
      </c>
      <c r="F1935" s="205" t="s">
        <v>3433</v>
      </c>
      <c r="G1935" s="206" t="s">
        <v>215</v>
      </c>
      <c r="H1935" s="207">
        <v>7</v>
      </c>
      <c r="I1935" s="208"/>
      <c r="J1935" s="209">
        <f>ROUND(I1935*H1935,2)</f>
        <v>0</v>
      </c>
      <c r="K1935" s="205" t="s">
        <v>216</v>
      </c>
      <c r="L1935" s="61"/>
      <c r="M1935" s="210" t="s">
        <v>21</v>
      </c>
      <c r="N1935" s="211" t="s">
        <v>42</v>
      </c>
      <c r="O1935" s="42"/>
      <c r="P1935" s="212">
        <f>O1935*H1935</f>
        <v>0</v>
      </c>
      <c r="Q1935" s="212">
        <v>0</v>
      </c>
      <c r="R1935" s="212">
        <f>Q1935*H1935</f>
        <v>0</v>
      </c>
      <c r="S1935" s="212">
        <v>0</v>
      </c>
      <c r="T1935" s="213">
        <f>S1935*H1935</f>
        <v>0</v>
      </c>
      <c r="AR1935" s="25" t="s">
        <v>291</v>
      </c>
      <c r="AT1935" s="25" t="s">
        <v>212</v>
      </c>
      <c r="AU1935" s="25" t="s">
        <v>80</v>
      </c>
      <c r="AY1935" s="25" t="s">
        <v>210</v>
      </c>
      <c r="BE1935" s="214">
        <f>IF(N1935="základní",J1935,0)</f>
        <v>0</v>
      </c>
      <c r="BF1935" s="214">
        <f>IF(N1935="snížená",J1935,0)</f>
        <v>0</v>
      </c>
      <c r="BG1935" s="214">
        <f>IF(N1935="zákl. přenesená",J1935,0)</f>
        <v>0</v>
      </c>
      <c r="BH1935" s="214">
        <f>IF(N1935="sníž. přenesená",J1935,0)</f>
        <v>0</v>
      </c>
      <c r="BI1935" s="214">
        <f>IF(N1935="nulová",J1935,0)</f>
        <v>0</v>
      </c>
      <c r="BJ1935" s="25" t="s">
        <v>78</v>
      </c>
      <c r="BK1935" s="214">
        <f>ROUND(I1935*H1935,2)</f>
        <v>0</v>
      </c>
      <c r="BL1935" s="25" t="s">
        <v>291</v>
      </c>
      <c r="BM1935" s="25" t="s">
        <v>3434</v>
      </c>
    </row>
    <row r="1936" spans="2:51" s="12" customFormat="1" ht="13.5">
      <c r="B1936" s="215"/>
      <c r="C1936" s="216"/>
      <c r="D1936" s="217" t="s">
        <v>219</v>
      </c>
      <c r="E1936" s="218" t="s">
        <v>21</v>
      </c>
      <c r="F1936" s="219" t="s">
        <v>1375</v>
      </c>
      <c r="G1936" s="216"/>
      <c r="H1936" s="220">
        <v>1</v>
      </c>
      <c r="I1936" s="221"/>
      <c r="J1936" s="216"/>
      <c r="K1936" s="216"/>
      <c r="L1936" s="222"/>
      <c r="M1936" s="223"/>
      <c r="N1936" s="224"/>
      <c r="O1936" s="224"/>
      <c r="P1936" s="224"/>
      <c r="Q1936" s="224"/>
      <c r="R1936" s="224"/>
      <c r="S1936" s="224"/>
      <c r="T1936" s="225"/>
      <c r="AT1936" s="226" t="s">
        <v>219</v>
      </c>
      <c r="AU1936" s="226" t="s">
        <v>80</v>
      </c>
      <c r="AV1936" s="12" t="s">
        <v>80</v>
      </c>
      <c r="AW1936" s="12" t="s">
        <v>35</v>
      </c>
      <c r="AX1936" s="12" t="s">
        <v>71</v>
      </c>
      <c r="AY1936" s="226" t="s">
        <v>210</v>
      </c>
    </row>
    <row r="1937" spans="2:51" s="12" customFormat="1" ht="13.5">
      <c r="B1937" s="215"/>
      <c r="C1937" s="216"/>
      <c r="D1937" s="217" t="s">
        <v>219</v>
      </c>
      <c r="E1937" s="218" t="s">
        <v>21</v>
      </c>
      <c r="F1937" s="219" t="s">
        <v>3435</v>
      </c>
      <c r="G1937" s="216"/>
      <c r="H1937" s="220">
        <v>6</v>
      </c>
      <c r="I1937" s="221"/>
      <c r="J1937" s="216"/>
      <c r="K1937" s="216"/>
      <c r="L1937" s="222"/>
      <c r="M1937" s="223"/>
      <c r="N1937" s="224"/>
      <c r="O1937" s="224"/>
      <c r="P1937" s="224"/>
      <c r="Q1937" s="224"/>
      <c r="R1937" s="224"/>
      <c r="S1937" s="224"/>
      <c r="T1937" s="225"/>
      <c r="AT1937" s="226" t="s">
        <v>219</v>
      </c>
      <c r="AU1937" s="226" t="s">
        <v>80</v>
      </c>
      <c r="AV1937" s="12" t="s">
        <v>80</v>
      </c>
      <c r="AW1937" s="12" t="s">
        <v>35</v>
      </c>
      <c r="AX1937" s="12" t="s">
        <v>71</v>
      </c>
      <c r="AY1937" s="226" t="s">
        <v>210</v>
      </c>
    </row>
    <row r="1938" spans="2:51" s="13" customFormat="1" ht="13.5">
      <c r="B1938" s="227"/>
      <c r="C1938" s="228"/>
      <c r="D1938" s="217" t="s">
        <v>219</v>
      </c>
      <c r="E1938" s="229" t="s">
        <v>21</v>
      </c>
      <c r="F1938" s="230" t="s">
        <v>240</v>
      </c>
      <c r="G1938" s="228"/>
      <c r="H1938" s="231">
        <v>7</v>
      </c>
      <c r="I1938" s="232"/>
      <c r="J1938" s="228"/>
      <c r="K1938" s="228"/>
      <c r="L1938" s="233"/>
      <c r="M1938" s="234"/>
      <c r="N1938" s="235"/>
      <c r="O1938" s="235"/>
      <c r="P1938" s="235"/>
      <c r="Q1938" s="235"/>
      <c r="R1938" s="235"/>
      <c r="S1938" s="235"/>
      <c r="T1938" s="236"/>
      <c r="AT1938" s="237" t="s">
        <v>219</v>
      </c>
      <c r="AU1938" s="237" t="s">
        <v>80</v>
      </c>
      <c r="AV1938" s="13" t="s">
        <v>217</v>
      </c>
      <c r="AW1938" s="13" t="s">
        <v>35</v>
      </c>
      <c r="AX1938" s="13" t="s">
        <v>78</v>
      </c>
      <c r="AY1938" s="237" t="s">
        <v>210</v>
      </c>
    </row>
    <row r="1939" spans="2:65" s="1" customFormat="1" ht="16.5" customHeight="1">
      <c r="B1939" s="41"/>
      <c r="C1939" s="238" t="s">
        <v>3436</v>
      </c>
      <c r="D1939" s="238" t="s">
        <v>302</v>
      </c>
      <c r="E1939" s="239" t="s">
        <v>3418</v>
      </c>
      <c r="F1939" s="240" t="s">
        <v>3419</v>
      </c>
      <c r="G1939" s="241" t="s">
        <v>345</v>
      </c>
      <c r="H1939" s="242">
        <v>4.541</v>
      </c>
      <c r="I1939" s="243"/>
      <c r="J1939" s="244">
        <f>ROUND(I1939*H1939,2)</f>
        <v>0</v>
      </c>
      <c r="K1939" s="240" t="s">
        <v>21</v>
      </c>
      <c r="L1939" s="245"/>
      <c r="M1939" s="246" t="s">
        <v>21</v>
      </c>
      <c r="N1939" s="247" t="s">
        <v>42</v>
      </c>
      <c r="O1939" s="42"/>
      <c r="P1939" s="212">
        <f>O1939*H1939</f>
        <v>0</v>
      </c>
      <c r="Q1939" s="212">
        <v>0.004</v>
      </c>
      <c r="R1939" s="212">
        <f>Q1939*H1939</f>
        <v>0.018164000000000003</v>
      </c>
      <c r="S1939" s="212">
        <v>0</v>
      </c>
      <c r="T1939" s="213">
        <f>S1939*H1939</f>
        <v>0</v>
      </c>
      <c r="AR1939" s="25" t="s">
        <v>372</v>
      </c>
      <c r="AT1939" s="25" t="s">
        <v>302</v>
      </c>
      <c r="AU1939" s="25" t="s">
        <v>80</v>
      </c>
      <c r="AY1939" s="25" t="s">
        <v>210</v>
      </c>
      <c r="BE1939" s="214">
        <f>IF(N1939="základní",J1939,0)</f>
        <v>0</v>
      </c>
      <c r="BF1939" s="214">
        <f>IF(N1939="snížená",J1939,0)</f>
        <v>0</v>
      </c>
      <c r="BG1939" s="214">
        <f>IF(N1939="zákl. přenesená",J1939,0)</f>
        <v>0</v>
      </c>
      <c r="BH1939" s="214">
        <f>IF(N1939="sníž. přenesená",J1939,0)</f>
        <v>0</v>
      </c>
      <c r="BI1939" s="214">
        <f>IF(N1939="nulová",J1939,0)</f>
        <v>0</v>
      </c>
      <c r="BJ1939" s="25" t="s">
        <v>78</v>
      </c>
      <c r="BK1939" s="214">
        <f>ROUND(I1939*H1939,2)</f>
        <v>0</v>
      </c>
      <c r="BL1939" s="25" t="s">
        <v>291</v>
      </c>
      <c r="BM1939" s="25" t="s">
        <v>3437</v>
      </c>
    </row>
    <row r="1940" spans="2:51" s="12" customFormat="1" ht="13.5">
      <c r="B1940" s="215"/>
      <c r="C1940" s="216"/>
      <c r="D1940" s="217" t="s">
        <v>219</v>
      </c>
      <c r="E1940" s="218" t="s">
        <v>21</v>
      </c>
      <c r="F1940" s="219" t="s">
        <v>3438</v>
      </c>
      <c r="G1940" s="216"/>
      <c r="H1940" s="220">
        <v>1.26</v>
      </c>
      <c r="I1940" s="221"/>
      <c r="J1940" s="216"/>
      <c r="K1940" s="216"/>
      <c r="L1940" s="222"/>
      <c r="M1940" s="223"/>
      <c r="N1940" s="224"/>
      <c r="O1940" s="224"/>
      <c r="P1940" s="224"/>
      <c r="Q1940" s="224"/>
      <c r="R1940" s="224"/>
      <c r="S1940" s="224"/>
      <c r="T1940" s="225"/>
      <c r="AT1940" s="226" t="s">
        <v>219</v>
      </c>
      <c r="AU1940" s="226" t="s">
        <v>80</v>
      </c>
      <c r="AV1940" s="12" t="s">
        <v>80</v>
      </c>
      <c r="AW1940" s="12" t="s">
        <v>35</v>
      </c>
      <c r="AX1940" s="12" t="s">
        <v>71</v>
      </c>
      <c r="AY1940" s="226" t="s">
        <v>210</v>
      </c>
    </row>
    <row r="1941" spans="2:51" s="12" customFormat="1" ht="13.5">
      <c r="B1941" s="215"/>
      <c r="C1941" s="216"/>
      <c r="D1941" s="217" t="s">
        <v>219</v>
      </c>
      <c r="E1941" s="218" t="s">
        <v>21</v>
      </c>
      <c r="F1941" s="219" t="s">
        <v>3439</v>
      </c>
      <c r="G1941" s="216"/>
      <c r="H1941" s="220">
        <v>3.281</v>
      </c>
      <c r="I1941" s="221"/>
      <c r="J1941" s="216"/>
      <c r="K1941" s="216"/>
      <c r="L1941" s="222"/>
      <c r="M1941" s="223"/>
      <c r="N1941" s="224"/>
      <c r="O1941" s="224"/>
      <c r="P1941" s="224"/>
      <c r="Q1941" s="224"/>
      <c r="R1941" s="224"/>
      <c r="S1941" s="224"/>
      <c r="T1941" s="225"/>
      <c r="AT1941" s="226" t="s">
        <v>219</v>
      </c>
      <c r="AU1941" s="226" t="s">
        <v>80</v>
      </c>
      <c r="AV1941" s="12" t="s">
        <v>80</v>
      </c>
      <c r="AW1941" s="12" t="s">
        <v>35</v>
      </c>
      <c r="AX1941" s="12" t="s">
        <v>71</v>
      </c>
      <c r="AY1941" s="226" t="s">
        <v>210</v>
      </c>
    </row>
    <row r="1942" spans="2:51" s="13" customFormat="1" ht="13.5">
      <c r="B1942" s="227"/>
      <c r="C1942" s="228"/>
      <c r="D1942" s="217" t="s">
        <v>219</v>
      </c>
      <c r="E1942" s="229" t="s">
        <v>21</v>
      </c>
      <c r="F1942" s="230" t="s">
        <v>240</v>
      </c>
      <c r="G1942" s="228"/>
      <c r="H1942" s="231">
        <v>4.541</v>
      </c>
      <c r="I1942" s="232"/>
      <c r="J1942" s="228"/>
      <c r="K1942" s="228"/>
      <c r="L1942" s="233"/>
      <c r="M1942" s="234"/>
      <c r="N1942" s="235"/>
      <c r="O1942" s="235"/>
      <c r="P1942" s="235"/>
      <c r="Q1942" s="235"/>
      <c r="R1942" s="235"/>
      <c r="S1942" s="235"/>
      <c r="T1942" s="236"/>
      <c r="AT1942" s="237" t="s">
        <v>219</v>
      </c>
      <c r="AU1942" s="237" t="s">
        <v>80</v>
      </c>
      <c r="AV1942" s="13" t="s">
        <v>217</v>
      </c>
      <c r="AW1942" s="13" t="s">
        <v>35</v>
      </c>
      <c r="AX1942" s="13" t="s">
        <v>78</v>
      </c>
      <c r="AY1942" s="237" t="s">
        <v>210</v>
      </c>
    </row>
    <row r="1943" spans="2:65" s="1" customFormat="1" ht="16.5" customHeight="1">
      <c r="B1943" s="41"/>
      <c r="C1943" s="238" t="s">
        <v>3440</v>
      </c>
      <c r="D1943" s="238" t="s">
        <v>302</v>
      </c>
      <c r="E1943" s="239" t="s">
        <v>3423</v>
      </c>
      <c r="F1943" s="240" t="s">
        <v>3424</v>
      </c>
      <c r="G1943" s="241" t="s">
        <v>345</v>
      </c>
      <c r="H1943" s="242">
        <v>5.24</v>
      </c>
      <c r="I1943" s="243"/>
      <c r="J1943" s="244">
        <f>ROUND(I1943*H1943,2)</f>
        <v>0</v>
      </c>
      <c r="K1943" s="240" t="s">
        <v>21</v>
      </c>
      <c r="L1943" s="245"/>
      <c r="M1943" s="246" t="s">
        <v>21</v>
      </c>
      <c r="N1943" s="247" t="s">
        <v>42</v>
      </c>
      <c r="O1943" s="42"/>
      <c r="P1943" s="212">
        <f>O1943*H1943</f>
        <v>0</v>
      </c>
      <c r="Q1943" s="212">
        <v>0.007</v>
      </c>
      <c r="R1943" s="212">
        <f>Q1943*H1943</f>
        <v>0.036680000000000004</v>
      </c>
      <c r="S1943" s="212">
        <v>0</v>
      </c>
      <c r="T1943" s="213">
        <f>S1943*H1943</f>
        <v>0</v>
      </c>
      <c r="AR1943" s="25" t="s">
        <v>372</v>
      </c>
      <c r="AT1943" s="25" t="s">
        <v>302</v>
      </c>
      <c r="AU1943" s="25" t="s">
        <v>80</v>
      </c>
      <c r="AY1943" s="25" t="s">
        <v>210</v>
      </c>
      <c r="BE1943" s="214">
        <f>IF(N1943="základní",J1943,0)</f>
        <v>0</v>
      </c>
      <c r="BF1943" s="214">
        <f>IF(N1943="snížená",J1943,0)</f>
        <v>0</v>
      </c>
      <c r="BG1943" s="214">
        <f>IF(N1943="zákl. přenesená",J1943,0)</f>
        <v>0</v>
      </c>
      <c r="BH1943" s="214">
        <f>IF(N1943="sníž. přenesená",J1943,0)</f>
        <v>0</v>
      </c>
      <c r="BI1943" s="214">
        <f>IF(N1943="nulová",J1943,0)</f>
        <v>0</v>
      </c>
      <c r="BJ1943" s="25" t="s">
        <v>78</v>
      </c>
      <c r="BK1943" s="214">
        <f>ROUND(I1943*H1943,2)</f>
        <v>0</v>
      </c>
      <c r="BL1943" s="25" t="s">
        <v>291</v>
      </c>
      <c r="BM1943" s="25" t="s">
        <v>3441</v>
      </c>
    </row>
    <row r="1944" spans="2:51" s="12" customFormat="1" ht="13.5">
      <c r="B1944" s="215"/>
      <c r="C1944" s="216"/>
      <c r="D1944" s="217" t="s">
        <v>219</v>
      </c>
      <c r="E1944" s="218" t="s">
        <v>21</v>
      </c>
      <c r="F1944" s="219" t="s">
        <v>3442</v>
      </c>
      <c r="G1944" s="216"/>
      <c r="H1944" s="220">
        <v>5.24</v>
      </c>
      <c r="I1944" s="221"/>
      <c r="J1944" s="216"/>
      <c r="K1944" s="216"/>
      <c r="L1944" s="222"/>
      <c r="M1944" s="223"/>
      <c r="N1944" s="224"/>
      <c r="O1944" s="224"/>
      <c r="P1944" s="224"/>
      <c r="Q1944" s="224"/>
      <c r="R1944" s="224"/>
      <c r="S1944" s="224"/>
      <c r="T1944" s="225"/>
      <c r="AT1944" s="226" t="s">
        <v>219</v>
      </c>
      <c r="AU1944" s="226" t="s">
        <v>80</v>
      </c>
      <c r="AV1944" s="12" t="s">
        <v>80</v>
      </c>
      <c r="AW1944" s="12" t="s">
        <v>35</v>
      </c>
      <c r="AX1944" s="12" t="s">
        <v>78</v>
      </c>
      <c r="AY1944" s="226" t="s">
        <v>210</v>
      </c>
    </row>
    <row r="1945" spans="2:65" s="1" customFormat="1" ht="16.5" customHeight="1">
      <c r="B1945" s="41"/>
      <c r="C1945" s="238" t="s">
        <v>3443</v>
      </c>
      <c r="D1945" s="238" t="s">
        <v>302</v>
      </c>
      <c r="E1945" s="239" t="s">
        <v>3428</v>
      </c>
      <c r="F1945" s="240" t="s">
        <v>3429</v>
      </c>
      <c r="G1945" s="241" t="s">
        <v>215</v>
      </c>
      <c r="H1945" s="242">
        <v>14</v>
      </c>
      <c r="I1945" s="243"/>
      <c r="J1945" s="244">
        <f>ROUND(I1945*H1945,2)</f>
        <v>0</v>
      </c>
      <c r="K1945" s="240" t="s">
        <v>762</v>
      </c>
      <c r="L1945" s="245"/>
      <c r="M1945" s="246" t="s">
        <v>21</v>
      </c>
      <c r="N1945" s="247" t="s">
        <v>42</v>
      </c>
      <c r="O1945" s="42"/>
      <c r="P1945" s="212">
        <f>O1945*H1945</f>
        <v>0</v>
      </c>
      <c r="Q1945" s="212">
        <v>6E-05</v>
      </c>
      <c r="R1945" s="212">
        <f>Q1945*H1945</f>
        <v>0.00084</v>
      </c>
      <c r="S1945" s="212">
        <v>0</v>
      </c>
      <c r="T1945" s="213">
        <f>S1945*H1945</f>
        <v>0</v>
      </c>
      <c r="AR1945" s="25" t="s">
        <v>372</v>
      </c>
      <c r="AT1945" s="25" t="s">
        <v>302</v>
      </c>
      <c r="AU1945" s="25" t="s">
        <v>80</v>
      </c>
      <c r="AY1945" s="25" t="s">
        <v>210</v>
      </c>
      <c r="BE1945" s="214">
        <f>IF(N1945="základní",J1945,0)</f>
        <v>0</v>
      </c>
      <c r="BF1945" s="214">
        <f>IF(N1945="snížená",J1945,0)</f>
        <v>0</v>
      </c>
      <c r="BG1945" s="214">
        <f>IF(N1945="zákl. přenesená",J1945,0)</f>
        <v>0</v>
      </c>
      <c r="BH1945" s="214">
        <f>IF(N1945="sníž. přenesená",J1945,0)</f>
        <v>0</v>
      </c>
      <c r="BI1945" s="214">
        <f>IF(N1945="nulová",J1945,0)</f>
        <v>0</v>
      </c>
      <c r="BJ1945" s="25" t="s">
        <v>78</v>
      </c>
      <c r="BK1945" s="214">
        <f>ROUND(I1945*H1945,2)</f>
        <v>0</v>
      </c>
      <c r="BL1945" s="25" t="s">
        <v>291</v>
      </c>
      <c r="BM1945" s="25" t="s">
        <v>3444</v>
      </c>
    </row>
    <row r="1946" spans="2:65" s="1" customFormat="1" ht="25.5" customHeight="1">
      <c r="B1946" s="41"/>
      <c r="C1946" s="203" t="s">
        <v>3445</v>
      </c>
      <c r="D1946" s="203" t="s">
        <v>212</v>
      </c>
      <c r="E1946" s="204" t="s">
        <v>3446</v>
      </c>
      <c r="F1946" s="205" t="s">
        <v>3447</v>
      </c>
      <c r="G1946" s="206" t="s">
        <v>215</v>
      </c>
      <c r="H1946" s="207">
        <v>10</v>
      </c>
      <c r="I1946" s="208"/>
      <c r="J1946" s="209">
        <f>ROUND(I1946*H1946,2)</f>
        <v>0</v>
      </c>
      <c r="K1946" s="205" t="s">
        <v>216</v>
      </c>
      <c r="L1946" s="61"/>
      <c r="M1946" s="210" t="s">
        <v>21</v>
      </c>
      <c r="N1946" s="211" t="s">
        <v>42</v>
      </c>
      <c r="O1946" s="42"/>
      <c r="P1946" s="212">
        <f>O1946*H1946</f>
        <v>0</v>
      </c>
      <c r="Q1946" s="212">
        <v>0</v>
      </c>
      <c r="R1946" s="212">
        <f>Q1946*H1946</f>
        <v>0</v>
      </c>
      <c r="S1946" s="212">
        <v>0</v>
      </c>
      <c r="T1946" s="213">
        <f>S1946*H1946</f>
        <v>0</v>
      </c>
      <c r="AR1946" s="25" t="s">
        <v>291</v>
      </c>
      <c r="AT1946" s="25" t="s">
        <v>212</v>
      </c>
      <c r="AU1946" s="25" t="s">
        <v>80</v>
      </c>
      <c r="AY1946" s="25" t="s">
        <v>210</v>
      </c>
      <c r="BE1946" s="214">
        <f>IF(N1946="základní",J1946,0)</f>
        <v>0</v>
      </c>
      <c r="BF1946" s="214">
        <f>IF(N1946="snížená",J1946,0)</f>
        <v>0</v>
      </c>
      <c r="BG1946" s="214">
        <f>IF(N1946="zákl. přenesená",J1946,0)</f>
        <v>0</v>
      </c>
      <c r="BH1946" s="214">
        <f>IF(N1946="sníž. přenesená",J1946,0)</f>
        <v>0</v>
      </c>
      <c r="BI1946" s="214">
        <f>IF(N1946="nulová",J1946,0)</f>
        <v>0</v>
      </c>
      <c r="BJ1946" s="25" t="s">
        <v>78</v>
      </c>
      <c r="BK1946" s="214">
        <f>ROUND(I1946*H1946,2)</f>
        <v>0</v>
      </c>
      <c r="BL1946" s="25" t="s">
        <v>291</v>
      </c>
      <c r="BM1946" s="25" t="s">
        <v>3448</v>
      </c>
    </row>
    <row r="1947" spans="2:51" s="12" customFormat="1" ht="13.5">
      <c r="B1947" s="215"/>
      <c r="C1947" s="216"/>
      <c r="D1947" s="217" t="s">
        <v>219</v>
      </c>
      <c r="E1947" s="218" t="s">
        <v>21</v>
      </c>
      <c r="F1947" s="219" t="s">
        <v>3449</v>
      </c>
      <c r="G1947" s="216"/>
      <c r="H1947" s="220">
        <v>1</v>
      </c>
      <c r="I1947" s="221"/>
      <c r="J1947" s="216"/>
      <c r="K1947" s="216"/>
      <c r="L1947" s="222"/>
      <c r="M1947" s="223"/>
      <c r="N1947" s="224"/>
      <c r="O1947" s="224"/>
      <c r="P1947" s="224"/>
      <c r="Q1947" s="224"/>
      <c r="R1947" s="224"/>
      <c r="S1947" s="224"/>
      <c r="T1947" s="225"/>
      <c r="AT1947" s="226" t="s">
        <v>219</v>
      </c>
      <c r="AU1947" s="226" t="s">
        <v>80</v>
      </c>
      <c r="AV1947" s="12" t="s">
        <v>80</v>
      </c>
      <c r="AW1947" s="12" t="s">
        <v>35</v>
      </c>
      <c r="AX1947" s="12" t="s">
        <v>71</v>
      </c>
      <c r="AY1947" s="226" t="s">
        <v>210</v>
      </c>
    </row>
    <row r="1948" spans="2:51" s="12" customFormat="1" ht="13.5">
      <c r="B1948" s="215"/>
      <c r="C1948" s="216"/>
      <c r="D1948" s="217" t="s">
        <v>219</v>
      </c>
      <c r="E1948" s="218" t="s">
        <v>21</v>
      </c>
      <c r="F1948" s="219" t="s">
        <v>3450</v>
      </c>
      <c r="G1948" s="216"/>
      <c r="H1948" s="220">
        <v>5</v>
      </c>
      <c r="I1948" s="221"/>
      <c r="J1948" s="216"/>
      <c r="K1948" s="216"/>
      <c r="L1948" s="222"/>
      <c r="M1948" s="223"/>
      <c r="N1948" s="224"/>
      <c r="O1948" s="224"/>
      <c r="P1948" s="224"/>
      <c r="Q1948" s="224"/>
      <c r="R1948" s="224"/>
      <c r="S1948" s="224"/>
      <c r="T1948" s="225"/>
      <c r="AT1948" s="226" t="s">
        <v>219</v>
      </c>
      <c r="AU1948" s="226" t="s">
        <v>80</v>
      </c>
      <c r="AV1948" s="12" t="s">
        <v>80</v>
      </c>
      <c r="AW1948" s="12" t="s">
        <v>35</v>
      </c>
      <c r="AX1948" s="12" t="s">
        <v>71</v>
      </c>
      <c r="AY1948" s="226" t="s">
        <v>210</v>
      </c>
    </row>
    <row r="1949" spans="2:51" s="12" customFormat="1" ht="13.5">
      <c r="B1949" s="215"/>
      <c r="C1949" s="216"/>
      <c r="D1949" s="217" t="s">
        <v>219</v>
      </c>
      <c r="E1949" s="218" t="s">
        <v>21</v>
      </c>
      <c r="F1949" s="219" t="s">
        <v>484</v>
      </c>
      <c r="G1949" s="216"/>
      <c r="H1949" s="220">
        <v>3</v>
      </c>
      <c r="I1949" s="221"/>
      <c r="J1949" s="216"/>
      <c r="K1949" s="216"/>
      <c r="L1949" s="222"/>
      <c r="M1949" s="223"/>
      <c r="N1949" s="224"/>
      <c r="O1949" s="224"/>
      <c r="P1949" s="224"/>
      <c r="Q1949" s="224"/>
      <c r="R1949" s="224"/>
      <c r="S1949" s="224"/>
      <c r="T1949" s="225"/>
      <c r="AT1949" s="226" t="s">
        <v>219</v>
      </c>
      <c r="AU1949" s="226" t="s">
        <v>80</v>
      </c>
      <c r="AV1949" s="12" t="s">
        <v>80</v>
      </c>
      <c r="AW1949" s="12" t="s">
        <v>35</v>
      </c>
      <c r="AX1949" s="12" t="s">
        <v>71</v>
      </c>
      <c r="AY1949" s="226" t="s">
        <v>210</v>
      </c>
    </row>
    <row r="1950" spans="2:51" s="12" customFormat="1" ht="13.5">
      <c r="B1950" s="215"/>
      <c r="C1950" s="216"/>
      <c r="D1950" s="217" t="s">
        <v>219</v>
      </c>
      <c r="E1950" s="218" t="s">
        <v>21</v>
      </c>
      <c r="F1950" s="219" t="s">
        <v>3451</v>
      </c>
      <c r="G1950" s="216"/>
      <c r="H1950" s="220">
        <v>1</v>
      </c>
      <c r="I1950" s="221"/>
      <c r="J1950" s="216"/>
      <c r="K1950" s="216"/>
      <c r="L1950" s="222"/>
      <c r="M1950" s="223"/>
      <c r="N1950" s="224"/>
      <c r="O1950" s="224"/>
      <c r="P1950" s="224"/>
      <c r="Q1950" s="224"/>
      <c r="R1950" s="224"/>
      <c r="S1950" s="224"/>
      <c r="T1950" s="225"/>
      <c r="AT1950" s="226" t="s">
        <v>219</v>
      </c>
      <c r="AU1950" s="226" t="s">
        <v>80</v>
      </c>
      <c r="AV1950" s="12" t="s">
        <v>80</v>
      </c>
      <c r="AW1950" s="12" t="s">
        <v>35</v>
      </c>
      <c r="AX1950" s="12" t="s">
        <v>71</v>
      </c>
      <c r="AY1950" s="226" t="s">
        <v>210</v>
      </c>
    </row>
    <row r="1951" spans="2:51" s="13" customFormat="1" ht="13.5">
      <c r="B1951" s="227"/>
      <c r="C1951" s="228"/>
      <c r="D1951" s="217" t="s">
        <v>219</v>
      </c>
      <c r="E1951" s="229" t="s">
        <v>21</v>
      </c>
      <c r="F1951" s="230" t="s">
        <v>240</v>
      </c>
      <c r="G1951" s="228"/>
      <c r="H1951" s="231">
        <v>10</v>
      </c>
      <c r="I1951" s="232"/>
      <c r="J1951" s="228"/>
      <c r="K1951" s="228"/>
      <c r="L1951" s="233"/>
      <c r="M1951" s="234"/>
      <c r="N1951" s="235"/>
      <c r="O1951" s="235"/>
      <c r="P1951" s="235"/>
      <c r="Q1951" s="235"/>
      <c r="R1951" s="235"/>
      <c r="S1951" s="235"/>
      <c r="T1951" s="236"/>
      <c r="AT1951" s="237" t="s">
        <v>219</v>
      </c>
      <c r="AU1951" s="237" t="s">
        <v>80</v>
      </c>
      <c r="AV1951" s="13" t="s">
        <v>217</v>
      </c>
      <c r="AW1951" s="13" t="s">
        <v>35</v>
      </c>
      <c r="AX1951" s="13" t="s">
        <v>78</v>
      </c>
      <c r="AY1951" s="237" t="s">
        <v>210</v>
      </c>
    </row>
    <row r="1952" spans="2:65" s="1" customFormat="1" ht="16.5" customHeight="1">
      <c r="B1952" s="41"/>
      <c r="C1952" s="238" t="s">
        <v>3452</v>
      </c>
      <c r="D1952" s="238" t="s">
        <v>302</v>
      </c>
      <c r="E1952" s="239" t="s">
        <v>3453</v>
      </c>
      <c r="F1952" s="240" t="s">
        <v>3454</v>
      </c>
      <c r="G1952" s="241" t="s">
        <v>345</v>
      </c>
      <c r="H1952" s="242">
        <v>1.943</v>
      </c>
      <c r="I1952" s="243"/>
      <c r="J1952" s="244">
        <f>ROUND(I1952*H1952,2)</f>
        <v>0</v>
      </c>
      <c r="K1952" s="240" t="s">
        <v>21</v>
      </c>
      <c r="L1952" s="245"/>
      <c r="M1952" s="246" t="s">
        <v>21</v>
      </c>
      <c r="N1952" s="247" t="s">
        <v>42</v>
      </c>
      <c r="O1952" s="42"/>
      <c r="P1952" s="212">
        <f>O1952*H1952</f>
        <v>0</v>
      </c>
      <c r="Q1952" s="212">
        <v>0.007</v>
      </c>
      <c r="R1952" s="212">
        <f>Q1952*H1952</f>
        <v>0.013601</v>
      </c>
      <c r="S1952" s="212">
        <v>0</v>
      </c>
      <c r="T1952" s="213">
        <f>S1952*H1952</f>
        <v>0</v>
      </c>
      <c r="AR1952" s="25" t="s">
        <v>372</v>
      </c>
      <c r="AT1952" s="25" t="s">
        <v>302</v>
      </c>
      <c r="AU1952" s="25" t="s">
        <v>80</v>
      </c>
      <c r="AY1952" s="25" t="s">
        <v>210</v>
      </c>
      <c r="BE1952" s="214">
        <f>IF(N1952="základní",J1952,0)</f>
        <v>0</v>
      </c>
      <c r="BF1952" s="214">
        <f>IF(N1952="snížená",J1952,0)</f>
        <v>0</v>
      </c>
      <c r="BG1952" s="214">
        <f>IF(N1952="zákl. přenesená",J1952,0)</f>
        <v>0</v>
      </c>
      <c r="BH1952" s="214">
        <f>IF(N1952="sníž. přenesená",J1952,0)</f>
        <v>0</v>
      </c>
      <c r="BI1952" s="214">
        <f>IF(N1952="nulová",J1952,0)</f>
        <v>0</v>
      </c>
      <c r="BJ1952" s="25" t="s">
        <v>78</v>
      </c>
      <c r="BK1952" s="214">
        <f>ROUND(I1952*H1952,2)</f>
        <v>0</v>
      </c>
      <c r="BL1952" s="25" t="s">
        <v>291</v>
      </c>
      <c r="BM1952" s="25" t="s">
        <v>3455</v>
      </c>
    </row>
    <row r="1953" spans="2:51" s="12" customFormat="1" ht="13.5">
      <c r="B1953" s="215"/>
      <c r="C1953" s="216"/>
      <c r="D1953" s="217" t="s">
        <v>219</v>
      </c>
      <c r="E1953" s="218" t="s">
        <v>21</v>
      </c>
      <c r="F1953" s="219" t="s">
        <v>3456</v>
      </c>
      <c r="G1953" s="216"/>
      <c r="H1953" s="220">
        <v>1.943</v>
      </c>
      <c r="I1953" s="221"/>
      <c r="J1953" s="216"/>
      <c r="K1953" s="216"/>
      <c r="L1953" s="222"/>
      <c r="M1953" s="223"/>
      <c r="N1953" s="224"/>
      <c r="O1953" s="224"/>
      <c r="P1953" s="224"/>
      <c r="Q1953" s="224"/>
      <c r="R1953" s="224"/>
      <c r="S1953" s="224"/>
      <c r="T1953" s="225"/>
      <c r="AT1953" s="226" t="s">
        <v>219</v>
      </c>
      <c r="AU1953" s="226" t="s">
        <v>80</v>
      </c>
      <c r="AV1953" s="12" t="s">
        <v>80</v>
      </c>
      <c r="AW1953" s="12" t="s">
        <v>35</v>
      </c>
      <c r="AX1953" s="12" t="s">
        <v>78</v>
      </c>
      <c r="AY1953" s="226" t="s">
        <v>210</v>
      </c>
    </row>
    <row r="1954" spans="2:65" s="1" customFormat="1" ht="16.5" customHeight="1">
      <c r="B1954" s="41"/>
      <c r="C1954" s="238" t="s">
        <v>3457</v>
      </c>
      <c r="D1954" s="238" t="s">
        <v>302</v>
      </c>
      <c r="E1954" s="239" t="s">
        <v>3458</v>
      </c>
      <c r="F1954" s="240" t="s">
        <v>3459</v>
      </c>
      <c r="G1954" s="241" t="s">
        <v>345</v>
      </c>
      <c r="H1954" s="242">
        <v>7.288</v>
      </c>
      <c r="I1954" s="243"/>
      <c r="J1954" s="244">
        <f>ROUND(I1954*H1954,2)</f>
        <v>0</v>
      </c>
      <c r="K1954" s="240" t="s">
        <v>21</v>
      </c>
      <c r="L1954" s="245"/>
      <c r="M1954" s="246" t="s">
        <v>21</v>
      </c>
      <c r="N1954" s="247" t="s">
        <v>42</v>
      </c>
      <c r="O1954" s="42"/>
      <c r="P1954" s="212">
        <f>O1954*H1954</f>
        <v>0</v>
      </c>
      <c r="Q1954" s="212">
        <v>0.007</v>
      </c>
      <c r="R1954" s="212">
        <f>Q1954*H1954</f>
        <v>0.051016000000000006</v>
      </c>
      <c r="S1954" s="212">
        <v>0</v>
      </c>
      <c r="T1954" s="213">
        <f>S1954*H1954</f>
        <v>0</v>
      </c>
      <c r="AR1954" s="25" t="s">
        <v>372</v>
      </c>
      <c r="AT1954" s="25" t="s">
        <v>302</v>
      </c>
      <c r="AU1954" s="25" t="s">
        <v>80</v>
      </c>
      <c r="AY1954" s="25" t="s">
        <v>210</v>
      </c>
      <c r="BE1954" s="214">
        <f>IF(N1954="základní",J1954,0)</f>
        <v>0</v>
      </c>
      <c r="BF1954" s="214">
        <f>IF(N1954="snížená",J1954,0)</f>
        <v>0</v>
      </c>
      <c r="BG1954" s="214">
        <f>IF(N1954="zákl. přenesená",J1954,0)</f>
        <v>0</v>
      </c>
      <c r="BH1954" s="214">
        <f>IF(N1954="sníž. přenesená",J1954,0)</f>
        <v>0</v>
      </c>
      <c r="BI1954" s="214">
        <f>IF(N1954="nulová",J1954,0)</f>
        <v>0</v>
      </c>
      <c r="BJ1954" s="25" t="s">
        <v>78</v>
      </c>
      <c r="BK1954" s="214">
        <f>ROUND(I1954*H1954,2)</f>
        <v>0</v>
      </c>
      <c r="BL1954" s="25" t="s">
        <v>291</v>
      </c>
      <c r="BM1954" s="25" t="s">
        <v>3460</v>
      </c>
    </row>
    <row r="1955" spans="2:51" s="12" customFormat="1" ht="13.5">
      <c r="B1955" s="215"/>
      <c r="C1955" s="216"/>
      <c r="D1955" s="217" t="s">
        <v>219</v>
      </c>
      <c r="E1955" s="218" t="s">
        <v>21</v>
      </c>
      <c r="F1955" s="219" t="s">
        <v>3461</v>
      </c>
      <c r="G1955" s="216"/>
      <c r="H1955" s="220">
        <v>0.735</v>
      </c>
      <c r="I1955" s="221"/>
      <c r="J1955" s="216"/>
      <c r="K1955" s="216"/>
      <c r="L1955" s="222"/>
      <c r="M1955" s="223"/>
      <c r="N1955" s="224"/>
      <c r="O1955" s="224"/>
      <c r="P1955" s="224"/>
      <c r="Q1955" s="224"/>
      <c r="R1955" s="224"/>
      <c r="S1955" s="224"/>
      <c r="T1955" s="225"/>
      <c r="AT1955" s="226" t="s">
        <v>219</v>
      </c>
      <c r="AU1955" s="226" t="s">
        <v>80</v>
      </c>
      <c r="AV1955" s="12" t="s">
        <v>80</v>
      </c>
      <c r="AW1955" s="12" t="s">
        <v>35</v>
      </c>
      <c r="AX1955" s="12" t="s">
        <v>71</v>
      </c>
      <c r="AY1955" s="226" t="s">
        <v>210</v>
      </c>
    </row>
    <row r="1956" spans="2:51" s="12" customFormat="1" ht="13.5">
      <c r="B1956" s="215"/>
      <c r="C1956" s="216"/>
      <c r="D1956" s="217" t="s">
        <v>219</v>
      </c>
      <c r="E1956" s="218" t="s">
        <v>21</v>
      </c>
      <c r="F1956" s="219" t="s">
        <v>3462</v>
      </c>
      <c r="G1956" s="216"/>
      <c r="H1956" s="220">
        <v>4.694</v>
      </c>
      <c r="I1956" s="221"/>
      <c r="J1956" s="216"/>
      <c r="K1956" s="216"/>
      <c r="L1956" s="222"/>
      <c r="M1956" s="223"/>
      <c r="N1956" s="224"/>
      <c r="O1956" s="224"/>
      <c r="P1956" s="224"/>
      <c r="Q1956" s="224"/>
      <c r="R1956" s="224"/>
      <c r="S1956" s="224"/>
      <c r="T1956" s="225"/>
      <c r="AT1956" s="226" t="s">
        <v>219</v>
      </c>
      <c r="AU1956" s="226" t="s">
        <v>80</v>
      </c>
      <c r="AV1956" s="12" t="s">
        <v>80</v>
      </c>
      <c r="AW1956" s="12" t="s">
        <v>35</v>
      </c>
      <c r="AX1956" s="12" t="s">
        <v>71</v>
      </c>
      <c r="AY1956" s="226" t="s">
        <v>210</v>
      </c>
    </row>
    <row r="1957" spans="2:51" s="12" customFormat="1" ht="13.5">
      <c r="B1957" s="215"/>
      <c r="C1957" s="216"/>
      <c r="D1957" s="217" t="s">
        <v>219</v>
      </c>
      <c r="E1957" s="218" t="s">
        <v>21</v>
      </c>
      <c r="F1957" s="219" t="s">
        <v>3463</v>
      </c>
      <c r="G1957" s="216"/>
      <c r="H1957" s="220">
        <v>1.859</v>
      </c>
      <c r="I1957" s="221"/>
      <c r="J1957" s="216"/>
      <c r="K1957" s="216"/>
      <c r="L1957" s="222"/>
      <c r="M1957" s="223"/>
      <c r="N1957" s="224"/>
      <c r="O1957" s="224"/>
      <c r="P1957" s="224"/>
      <c r="Q1957" s="224"/>
      <c r="R1957" s="224"/>
      <c r="S1957" s="224"/>
      <c r="T1957" s="225"/>
      <c r="AT1957" s="226" t="s">
        <v>219</v>
      </c>
      <c r="AU1957" s="226" t="s">
        <v>80</v>
      </c>
      <c r="AV1957" s="12" t="s">
        <v>80</v>
      </c>
      <c r="AW1957" s="12" t="s">
        <v>35</v>
      </c>
      <c r="AX1957" s="12" t="s">
        <v>71</v>
      </c>
      <c r="AY1957" s="226" t="s">
        <v>210</v>
      </c>
    </row>
    <row r="1958" spans="2:51" s="13" customFormat="1" ht="13.5">
      <c r="B1958" s="227"/>
      <c r="C1958" s="228"/>
      <c r="D1958" s="217" t="s">
        <v>219</v>
      </c>
      <c r="E1958" s="229" t="s">
        <v>21</v>
      </c>
      <c r="F1958" s="230" t="s">
        <v>240</v>
      </c>
      <c r="G1958" s="228"/>
      <c r="H1958" s="231">
        <v>7.288</v>
      </c>
      <c r="I1958" s="232"/>
      <c r="J1958" s="228"/>
      <c r="K1958" s="228"/>
      <c r="L1958" s="233"/>
      <c r="M1958" s="234"/>
      <c r="N1958" s="235"/>
      <c r="O1958" s="235"/>
      <c r="P1958" s="235"/>
      <c r="Q1958" s="235"/>
      <c r="R1958" s="235"/>
      <c r="S1958" s="235"/>
      <c r="T1958" s="236"/>
      <c r="AT1958" s="237" t="s">
        <v>219</v>
      </c>
      <c r="AU1958" s="237" t="s">
        <v>80</v>
      </c>
      <c r="AV1958" s="13" t="s">
        <v>217</v>
      </c>
      <c r="AW1958" s="13" t="s">
        <v>35</v>
      </c>
      <c r="AX1958" s="13" t="s">
        <v>78</v>
      </c>
      <c r="AY1958" s="237" t="s">
        <v>210</v>
      </c>
    </row>
    <row r="1959" spans="2:65" s="1" customFormat="1" ht="16.5" customHeight="1">
      <c r="B1959" s="41"/>
      <c r="C1959" s="238" t="s">
        <v>3464</v>
      </c>
      <c r="D1959" s="238" t="s">
        <v>302</v>
      </c>
      <c r="E1959" s="239" t="s">
        <v>3428</v>
      </c>
      <c r="F1959" s="240" t="s">
        <v>3429</v>
      </c>
      <c r="G1959" s="241" t="s">
        <v>215</v>
      </c>
      <c r="H1959" s="242">
        <v>20</v>
      </c>
      <c r="I1959" s="243"/>
      <c r="J1959" s="244">
        <f>ROUND(I1959*H1959,2)</f>
        <v>0</v>
      </c>
      <c r="K1959" s="240" t="s">
        <v>762</v>
      </c>
      <c r="L1959" s="245"/>
      <c r="M1959" s="246" t="s">
        <v>21</v>
      </c>
      <c r="N1959" s="247" t="s">
        <v>42</v>
      </c>
      <c r="O1959" s="42"/>
      <c r="P1959" s="212">
        <f>O1959*H1959</f>
        <v>0</v>
      </c>
      <c r="Q1959" s="212">
        <v>6E-05</v>
      </c>
      <c r="R1959" s="212">
        <f>Q1959*H1959</f>
        <v>0.0012000000000000001</v>
      </c>
      <c r="S1959" s="212">
        <v>0</v>
      </c>
      <c r="T1959" s="213">
        <f>S1959*H1959</f>
        <v>0</v>
      </c>
      <c r="AR1959" s="25" t="s">
        <v>372</v>
      </c>
      <c r="AT1959" s="25" t="s">
        <v>302</v>
      </c>
      <c r="AU1959" s="25" t="s">
        <v>80</v>
      </c>
      <c r="AY1959" s="25" t="s">
        <v>210</v>
      </c>
      <c r="BE1959" s="214">
        <f>IF(N1959="základní",J1959,0)</f>
        <v>0</v>
      </c>
      <c r="BF1959" s="214">
        <f>IF(N1959="snížená",J1959,0)</f>
        <v>0</v>
      </c>
      <c r="BG1959" s="214">
        <f>IF(N1959="zákl. přenesená",J1959,0)</f>
        <v>0</v>
      </c>
      <c r="BH1959" s="214">
        <f>IF(N1959="sníž. přenesená",J1959,0)</f>
        <v>0</v>
      </c>
      <c r="BI1959" s="214">
        <f>IF(N1959="nulová",J1959,0)</f>
        <v>0</v>
      </c>
      <c r="BJ1959" s="25" t="s">
        <v>78</v>
      </c>
      <c r="BK1959" s="214">
        <f>ROUND(I1959*H1959,2)</f>
        <v>0</v>
      </c>
      <c r="BL1959" s="25" t="s">
        <v>291</v>
      </c>
      <c r="BM1959" s="25" t="s">
        <v>3465</v>
      </c>
    </row>
    <row r="1960" spans="2:65" s="1" customFormat="1" ht="25.5" customHeight="1">
      <c r="B1960" s="41"/>
      <c r="C1960" s="203" t="s">
        <v>3466</v>
      </c>
      <c r="D1960" s="203" t="s">
        <v>212</v>
      </c>
      <c r="E1960" s="204" t="s">
        <v>3467</v>
      </c>
      <c r="F1960" s="205" t="s">
        <v>3468</v>
      </c>
      <c r="G1960" s="206" t="s">
        <v>215</v>
      </c>
      <c r="H1960" s="207">
        <v>8</v>
      </c>
      <c r="I1960" s="208"/>
      <c r="J1960" s="209">
        <f>ROUND(I1960*H1960,2)</f>
        <v>0</v>
      </c>
      <c r="K1960" s="205" t="s">
        <v>216</v>
      </c>
      <c r="L1960" s="61"/>
      <c r="M1960" s="210" t="s">
        <v>21</v>
      </c>
      <c r="N1960" s="211" t="s">
        <v>42</v>
      </c>
      <c r="O1960" s="42"/>
      <c r="P1960" s="212">
        <f>O1960*H1960</f>
        <v>0</v>
      </c>
      <c r="Q1960" s="212">
        <v>0</v>
      </c>
      <c r="R1960" s="212">
        <f>Q1960*H1960</f>
        <v>0</v>
      </c>
      <c r="S1960" s="212">
        <v>0</v>
      </c>
      <c r="T1960" s="213">
        <f>S1960*H1960</f>
        <v>0</v>
      </c>
      <c r="AR1960" s="25" t="s">
        <v>291</v>
      </c>
      <c r="AT1960" s="25" t="s">
        <v>212</v>
      </c>
      <c r="AU1960" s="25" t="s">
        <v>80</v>
      </c>
      <c r="AY1960" s="25" t="s">
        <v>210</v>
      </c>
      <c r="BE1960" s="214">
        <f>IF(N1960="základní",J1960,0)</f>
        <v>0</v>
      </c>
      <c r="BF1960" s="214">
        <f>IF(N1960="snížená",J1960,0)</f>
        <v>0</v>
      </c>
      <c r="BG1960" s="214">
        <f>IF(N1960="zákl. přenesená",J1960,0)</f>
        <v>0</v>
      </c>
      <c r="BH1960" s="214">
        <f>IF(N1960="sníž. přenesená",J1960,0)</f>
        <v>0</v>
      </c>
      <c r="BI1960" s="214">
        <f>IF(N1960="nulová",J1960,0)</f>
        <v>0</v>
      </c>
      <c r="BJ1960" s="25" t="s">
        <v>78</v>
      </c>
      <c r="BK1960" s="214">
        <f>ROUND(I1960*H1960,2)</f>
        <v>0</v>
      </c>
      <c r="BL1960" s="25" t="s">
        <v>291</v>
      </c>
      <c r="BM1960" s="25" t="s">
        <v>3469</v>
      </c>
    </row>
    <row r="1961" spans="2:51" s="12" customFormat="1" ht="13.5">
      <c r="B1961" s="215"/>
      <c r="C1961" s="216"/>
      <c r="D1961" s="217" t="s">
        <v>219</v>
      </c>
      <c r="E1961" s="218" t="s">
        <v>21</v>
      </c>
      <c r="F1961" s="219" t="s">
        <v>3470</v>
      </c>
      <c r="G1961" s="216"/>
      <c r="H1961" s="220">
        <v>5</v>
      </c>
      <c r="I1961" s="221"/>
      <c r="J1961" s="216"/>
      <c r="K1961" s="216"/>
      <c r="L1961" s="222"/>
      <c r="M1961" s="223"/>
      <c r="N1961" s="224"/>
      <c r="O1961" s="224"/>
      <c r="P1961" s="224"/>
      <c r="Q1961" s="224"/>
      <c r="R1961" s="224"/>
      <c r="S1961" s="224"/>
      <c r="T1961" s="225"/>
      <c r="AT1961" s="226" t="s">
        <v>219</v>
      </c>
      <c r="AU1961" s="226" t="s">
        <v>80</v>
      </c>
      <c r="AV1961" s="12" t="s">
        <v>80</v>
      </c>
      <c r="AW1961" s="12" t="s">
        <v>35</v>
      </c>
      <c r="AX1961" s="12" t="s">
        <v>71</v>
      </c>
      <c r="AY1961" s="226" t="s">
        <v>210</v>
      </c>
    </row>
    <row r="1962" spans="2:51" s="12" customFormat="1" ht="13.5">
      <c r="B1962" s="215"/>
      <c r="C1962" s="216"/>
      <c r="D1962" s="217" t="s">
        <v>219</v>
      </c>
      <c r="E1962" s="218" t="s">
        <v>21</v>
      </c>
      <c r="F1962" s="219" t="s">
        <v>484</v>
      </c>
      <c r="G1962" s="216"/>
      <c r="H1962" s="220">
        <v>3</v>
      </c>
      <c r="I1962" s="221"/>
      <c r="J1962" s="216"/>
      <c r="K1962" s="216"/>
      <c r="L1962" s="222"/>
      <c r="M1962" s="223"/>
      <c r="N1962" s="224"/>
      <c r="O1962" s="224"/>
      <c r="P1962" s="224"/>
      <c r="Q1962" s="224"/>
      <c r="R1962" s="224"/>
      <c r="S1962" s="224"/>
      <c r="T1962" s="225"/>
      <c r="AT1962" s="226" t="s">
        <v>219</v>
      </c>
      <c r="AU1962" s="226" t="s">
        <v>80</v>
      </c>
      <c r="AV1962" s="12" t="s">
        <v>80</v>
      </c>
      <c r="AW1962" s="12" t="s">
        <v>35</v>
      </c>
      <c r="AX1962" s="12" t="s">
        <v>71</v>
      </c>
      <c r="AY1962" s="226" t="s">
        <v>210</v>
      </c>
    </row>
    <row r="1963" spans="2:51" s="13" customFormat="1" ht="13.5">
      <c r="B1963" s="227"/>
      <c r="C1963" s="228"/>
      <c r="D1963" s="217" t="s">
        <v>219</v>
      </c>
      <c r="E1963" s="229" t="s">
        <v>21</v>
      </c>
      <c r="F1963" s="230" t="s">
        <v>240</v>
      </c>
      <c r="G1963" s="228"/>
      <c r="H1963" s="231">
        <v>8</v>
      </c>
      <c r="I1963" s="232"/>
      <c r="J1963" s="228"/>
      <c r="K1963" s="228"/>
      <c r="L1963" s="233"/>
      <c r="M1963" s="234"/>
      <c r="N1963" s="235"/>
      <c r="O1963" s="235"/>
      <c r="P1963" s="235"/>
      <c r="Q1963" s="235"/>
      <c r="R1963" s="235"/>
      <c r="S1963" s="235"/>
      <c r="T1963" s="236"/>
      <c r="AT1963" s="237" t="s">
        <v>219</v>
      </c>
      <c r="AU1963" s="237" t="s">
        <v>80</v>
      </c>
      <c r="AV1963" s="13" t="s">
        <v>217</v>
      </c>
      <c r="AW1963" s="13" t="s">
        <v>35</v>
      </c>
      <c r="AX1963" s="13" t="s">
        <v>78</v>
      </c>
      <c r="AY1963" s="237" t="s">
        <v>210</v>
      </c>
    </row>
    <row r="1964" spans="2:65" s="1" customFormat="1" ht="16.5" customHeight="1">
      <c r="B1964" s="41"/>
      <c r="C1964" s="238" t="s">
        <v>3471</v>
      </c>
      <c r="D1964" s="238" t="s">
        <v>302</v>
      </c>
      <c r="E1964" s="239" t="s">
        <v>3453</v>
      </c>
      <c r="F1964" s="240" t="s">
        <v>3454</v>
      </c>
      <c r="G1964" s="241" t="s">
        <v>345</v>
      </c>
      <c r="H1964" s="242">
        <v>4.684</v>
      </c>
      <c r="I1964" s="243"/>
      <c r="J1964" s="244">
        <f>ROUND(I1964*H1964,2)</f>
        <v>0</v>
      </c>
      <c r="K1964" s="240" t="s">
        <v>21</v>
      </c>
      <c r="L1964" s="245"/>
      <c r="M1964" s="246" t="s">
        <v>21</v>
      </c>
      <c r="N1964" s="247" t="s">
        <v>42</v>
      </c>
      <c r="O1964" s="42"/>
      <c r="P1964" s="212">
        <f>O1964*H1964</f>
        <v>0</v>
      </c>
      <c r="Q1964" s="212">
        <v>0.007</v>
      </c>
      <c r="R1964" s="212">
        <f>Q1964*H1964</f>
        <v>0.032788000000000005</v>
      </c>
      <c r="S1964" s="212">
        <v>0</v>
      </c>
      <c r="T1964" s="213">
        <f>S1964*H1964</f>
        <v>0</v>
      </c>
      <c r="AR1964" s="25" t="s">
        <v>372</v>
      </c>
      <c r="AT1964" s="25" t="s">
        <v>302</v>
      </c>
      <c r="AU1964" s="25" t="s">
        <v>80</v>
      </c>
      <c r="AY1964" s="25" t="s">
        <v>210</v>
      </c>
      <c r="BE1964" s="214">
        <f>IF(N1964="základní",J1964,0)</f>
        <v>0</v>
      </c>
      <c r="BF1964" s="214">
        <f>IF(N1964="snížená",J1964,0)</f>
        <v>0</v>
      </c>
      <c r="BG1964" s="214">
        <f>IF(N1964="zákl. přenesená",J1964,0)</f>
        <v>0</v>
      </c>
      <c r="BH1964" s="214">
        <f>IF(N1964="sníž. přenesená",J1964,0)</f>
        <v>0</v>
      </c>
      <c r="BI1964" s="214">
        <f>IF(N1964="nulová",J1964,0)</f>
        <v>0</v>
      </c>
      <c r="BJ1964" s="25" t="s">
        <v>78</v>
      </c>
      <c r="BK1964" s="214">
        <f>ROUND(I1964*H1964,2)</f>
        <v>0</v>
      </c>
      <c r="BL1964" s="25" t="s">
        <v>291</v>
      </c>
      <c r="BM1964" s="25" t="s">
        <v>3472</v>
      </c>
    </row>
    <row r="1965" spans="2:51" s="12" customFormat="1" ht="13.5">
      <c r="B1965" s="215"/>
      <c r="C1965" s="216"/>
      <c r="D1965" s="217" t="s">
        <v>219</v>
      </c>
      <c r="E1965" s="218" t="s">
        <v>21</v>
      </c>
      <c r="F1965" s="219" t="s">
        <v>3473</v>
      </c>
      <c r="G1965" s="216"/>
      <c r="H1965" s="220">
        <v>3.686</v>
      </c>
      <c r="I1965" s="221"/>
      <c r="J1965" s="216"/>
      <c r="K1965" s="216"/>
      <c r="L1965" s="222"/>
      <c r="M1965" s="223"/>
      <c r="N1965" s="224"/>
      <c r="O1965" s="224"/>
      <c r="P1965" s="224"/>
      <c r="Q1965" s="224"/>
      <c r="R1965" s="224"/>
      <c r="S1965" s="224"/>
      <c r="T1965" s="225"/>
      <c r="AT1965" s="226" t="s">
        <v>219</v>
      </c>
      <c r="AU1965" s="226" t="s">
        <v>80</v>
      </c>
      <c r="AV1965" s="12" t="s">
        <v>80</v>
      </c>
      <c r="AW1965" s="12" t="s">
        <v>35</v>
      </c>
      <c r="AX1965" s="12" t="s">
        <v>71</v>
      </c>
      <c r="AY1965" s="226" t="s">
        <v>210</v>
      </c>
    </row>
    <row r="1966" spans="2:51" s="12" customFormat="1" ht="13.5">
      <c r="B1966" s="215"/>
      <c r="C1966" s="216"/>
      <c r="D1966" s="217" t="s">
        <v>219</v>
      </c>
      <c r="E1966" s="218" t="s">
        <v>21</v>
      </c>
      <c r="F1966" s="219" t="s">
        <v>3474</v>
      </c>
      <c r="G1966" s="216"/>
      <c r="H1966" s="220">
        <v>0.998</v>
      </c>
      <c r="I1966" s="221"/>
      <c r="J1966" s="216"/>
      <c r="K1966" s="216"/>
      <c r="L1966" s="222"/>
      <c r="M1966" s="223"/>
      <c r="N1966" s="224"/>
      <c r="O1966" s="224"/>
      <c r="P1966" s="224"/>
      <c r="Q1966" s="224"/>
      <c r="R1966" s="224"/>
      <c r="S1966" s="224"/>
      <c r="T1966" s="225"/>
      <c r="AT1966" s="226" t="s">
        <v>219</v>
      </c>
      <c r="AU1966" s="226" t="s">
        <v>80</v>
      </c>
      <c r="AV1966" s="12" t="s">
        <v>80</v>
      </c>
      <c r="AW1966" s="12" t="s">
        <v>35</v>
      </c>
      <c r="AX1966" s="12" t="s">
        <v>71</v>
      </c>
      <c r="AY1966" s="226" t="s">
        <v>210</v>
      </c>
    </row>
    <row r="1967" spans="2:51" s="13" customFormat="1" ht="13.5">
      <c r="B1967" s="227"/>
      <c r="C1967" s="228"/>
      <c r="D1967" s="217" t="s">
        <v>219</v>
      </c>
      <c r="E1967" s="229" t="s">
        <v>21</v>
      </c>
      <c r="F1967" s="230" t="s">
        <v>240</v>
      </c>
      <c r="G1967" s="228"/>
      <c r="H1967" s="231">
        <v>4.684</v>
      </c>
      <c r="I1967" s="232"/>
      <c r="J1967" s="228"/>
      <c r="K1967" s="228"/>
      <c r="L1967" s="233"/>
      <c r="M1967" s="234"/>
      <c r="N1967" s="235"/>
      <c r="O1967" s="235"/>
      <c r="P1967" s="235"/>
      <c r="Q1967" s="235"/>
      <c r="R1967" s="235"/>
      <c r="S1967" s="235"/>
      <c r="T1967" s="236"/>
      <c r="AT1967" s="237" t="s">
        <v>219</v>
      </c>
      <c r="AU1967" s="237" t="s">
        <v>80</v>
      </c>
      <c r="AV1967" s="13" t="s">
        <v>217</v>
      </c>
      <c r="AW1967" s="13" t="s">
        <v>35</v>
      </c>
      <c r="AX1967" s="13" t="s">
        <v>78</v>
      </c>
      <c r="AY1967" s="237" t="s">
        <v>210</v>
      </c>
    </row>
    <row r="1968" spans="2:65" s="1" customFormat="1" ht="16.5" customHeight="1">
      <c r="B1968" s="41"/>
      <c r="C1968" s="238" t="s">
        <v>3475</v>
      </c>
      <c r="D1968" s="238" t="s">
        <v>302</v>
      </c>
      <c r="E1968" s="239" t="s">
        <v>3476</v>
      </c>
      <c r="F1968" s="240" t="s">
        <v>3459</v>
      </c>
      <c r="G1968" s="241" t="s">
        <v>345</v>
      </c>
      <c r="H1968" s="242">
        <v>8.779</v>
      </c>
      <c r="I1968" s="243"/>
      <c r="J1968" s="244">
        <f>ROUND(I1968*H1968,2)</f>
        <v>0</v>
      </c>
      <c r="K1968" s="240" t="s">
        <v>21</v>
      </c>
      <c r="L1968" s="245"/>
      <c r="M1968" s="246" t="s">
        <v>21</v>
      </c>
      <c r="N1968" s="247" t="s">
        <v>42</v>
      </c>
      <c r="O1968" s="42"/>
      <c r="P1968" s="212">
        <f>O1968*H1968</f>
        <v>0</v>
      </c>
      <c r="Q1968" s="212">
        <v>0.007</v>
      </c>
      <c r="R1968" s="212">
        <f>Q1968*H1968</f>
        <v>0.061453</v>
      </c>
      <c r="S1968" s="212">
        <v>0</v>
      </c>
      <c r="T1968" s="213">
        <f>S1968*H1968</f>
        <v>0</v>
      </c>
      <c r="AR1968" s="25" t="s">
        <v>372</v>
      </c>
      <c r="AT1968" s="25" t="s">
        <v>302</v>
      </c>
      <c r="AU1968" s="25" t="s">
        <v>80</v>
      </c>
      <c r="AY1968" s="25" t="s">
        <v>210</v>
      </c>
      <c r="BE1968" s="214">
        <f>IF(N1968="základní",J1968,0)</f>
        <v>0</v>
      </c>
      <c r="BF1968" s="214">
        <f>IF(N1968="snížená",J1968,0)</f>
        <v>0</v>
      </c>
      <c r="BG1968" s="214">
        <f>IF(N1968="zákl. přenesená",J1968,0)</f>
        <v>0</v>
      </c>
      <c r="BH1968" s="214">
        <f>IF(N1968="sníž. přenesená",J1968,0)</f>
        <v>0</v>
      </c>
      <c r="BI1968" s="214">
        <f>IF(N1968="nulová",J1968,0)</f>
        <v>0</v>
      </c>
      <c r="BJ1968" s="25" t="s">
        <v>78</v>
      </c>
      <c r="BK1968" s="214">
        <f>ROUND(I1968*H1968,2)</f>
        <v>0</v>
      </c>
      <c r="BL1968" s="25" t="s">
        <v>291</v>
      </c>
      <c r="BM1968" s="25" t="s">
        <v>3477</v>
      </c>
    </row>
    <row r="1969" spans="2:51" s="12" customFormat="1" ht="13.5">
      <c r="B1969" s="215"/>
      <c r="C1969" s="216"/>
      <c r="D1969" s="217" t="s">
        <v>219</v>
      </c>
      <c r="E1969" s="218" t="s">
        <v>21</v>
      </c>
      <c r="F1969" s="219" t="s">
        <v>3478</v>
      </c>
      <c r="G1969" s="216"/>
      <c r="H1969" s="220">
        <v>2.51</v>
      </c>
      <c r="I1969" s="221"/>
      <c r="J1969" s="216"/>
      <c r="K1969" s="216"/>
      <c r="L1969" s="222"/>
      <c r="M1969" s="223"/>
      <c r="N1969" s="224"/>
      <c r="O1969" s="224"/>
      <c r="P1969" s="224"/>
      <c r="Q1969" s="224"/>
      <c r="R1969" s="224"/>
      <c r="S1969" s="224"/>
      <c r="T1969" s="225"/>
      <c r="AT1969" s="226" t="s">
        <v>219</v>
      </c>
      <c r="AU1969" s="226" t="s">
        <v>80</v>
      </c>
      <c r="AV1969" s="12" t="s">
        <v>80</v>
      </c>
      <c r="AW1969" s="12" t="s">
        <v>35</v>
      </c>
      <c r="AX1969" s="12" t="s">
        <v>71</v>
      </c>
      <c r="AY1969" s="226" t="s">
        <v>210</v>
      </c>
    </row>
    <row r="1970" spans="2:51" s="12" customFormat="1" ht="13.5">
      <c r="B1970" s="215"/>
      <c r="C1970" s="216"/>
      <c r="D1970" s="217" t="s">
        <v>219</v>
      </c>
      <c r="E1970" s="218" t="s">
        <v>21</v>
      </c>
      <c r="F1970" s="219" t="s">
        <v>3479</v>
      </c>
      <c r="G1970" s="216"/>
      <c r="H1970" s="220">
        <v>6.269</v>
      </c>
      <c r="I1970" s="221"/>
      <c r="J1970" s="216"/>
      <c r="K1970" s="216"/>
      <c r="L1970" s="222"/>
      <c r="M1970" s="223"/>
      <c r="N1970" s="224"/>
      <c r="O1970" s="224"/>
      <c r="P1970" s="224"/>
      <c r="Q1970" s="224"/>
      <c r="R1970" s="224"/>
      <c r="S1970" s="224"/>
      <c r="T1970" s="225"/>
      <c r="AT1970" s="226" t="s">
        <v>219</v>
      </c>
      <c r="AU1970" s="226" t="s">
        <v>80</v>
      </c>
      <c r="AV1970" s="12" t="s">
        <v>80</v>
      </c>
      <c r="AW1970" s="12" t="s">
        <v>35</v>
      </c>
      <c r="AX1970" s="12" t="s">
        <v>71</v>
      </c>
      <c r="AY1970" s="226" t="s">
        <v>210</v>
      </c>
    </row>
    <row r="1971" spans="2:51" s="13" customFormat="1" ht="13.5">
      <c r="B1971" s="227"/>
      <c r="C1971" s="228"/>
      <c r="D1971" s="217" t="s">
        <v>219</v>
      </c>
      <c r="E1971" s="229" t="s">
        <v>21</v>
      </c>
      <c r="F1971" s="230" t="s">
        <v>240</v>
      </c>
      <c r="G1971" s="228"/>
      <c r="H1971" s="231">
        <v>8.779</v>
      </c>
      <c r="I1971" s="232"/>
      <c r="J1971" s="228"/>
      <c r="K1971" s="228"/>
      <c r="L1971" s="233"/>
      <c r="M1971" s="234"/>
      <c r="N1971" s="235"/>
      <c r="O1971" s="235"/>
      <c r="P1971" s="235"/>
      <c r="Q1971" s="235"/>
      <c r="R1971" s="235"/>
      <c r="S1971" s="235"/>
      <c r="T1971" s="236"/>
      <c r="AT1971" s="237" t="s">
        <v>219</v>
      </c>
      <c r="AU1971" s="237" t="s">
        <v>80</v>
      </c>
      <c r="AV1971" s="13" t="s">
        <v>217</v>
      </c>
      <c r="AW1971" s="13" t="s">
        <v>35</v>
      </c>
      <c r="AX1971" s="13" t="s">
        <v>78</v>
      </c>
      <c r="AY1971" s="237" t="s">
        <v>210</v>
      </c>
    </row>
    <row r="1972" spans="2:65" s="1" customFormat="1" ht="16.5" customHeight="1">
      <c r="B1972" s="41"/>
      <c r="C1972" s="238" t="s">
        <v>3480</v>
      </c>
      <c r="D1972" s="238" t="s">
        <v>302</v>
      </c>
      <c r="E1972" s="239" t="s">
        <v>3428</v>
      </c>
      <c r="F1972" s="240" t="s">
        <v>3429</v>
      </c>
      <c r="G1972" s="241" t="s">
        <v>215</v>
      </c>
      <c r="H1972" s="242">
        <v>16</v>
      </c>
      <c r="I1972" s="243"/>
      <c r="J1972" s="244">
        <f>ROUND(I1972*H1972,2)</f>
        <v>0</v>
      </c>
      <c r="K1972" s="240" t="s">
        <v>762</v>
      </c>
      <c r="L1972" s="245"/>
      <c r="M1972" s="246" t="s">
        <v>21</v>
      </c>
      <c r="N1972" s="247" t="s">
        <v>42</v>
      </c>
      <c r="O1972" s="42"/>
      <c r="P1972" s="212">
        <f>O1972*H1972</f>
        <v>0</v>
      </c>
      <c r="Q1972" s="212">
        <v>6E-05</v>
      </c>
      <c r="R1972" s="212">
        <f>Q1972*H1972</f>
        <v>0.00096</v>
      </c>
      <c r="S1972" s="212">
        <v>0</v>
      </c>
      <c r="T1972" s="213">
        <f>S1972*H1972</f>
        <v>0</v>
      </c>
      <c r="AR1972" s="25" t="s">
        <v>372</v>
      </c>
      <c r="AT1972" s="25" t="s">
        <v>302</v>
      </c>
      <c r="AU1972" s="25" t="s">
        <v>80</v>
      </c>
      <c r="AY1972" s="25" t="s">
        <v>210</v>
      </c>
      <c r="BE1972" s="214">
        <f>IF(N1972="základní",J1972,0)</f>
        <v>0</v>
      </c>
      <c r="BF1972" s="214">
        <f>IF(N1972="snížená",J1972,0)</f>
        <v>0</v>
      </c>
      <c r="BG1972" s="214">
        <f>IF(N1972="zákl. přenesená",J1972,0)</f>
        <v>0</v>
      </c>
      <c r="BH1972" s="214">
        <f>IF(N1972="sníž. přenesená",J1972,0)</f>
        <v>0</v>
      </c>
      <c r="BI1972" s="214">
        <f>IF(N1972="nulová",J1972,0)</f>
        <v>0</v>
      </c>
      <c r="BJ1972" s="25" t="s">
        <v>78</v>
      </c>
      <c r="BK1972" s="214">
        <f>ROUND(I1972*H1972,2)</f>
        <v>0</v>
      </c>
      <c r="BL1972" s="25" t="s">
        <v>291</v>
      </c>
      <c r="BM1972" s="25" t="s">
        <v>3481</v>
      </c>
    </row>
    <row r="1973" spans="2:65" s="1" customFormat="1" ht="16.5" customHeight="1">
      <c r="B1973" s="41"/>
      <c r="C1973" s="203" t="s">
        <v>3482</v>
      </c>
      <c r="D1973" s="203" t="s">
        <v>212</v>
      </c>
      <c r="E1973" s="204" t="s">
        <v>3483</v>
      </c>
      <c r="F1973" s="205" t="s">
        <v>3484</v>
      </c>
      <c r="G1973" s="206" t="s">
        <v>274</v>
      </c>
      <c r="H1973" s="207">
        <v>6.825</v>
      </c>
      <c r="I1973" s="208"/>
      <c r="J1973" s="209">
        <f>ROUND(I1973*H1973,2)</f>
        <v>0</v>
      </c>
      <c r="K1973" s="205" t="s">
        <v>216</v>
      </c>
      <c r="L1973" s="61"/>
      <c r="M1973" s="210" t="s">
        <v>21</v>
      </c>
      <c r="N1973" s="211" t="s">
        <v>42</v>
      </c>
      <c r="O1973" s="42"/>
      <c r="P1973" s="212">
        <f>O1973*H1973</f>
        <v>0</v>
      </c>
      <c r="Q1973" s="212">
        <v>0</v>
      </c>
      <c r="R1973" s="212">
        <f>Q1973*H1973</f>
        <v>0</v>
      </c>
      <c r="S1973" s="212">
        <v>0</v>
      </c>
      <c r="T1973" s="213">
        <f>S1973*H1973</f>
        <v>0</v>
      </c>
      <c r="AR1973" s="25" t="s">
        <v>291</v>
      </c>
      <c r="AT1973" s="25" t="s">
        <v>212</v>
      </c>
      <c r="AU1973" s="25" t="s">
        <v>80</v>
      </c>
      <c r="AY1973" s="25" t="s">
        <v>210</v>
      </c>
      <c r="BE1973" s="214">
        <f>IF(N1973="základní",J1973,0)</f>
        <v>0</v>
      </c>
      <c r="BF1973" s="214">
        <f>IF(N1973="snížená",J1973,0)</f>
        <v>0</v>
      </c>
      <c r="BG1973" s="214">
        <f>IF(N1973="zákl. přenesená",J1973,0)</f>
        <v>0</v>
      </c>
      <c r="BH1973" s="214">
        <f>IF(N1973="sníž. přenesená",J1973,0)</f>
        <v>0</v>
      </c>
      <c r="BI1973" s="214">
        <f>IF(N1973="nulová",J1973,0)</f>
        <v>0</v>
      </c>
      <c r="BJ1973" s="25" t="s">
        <v>78</v>
      </c>
      <c r="BK1973" s="214">
        <f>ROUND(I1973*H1973,2)</f>
        <v>0</v>
      </c>
      <c r="BL1973" s="25" t="s">
        <v>291</v>
      </c>
      <c r="BM1973" s="25" t="s">
        <v>3485</v>
      </c>
    </row>
    <row r="1974" spans="2:65" s="1" customFormat="1" ht="16.5" customHeight="1">
      <c r="B1974" s="41"/>
      <c r="C1974" s="203" t="s">
        <v>3486</v>
      </c>
      <c r="D1974" s="203" t="s">
        <v>212</v>
      </c>
      <c r="E1974" s="204" t="s">
        <v>3487</v>
      </c>
      <c r="F1974" s="205" t="s">
        <v>3488</v>
      </c>
      <c r="G1974" s="206" t="s">
        <v>274</v>
      </c>
      <c r="H1974" s="207">
        <v>6.825</v>
      </c>
      <c r="I1974" s="208"/>
      <c r="J1974" s="209">
        <f>ROUND(I1974*H1974,2)</f>
        <v>0</v>
      </c>
      <c r="K1974" s="205" t="s">
        <v>216</v>
      </c>
      <c r="L1974" s="61"/>
      <c r="M1974" s="210" t="s">
        <v>21</v>
      </c>
      <c r="N1974" s="211" t="s">
        <v>42</v>
      </c>
      <c r="O1974" s="42"/>
      <c r="P1974" s="212">
        <f>O1974*H1974</f>
        <v>0</v>
      </c>
      <c r="Q1974" s="212">
        <v>0</v>
      </c>
      <c r="R1974" s="212">
        <f>Q1974*H1974</f>
        <v>0</v>
      </c>
      <c r="S1974" s="212">
        <v>0</v>
      </c>
      <c r="T1974" s="213">
        <f>S1974*H1974</f>
        <v>0</v>
      </c>
      <c r="AR1974" s="25" t="s">
        <v>291</v>
      </c>
      <c r="AT1974" s="25" t="s">
        <v>212</v>
      </c>
      <c r="AU1974" s="25" t="s">
        <v>80</v>
      </c>
      <c r="AY1974" s="25" t="s">
        <v>210</v>
      </c>
      <c r="BE1974" s="214">
        <f>IF(N1974="základní",J1974,0)</f>
        <v>0</v>
      </c>
      <c r="BF1974" s="214">
        <f>IF(N1974="snížená",J1974,0)</f>
        <v>0</v>
      </c>
      <c r="BG1974" s="214">
        <f>IF(N1974="zákl. přenesená",J1974,0)</f>
        <v>0</v>
      </c>
      <c r="BH1974" s="214">
        <f>IF(N1974="sníž. přenesená",J1974,0)</f>
        <v>0</v>
      </c>
      <c r="BI1974" s="214">
        <f>IF(N1974="nulová",J1974,0)</f>
        <v>0</v>
      </c>
      <c r="BJ1974" s="25" t="s">
        <v>78</v>
      </c>
      <c r="BK1974" s="214">
        <f>ROUND(I1974*H1974,2)</f>
        <v>0</v>
      </c>
      <c r="BL1974" s="25" t="s">
        <v>291</v>
      </c>
      <c r="BM1974" s="25" t="s">
        <v>3489</v>
      </c>
    </row>
    <row r="1975" spans="2:63" s="11" customFormat="1" ht="29.85" customHeight="1">
      <c r="B1975" s="187"/>
      <c r="C1975" s="188"/>
      <c r="D1975" s="189" t="s">
        <v>70</v>
      </c>
      <c r="E1975" s="201" t="s">
        <v>3490</v>
      </c>
      <c r="F1975" s="201" t="s">
        <v>3491</v>
      </c>
      <c r="G1975" s="188"/>
      <c r="H1975" s="188"/>
      <c r="I1975" s="191"/>
      <c r="J1975" s="202">
        <f>BK1975</f>
        <v>0</v>
      </c>
      <c r="K1975" s="188"/>
      <c r="L1975" s="193"/>
      <c r="M1975" s="194"/>
      <c r="N1975" s="195"/>
      <c r="O1975" s="195"/>
      <c r="P1975" s="196">
        <f>SUM(P1976:P2041)</f>
        <v>0</v>
      </c>
      <c r="Q1975" s="195"/>
      <c r="R1975" s="196">
        <f>SUM(R1976:R2041)</f>
        <v>231.34715812999997</v>
      </c>
      <c r="S1975" s="195"/>
      <c r="T1975" s="197">
        <f>SUM(T1976:T2041)</f>
        <v>1.62925</v>
      </c>
      <c r="AR1975" s="198" t="s">
        <v>80</v>
      </c>
      <c r="AT1975" s="199" t="s">
        <v>70</v>
      </c>
      <c r="AU1975" s="199" t="s">
        <v>78</v>
      </c>
      <c r="AY1975" s="198" t="s">
        <v>210</v>
      </c>
      <c r="BK1975" s="200">
        <f>SUM(BK1976:BK2041)</f>
        <v>0</v>
      </c>
    </row>
    <row r="1976" spans="2:65" s="1" customFormat="1" ht="25.5" customHeight="1">
      <c r="B1976" s="41"/>
      <c r="C1976" s="203" t="s">
        <v>3492</v>
      </c>
      <c r="D1976" s="203" t="s">
        <v>212</v>
      </c>
      <c r="E1976" s="204" t="s">
        <v>3493</v>
      </c>
      <c r="F1976" s="205" t="s">
        <v>3494</v>
      </c>
      <c r="G1976" s="206" t="s">
        <v>1472</v>
      </c>
      <c r="H1976" s="207">
        <v>1</v>
      </c>
      <c r="I1976" s="208"/>
      <c r="J1976" s="209">
        <f aca="true" t="shared" si="90" ref="J1976:J1983">ROUND(I1976*H1976,2)</f>
        <v>0</v>
      </c>
      <c r="K1976" s="205" t="s">
        <v>21</v>
      </c>
      <c r="L1976" s="61"/>
      <c r="M1976" s="210" t="s">
        <v>21</v>
      </c>
      <c r="N1976" s="211" t="s">
        <v>42</v>
      </c>
      <c r="O1976" s="42"/>
      <c r="P1976" s="212">
        <f aca="true" t="shared" si="91" ref="P1976:P1983">O1976*H1976</f>
        <v>0</v>
      </c>
      <c r="Q1976" s="212">
        <v>0</v>
      </c>
      <c r="R1976" s="212">
        <f aca="true" t="shared" si="92" ref="R1976:R1983">Q1976*H1976</f>
        <v>0</v>
      </c>
      <c r="S1976" s="212">
        <v>0.017</v>
      </c>
      <c r="T1976" s="213">
        <f aca="true" t="shared" si="93" ref="T1976:T1983">S1976*H1976</f>
        <v>0.017</v>
      </c>
      <c r="AR1976" s="25" t="s">
        <v>291</v>
      </c>
      <c r="AT1976" s="25" t="s">
        <v>212</v>
      </c>
      <c r="AU1976" s="25" t="s">
        <v>80</v>
      </c>
      <c r="AY1976" s="25" t="s">
        <v>210</v>
      </c>
      <c r="BE1976" s="214">
        <f aca="true" t="shared" si="94" ref="BE1976:BE1983">IF(N1976="základní",J1976,0)</f>
        <v>0</v>
      </c>
      <c r="BF1976" s="214">
        <f aca="true" t="shared" si="95" ref="BF1976:BF1983">IF(N1976="snížená",J1976,0)</f>
        <v>0</v>
      </c>
      <c r="BG1976" s="214">
        <f aca="true" t="shared" si="96" ref="BG1976:BG1983">IF(N1976="zákl. přenesená",J1976,0)</f>
        <v>0</v>
      </c>
      <c r="BH1976" s="214">
        <f aca="true" t="shared" si="97" ref="BH1976:BH1983">IF(N1976="sníž. přenesená",J1976,0)</f>
        <v>0</v>
      </c>
      <c r="BI1976" s="214">
        <f aca="true" t="shared" si="98" ref="BI1976:BI1983">IF(N1976="nulová",J1976,0)</f>
        <v>0</v>
      </c>
      <c r="BJ1976" s="25" t="s">
        <v>78</v>
      </c>
      <c r="BK1976" s="214">
        <f aca="true" t="shared" si="99" ref="BK1976:BK1983">ROUND(I1976*H1976,2)</f>
        <v>0</v>
      </c>
      <c r="BL1976" s="25" t="s">
        <v>291</v>
      </c>
      <c r="BM1976" s="25" t="s">
        <v>3495</v>
      </c>
    </row>
    <row r="1977" spans="2:65" s="1" customFormat="1" ht="25.5" customHeight="1">
      <c r="B1977" s="41"/>
      <c r="C1977" s="203" t="s">
        <v>3496</v>
      </c>
      <c r="D1977" s="203" t="s">
        <v>212</v>
      </c>
      <c r="E1977" s="204" t="s">
        <v>3497</v>
      </c>
      <c r="F1977" s="205" t="s">
        <v>3498</v>
      </c>
      <c r="G1977" s="206" t="s">
        <v>1472</v>
      </c>
      <c r="H1977" s="207">
        <v>1</v>
      </c>
      <c r="I1977" s="208"/>
      <c r="J1977" s="209">
        <f t="shared" si="90"/>
        <v>0</v>
      </c>
      <c r="K1977" s="205" t="s">
        <v>21</v>
      </c>
      <c r="L1977" s="61"/>
      <c r="M1977" s="210" t="s">
        <v>21</v>
      </c>
      <c r="N1977" s="211" t="s">
        <v>42</v>
      </c>
      <c r="O1977" s="42"/>
      <c r="P1977" s="212">
        <f t="shared" si="91"/>
        <v>0</v>
      </c>
      <c r="Q1977" s="212">
        <v>0</v>
      </c>
      <c r="R1977" s="212">
        <f t="shared" si="92"/>
        <v>0</v>
      </c>
      <c r="S1977" s="212">
        <v>0.017</v>
      </c>
      <c r="T1977" s="213">
        <f t="shared" si="93"/>
        <v>0.017</v>
      </c>
      <c r="AR1977" s="25" t="s">
        <v>291</v>
      </c>
      <c r="AT1977" s="25" t="s">
        <v>212</v>
      </c>
      <c r="AU1977" s="25" t="s">
        <v>80</v>
      </c>
      <c r="AY1977" s="25" t="s">
        <v>210</v>
      </c>
      <c r="BE1977" s="214">
        <f t="shared" si="94"/>
        <v>0</v>
      </c>
      <c r="BF1977" s="214">
        <f t="shared" si="95"/>
        <v>0</v>
      </c>
      <c r="BG1977" s="214">
        <f t="shared" si="96"/>
        <v>0</v>
      </c>
      <c r="BH1977" s="214">
        <f t="shared" si="97"/>
        <v>0</v>
      </c>
      <c r="BI1977" s="214">
        <f t="shared" si="98"/>
        <v>0</v>
      </c>
      <c r="BJ1977" s="25" t="s">
        <v>78</v>
      </c>
      <c r="BK1977" s="214">
        <f t="shared" si="99"/>
        <v>0</v>
      </c>
      <c r="BL1977" s="25" t="s">
        <v>291</v>
      </c>
      <c r="BM1977" s="25" t="s">
        <v>3499</v>
      </c>
    </row>
    <row r="1978" spans="2:65" s="1" customFormat="1" ht="25.5" customHeight="1">
      <c r="B1978" s="41"/>
      <c r="C1978" s="203" t="s">
        <v>3500</v>
      </c>
      <c r="D1978" s="203" t="s">
        <v>212</v>
      </c>
      <c r="E1978" s="204" t="s">
        <v>3501</v>
      </c>
      <c r="F1978" s="205" t="s">
        <v>3502</v>
      </c>
      <c r="G1978" s="206" t="s">
        <v>1472</v>
      </c>
      <c r="H1978" s="207">
        <v>1</v>
      </c>
      <c r="I1978" s="208"/>
      <c r="J1978" s="209">
        <f t="shared" si="90"/>
        <v>0</v>
      </c>
      <c r="K1978" s="205" t="s">
        <v>21</v>
      </c>
      <c r="L1978" s="61"/>
      <c r="M1978" s="210" t="s">
        <v>21</v>
      </c>
      <c r="N1978" s="211" t="s">
        <v>42</v>
      </c>
      <c r="O1978" s="42"/>
      <c r="P1978" s="212">
        <f t="shared" si="91"/>
        <v>0</v>
      </c>
      <c r="Q1978" s="212">
        <v>0</v>
      </c>
      <c r="R1978" s="212">
        <f t="shared" si="92"/>
        <v>0</v>
      </c>
      <c r="S1978" s="212">
        <v>0.017</v>
      </c>
      <c r="T1978" s="213">
        <f t="shared" si="93"/>
        <v>0.017</v>
      </c>
      <c r="AR1978" s="25" t="s">
        <v>291</v>
      </c>
      <c r="AT1978" s="25" t="s">
        <v>212</v>
      </c>
      <c r="AU1978" s="25" t="s">
        <v>80</v>
      </c>
      <c r="AY1978" s="25" t="s">
        <v>210</v>
      </c>
      <c r="BE1978" s="214">
        <f t="shared" si="94"/>
        <v>0</v>
      </c>
      <c r="BF1978" s="214">
        <f t="shared" si="95"/>
        <v>0</v>
      </c>
      <c r="BG1978" s="214">
        <f t="shared" si="96"/>
        <v>0</v>
      </c>
      <c r="BH1978" s="214">
        <f t="shared" si="97"/>
        <v>0</v>
      </c>
      <c r="BI1978" s="214">
        <f t="shared" si="98"/>
        <v>0</v>
      </c>
      <c r="BJ1978" s="25" t="s">
        <v>78</v>
      </c>
      <c r="BK1978" s="214">
        <f t="shared" si="99"/>
        <v>0</v>
      </c>
      <c r="BL1978" s="25" t="s">
        <v>291</v>
      </c>
      <c r="BM1978" s="25" t="s">
        <v>3503</v>
      </c>
    </row>
    <row r="1979" spans="2:65" s="1" customFormat="1" ht="25.5" customHeight="1">
      <c r="B1979" s="41"/>
      <c r="C1979" s="203" t="s">
        <v>3504</v>
      </c>
      <c r="D1979" s="203" t="s">
        <v>212</v>
      </c>
      <c r="E1979" s="204" t="s">
        <v>3505</v>
      </c>
      <c r="F1979" s="205" t="s">
        <v>3506</v>
      </c>
      <c r="G1979" s="206" t="s">
        <v>1472</v>
      </c>
      <c r="H1979" s="207">
        <v>1</v>
      </c>
      <c r="I1979" s="208"/>
      <c r="J1979" s="209">
        <f t="shared" si="90"/>
        <v>0</v>
      </c>
      <c r="K1979" s="205" t="s">
        <v>21</v>
      </c>
      <c r="L1979" s="61"/>
      <c r="M1979" s="210" t="s">
        <v>21</v>
      </c>
      <c r="N1979" s="211" t="s">
        <v>42</v>
      </c>
      <c r="O1979" s="42"/>
      <c r="P1979" s="212">
        <f t="shared" si="91"/>
        <v>0</v>
      </c>
      <c r="Q1979" s="212">
        <v>0</v>
      </c>
      <c r="R1979" s="212">
        <f t="shared" si="92"/>
        <v>0</v>
      </c>
      <c r="S1979" s="212">
        <v>0.017</v>
      </c>
      <c r="T1979" s="213">
        <f t="shared" si="93"/>
        <v>0.017</v>
      </c>
      <c r="AR1979" s="25" t="s">
        <v>291</v>
      </c>
      <c r="AT1979" s="25" t="s">
        <v>212</v>
      </c>
      <c r="AU1979" s="25" t="s">
        <v>80</v>
      </c>
      <c r="AY1979" s="25" t="s">
        <v>210</v>
      </c>
      <c r="BE1979" s="214">
        <f t="shared" si="94"/>
        <v>0</v>
      </c>
      <c r="BF1979" s="214">
        <f t="shared" si="95"/>
        <v>0</v>
      </c>
      <c r="BG1979" s="214">
        <f t="shared" si="96"/>
        <v>0</v>
      </c>
      <c r="BH1979" s="214">
        <f t="shared" si="97"/>
        <v>0</v>
      </c>
      <c r="BI1979" s="214">
        <f t="shared" si="98"/>
        <v>0</v>
      </c>
      <c r="BJ1979" s="25" t="s">
        <v>78</v>
      </c>
      <c r="BK1979" s="214">
        <f t="shared" si="99"/>
        <v>0</v>
      </c>
      <c r="BL1979" s="25" t="s">
        <v>291</v>
      </c>
      <c r="BM1979" s="25" t="s">
        <v>3507</v>
      </c>
    </row>
    <row r="1980" spans="2:65" s="1" customFormat="1" ht="25.5" customHeight="1">
      <c r="B1980" s="41"/>
      <c r="C1980" s="203" t="s">
        <v>3508</v>
      </c>
      <c r="D1980" s="203" t="s">
        <v>212</v>
      </c>
      <c r="E1980" s="204" t="s">
        <v>3509</v>
      </c>
      <c r="F1980" s="205" t="s">
        <v>3510</v>
      </c>
      <c r="G1980" s="206" t="s">
        <v>1472</v>
      </c>
      <c r="H1980" s="207">
        <v>2</v>
      </c>
      <c r="I1980" s="208"/>
      <c r="J1980" s="209">
        <f t="shared" si="90"/>
        <v>0</v>
      </c>
      <c r="K1980" s="205" t="s">
        <v>21</v>
      </c>
      <c r="L1980" s="61"/>
      <c r="M1980" s="210" t="s">
        <v>21</v>
      </c>
      <c r="N1980" s="211" t="s">
        <v>42</v>
      </c>
      <c r="O1980" s="42"/>
      <c r="P1980" s="212">
        <f t="shared" si="91"/>
        <v>0</v>
      </c>
      <c r="Q1980" s="212">
        <v>0</v>
      </c>
      <c r="R1980" s="212">
        <f t="shared" si="92"/>
        <v>0</v>
      </c>
      <c r="S1980" s="212">
        <v>0.017</v>
      </c>
      <c r="T1980" s="213">
        <f t="shared" si="93"/>
        <v>0.034</v>
      </c>
      <c r="AR1980" s="25" t="s">
        <v>291</v>
      </c>
      <c r="AT1980" s="25" t="s">
        <v>212</v>
      </c>
      <c r="AU1980" s="25" t="s">
        <v>80</v>
      </c>
      <c r="AY1980" s="25" t="s">
        <v>210</v>
      </c>
      <c r="BE1980" s="214">
        <f t="shared" si="94"/>
        <v>0</v>
      </c>
      <c r="BF1980" s="214">
        <f t="shared" si="95"/>
        <v>0</v>
      </c>
      <c r="BG1980" s="214">
        <f t="shared" si="96"/>
        <v>0</v>
      </c>
      <c r="BH1980" s="214">
        <f t="shared" si="97"/>
        <v>0</v>
      </c>
      <c r="BI1980" s="214">
        <f t="shared" si="98"/>
        <v>0</v>
      </c>
      <c r="BJ1980" s="25" t="s">
        <v>78</v>
      </c>
      <c r="BK1980" s="214">
        <f t="shared" si="99"/>
        <v>0</v>
      </c>
      <c r="BL1980" s="25" t="s">
        <v>291</v>
      </c>
      <c r="BM1980" s="25" t="s">
        <v>3511</v>
      </c>
    </row>
    <row r="1981" spans="2:65" s="1" customFormat="1" ht="25.5" customHeight="1">
      <c r="B1981" s="41"/>
      <c r="C1981" s="203" t="s">
        <v>3512</v>
      </c>
      <c r="D1981" s="203" t="s">
        <v>212</v>
      </c>
      <c r="E1981" s="204" t="s">
        <v>3513</v>
      </c>
      <c r="F1981" s="205" t="s">
        <v>3514</v>
      </c>
      <c r="G1981" s="206" t="s">
        <v>3515</v>
      </c>
      <c r="H1981" s="207">
        <v>25.5</v>
      </c>
      <c r="I1981" s="208"/>
      <c r="J1981" s="209">
        <f t="shared" si="90"/>
        <v>0</v>
      </c>
      <c r="K1981" s="205" t="s">
        <v>21</v>
      </c>
      <c r="L1981" s="61"/>
      <c r="M1981" s="210" t="s">
        <v>21</v>
      </c>
      <c r="N1981" s="211" t="s">
        <v>42</v>
      </c>
      <c r="O1981" s="42"/>
      <c r="P1981" s="212">
        <f t="shared" si="91"/>
        <v>0</v>
      </c>
      <c r="Q1981" s="212">
        <v>0</v>
      </c>
      <c r="R1981" s="212">
        <f t="shared" si="92"/>
        <v>0</v>
      </c>
      <c r="S1981" s="212">
        <v>0.017</v>
      </c>
      <c r="T1981" s="213">
        <f t="shared" si="93"/>
        <v>0.43350000000000005</v>
      </c>
      <c r="AR1981" s="25" t="s">
        <v>291</v>
      </c>
      <c r="AT1981" s="25" t="s">
        <v>212</v>
      </c>
      <c r="AU1981" s="25" t="s">
        <v>80</v>
      </c>
      <c r="AY1981" s="25" t="s">
        <v>210</v>
      </c>
      <c r="BE1981" s="214">
        <f t="shared" si="94"/>
        <v>0</v>
      </c>
      <c r="BF1981" s="214">
        <f t="shared" si="95"/>
        <v>0</v>
      </c>
      <c r="BG1981" s="214">
        <f t="shared" si="96"/>
        <v>0</v>
      </c>
      <c r="BH1981" s="214">
        <f t="shared" si="97"/>
        <v>0</v>
      </c>
      <c r="BI1981" s="214">
        <f t="shared" si="98"/>
        <v>0</v>
      </c>
      <c r="BJ1981" s="25" t="s">
        <v>78</v>
      </c>
      <c r="BK1981" s="214">
        <f t="shared" si="99"/>
        <v>0</v>
      </c>
      <c r="BL1981" s="25" t="s">
        <v>291</v>
      </c>
      <c r="BM1981" s="25" t="s">
        <v>3516</v>
      </c>
    </row>
    <row r="1982" spans="2:65" s="1" customFormat="1" ht="25.5" customHeight="1">
      <c r="B1982" s="41"/>
      <c r="C1982" s="203" t="s">
        <v>3517</v>
      </c>
      <c r="D1982" s="203" t="s">
        <v>212</v>
      </c>
      <c r="E1982" s="204" t="s">
        <v>3518</v>
      </c>
      <c r="F1982" s="205" t="s">
        <v>3519</v>
      </c>
      <c r="G1982" s="206" t="s">
        <v>345</v>
      </c>
      <c r="H1982" s="207">
        <v>14</v>
      </c>
      <c r="I1982" s="208"/>
      <c r="J1982" s="209">
        <f t="shared" si="90"/>
        <v>0</v>
      </c>
      <c r="K1982" s="205" t="s">
        <v>21</v>
      </c>
      <c r="L1982" s="61"/>
      <c r="M1982" s="210" t="s">
        <v>21</v>
      </c>
      <c r="N1982" s="211" t="s">
        <v>42</v>
      </c>
      <c r="O1982" s="42"/>
      <c r="P1982" s="212">
        <f t="shared" si="91"/>
        <v>0</v>
      </c>
      <c r="Q1982" s="212">
        <v>0</v>
      </c>
      <c r="R1982" s="212">
        <f t="shared" si="92"/>
        <v>0</v>
      </c>
      <c r="S1982" s="212">
        <v>0.017</v>
      </c>
      <c r="T1982" s="213">
        <f t="shared" si="93"/>
        <v>0.23800000000000002</v>
      </c>
      <c r="AR1982" s="25" t="s">
        <v>291</v>
      </c>
      <c r="AT1982" s="25" t="s">
        <v>212</v>
      </c>
      <c r="AU1982" s="25" t="s">
        <v>80</v>
      </c>
      <c r="AY1982" s="25" t="s">
        <v>210</v>
      </c>
      <c r="BE1982" s="214">
        <f t="shared" si="94"/>
        <v>0</v>
      </c>
      <c r="BF1982" s="214">
        <f t="shared" si="95"/>
        <v>0</v>
      </c>
      <c r="BG1982" s="214">
        <f t="shared" si="96"/>
        <v>0</v>
      </c>
      <c r="BH1982" s="214">
        <f t="shared" si="97"/>
        <v>0</v>
      </c>
      <c r="BI1982" s="214">
        <f t="shared" si="98"/>
        <v>0</v>
      </c>
      <c r="BJ1982" s="25" t="s">
        <v>78</v>
      </c>
      <c r="BK1982" s="214">
        <f t="shared" si="99"/>
        <v>0</v>
      </c>
      <c r="BL1982" s="25" t="s">
        <v>291</v>
      </c>
      <c r="BM1982" s="25" t="s">
        <v>3520</v>
      </c>
    </row>
    <row r="1983" spans="2:65" s="1" customFormat="1" ht="16.5" customHeight="1">
      <c r="B1983" s="41"/>
      <c r="C1983" s="203" t="s">
        <v>3521</v>
      </c>
      <c r="D1983" s="203" t="s">
        <v>212</v>
      </c>
      <c r="E1983" s="204" t="s">
        <v>3522</v>
      </c>
      <c r="F1983" s="205" t="s">
        <v>3523</v>
      </c>
      <c r="G1983" s="206" t="s">
        <v>226</v>
      </c>
      <c r="H1983" s="207">
        <v>13.2</v>
      </c>
      <c r="I1983" s="208"/>
      <c r="J1983" s="209">
        <f t="shared" si="90"/>
        <v>0</v>
      </c>
      <c r="K1983" s="205" t="s">
        <v>216</v>
      </c>
      <c r="L1983" s="61"/>
      <c r="M1983" s="210" t="s">
        <v>21</v>
      </c>
      <c r="N1983" s="211" t="s">
        <v>42</v>
      </c>
      <c r="O1983" s="42"/>
      <c r="P1983" s="212">
        <f t="shared" si="91"/>
        <v>0</v>
      </c>
      <c r="Q1983" s="212">
        <v>0</v>
      </c>
      <c r="R1983" s="212">
        <f t="shared" si="92"/>
        <v>0</v>
      </c>
      <c r="S1983" s="212">
        <v>0.017</v>
      </c>
      <c r="T1983" s="213">
        <f t="shared" si="93"/>
        <v>0.22440000000000002</v>
      </c>
      <c r="AR1983" s="25" t="s">
        <v>291</v>
      </c>
      <c r="AT1983" s="25" t="s">
        <v>212</v>
      </c>
      <c r="AU1983" s="25" t="s">
        <v>80</v>
      </c>
      <c r="AY1983" s="25" t="s">
        <v>210</v>
      </c>
      <c r="BE1983" s="214">
        <f t="shared" si="94"/>
        <v>0</v>
      </c>
      <c r="BF1983" s="214">
        <f t="shared" si="95"/>
        <v>0</v>
      </c>
      <c r="BG1983" s="214">
        <f t="shared" si="96"/>
        <v>0</v>
      </c>
      <c r="BH1983" s="214">
        <f t="shared" si="97"/>
        <v>0</v>
      </c>
      <c r="BI1983" s="214">
        <f t="shared" si="98"/>
        <v>0</v>
      </c>
      <c r="BJ1983" s="25" t="s">
        <v>78</v>
      </c>
      <c r="BK1983" s="214">
        <f t="shared" si="99"/>
        <v>0</v>
      </c>
      <c r="BL1983" s="25" t="s">
        <v>291</v>
      </c>
      <c r="BM1983" s="25" t="s">
        <v>3524</v>
      </c>
    </row>
    <row r="1984" spans="2:51" s="12" customFormat="1" ht="13.5">
      <c r="B1984" s="215"/>
      <c r="C1984" s="216"/>
      <c r="D1984" s="217" t="s">
        <v>219</v>
      </c>
      <c r="E1984" s="218" t="s">
        <v>21</v>
      </c>
      <c r="F1984" s="219" t="s">
        <v>3525</v>
      </c>
      <c r="G1984" s="216"/>
      <c r="H1984" s="220">
        <v>13.2</v>
      </c>
      <c r="I1984" s="221"/>
      <c r="J1984" s="216"/>
      <c r="K1984" s="216"/>
      <c r="L1984" s="222"/>
      <c r="M1984" s="223"/>
      <c r="N1984" s="224"/>
      <c r="O1984" s="224"/>
      <c r="P1984" s="224"/>
      <c r="Q1984" s="224"/>
      <c r="R1984" s="224"/>
      <c r="S1984" s="224"/>
      <c r="T1984" s="225"/>
      <c r="AT1984" s="226" t="s">
        <v>219</v>
      </c>
      <c r="AU1984" s="226" t="s">
        <v>80</v>
      </c>
      <c r="AV1984" s="12" t="s">
        <v>80</v>
      </c>
      <c r="AW1984" s="12" t="s">
        <v>35</v>
      </c>
      <c r="AX1984" s="12" t="s">
        <v>78</v>
      </c>
      <c r="AY1984" s="226" t="s">
        <v>210</v>
      </c>
    </row>
    <row r="1985" spans="2:65" s="1" customFormat="1" ht="25.5" customHeight="1">
      <c r="B1985" s="41"/>
      <c r="C1985" s="203" t="s">
        <v>3526</v>
      </c>
      <c r="D1985" s="203" t="s">
        <v>212</v>
      </c>
      <c r="E1985" s="204" t="s">
        <v>3527</v>
      </c>
      <c r="F1985" s="205" t="s">
        <v>3528</v>
      </c>
      <c r="G1985" s="206" t="s">
        <v>345</v>
      </c>
      <c r="H1985" s="207">
        <v>20.3</v>
      </c>
      <c r="I1985" s="208"/>
      <c r="J1985" s="209">
        <f>ROUND(I1985*H1985,2)</f>
        <v>0</v>
      </c>
      <c r="K1985" s="205" t="s">
        <v>216</v>
      </c>
      <c r="L1985" s="61"/>
      <c r="M1985" s="210" t="s">
        <v>21</v>
      </c>
      <c r="N1985" s="211" t="s">
        <v>42</v>
      </c>
      <c r="O1985" s="42"/>
      <c r="P1985" s="212">
        <f>O1985*H1985</f>
        <v>0</v>
      </c>
      <c r="Q1985" s="212">
        <v>0</v>
      </c>
      <c r="R1985" s="212">
        <f>Q1985*H1985</f>
        <v>0</v>
      </c>
      <c r="S1985" s="212">
        <v>0.025</v>
      </c>
      <c r="T1985" s="213">
        <f>S1985*H1985</f>
        <v>0.5075000000000001</v>
      </c>
      <c r="AR1985" s="25" t="s">
        <v>291</v>
      </c>
      <c r="AT1985" s="25" t="s">
        <v>212</v>
      </c>
      <c r="AU1985" s="25" t="s">
        <v>80</v>
      </c>
      <c r="AY1985" s="25" t="s">
        <v>210</v>
      </c>
      <c r="BE1985" s="214">
        <f>IF(N1985="základní",J1985,0)</f>
        <v>0</v>
      </c>
      <c r="BF1985" s="214">
        <f>IF(N1985="snížená",J1985,0)</f>
        <v>0</v>
      </c>
      <c r="BG1985" s="214">
        <f>IF(N1985="zákl. přenesená",J1985,0)</f>
        <v>0</v>
      </c>
      <c r="BH1985" s="214">
        <f>IF(N1985="sníž. přenesená",J1985,0)</f>
        <v>0</v>
      </c>
      <c r="BI1985" s="214">
        <f>IF(N1985="nulová",J1985,0)</f>
        <v>0</v>
      </c>
      <c r="BJ1985" s="25" t="s">
        <v>78</v>
      </c>
      <c r="BK1985" s="214">
        <f>ROUND(I1985*H1985,2)</f>
        <v>0</v>
      </c>
      <c r="BL1985" s="25" t="s">
        <v>291</v>
      </c>
      <c r="BM1985" s="25" t="s">
        <v>3529</v>
      </c>
    </row>
    <row r="1986" spans="2:51" s="12" customFormat="1" ht="13.5">
      <c r="B1986" s="215"/>
      <c r="C1986" s="216"/>
      <c r="D1986" s="217" t="s">
        <v>219</v>
      </c>
      <c r="E1986" s="218" t="s">
        <v>21</v>
      </c>
      <c r="F1986" s="219" t="s">
        <v>3530</v>
      </c>
      <c r="G1986" s="216"/>
      <c r="H1986" s="220">
        <v>9.6</v>
      </c>
      <c r="I1986" s="221"/>
      <c r="J1986" s="216"/>
      <c r="K1986" s="216"/>
      <c r="L1986" s="222"/>
      <c r="M1986" s="223"/>
      <c r="N1986" s="224"/>
      <c r="O1986" s="224"/>
      <c r="P1986" s="224"/>
      <c r="Q1986" s="224"/>
      <c r="R1986" s="224"/>
      <c r="S1986" s="224"/>
      <c r="T1986" s="225"/>
      <c r="AT1986" s="226" t="s">
        <v>219</v>
      </c>
      <c r="AU1986" s="226" t="s">
        <v>80</v>
      </c>
      <c r="AV1986" s="12" t="s">
        <v>80</v>
      </c>
      <c r="AW1986" s="12" t="s">
        <v>35</v>
      </c>
      <c r="AX1986" s="12" t="s">
        <v>71</v>
      </c>
      <c r="AY1986" s="226" t="s">
        <v>210</v>
      </c>
    </row>
    <row r="1987" spans="2:51" s="12" customFormat="1" ht="13.5">
      <c r="B1987" s="215"/>
      <c r="C1987" s="216"/>
      <c r="D1987" s="217" t="s">
        <v>219</v>
      </c>
      <c r="E1987" s="218" t="s">
        <v>21</v>
      </c>
      <c r="F1987" s="219" t="s">
        <v>3531</v>
      </c>
      <c r="G1987" s="216"/>
      <c r="H1987" s="220">
        <v>10.7</v>
      </c>
      <c r="I1987" s="221"/>
      <c r="J1987" s="216"/>
      <c r="K1987" s="216"/>
      <c r="L1987" s="222"/>
      <c r="M1987" s="223"/>
      <c r="N1987" s="224"/>
      <c r="O1987" s="224"/>
      <c r="P1987" s="224"/>
      <c r="Q1987" s="224"/>
      <c r="R1987" s="224"/>
      <c r="S1987" s="224"/>
      <c r="T1987" s="225"/>
      <c r="AT1987" s="226" t="s">
        <v>219</v>
      </c>
      <c r="AU1987" s="226" t="s">
        <v>80</v>
      </c>
      <c r="AV1987" s="12" t="s">
        <v>80</v>
      </c>
      <c r="AW1987" s="12" t="s">
        <v>35</v>
      </c>
      <c r="AX1987" s="12" t="s">
        <v>71</v>
      </c>
      <c r="AY1987" s="226" t="s">
        <v>210</v>
      </c>
    </row>
    <row r="1988" spans="2:51" s="13" customFormat="1" ht="13.5">
      <c r="B1988" s="227"/>
      <c r="C1988" s="228"/>
      <c r="D1988" s="217" t="s">
        <v>219</v>
      </c>
      <c r="E1988" s="229" t="s">
        <v>21</v>
      </c>
      <c r="F1988" s="230" t="s">
        <v>240</v>
      </c>
      <c r="G1988" s="228"/>
      <c r="H1988" s="231">
        <v>20.3</v>
      </c>
      <c r="I1988" s="232"/>
      <c r="J1988" s="228"/>
      <c r="K1988" s="228"/>
      <c r="L1988" s="233"/>
      <c r="M1988" s="234"/>
      <c r="N1988" s="235"/>
      <c r="O1988" s="235"/>
      <c r="P1988" s="235"/>
      <c r="Q1988" s="235"/>
      <c r="R1988" s="235"/>
      <c r="S1988" s="235"/>
      <c r="T1988" s="236"/>
      <c r="AT1988" s="237" t="s">
        <v>219</v>
      </c>
      <c r="AU1988" s="237" t="s">
        <v>80</v>
      </c>
      <c r="AV1988" s="13" t="s">
        <v>217</v>
      </c>
      <c r="AW1988" s="13" t="s">
        <v>35</v>
      </c>
      <c r="AX1988" s="13" t="s">
        <v>78</v>
      </c>
      <c r="AY1988" s="237" t="s">
        <v>210</v>
      </c>
    </row>
    <row r="1989" spans="2:65" s="1" customFormat="1" ht="25.5" customHeight="1">
      <c r="B1989" s="41"/>
      <c r="C1989" s="203" t="s">
        <v>3532</v>
      </c>
      <c r="D1989" s="203" t="s">
        <v>212</v>
      </c>
      <c r="E1989" s="204" t="s">
        <v>3533</v>
      </c>
      <c r="F1989" s="205" t="s">
        <v>3534</v>
      </c>
      <c r="G1989" s="206" t="s">
        <v>215</v>
      </c>
      <c r="H1989" s="207">
        <v>1</v>
      </c>
      <c r="I1989" s="208"/>
      <c r="J1989" s="209">
        <f>ROUND(I1989*H1989,2)</f>
        <v>0</v>
      </c>
      <c r="K1989" s="205" t="s">
        <v>216</v>
      </c>
      <c r="L1989" s="61"/>
      <c r="M1989" s="210" t="s">
        <v>21</v>
      </c>
      <c r="N1989" s="211" t="s">
        <v>42</v>
      </c>
      <c r="O1989" s="42"/>
      <c r="P1989" s="212">
        <f>O1989*H1989</f>
        <v>0</v>
      </c>
      <c r="Q1989" s="212">
        <v>0</v>
      </c>
      <c r="R1989" s="212">
        <f>Q1989*H1989</f>
        <v>0</v>
      </c>
      <c r="S1989" s="212">
        <v>0</v>
      </c>
      <c r="T1989" s="213">
        <f>S1989*H1989</f>
        <v>0</v>
      </c>
      <c r="AR1989" s="25" t="s">
        <v>291</v>
      </c>
      <c r="AT1989" s="25" t="s">
        <v>212</v>
      </c>
      <c r="AU1989" s="25" t="s">
        <v>80</v>
      </c>
      <c r="AY1989" s="25" t="s">
        <v>210</v>
      </c>
      <c r="BE1989" s="214">
        <f>IF(N1989="základní",J1989,0)</f>
        <v>0</v>
      </c>
      <c r="BF1989" s="214">
        <f>IF(N1989="snížená",J1989,0)</f>
        <v>0</v>
      </c>
      <c r="BG1989" s="214">
        <f>IF(N1989="zákl. přenesená",J1989,0)</f>
        <v>0</v>
      </c>
      <c r="BH1989" s="214">
        <f>IF(N1989="sníž. přenesená",J1989,0)</f>
        <v>0</v>
      </c>
      <c r="BI1989" s="214">
        <f>IF(N1989="nulová",J1989,0)</f>
        <v>0</v>
      </c>
      <c r="BJ1989" s="25" t="s">
        <v>78</v>
      </c>
      <c r="BK1989" s="214">
        <f>ROUND(I1989*H1989,2)</f>
        <v>0</v>
      </c>
      <c r="BL1989" s="25" t="s">
        <v>291</v>
      </c>
      <c r="BM1989" s="25" t="s">
        <v>3535</v>
      </c>
    </row>
    <row r="1990" spans="2:65" s="1" customFormat="1" ht="25.5" customHeight="1">
      <c r="B1990" s="41"/>
      <c r="C1990" s="238" t="s">
        <v>3536</v>
      </c>
      <c r="D1990" s="238" t="s">
        <v>302</v>
      </c>
      <c r="E1990" s="239" t="s">
        <v>3537</v>
      </c>
      <c r="F1990" s="240" t="s">
        <v>3538</v>
      </c>
      <c r="G1990" s="241" t="s">
        <v>215</v>
      </c>
      <c r="H1990" s="242">
        <v>1</v>
      </c>
      <c r="I1990" s="243"/>
      <c r="J1990" s="244">
        <f>ROUND(I1990*H1990,2)</f>
        <v>0</v>
      </c>
      <c r="K1990" s="240" t="s">
        <v>762</v>
      </c>
      <c r="L1990" s="245"/>
      <c r="M1990" s="246" t="s">
        <v>21</v>
      </c>
      <c r="N1990" s="247" t="s">
        <v>42</v>
      </c>
      <c r="O1990" s="42"/>
      <c r="P1990" s="212">
        <f>O1990*H1990</f>
        <v>0</v>
      </c>
      <c r="Q1990" s="212">
        <v>0.0097</v>
      </c>
      <c r="R1990" s="212">
        <f>Q1990*H1990</f>
        <v>0.0097</v>
      </c>
      <c r="S1990" s="212">
        <v>0</v>
      </c>
      <c r="T1990" s="213">
        <f>S1990*H1990</f>
        <v>0</v>
      </c>
      <c r="AR1990" s="25" t="s">
        <v>372</v>
      </c>
      <c r="AT1990" s="25" t="s">
        <v>302</v>
      </c>
      <c r="AU1990" s="25" t="s">
        <v>80</v>
      </c>
      <c r="AY1990" s="25" t="s">
        <v>210</v>
      </c>
      <c r="BE1990" s="214">
        <f>IF(N1990="základní",J1990,0)</f>
        <v>0</v>
      </c>
      <c r="BF1990" s="214">
        <f>IF(N1990="snížená",J1990,0)</f>
        <v>0</v>
      </c>
      <c r="BG1990" s="214">
        <f>IF(N1990="zákl. přenesená",J1990,0)</f>
        <v>0</v>
      </c>
      <c r="BH1990" s="214">
        <f>IF(N1990="sníž. přenesená",J1990,0)</f>
        <v>0</v>
      </c>
      <c r="BI1990" s="214">
        <f>IF(N1990="nulová",J1990,0)</f>
        <v>0</v>
      </c>
      <c r="BJ1990" s="25" t="s">
        <v>78</v>
      </c>
      <c r="BK1990" s="214">
        <f>ROUND(I1990*H1990,2)</f>
        <v>0</v>
      </c>
      <c r="BL1990" s="25" t="s">
        <v>291</v>
      </c>
      <c r="BM1990" s="25" t="s">
        <v>3539</v>
      </c>
    </row>
    <row r="1991" spans="2:65" s="1" customFormat="1" ht="16.5" customHeight="1">
      <c r="B1991" s="41"/>
      <c r="C1991" s="203" t="s">
        <v>3540</v>
      </c>
      <c r="D1991" s="203" t="s">
        <v>212</v>
      </c>
      <c r="E1991" s="204" t="s">
        <v>3541</v>
      </c>
      <c r="F1991" s="205" t="s">
        <v>3542</v>
      </c>
      <c r="G1991" s="206" t="s">
        <v>345</v>
      </c>
      <c r="H1991" s="207">
        <v>2.8</v>
      </c>
      <c r="I1991" s="208"/>
      <c r="J1991" s="209">
        <f>ROUND(I1991*H1991,2)</f>
        <v>0</v>
      </c>
      <c r="K1991" s="205" t="s">
        <v>216</v>
      </c>
      <c r="L1991" s="61"/>
      <c r="M1991" s="210" t="s">
        <v>21</v>
      </c>
      <c r="N1991" s="211" t="s">
        <v>42</v>
      </c>
      <c r="O1991" s="42"/>
      <c r="P1991" s="212">
        <f>O1991*H1991</f>
        <v>0</v>
      </c>
      <c r="Q1991" s="212">
        <v>0</v>
      </c>
      <c r="R1991" s="212">
        <f>Q1991*H1991</f>
        <v>0</v>
      </c>
      <c r="S1991" s="212">
        <v>0</v>
      </c>
      <c r="T1991" s="213">
        <f>S1991*H1991</f>
        <v>0</v>
      </c>
      <c r="AR1991" s="25" t="s">
        <v>291</v>
      </c>
      <c r="AT1991" s="25" t="s">
        <v>212</v>
      </c>
      <c r="AU1991" s="25" t="s">
        <v>80</v>
      </c>
      <c r="AY1991" s="25" t="s">
        <v>210</v>
      </c>
      <c r="BE1991" s="214">
        <f>IF(N1991="základní",J1991,0)</f>
        <v>0</v>
      </c>
      <c r="BF1991" s="214">
        <f>IF(N1991="snížená",J1991,0)</f>
        <v>0</v>
      </c>
      <c r="BG1991" s="214">
        <f>IF(N1991="zákl. přenesená",J1991,0)</f>
        <v>0</v>
      </c>
      <c r="BH1991" s="214">
        <f>IF(N1991="sníž. přenesená",J1991,0)</f>
        <v>0</v>
      </c>
      <c r="BI1991" s="214">
        <f>IF(N1991="nulová",J1991,0)</f>
        <v>0</v>
      </c>
      <c r="BJ1991" s="25" t="s">
        <v>78</v>
      </c>
      <c r="BK1991" s="214">
        <f>ROUND(I1991*H1991,2)</f>
        <v>0</v>
      </c>
      <c r="BL1991" s="25" t="s">
        <v>291</v>
      </c>
      <c r="BM1991" s="25" t="s">
        <v>3543</v>
      </c>
    </row>
    <row r="1992" spans="2:51" s="12" customFormat="1" ht="13.5">
      <c r="B1992" s="215"/>
      <c r="C1992" s="216"/>
      <c r="D1992" s="217" t="s">
        <v>219</v>
      </c>
      <c r="E1992" s="218" t="s">
        <v>21</v>
      </c>
      <c r="F1992" s="219" t="s">
        <v>3544</v>
      </c>
      <c r="G1992" s="216"/>
      <c r="H1992" s="220">
        <v>2.8</v>
      </c>
      <c r="I1992" s="221"/>
      <c r="J1992" s="216"/>
      <c r="K1992" s="216"/>
      <c r="L1992" s="222"/>
      <c r="M1992" s="223"/>
      <c r="N1992" s="224"/>
      <c r="O1992" s="224"/>
      <c r="P1992" s="224"/>
      <c r="Q1992" s="224"/>
      <c r="R1992" s="224"/>
      <c r="S1992" s="224"/>
      <c r="T1992" s="225"/>
      <c r="AT1992" s="226" t="s">
        <v>219</v>
      </c>
      <c r="AU1992" s="226" t="s">
        <v>80</v>
      </c>
      <c r="AV1992" s="12" t="s">
        <v>80</v>
      </c>
      <c r="AW1992" s="12" t="s">
        <v>35</v>
      </c>
      <c r="AX1992" s="12" t="s">
        <v>78</v>
      </c>
      <c r="AY1992" s="226" t="s">
        <v>210</v>
      </c>
    </row>
    <row r="1993" spans="2:65" s="1" customFormat="1" ht="16.5" customHeight="1">
      <c r="B1993" s="41"/>
      <c r="C1993" s="238" t="s">
        <v>3545</v>
      </c>
      <c r="D1993" s="238" t="s">
        <v>302</v>
      </c>
      <c r="E1993" s="239" t="s">
        <v>3546</v>
      </c>
      <c r="F1993" s="240" t="s">
        <v>3547</v>
      </c>
      <c r="G1993" s="241" t="s">
        <v>345</v>
      </c>
      <c r="H1993" s="242">
        <v>2.8</v>
      </c>
      <c r="I1993" s="243"/>
      <c r="J1993" s="244">
        <f>ROUND(I1993*H1993,2)</f>
        <v>0</v>
      </c>
      <c r="K1993" s="240" t="s">
        <v>216</v>
      </c>
      <c r="L1993" s="245"/>
      <c r="M1993" s="246" t="s">
        <v>21</v>
      </c>
      <c r="N1993" s="247" t="s">
        <v>42</v>
      </c>
      <c r="O1993" s="42"/>
      <c r="P1993" s="212">
        <f>O1993*H1993</f>
        <v>0</v>
      </c>
      <c r="Q1993" s="212">
        <v>0.00047</v>
      </c>
      <c r="R1993" s="212">
        <f>Q1993*H1993</f>
        <v>0.001316</v>
      </c>
      <c r="S1993" s="212">
        <v>0</v>
      </c>
      <c r="T1993" s="213">
        <f>S1993*H1993</f>
        <v>0</v>
      </c>
      <c r="AR1993" s="25" t="s">
        <v>372</v>
      </c>
      <c r="AT1993" s="25" t="s">
        <v>302</v>
      </c>
      <c r="AU1993" s="25" t="s">
        <v>80</v>
      </c>
      <c r="AY1993" s="25" t="s">
        <v>210</v>
      </c>
      <c r="BE1993" s="214">
        <f>IF(N1993="základní",J1993,0)</f>
        <v>0</v>
      </c>
      <c r="BF1993" s="214">
        <f>IF(N1993="snížená",J1993,0)</f>
        <v>0</v>
      </c>
      <c r="BG1993" s="214">
        <f>IF(N1993="zákl. přenesená",J1993,0)</f>
        <v>0</v>
      </c>
      <c r="BH1993" s="214">
        <f>IF(N1993="sníž. přenesená",J1993,0)</f>
        <v>0</v>
      </c>
      <c r="BI1993" s="214">
        <f>IF(N1993="nulová",J1993,0)</f>
        <v>0</v>
      </c>
      <c r="BJ1993" s="25" t="s">
        <v>78</v>
      </c>
      <c r="BK1993" s="214">
        <f>ROUND(I1993*H1993,2)</f>
        <v>0</v>
      </c>
      <c r="BL1993" s="25" t="s">
        <v>291</v>
      </c>
      <c r="BM1993" s="25" t="s">
        <v>3548</v>
      </c>
    </row>
    <row r="1994" spans="2:65" s="1" customFormat="1" ht="25.5" customHeight="1">
      <c r="B1994" s="41"/>
      <c r="C1994" s="203" t="s">
        <v>3549</v>
      </c>
      <c r="D1994" s="203" t="s">
        <v>212</v>
      </c>
      <c r="E1994" s="204" t="s">
        <v>3550</v>
      </c>
      <c r="F1994" s="205" t="s">
        <v>3551</v>
      </c>
      <c r="G1994" s="206" t="s">
        <v>215</v>
      </c>
      <c r="H1994" s="207">
        <v>1</v>
      </c>
      <c r="I1994" s="208"/>
      <c r="J1994" s="209">
        <f>ROUND(I1994*H1994,2)</f>
        <v>0</v>
      </c>
      <c r="K1994" s="205" t="s">
        <v>762</v>
      </c>
      <c r="L1994" s="61"/>
      <c r="M1994" s="210" t="s">
        <v>21</v>
      </c>
      <c r="N1994" s="211" t="s">
        <v>42</v>
      </c>
      <c r="O1994" s="42"/>
      <c r="P1994" s="212">
        <f>O1994*H1994</f>
        <v>0</v>
      </c>
      <c r="Q1994" s="212">
        <v>0</v>
      </c>
      <c r="R1994" s="212">
        <f>Q1994*H1994</f>
        <v>0</v>
      </c>
      <c r="S1994" s="212">
        <v>0</v>
      </c>
      <c r="T1994" s="213">
        <f>S1994*H1994</f>
        <v>0</v>
      </c>
      <c r="AR1994" s="25" t="s">
        <v>291</v>
      </c>
      <c r="AT1994" s="25" t="s">
        <v>212</v>
      </c>
      <c r="AU1994" s="25" t="s">
        <v>80</v>
      </c>
      <c r="AY1994" s="25" t="s">
        <v>210</v>
      </c>
      <c r="BE1994" s="214">
        <f>IF(N1994="základní",J1994,0)</f>
        <v>0</v>
      </c>
      <c r="BF1994" s="214">
        <f>IF(N1994="snížená",J1994,0)</f>
        <v>0</v>
      </c>
      <c r="BG1994" s="214">
        <f>IF(N1994="zákl. přenesená",J1994,0)</f>
        <v>0</v>
      </c>
      <c r="BH1994" s="214">
        <f>IF(N1994="sníž. přenesená",J1994,0)</f>
        <v>0</v>
      </c>
      <c r="BI1994" s="214">
        <f>IF(N1994="nulová",J1994,0)</f>
        <v>0</v>
      </c>
      <c r="BJ1994" s="25" t="s">
        <v>78</v>
      </c>
      <c r="BK1994" s="214">
        <f>ROUND(I1994*H1994,2)</f>
        <v>0</v>
      </c>
      <c r="BL1994" s="25" t="s">
        <v>291</v>
      </c>
      <c r="BM1994" s="25" t="s">
        <v>3552</v>
      </c>
    </row>
    <row r="1995" spans="2:65" s="1" customFormat="1" ht="16.5" customHeight="1">
      <c r="B1995" s="41"/>
      <c r="C1995" s="203" t="s">
        <v>3553</v>
      </c>
      <c r="D1995" s="203" t="s">
        <v>212</v>
      </c>
      <c r="E1995" s="204" t="s">
        <v>3554</v>
      </c>
      <c r="F1995" s="205" t="s">
        <v>3555</v>
      </c>
      <c r="G1995" s="206" t="s">
        <v>226</v>
      </c>
      <c r="H1995" s="207">
        <v>17.55</v>
      </c>
      <c r="I1995" s="208"/>
      <c r="J1995" s="209">
        <f>ROUND(I1995*H1995,2)</f>
        <v>0</v>
      </c>
      <c r="K1995" s="205" t="s">
        <v>216</v>
      </c>
      <c r="L1995" s="61"/>
      <c r="M1995" s="210" t="s">
        <v>21</v>
      </c>
      <c r="N1995" s="211" t="s">
        <v>42</v>
      </c>
      <c r="O1995" s="42"/>
      <c r="P1995" s="212">
        <f>O1995*H1995</f>
        <v>0</v>
      </c>
      <c r="Q1995" s="212">
        <v>0</v>
      </c>
      <c r="R1995" s="212">
        <f>Q1995*H1995</f>
        <v>0</v>
      </c>
      <c r="S1995" s="212">
        <v>0.007</v>
      </c>
      <c r="T1995" s="213">
        <f>S1995*H1995</f>
        <v>0.12285</v>
      </c>
      <c r="AR1995" s="25" t="s">
        <v>217</v>
      </c>
      <c r="AT1995" s="25" t="s">
        <v>212</v>
      </c>
      <c r="AU1995" s="25" t="s">
        <v>80</v>
      </c>
      <c r="AY1995" s="25" t="s">
        <v>210</v>
      </c>
      <c r="BE1995" s="214">
        <f>IF(N1995="základní",J1995,0)</f>
        <v>0</v>
      </c>
      <c r="BF1995" s="214">
        <f>IF(N1995="snížená",J1995,0)</f>
        <v>0</v>
      </c>
      <c r="BG1995" s="214">
        <f>IF(N1995="zákl. přenesená",J1995,0)</f>
        <v>0</v>
      </c>
      <c r="BH1995" s="214">
        <f>IF(N1995="sníž. přenesená",J1995,0)</f>
        <v>0</v>
      </c>
      <c r="BI1995" s="214">
        <f>IF(N1995="nulová",J1995,0)</f>
        <v>0</v>
      </c>
      <c r="BJ1995" s="25" t="s">
        <v>78</v>
      </c>
      <c r="BK1995" s="214">
        <f>ROUND(I1995*H1995,2)</f>
        <v>0</v>
      </c>
      <c r="BL1995" s="25" t="s">
        <v>217</v>
      </c>
      <c r="BM1995" s="25" t="s">
        <v>3556</v>
      </c>
    </row>
    <row r="1996" spans="2:51" s="12" customFormat="1" ht="13.5">
      <c r="B1996" s="215"/>
      <c r="C1996" s="216"/>
      <c r="D1996" s="217" t="s">
        <v>219</v>
      </c>
      <c r="E1996" s="218" t="s">
        <v>21</v>
      </c>
      <c r="F1996" s="219" t="s">
        <v>3557</v>
      </c>
      <c r="G1996" s="216"/>
      <c r="H1996" s="220">
        <v>17.55</v>
      </c>
      <c r="I1996" s="221"/>
      <c r="J1996" s="216"/>
      <c r="K1996" s="216"/>
      <c r="L1996" s="222"/>
      <c r="M1996" s="223"/>
      <c r="N1996" s="224"/>
      <c r="O1996" s="224"/>
      <c r="P1996" s="224"/>
      <c r="Q1996" s="224"/>
      <c r="R1996" s="224"/>
      <c r="S1996" s="224"/>
      <c r="T1996" s="225"/>
      <c r="AT1996" s="226" t="s">
        <v>219</v>
      </c>
      <c r="AU1996" s="226" t="s">
        <v>80</v>
      </c>
      <c r="AV1996" s="12" t="s">
        <v>80</v>
      </c>
      <c r="AW1996" s="12" t="s">
        <v>35</v>
      </c>
      <c r="AX1996" s="12" t="s">
        <v>78</v>
      </c>
      <c r="AY1996" s="226" t="s">
        <v>210</v>
      </c>
    </row>
    <row r="1997" spans="2:65" s="1" customFormat="1" ht="16.5" customHeight="1">
      <c r="B1997" s="41"/>
      <c r="C1997" s="203" t="s">
        <v>3558</v>
      </c>
      <c r="D1997" s="203" t="s">
        <v>212</v>
      </c>
      <c r="E1997" s="204" t="s">
        <v>3559</v>
      </c>
      <c r="F1997" s="205" t="s">
        <v>3560</v>
      </c>
      <c r="G1997" s="206" t="s">
        <v>226</v>
      </c>
      <c r="H1997" s="207">
        <v>0.54</v>
      </c>
      <c r="I1997" s="208"/>
      <c r="J1997" s="209">
        <f>ROUND(I1997*H1997,2)</f>
        <v>0</v>
      </c>
      <c r="K1997" s="205" t="s">
        <v>216</v>
      </c>
      <c r="L1997" s="61"/>
      <c r="M1997" s="210" t="s">
        <v>21</v>
      </c>
      <c r="N1997" s="211" t="s">
        <v>42</v>
      </c>
      <c r="O1997" s="42"/>
      <c r="P1997" s="212">
        <f>O1997*H1997</f>
        <v>0</v>
      </c>
      <c r="Q1997" s="212">
        <v>0</v>
      </c>
      <c r="R1997" s="212">
        <f>Q1997*H1997</f>
        <v>0</v>
      </c>
      <c r="S1997" s="212">
        <v>0</v>
      </c>
      <c r="T1997" s="213">
        <f>S1997*H1997</f>
        <v>0</v>
      </c>
      <c r="AR1997" s="25" t="s">
        <v>291</v>
      </c>
      <c r="AT1997" s="25" t="s">
        <v>212</v>
      </c>
      <c r="AU1997" s="25" t="s">
        <v>80</v>
      </c>
      <c r="AY1997" s="25" t="s">
        <v>210</v>
      </c>
      <c r="BE1997" s="214">
        <f>IF(N1997="základní",J1997,0)</f>
        <v>0</v>
      </c>
      <c r="BF1997" s="214">
        <f>IF(N1997="snížená",J1997,0)</f>
        <v>0</v>
      </c>
      <c r="BG1997" s="214">
        <f>IF(N1997="zákl. přenesená",J1997,0)</f>
        <v>0</v>
      </c>
      <c r="BH1997" s="214">
        <f>IF(N1997="sníž. přenesená",J1997,0)</f>
        <v>0</v>
      </c>
      <c r="BI1997" s="214">
        <f>IF(N1997="nulová",J1997,0)</f>
        <v>0</v>
      </c>
      <c r="BJ1997" s="25" t="s">
        <v>78</v>
      </c>
      <c r="BK1997" s="214">
        <f>ROUND(I1997*H1997,2)</f>
        <v>0</v>
      </c>
      <c r="BL1997" s="25" t="s">
        <v>291</v>
      </c>
      <c r="BM1997" s="25" t="s">
        <v>3561</v>
      </c>
    </row>
    <row r="1998" spans="2:51" s="12" customFormat="1" ht="13.5">
      <c r="B1998" s="215"/>
      <c r="C1998" s="216"/>
      <c r="D1998" s="217" t="s">
        <v>219</v>
      </c>
      <c r="E1998" s="218" t="s">
        <v>21</v>
      </c>
      <c r="F1998" s="219" t="s">
        <v>3562</v>
      </c>
      <c r="G1998" s="216"/>
      <c r="H1998" s="220">
        <v>0.54</v>
      </c>
      <c r="I1998" s="221"/>
      <c r="J1998" s="216"/>
      <c r="K1998" s="216"/>
      <c r="L1998" s="222"/>
      <c r="M1998" s="223"/>
      <c r="N1998" s="224"/>
      <c r="O1998" s="224"/>
      <c r="P1998" s="224"/>
      <c r="Q1998" s="224"/>
      <c r="R1998" s="224"/>
      <c r="S1998" s="224"/>
      <c r="T1998" s="225"/>
      <c r="AT1998" s="226" t="s">
        <v>219</v>
      </c>
      <c r="AU1998" s="226" t="s">
        <v>80</v>
      </c>
      <c r="AV1998" s="12" t="s">
        <v>80</v>
      </c>
      <c r="AW1998" s="12" t="s">
        <v>35</v>
      </c>
      <c r="AX1998" s="12" t="s">
        <v>78</v>
      </c>
      <c r="AY1998" s="226" t="s">
        <v>210</v>
      </c>
    </row>
    <row r="1999" spans="2:65" s="1" customFormat="1" ht="16.5" customHeight="1">
      <c r="B1999" s="41"/>
      <c r="C1999" s="238" t="s">
        <v>3563</v>
      </c>
      <c r="D1999" s="238" t="s">
        <v>302</v>
      </c>
      <c r="E1999" s="239" t="s">
        <v>3564</v>
      </c>
      <c r="F1999" s="240" t="s">
        <v>3565</v>
      </c>
      <c r="G1999" s="241" t="s">
        <v>226</v>
      </c>
      <c r="H1999" s="242">
        <v>0.567</v>
      </c>
      <c r="I1999" s="243"/>
      <c r="J1999" s="244">
        <f>ROUND(I1999*H1999,2)</f>
        <v>0</v>
      </c>
      <c r="K1999" s="240" t="s">
        <v>216</v>
      </c>
      <c r="L1999" s="245"/>
      <c r="M1999" s="246" t="s">
        <v>21</v>
      </c>
      <c r="N1999" s="247" t="s">
        <v>42</v>
      </c>
      <c r="O1999" s="42"/>
      <c r="P1999" s="212">
        <f>O1999*H1999</f>
        <v>0</v>
      </c>
      <c r="Q1999" s="212">
        <v>0.016</v>
      </c>
      <c r="R1999" s="212">
        <f>Q1999*H1999</f>
        <v>0.009072</v>
      </c>
      <c r="S1999" s="212">
        <v>0</v>
      </c>
      <c r="T1999" s="213">
        <f>S1999*H1999</f>
        <v>0</v>
      </c>
      <c r="AR1999" s="25" t="s">
        <v>372</v>
      </c>
      <c r="AT1999" s="25" t="s">
        <v>302</v>
      </c>
      <c r="AU1999" s="25" t="s">
        <v>80</v>
      </c>
      <c r="AY1999" s="25" t="s">
        <v>210</v>
      </c>
      <c r="BE1999" s="214">
        <f>IF(N1999="základní",J1999,0)</f>
        <v>0</v>
      </c>
      <c r="BF1999" s="214">
        <f>IF(N1999="snížená",J1999,0)</f>
        <v>0</v>
      </c>
      <c r="BG1999" s="214">
        <f>IF(N1999="zákl. přenesená",J1999,0)</f>
        <v>0</v>
      </c>
      <c r="BH1999" s="214">
        <f>IF(N1999="sníž. přenesená",J1999,0)</f>
        <v>0</v>
      </c>
      <c r="BI1999" s="214">
        <f>IF(N1999="nulová",J1999,0)</f>
        <v>0</v>
      </c>
      <c r="BJ1999" s="25" t="s">
        <v>78</v>
      </c>
      <c r="BK1999" s="214">
        <f>ROUND(I1999*H1999,2)</f>
        <v>0</v>
      </c>
      <c r="BL1999" s="25" t="s">
        <v>291</v>
      </c>
      <c r="BM1999" s="25" t="s">
        <v>3566</v>
      </c>
    </row>
    <row r="2000" spans="2:51" s="12" customFormat="1" ht="13.5">
      <c r="B2000" s="215"/>
      <c r="C2000" s="216"/>
      <c r="D2000" s="217" t="s">
        <v>219</v>
      </c>
      <c r="E2000" s="216"/>
      <c r="F2000" s="219" t="s">
        <v>3567</v>
      </c>
      <c r="G2000" s="216"/>
      <c r="H2000" s="220">
        <v>0.567</v>
      </c>
      <c r="I2000" s="221"/>
      <c r="J2000" s="216"/>
      <c r="K2000" s="216"/>
      <c r="L2000" s="222"/>
      <c r="M2000" s="223"/>
      <c r="N2000" s="224"/>
      <c r="O2000" s="224"/>
      <c r="P2000" s="224"/>
      <c r="Q2000" s="224"/>
      <c r="R2000" s="224"/>
      <c r="S2000" s="224"/>
      <c r="T2000" s="225"/>
      <c r="AT2000" s="226" t="s">
        <v>219</v>
      </c>
      <c r="AU2000" s="226" t="s">
        <v>80</v>
      </c>
      <c r="AV2000" s="12" t="s">
        <v>80</v>
      </c>
      <c r="AW2000" s="12" t="s">
        <v>6</v>
      </c>
      <c r="AX2000" s="12" t="s">
        <v>78</v>
      </c>
      <c r="AY2000" s="226" t="s">
        <v>210</v>
      </c>
    </row>
    <row r="2001" spans="2:65" s="1" customFormat="1" ht="16.5" customHeight="1">
      <c r="B2001" s="41"/>
      <c r="C2001" s="203" t="s">
        <v>3568</v>
      </c>
      <c r="D2001" s="203" t="s">
        <v>212</v>
      </c>
      <c r="E2001" s="204" t="s">
        <v>3569</v>
      </c>
      <c r="F2001" s="205" t="s">
        <v>3570</v>
      </c>
      <c r="G2001" s="206" t="s">
        <v>345</v>
      </c>
      <c r="H2001" s="207">
        <v>3</v>
      </c>
      <c r="I2001" s="208"/>
      <c r="J2001" s="209">
        <f>ROUND(I2001*H2001,2)</f>
        <v>0</v>
      </c>
      <c r="K2001" s="205" t="s">
        <v>216</v>
      </c>
      <c r="L2001" s="61"/>
      <c r="M2001" s="210" t="s">
        <v>21</v>
      </c>
      <c r="N2001" s="211" t="s">
        <v>42</v>
      </c>
      <c r="O2001" s="42"/>
      <c r="P2001" s="212">
        <f>O2001*H2001</f>
        <v>0</v>
      </c>
      <c r="Q2001" s="212">
        <v>0</v>
      </c>
      <c r="R2001" s="212">
        <f>Q2001*H2001</f>
        <v>0</v>
      </c>
      <c r="S2001" s="212">
        <v>0</v>
      </c>
      <c r="T2001" s="213">
        <f>S2001*H2001</f>
        <v>0</v>
      </c>
      <c r="AR2001" s="25" t="s">
        <v>291</v>
      </c>
      <c r="AT2001" s="25" t="s">
        <v>212</v>
      </c>
      <c r="AU2001" s="25" t="s">
        <v>80</v>
      </c>
      <c r="AY2001" s="25" t="s">
        <v>210</v>
      </c>
      <c r="BE2001" s="214">
        <f>IF(N2001="základní",J2001,0)</f>
        <v>0</v>
      </c>
      <c r="BF2001" s="214">
        <f>IF(N2001="snížená",J2001,0)</f>
        <v>0</v>
      </c>
      <c r="BG2001" s="214">
        <f>IF(N2001="zákl. přenesená",J2001,0)</f>
        <v>0</v>
      </c>
      <c r="BH2001" s="214">
        <f>IF(N2001="sníž. přenesená",J2001,0)</f>
        <v>0</v>
      </c>
      <c r="BI2001" s="214">
        <f>IF(N2001="nulová",J2001,0)</f>
        <v>0</v>
      </c>
      <c r="BJ2001" s="25" t="s">
        <v>78</v>
      </c>
      <c r="BK2001" s="214">
        <f>ROUND(I2001*H2001,2)</f>
        <v>0</v>
      </c>
      <c r="BL2001" s="25" t="s">
        <v>291</v>
      </c>
      <c r="BM2001" s="25" t="s">
        <v>3571</v>
      </c>
    </row>
    <row r="2002" spans="2:51" s="12" customFormat="1" ht="13.5">
      <c r="B2002" s="215"/>
      <c r="C2002" s="216"/>
      <c r="D2002" s="217" t="s">
        <v>219</v>
      </c>
      <c r="E2002" s="218" t="s">
        <v>21</v>
      </c>
      <c r="F2002" s="219" t="s">
        <v>3572</v>
      </c>
      <c r="G2002" s="216"/>
      <c r="H2002" s="220">
        <v>3</v>
      </c>
      <c r="I2002" s="221"/>
      <c r="J2002" s="216"/>
      <c r="K2002" s="216"/>
      <c r="L2002" s="222"/>
      <c r="M2002" s="223"/>
      <c r="N2002" s="224"/>
      <c r="O2002" s="224"/>
      <c r="P2002" s="224"/>
      <c r="Q2002" s="224"/>
      <c r="R2002" s="224"/>
      <c r="S2002" s="224"/>
      <c r="T2002" s="225"/>
      <c r="AT2002" s="226" t="s">
        <v>219</v>
      </c>
      <c r="AU2002" s="226" t="s">
        <v>80</v>
      </c>
      <c r="AV2002" s="12" t="s">
        <v>80</v>
      </c>
      <c r="AW2002" s="12" t="s">
        <v>35</v>
      </c>
      <c r="AX2002" s="12" t="s">
        <v>78</v>
      </c>
      <c r="AY2002" s="226" t="s">
        <v>210</v>
      </c>
    </row>
    <row r="2003" spans="2:65" s="1" customFormat="1" ht="16.5" customHeight="1">
      <c r="B2003" s="41"/>
      <c r="C2003" s="238" t="s">
        <v>3573</v>
      </c>
      <c r="D2003" s="238" t="s">
        <v>302</v>
      </c>
      <c r="E2003" s="239" t="s">
        <v>3574</v>
      </c>
      <c r="F2003" s="240" t="s">
        <v>3575</v>
      </c>
      <c r="G2003" s="241" t="s">
        <v>345</v>
      </c>
      <c r="H2003" s="242">
        <v>3.3</v>
      </c>
      <c r="I2003" s="243"/>
      <c r="J2003" s="244">
        <f>ROUND(I2003*H2003,2)</f>
        <v>0</v>
      </c>
      <c r="K2003" s="240" t="s">
        <v>216</v>
      </c>
      <c r="L2003" s="245"/>
      <c r="M2003" s="246" t="s">
        <v>21</v>
      </c>
      <c r="N2003" s="247" t="s">
        <v>42</v>
      </c>
      <c r="O2003" s="42"/>
      <c r="P2003" s="212">
        <f>O2003*H2003</f>
        <v>0</v>
      </c>
      <c r="Q2003" s="212">
        <v>0.0002</v>
      </c>
      <c r="R2003" s="212">
        <f>Q2003*H2003</f>
        <v>0.00066</v>
      </c>
      <c r="S2003" s="212">
        <v>0</v>
      </c>
      <c r="T2003" s="213">
        <f>S2003*H2003</f>
        <v>0</v>
      </c>
      <c r="AR2003" s="25" t="s">
        <v>372</v>
      </c>
      <c r="AT2003" s="25" t="s">
        <v>302</v>
      </c>
      <c r="AU2003" s="25" t="s">
        <v>80</v>
      </c>
      <c r="AY2003" s="25" t="s">
        <v>210</v>
      </c>
      <c r="BE2003" s="214">
        <f>IF(N2003="základní",J2003,0)</f>
        <v>0</v>
      </c>
      <c r="BF2003" s="214">
        <f>IF(N2003="snížená",J2003,0)</f>
        <v>0</v>
      </c>
      <c r="BG2003" s="214">
        <f>IF(N2003="zákl. přenesená",J2003,0)</f>
        <v>0</v>
      </c>
      <c r="BH2003" s="214">
        <f>IF(N2003="sníž. přenesená",J2003,0)</f>
        <v>0</v>
      </c>
      <c r="BI2003" s="214">
        <f>IF(N2003="nulová",J2003,0)</f>
        <v>0</v>
      </c>
      <c r="BJ2003" s="25" t="s">
        <v>78</v>
      </c>
      <c r="BK2003" s="214">
        <f>ROUND(I2003*H2003,2)</f>
        <v>0</v>
      </c>
      <c r="BL2003" s="25" t="s">
        <v>291</v>
      </c>
      <c r="BM2003" s="25" t="s">
        <v>3576</v>
      </c>
    </row>
    <row r="2004" spans="2:51" s="12" customFormat="1" ht="13.5">
      <c r="B2004" s="215"/>
      <c r="C2004" s="216"/>
      <c r="D2004" s="217" t="s">
        <v>219</v>
      </c>
      <c r="E2004" s="216"/>
      <c r="F2004" s="219" t="s">
        <v>3577</v>
      </c>
      <c r="G2004" s="216"/>
      <c r="H2004" s="220">
        <v>3.3</v>
      </c>
      <c r="I2004" s="221"/>
      <c r="J2004" s="216"/>
      <c r="K2004" s="216"/>
      <c r="L2004" s="222"/>
      <c r="M2004" s="223"/>
      <c r="N2004" s="224"/>
      <c r="O2004" s="224"/>
      <c r="P2004" s="224"/>
      <c r="Q2004" s="224"/>
      <c r="R2004" s="224"/>
      <c r="S2004" s="224"/>
      <c r="T2004" s="225"/>
      <c r="AT2004" s="226" t="s">
        <v>219</v>
      </c>
      <c r="AU2004" s="226" t="s">
        <v>80</v>
      </c>
      <c r="AV2004" s="12" t="s">
        <v>80</v>
      </c>
      <c r="AW2004" s="12" t="s">
        <v>6</v>
      </c>
      <c r="AX2004" s="12" t="s">
        <v>78</v>
      </c>
      <c r="AY2004" s="226" t="s">
        <v>210</v>
      </c>
    </row>
    <row r="2005" spans="2:65" s="1" customFormat="1" ht="16.5" customHeight="1">
      <c r="B2005" s="41"/>
      <c r="C2005" s="203" t="s">
        <v>3578</v>
      </c>
      <c r="D2005" s="203" t="s">
        <v>212</v>
      </c>
      <c r="E2005" s="204" t="s">
        <v>3579</v>
      </c>
      <c r="F2005" s="205" t="s">
        <v>3580</v>
      </c>
      <c r="G2005" s="206" t="s">
        <v>226</v>
      </c>
      <c r="H2005" s="207">
        <v>8.813</v>
      </c>
      <c r="I2005" s="208"/>
      <c r="J2005" s="209">
        <f>ROUND(I2005*H2005,2)</f>
        <v>0</v>
      </c>
      <c r="K2005" s="205" t="s">
        <v>216</v>
      </c>
      <c r="L2005" s="61"/>
      <c r="M2005" s="210" t="s">
        <v>21</v>
      </c>
      <c r="N2005" s="211" t="s">
        <v>42</v>
      </c>
      <c r="O2005" s="42"/>
      <c r="P2005" s="212">
        <f>O2005*H2005</f>
        <v>0</v>
      </c>
      <c r="Q2005" s="212">
        <v>0.00027</v>
      </c>
      <c r="R2005" s="212">
        <f>Q2005*H2005</f>
        <v>0.00237951</v>
      </c>
      <c r="S2005" s="212">
        <v>0</v>
      </c>
      <c r="T2005" s="213">
        <f>S2005*H2005</f>
        <v>0</v>
      </c>
      <c r="AR2005" s="25" t="s">
        <v>291</v>
      </c>
      <c r="AT2005" s="25" t="s">
        <v>212</v>
      </c>
      <c r="AU2005" s="25" t="s">
        <v>80</v>
      </c>
      <c r="AY2005" s="25" t="s">
        <v>210</v>
      </c>
      <c r="BE2005" s="214">
        <f>IF(N2005="základní",J2005,0)</f>
        <v>0</v>
      </c>
      <c r="BF2005" s="214">
        <f>IF(N2005="snížená",J2005,0)</f>
        <v>0</v>
      </c>
      <c r="BG2005" s="214">
        <f>IF(N2005="zákl. přenesená",J2005,0)</f>
        <v>0</v>
      </c>
      <c r="BH2005" s="214">
        <f>IF(N2005="sníž. přenesená",J2005,0)</f>
        <v>0</v>
      </c>
      <c r="BI2005" s="214">
        <f>IF(N2005="nulová",J2005,0)</f>
        <v>0</v>
      </c>
      <c r="BJ2005" s="25" t="s">
        <v>78</v>
      </c>
      <c r="BK2005" s="214">
        <f>ROUND(I2005*H2005,2)</f>
        <v>0</v>
      </c>
      <c r="BL2005" s="25" t="s">
        <v>291</v>
      </c>
      <c r="BM2005" s="25" t="s">
        <v>3581</v>
      </c>
    </row>
    <row r="2006" spans="2:51" s="12" customFormat="1" ht="13.5">
      <c r="B2006" s="215"/>
      <c r="C2006" s="216"/>
      <c r="D2006" s="217" t="s">
        <v>219</v>
      </c>
      <c r="E2006" s="218" t="s">
        <v>21</v>
      </c>
      <c r="F2006" s="219" t="s">
        <v>3582</v>
      </c>
      <c r="G2006" s="216"/>
      <c r="H2006" s="220">
        <v>8.813</v>
      </c>
      <c r="I2006" s="221"/>
      <c r="J2006" s="216"/>
      <c r="K2006" s="216"/>
      <c r="L2006" s="222"/>
      <c r="M2006" s="223"/>
      <c r="N2006" s="224"/>
      <c r="O2006" s="224"/>
      <c r="P2006" s="224"/>
      <c r="Q2006" s="224"/>
      <c r="R2006" s="224"/>
      <c r="S2006" s="224"/>
      <c r="T2006" s="225"/>
      <c r="AT2006" s="226" t="s">
        <v>219</v>
      </c>
      <c r="AU2006" s="226" t="s">
        <v>80</v>
      </c>
      <c r="AV2006" s="12" t="s">
        <v>80</v>
      </c>
      <c r="AW2006" s="12" t="s">
        <v>35</v>
      </c>
      <c r="AX2006" s="12" t="s">
        <v>78</v>
      </c>
      <c r="AY2006" s="226" t="s">
        <v>210</v>
      </c>
    </row>
    <row r="2007" spans="2:65" s="1" customFormat="1" ht="16.5" customHeight="1">
      <c r="B2007" s="41"/>
      <c r="C2007" s="238" t="s">
        <v>3583</v>
      </c>
      <c r="D2007" s="238" t="s">
        <v>302</v>
      </c>
      <c r="E2007" s="239" t="s">
        <v>3584</v>
      </c>
      <c r="F2007" s="240" t="s">
        <v>3585</v>
      </c>
      <c r="G2007" s="241" t="s">
        <v>215</v>
      </c>
      <c r="H2007" s="242">
        <v>1</v>
      </c>
      <c r="I2007" s="243"/>
      <c r="J2007" s="244">
        <f>ROUND(I2007*H2007,2)</f>
        <v>0</v>
      </c>
      <c r="K2007" s="240" t="s">
        <v>21</v>
      </c>
      <c r="L2007" s="245"/>
      <c r="M2007" s="246" t="s">
        <v>21</v>
      </c>
      <c r="N2007" s="247" t="s">
        <v>42</v>
      </c>
      <c r="O2007" s="42"/>
      <c r="P2007" s="212">
        <f>O2007*H2007</f>
        <v>0</v>
      </c>
      <c r="Q2007" s="212">
        <v>0.05</v>
      </c>
      <c r="R2007" s="212">
        <f>Q2007*H2007</f>
        <v>0.05</v>
      </c>
      <c r="S2007" s="212">
        <v>0</v>
      </c>
      <c r="T2007" s="213">
        <f>S2007*H2007</f>
        <v>0</v>
      </c>
      <c r="AR2007" s="25" t="s">
        <v>372</v>
      </c>
      <c r="AT2007" s="25" t="s">
        <v>302</v>
      </c>
      <c r="AU2007" s="25" t="s">
        <v>80</v>
      </c>
      <c r="AY2007" s="25" t="s">
        <v>210</v>
      </c>
      <c r="BE2007" s="214">
        <f>IF(N2007="základní",J2007,0)</f>
        <v>0</v>
      </c>
      <c r="BF2007" s="214">
        <f>IF(N2007="snížená",J2007,0)</f>
        <v>0</v>
      </c>
      <c r="BG2007" s="214">
        <f>IF(N2007="zákl. přenesená",J2007,0)</f>
        <v>0</v>
      </c>
      <c r="BH2007" s="214">
        <f>IF(N2007="sníž. přenesená",J2007,0)</f>
        <v>0</v>
      </c>
      <c r="BI2007" s="214">
        <f>IF(N2007="nulová",J2007,0)</f>
        <v>0</v>
      </c>
      <c r="BJ2007" s="25" t="s">
        <v>78</v>
      </c>
      <c r="BK2007" s="214">
        <f>ROUND(I2007*H2007,2)</f>
        <v>0</v>
      </c>
      <c r="BL2007" s="25" t="s">
        <v>291</v>
      </c>
      <c r="BM2007" s="25" t="s">
        <v>3586</v>
      </c>
    </row>
    <row r="2008" spans="2:65" s="1" customFormat="1" ht="16.5" customHeight="1">
      <c r="B2008" s="41"/>
      <c r="C2008" s="238" t="s">
        <v>3587</v>
      </c>
      <c r="D2008" s="238" t="s">
        <v>302</v>
      </c>
      <c r="E2008" s="239" t="s">
        <v>3588</v>
      </c>
      <c r="F2008" s="240" t="s">
        <v>3589</v>
      </c>
      <c r="G2008" s="241" t="s">
        <v>215</v>
      </c>
      <c r="H2008" s="242">
        <v>1</v>
      </c>
      <c r="I2008" s="243"/>
      <c r="J2008" s="244">
        <f>ROUND(I2008*H2008,2)</f>
        <v>0</v>
      </c>
      <c r="K2008" s="240" t="s">
        <v>21</v>
      </c>
      <c r="L2008" s="245"/>
      <c r="M2008" s="246" t="s">
        <v>21</v>
      </c>
      <c r="N2008" s="247" t="s">
        <v>42</v>
      </c>
      <c r="O2008" s="42"/>
      <c r="P2008" s="212">
        <f>O2008*H2008</f>
        <v>0</v>
      </c>
      <c r="Q2008" s="212">
        <v>0.05</v>
      </c>
      <c r="R2008" s="212">
        <f>Q2008*H2008</f>
        <v>0.05</v>
      </c>
      <c r="S2008" s="212">
        <v>0</v>
      </c>
      <c r="T2008" s="213">
        <f>S2008*H2008</f>
        <v>0</v>
      </c>
      <c r="AR2008" s="25" t="s">
        <v>372</v>
      </c>
      <c r="AT2008" s="25" t="s">
        <v>302</v>
      </c>
      <c r="AU2008" s="25" t="s">
        <v>80</v>
      </c>
      <c r="AY2008" s="25" t="s">
        <v>210</v>
      </c>
      <c r="BE2008" s="214">
        <f>IF(N2008="základní",J2008,0)</f>
        <v>0</v>
      </c>
      <c r="BF2008" s="214">
        <f>IF(N2008="snížená",J2008,0)</f>
        <v>0</v>
      </c>
      <c r="BG2008" s="214">
        <f>IF(N2008="zákl. přenesená",J2008,0)</f>
        <v>0</v>
      </c>
      <c r="BH2008" s="214">
        <f>IF(N2008="sníž. přenesená",J2008,0)</f>
        <v>0</v>
      </c>
      <c r="BI2008" s="214">
        <f>IF(N2008="nulová",J2008,0)</f>
        <v>0</v>
      </c>
      <c r="BJ2008" s="25" t="s">
        <v>78</v>
      </c>
      <c r="BK2008" s="214">
        <f>ROUND(I2008*H2008,2)</f>
        <v>0</v>
      </c>
      <c r="BL2008" s="25" t="s">
        <v>291</v>
      </c>
      <c r="BM2008" s="25" t="s">
        <v>3590</v>
      </c>
    </row>
    <row r="2009" spans="2:65" s="1" customFormat="1" ht="16.5" customHeight="1">
      <c r="B2009" s="41"/>
      <c r="C2009" s="203" t="s">
        <v>3591</v>
      </c>
      <c r="D2009" s="203" t="s">
        <v>212</v>
      </c>
      <c r="E2009" s="204" t="s">
        <v>3592</v>
      </c>
      <c r="F2009" s="205" t="s">
        <v>3593</v>
      </c>
      <c r="G2009" s="206" t="s">
        <v>226</v>
      </c>
      <c r="H2009" s="207">
        <v>5.038</v>
      </c>
      <c r="I2009" s="208"/>
      <c r="J2009" s="209">
        <f>ROUND(I2009*H2009,2)</f>
        <v>0</v>
      </c>
      <c r="K2009" s="205" t="s">
        <v>216</v>
      </c>
      <c r="L2009" s="61"/>
      <c r="M2009" s="210" t="s">
        <v>21</v>
      </c>
      <c r="N2009" s="211" t="s">
        <v>42</v>
      </c>
      <c r="O2009" s="42"/>
      <c r="P2009" s="212">
        <f>O2009*H2009</f>
        <v>0</v>
      </c>
      <c r="Q2009" s="212">
        <v>0.00027</v>
      </c>
      <c r="R2009" s="212">
        <f>Q2009*H2009</f>
        <v>0.00136026</v>
      </c>
      <c r="S2009" s="212">
        <v>0</v>
      </c>
      <c r="T2009" s="213">
        <f>S2009*H2009</f>
        <v>0</v>
      </c>
      <c r="AR2009" s="25" t="s">
        <v>291</v>
      </c>
      <c r="AT2009" s="25" t="s">
        <v>212</v>
      </c>
      <c r="AU2009" s="25" t="s">
        <v>80</v>
      </c>
      <c r="AY2009" s="25" t="s">
        <v>210</v>
      </c>
      <c r="BE2009" s="214">
        <f>IF(N2009="základní",J2009,0)</f>
        <v>0</v>
      </c>
      <c r="BF2009" s="214">
        <f>IF(N2009="snížená",J2009,0)</f>
        <v>0</v>
      </c>
      <c r="BG2009" s="214">
        <f>IF(N2009="zákl. přenesená",J2009,0)</f>
        <v>0</v>
      </c>
      <c r="BH2009" s="214">
        <f>IF(N2009="sníž. přenesená",J2009,0)</f>
        <v>0</v>
      </c>
      <c r="BI2009" s="214">
        <f>IF(N2009="nulová",J2009,0)</f>
        <v>0</v>
      </c>
      <c r="BJ2009" s="25" t="s">
        <v>78</v>
      </c>
      <c r="BK2009" s="214">
        <f>ROUND(I2009*H2009,2)</f>
        <v>0</v>
      </c>
      <c r="BL2009" s="25" t="s">
        <v>291</v>
      </c>
      <c r="BM2009" s="25" t="s">
        <v>3594</v>
      </c>
    </row>
    <row r="2010" spans="2:51" s="12" customFormat="1" ht="13.5">
      <c r="B2010" s="215"/>
      <c r="C2010" s="216"/>
      <c r="D2010" s="217" t="s">
        <v>219</v>
      </c>
      <c r="E2010" s="218" t="s">
        <v>21</v>
      </c>
      <c r="F2010" s="219" t="s">
        <v>3595</v>
      </c>
      <c r="G2010" s="216"/>
      <c r="H2010" s="220">
        <v>5.038</v>
      </c>
      <c r="I2010" s="221"/>
      <c r="J2010" s="216"/>
      <c r="K2010" s="216"/>
      <c r="L2010" s="222"/>
      <c r="M2010" s="223"/>
      <c r="N2010" s="224"/>
      <c r="O2010" s="224"/>
      <c r="P2010" s="224"/>
      <c r="Q2010" s="224"/>
      <c r="R2010" s="224"/>
      <c r="S2010" s="224"/>
      <c r="T2010" s="225"/>
      <c r="AT2010" s="226" t="s">
        <v>219</v>
      </c>
      <c r="AU2010" s="226" t="s">
        <v>80</v>
      </c>
      <c r="AV2010" s="12" t="s">
        <v>80</v>
      </c>
      <c r="AW2010" s="12" t="s">
        <v>35</v>
      </c>
      <c r="AX2010" s="12" t="s">
        <v>78</v>
      </c>
      <c r="AY2010" s="226" t="s">
        <v>210</v>
      </c>
    </row>
    <row r="2011" spans="2:65" s="1" customFormat="1" ht="16.5" customHeight="1">
      <c r="B2011" s="41"/>
      <c r="C2011" s="238" t="s">
        <v>3596</v>
      </c>
      <c r="D2011" s="238" t="s">
        <v>302</v>
      </c>
      <c r="E2011" s="239" t="s">
        <v>3597</v>
      </c>
      <c r="F2011" s="240" t="s">
        <v>3598</v>
      </c>
      <c r="G2011" s="241" t="s">
        <v>215</v>
      </c>
      <c r="H2011" s="242">
        <v>1</v>
      </c>
      <c r="I2011" s="243"/>
      <c r="J2011" s="244">
        <f aca="true" t="shared" si="100" ref="J2011:J2022">ROUND(I2011*H2011,2)</f>
        <v>0</v>
      </c>
      <c r="K2011" s="240" t="s">
        <v>21</v>
      </c>
      <c r="L2011" s="245"/>
      <c r="M2011" s="246" t="s">
        <v>21</v>
      </c>
      <c r="N2011" s="247" t="s">
        <v>42</v>
      </c>
      <c r="O2011" s="42"/>
      <c r="P2011" s="212">
        <f aca="true" t="shared" si="101" ref="P2011:P2022">O2011*H2011</f>
        <v>0</v>
      </c>
      <c r="Q2011" s="212">
        <v>0.036</v>
      </c>
      <c r="R2011" s="212">
        <f aca="true" t="shared" si="102" ref="R2011:R2022">Q2011*H2011</f>
        <v>0.036</v>
      </c>
      <c r="S2011" s="212">
        <v>0</v>
      </c>
      <c r="T2011" s="213">
        <f aca="true" t="shared" si="103" ref="T2011:T2022">S2011*H2011</f>
        <v>0</v>
      </c>
      <c r="AR2011" s="25" t="s">
        <v>372</v>
      </c>
      <c r="AT2011" s="25" t="s">
        <v>302</v>
      </c>
      <c r="AU2011" s="25" t="s">
        <v>80</v>
      </c>
      <c r="AY2011" s="25" t="s">
        <v>210</v>
      </c>
      <c r="BE2011" s="214">
        <f aca="true" t="shared" si="104" ref="BE2011:BE2022">IF(N2011="základní",J2011,0)</f>
        <v>0</v>
      </c>
      <c r="BF2011" s="214">
        <f aca="true" t="shared" si="105" ref="BF2011:BF2022">IF(N2011="snížená",J2011,0)</f>
        <v>0</v>
      </c>
      <c r="BG2011" s="214">
        <f aca="true" t="shared" si="106" ref="BG2011:BG2022">IF(N2011="zákl. přenesená",J2011,0)</f>
        <v>0</v>
      </c>
      <c r="BH2011" s="214">
        <f aca="true" t="shared" si="107" ref="BH2011:BH2022">IF(N2011="sníž. přenesená",J2011,0)</f>
        <v>0</v>
      </c>
      <c r="BI2011" s="214">
        <f aca="true" t="shared" si="108" ref="BI2011:BI2022">IF(N2011="nulová",J2011,0)</f>
        <v>0</v>
      </c>
      <c r="BJ2011" s="25" t="s">
        <v>78</v>
      </c>
      <c r="BK2011" s="214">
        <f aca="true" t="shared" si="109" ref="BK2011:BK2022">ROUND(I2011*H2011,2)</f>
        <v>0</v>
      </c>
      <c r="BL2011" s="25" t="s">
        <v>291</v>
      </c>
      <c r="BM2011" s="25" t="s">
        <v>3599</v>
      </c>
    </row>
    <row r="2012" spans="2:65" s="1" customFormat="1" ht="16.5" customHeight="1">
      <c r="B2012" s="41"/>
      <c r="C2012" s="238" t="s">
        <v>3600</v>
      </c>
      <c r="D2012" s="238" t="s">
        <v>302</v>
      </c>
      <c r="E2012" s="239" t="s">
        <v>3601</v>
      </c>
      <c r="F2012" s="240" t="s">
        <v>3602</v>
      </c>
      <c r="G2012" s="241" t="s">
        <v>215</v>
      </c>
      <c r="H2012" s="242">
        <v>1</v>
      </c>
      <c r="I2012" s="243"/>
      <c r="J2012" s="244">
        <f t="shared" si="100"/>
        <v>0</v>
      </c>
      <c r="K2012" s="240" t="s">
        <v>762</v>
      </c>
      <c r="L2012" s="245"/>
      <c r="M2012" s="246" t="s">
        <v>21</v>
      </c>
      <c r="N2012" s="247" t="s">
        <v>42</v>
      </c>
      <c r="O2012" s="42"/>
      <c r="P2012" s="212">
        <f t="shared" si="101"/>
        <v>0</v>
      </c>
      <c r="Q2012" s="212">
        <v>0.036</v>
      </c>
      <c r="R2012" s="212">
        <f t="shared" si="102"/>
        <v>0.036</v>
      </c>
      <c r="S2012" s="212">
        <v>0</v>
      </c>
      <c r="T2012" s="213">
        <f t="shared" si="103"/>
        <v>0</v>
      </c>
      <c r="AR2012" s="25" t="s">
        <v>372</v>
      </c>
      <c r="AT2012" s="25" t="s">
        <v>302</v>
      </c>
      <c r="AU2012" s="25" t="s">
        <v>80</v>
      </c>
      <c r="AY2012" s="25" t="s">
        <v>210</v>
      </c>
      <c r="BE2012" s="214">
        <f t="shared" si="104"/>
        <v>0</v>
      </c>
      <c r="BF2012" s="214">
        <f t="shared" si="105"/>
        <v>0</v>
      </c>
      <c r="BG2012" s="214">
        <f t="shared" si="106"/>
        <v>0</v>
      </c>
      <c r="BH2012" s="214">
        <f t="shared" si="107"/>
        <v>0</v>
      </c>
      <c r="BI2012" s="214">
        <f t="shared" si="108"/>
        <v>0</v>
      </c>
      <c r="BJ2012" s="25" t="s">
        <v>78</v>
      </c>
      <c r="BK2012" s="214">
        <f t="shared" si="109"/>
        <v>0</v>
      </c>
      <c r="BL2012" s="25" t="s">
        <v>291</v>
      </c>
      <c r="BM2012" s="25" t="s">
        <v>3603</v>
      </c>
    </row>
    <row r="2013" spans="2:65" s="1" customFormat="1" ht="16.5" customHeight="1">
      <c r="B2013" s="41"/>
      <c r="C2013" s="238" t="s">
        <v>3604</v>
      </c>
      <c r="D2013" s="238" t="s">
        <v>302</v>
      </c>
      <c r="E2013" s="239" t="s">
        <v>3605</v>
      </c>
      <c r="F2013" s="240" t="s">
        <v>3606</v>
      </c>
      <c r="G2013" s="241" t="s">
        <v>215</v>
      </c>
      <c r="H2013" s="242">
        <v>1</v>
      </c>
      <c r="I2013" s="243"/>
      <c r="J2013" s="244">
        <f t="shared" si="100"/>
        <v>0</v>
      </c>
      <c r="K2013" s="240" t="s">
        <v>21</v>
      </c>
      <c r="L2013" s="245"/>
      <c r="M2013" s="246" t="s">
        <v>21</v>
      </c>
      <c r="N2013" s="247" t="s">
        <v>42</v>
      </c>
      <c r="O2013" s="42"/>
      <c r="P2013" s="212">
        <f t="shared" si="101"/>
        <v>0</v>
      </c>
      <c r="Q2013" s="212">
        <v>0.036</v>
      </c>
      <c r="R2013" s="212">
        <f t="shared" si="102"/>
        <v>0.036</v>
      </c>
      <c r="S2013" s="212">
        <v>0</v>
      </c>
      <c r="T2013" s="213">
        <f t="shared" si="103"/>
        <v>0</v>
      </c>
      <c r="AR2013" s="25" t="s">
        <v>372</v>
      </c>
      <c r="AT2013" s="25" t="s">
        <v>302</v>
      </c>
      <c r="AU2013" s="25" t="s">
        <v>80</v>
      </c>
      <c r="AY2013" s="25" t="s">
        <v>210</v>
      </c>
      <c r="BE2013" s="214">
        <f t="shared" si="104"/>
        <v>0</v>
      </c>
      <c r="BF2013" s="214">
        <f t="shared" si="105"/>
        <v>0</v>
      </c>
      <c r="BG2013" s="214">
        <f t="shared" si="106"/>
        <v>0</v>
      </c>
      <c r="BH2013" s="214">
        <f t="shared" si="107"/>
        <v>0</v>
      </c>
      <c r="BI2013" s="214">
        <f t="shared" si="108"/>
        <v>0</v>
      </c>
      <c r="BJ2013" s="25" t="s">
        <v>78</v>
      </c>
      <c r="BK2013" s="214">
        <f t="shared" si="109"/>
        <v>0</v>
      </c>
      <c r="BL2013" s="25" t="s">
        <v>291</v>
      </c>
      <c r="BM2013" s="25" t="s">
        <v>3607</v>
      </c>
    </row>
    <row r="2014" spans="2:65" s="1" customFormat="1" ht="25.5" customHeight="1">
      <c r="B2014" s="41"/>
      <c r="C2014" s="203" t="s">
        <v>3608</v>
      </c>
      <c r="D2014" s="203" t="s">
        <v>212</v>
      </c>
      <c r="E2014" s="204" t="s">
        <v>3609</v>
      </c>
      <c r="F2014" s="205" t="s">
        <v>3610</v>
      </c>
      <c r="G2014" s="206" t="s">
        <v>215</v>
      </c>
      <c r="H2014" s="207">
        <v>2</v>
      </c>
      <c r="I2014" s="208"/>
      <c r="J2014" s="209">
        <f t="shared" si="100"/>
        <v>0</v>
      </c>
      <c r="K2014" s="205" t="s">
        <v>216</v>
      </c>
      <c r="L2014" s="61"/>
      <c r="M2014" s="210" t="s">
        <v>21</v>
      </c>
      <c r="N2014" s="211" t="s">
        <v>42</v>
      </c>
      <c r="O2014" s="42"/>
      <c r="P2014" s="212">
        <f t="shared" si="101"/>
        <v>0</v>
      </c>
      <c r="Q2014" s="212">
        <v>0</v>
      </c>
      <c r="R2014" s="212">
        <f t="shared" si="102"/>
        <v>0</v>
      </c>
      <c r="S2014" s="212">
        <v>0</v>
      </c>
      <c r="T2014" s="213">
        <f t="shared" si="103"/>
        <v>0</v>
      </c>
      <c r="AR2014" s="25" t="s">
        <v>291</v>
      </c>
      <c r="AT2014" s="25" t="s">
        <v>212</v>
      </c>
      <c r="AU2014" s="25" t="s">
        <v>80</v>
      </c>
      <c r="AY2014" s="25" t="s">
        <v>210</v>
      </c>
      <c r="BE2014" s="214">
        <f t="shared" si="104"/>
        <v>0</v>
      </c>
      <c r="BF2014" s="214">
        <f t="shared" si="105"/>
        <v>0</v>
      </c>
      <c r="BG2014" s="214">
        <f t="shared" si="106"/>
        <v>0</v>
      </c>
      <c r="BH2014" s="214">
        <f t="shared" si="107"/>
        <v>0</v>
      </c>
      <c r="BI2014" s="214">
        <f t="shared" si="108"/>
        <v>0</v>
      </c>
      <c r="BJ2014" s="25" t="s">
        <v>78</v>
      </c>
      <c r="BK2014" s="214">
        <f t="shared" si="109"/>
        <v>0</v>
      </c>
      <c r="BL2014" s="25" t="s">
        <v>291</v>
      </c>
      <c r="BM2014" s="25" t="s">
        <v>3611</v>
      </c>
    </row>
    <row r="2015" spans="2:65" s="1" customFormat="1" ht="25.5" customHeight="1">
      <c r="B2015" s="41"/>
      <c r="C2015" s="238" t="s">
        <v>3612</v>
      </c>
      <c r="D2015" s="238" t="s">
        <v>302</v>
      </c>
      <c r="E2015" s="239" t="s">
        <v>3613</v>
      </c>
      <c r="F2015" s="240" t="s">
        <v>3614</v>
      </c>
      <c r="G2015" s="241" t="s">
        <v>215</v>
      </c>
      <c r="H2015" s="242">
        <v>2</v>
      </c>
      <c r="I2015" s="243"/>
      <c r="J2015" s="244">
        <f t="shared" si="100"/>
        <v>0</v>
      </c>
      <c r="K2015" s="240" t="s">
        <v>21</v>
      </c>
      <c r="L2015" s="245"/>
      <c r="M2015" s="246" t="s">
        <v>21</v>
      </c>
      <c r="N2015" s="247" t="s">
        <v>42</v>
      </c>
      <c r="O2015" s="42"/>
      <c r="P2015" s="212">
        <f t="shared" si="101"/>
        <v>0</v>
      </c>
      <c r="Q2015" s="212">
        <v>0.098</v>
      </c>
      <c r="R2015" s="212">
        <f t="shared" si="102"/>
        <v>0.196</v>
      </c>
      <c r="S2015" s="212">
        <v>0</v>
      </c>
      <c r="T2015" s="213">
        <f t="shared" si="103"/>
        <v>0</v>
      </c>
      <c r="AR2015" s="25" t="s">
        <v>372</v>
      </c>
      <c r="AT2015" s="25" t="s">
        <v>302</v>
      </c>
      <c r="AU2015" s="25" t="s">
        <v>80</v>
      </c>
      <c r="AY2015" s="25" t="s">
        <v>210</v>
      </c>
      <c r="BE2015" s="214">
        <f t="shared" si="104"/>
        <v>0</v>
      </c>
      <c r="BF2015" s="214">
        <f t="shared" si="105"/>
        <v>0</v>
      </c>
      <c r="BG2015" s="214">
        <f t="shared" si="106"/>
        <v>0</v>
      </c>
      <c r="BH2015" s="214">
        <f t="shared" si="107"/>
        <v>0</v>
      </c>
      <c r="BI2015" s="214">
        <f t="shared" si="108"/>
        <v>0</v>
      </c>
      <c r="BJ2015" s="25" t="s">
        <v>78</v>
      </c>
      <c r="BK2015" s="214">
        <f t="shared" si="109"/>
        <v>0</v>
      </c>
      <c r="BL2015" s="25" t="s">
        <v>291</v>
      </c>
      <c r="BM2015" s="25" t="s">
        <v>3615</v>
      </c>
    </row>
    <row r="2016" spans="2:65" s="1" customFormat="1" ht="16.5" customHeight="1">
      <c r="B2016" s="41"/>
      <c r="C2016" s="203" t="s">
        <v>3616</v>
      </c>
      <c r="D2016" s="203" t="s">
        <v>212</v>
      </c>
      <c r="E2016" s="204" t="s">
        <v>3617</v>
      </c>
      <c r="F2016" s="205" t="s">
        <v>3618</v>
      </c>
      <c r="G2016" s="206" t="s">
        <v>215</v>
      </c>
      <c r="H2016" s="207">
        <v>1</v>
      </c>
      <c r="I2016" s="208"/>
      <c r="J2016" s="209">
        <f t="shared" si="100"/>
        <v>0</v>
      </c>
      <c r="K2016" s="205" t="s">
        <v>216</v>
      </c>
      <c r="L2016" s="61"/>
      <c r="M2016" s="210" t="s">
        <v>21</v>
      </c>
      <c r="N2016" s="211" t="s">
        <v>42</v>
      </c>
      <c r="O2016" s="42"/>
      <c r="P2016" s="212">
        <f t="shared" si="101"/>
        <v>0</v>
      </c>
      <c r="Q2016" s="212">
        <v>0</v>
      </c>
      <c r="R2016" s="212">
        <f t="shared" si="102"/>
        <v>0</v>
      </c>
      <c r="S2016" s="212">
        <v>0</v>
      </c>
      <c r="T2016" s="213">
        <f t="shared" si="103"/>
        <v>0</v>
      </c>
      <c r="AR2016" s="25" t="s">
        <v>291</v>
      </c>
      <c r="AT2016" s="25" t="s">
        <v>212</v>
      </c>
      <c r="AU2016" s="25" t="s">
        <v>80</v>
      </c>
      <c r="AY2016" s="25" t="s">
        <v>210</v>
      </c>
      <c r="BE2016" s="214">
        <f t="shared" si="104"/>
        <v>0</v>
      </c>
      <c r="BF2016" s="214">
        <f t="shared" si="105"/>
        <v>0</v>
      </c>
      <c r="BG2016" s="214">
        <f t="shared" si="106"/>
        <v>0</v>
      </c>
      <c r="BH2016" s="214">
        <f t="shared" si="107"/>
        <v>0</v>
      </c>
      <c r="BI2016" s="214">
        <f t="shared" si="108"/>
        <v>0</v>
      </c>
      <c r="BJ2016" s="25" t="s">
        <v>78</v>
      </c>
      <c r="BK2016" s="214">
        <f t="shared" si="109"/>
        <v>0</v>
      </c>
      <c r="BL2016" s="25" t="s">
        <v>291</v>
      </c>
      <c r="BM2016" s="25" t="s">
        <v>3619</v>
      </c>
    </row>
    <row r="2017" spans="2:65" s="1" customFormat="1" ht="25.5" customHeight="1">
      <c r="B2017" s="41"/>
      <c r="C2017" s="238" t="s">
        <v>3620</v>
      </c>
      <c r="D2017" s="238" t="s">
        <v>302</v>
      </c>
      <c r="E2017" s="239" t="s">
        <v>3621</v>
      </c>
      <c r="F2017" s="240" t="s">
        <v>3622</v>
      </c>
      <c r="G2017" s="241" t="s">
        <v>215</v>
      </c>
      <c r="H2017" s="242">
        <v>2</v>
      </c>
      <c r="I2017" s="243"/>
      <c r="J2017" s="244">
        <f t="shared" si="100"/>
        <v>0</v>
      </c>
      <c r="K2017" s="240" t="s">
        <v>21</v>
      </c>
      <c r="L2017" s="245"/>
      <c r="M2017" s="246" t="s">
        <v>21</v>
      </c>
      <c r="N2017" s="247" t="s">
        <v>42</v>
      </c>
      <c r="O2017" s="42"/>
      <c r="P2017" s="212">
        <f t="shared" si="101"/>
        <v>0</v>
      </c>
      <c r="Q2017" s="212">
        <v>0.098</v>
      </c>
      <c r="R2017" s="212">
        <f t="shared" si="102"/>
        <v>0.196</v>
      </c>
      <c r="S2017" s="212">
        <v>0</v>
      </c>
      <c r="T2017" s="213">
        <f t="shared" si="103"/>
        <v>0</v>
      </c>
      <c r="AR2017" s="25" t="s">
        <v>372</v>
      </c>
      <c r="AT2017" s="25" t="s">
        <v>302</v>
      </c>
      <c r="AU2017" s="25" t="s">
        <v>80</v>
      </c>
      <c r="AY2017" s="25" t="s">
        <v>210</v>
      </c>
      <c r="BE2017" s="214">
        <f t="shared" si="104"/>
        <v>0</v>
      </c>
      <c r="BF2017" s="214">
        <f t="shared" si="105"/>
        <v>0</v>
      </c>
      <c r="BG2017" s="214">
        <f t="shared" si="106"/>
        <v>0</v>
      </c>
      <c r="BH2017" s="214">
        <f t="shared" si="107"/>
        <v>0</v>
      </c>
      <c r="BI2017" s="214">
        <f t="shared" si="108"/>
        <v>0</v>
      </c>
      <c r="BJ2017" s="25" t="s">
        <v>78</v>
      </c>
      <c r="BK2017" s="214">
        <f t="shared" si="109"/>
        <v>0</v>
      </c>
      <c r="BL2017" s="25" t="s">
        <v>291</v>
      </c>
      <c r="BM2017" s="25" t="s">
        <v>3623</v>
      </c>
    </row>
    <row r="2018" spans="2:65" s="1" customFormat="1" ht="25.5" customHeight="1">
      <c r="B2018" s="41"/>
      <c r="C2018" s="203" t="s">
        <v>3624</v>
      </c>
      <c r="D2018" s="203" t="s">
        <v>212</v>
      </c>
      <c r="E2018" s="204" t="s">
        <v>3625</v>
      </c>
      <c r="F2018" s="205" t="s">
        <v>3626</v>
      </c>
      <c r="G2018" s="206" t="s">
        <v>215</v>
      </c>
      <c r="H2018" s="207">
        <v>2</v>
      </c>
      <c r="I2018" s="208"/>
      <c r="J2018" s="209">
        <f t="shared" si="100"/>
        <v>0</v>
      </c>
      <c r="K2018" s="205" t="s">
        <v>216</v>
      </c>
      <c r="L2018" s="61"/>
      <c r="M2018" s="210" t="s">
        <v>21</v>
      </c>
      <c r="N2018" s="211" t="s">
        <v>42</v>
      </c>
      <c r="O2018" s="42"/>
      <c r="P2018" s="212">
        <f t="shared" si="101"/>
        <v>0</v>
      </c>
      <c r="Q2018" s="212">
        <v>0</v>
      </c>
      <c r="R2018" s="212">
        <f t="shared" si="102"/>
        <v>0</v>
      </c>
      <c r="S2018" s="212">
        <v>0</v>
      </c>
      <c r="T2018" s="213">
        <f t="shared" si="103"/>
        <v>0</v>
      </c>
      <c r="AR2018" s="25" t="s">
        <v>291</v>
      </c>
      <c r="AT2018" s="25" t="s">
        <v>212</v>
      </c>
      <c r="AU2018" s="25" t="s">
        <v>80</v>
      </c>
      <c r="AY2018" s="25" t="s">
        <v>210</v>
      </c>
      <c r="BE2018" s="214">
        <f t="shared" si="104"/>
        <v>0</v>
      </c>
      <c r="BF2018" s="214">
        <f t="shared" si="105"/>
        <v>0</v>
      </c>
      <c r="BG2018" s="214">
        <f t="shared" si="106"/>
        <v>0</v>
      </c>
      <c r="BH2018" s="214">
        <f t="shared" si="107"/>
        <v>0</v>
      </c>
      <c r="BI2018" s="214">
        <f t="shared" si="108"/>
        <v>0</v>
      </c>
      <c r="BJ2018" s="25" t="s">
        <v>78</v>
      </c>
      <c r="BK2018" s="214">
        <f t="shared" si="109"/>
        <v>0</v>
      </c>
      <c r="BL2018" s="25" t="s">
        <v>291</v>
      </c>
      <c r="BM2018" s="25" t="s">
        <v>3627</v>
      </c>
    </row>
    <row r="2019" spans="2:65" s="1" customFormat="1" ht="25.5" customHeight="1">
      <c r="B2019" s="41"/>
      <c r="C2019" s="238" t="s">
        <v>3628</v>
      </c>
      <c r="D2019" s="238" t="s">
        <v>302</v>
      </c>
      <c r="E2019" s="239" t="s">
        <v>3629</v>
      </c>
      <c r="F2019" s="240" t="s">
        <v>3630</v>
      </c>
      <c r="G2019" s="241" t="s">
        <v>215</v>
      </c>
      <c r="H2019" s="242">
        <v>2</v>
      </c>
      <c r="I2019" s="243"/>
      <c r="J2019" s="244">
        <f t="shared" si="100"/>
        <v>0</v>
      </c>
      <c r="K2019" s="240" t="s">
        <v>21</v>
      </c>
      <c r="L2019" s="245"/>
      <c r="M2019" s="246" t="s">
        <v>21</v>
      </c>
      <c r="N2019" s="247" t="s">
        <v>42</v>
      </c>
      <c r="O2019" s="42"/>
      <c r="P2019" s="212">
        <f t="shared" si="101"/>
        <v>0</v>
      </c>
      <c r="Q2019" s="212">
        <v>0.098</v>
      </c>
      <c r="R2019" s="212">
        <f t="shared" si="102"/>
        <v>0.196</v>
      </c>
      <c r="S2019" s="212">
        <v>0</v>
      </c>
      <c r="T2019" s="213">
        <f t="shared" si="103"/>
        <v>0</v>
      </c>
      <c r="AR2019" s="25" t="s">
        <v>372</v>
      </c>
      <c r="AT2019" s="25" t="s">
        <v>302</v>
      </c>
      <c r="AU2019" s="25" t="s">
        <v>80</v>
      </c>
      <c r="AY2019" s="25" t="s">
        <v>210</v>
      </c>
      <c r="BE2019" s="214">
        <f t="shared" si="104"/>
        <v>0</v>
      </c>
      <c r="BF2019" s="214">
        <f t="shared" si="105"/>
        <v>0</v>
      </c>
      <c r="BG2019" s="214">
        <f t="shared" si="106"/>
        <v>0</v>
      </c>
      <c r="BH2019" s="214">
        <f t="shared" si="107"/>
        <v>0</v>
      </c>
      <c r="BI2019" s="214">
        <f t="shared" si="108"/>
        <v>0</v>
      </c>
      <c r="BJ2019" s="25" t="s">
        <v>78</v>
      </c>
      <c r="BK2019" s="214">
        <f t="shared" si="109"/>
        <v>0</v>
      </c>
      <c r="BL2019" s="25" t="s">
        <v>291</v>
      </c>
      <c r="BM2019" s="25" t="s">
        <v>3631</v>
      </c>
    </row>
    <row r="2020" spans="2:65" s="1" customFormat="1" ht="25.5" customHeight="1">
      <c r="B2020" s="41"/>
      <c r="C2020" s="203" t="s">
        <v>3632</v>
      </c>
      <c r="D2020" s="203" t="s">
        <v>212</v>
      </c>
      <c r="E2020" s="204" t="s">
        <v>3633</v>
      </c>
      <c r="F2020" s="205" t="s">
        <v>3634</v>
      </c>
      <c r="G2020" s="206" t="s">
        <v>215</v>
      </c>
      <c r="H2020" s="207">
        <v>1</v>
      </c>
      <c r="I2020" s="208"/>
      <c r="J2020" s="209">
        <f t="shared" si="100"/>
        <v>0</v>
      </c>
      <c r="K2020" s="205" t="s">
        <v>762</v>
      </c>
      <c r="L2020" s="61"/>
      <c r="M2020" s="210" t="s">
        <v>21</v>
      </c>
      <c r="N2020" s="211" t="s">
        <v>42</v>
      </c>
      <c r="O2020" s="42"/>
      <c r="P2020" s="212">
        <f t="shared" si="101"/>
        <v>0</v>
      </c>
      <c r="Q2020" s="212">
        <v>0</v>
      </c>
      <c r="R2020" s="212">
        <f t="shared" si="102"/>
        <v>0</v>
      </c>
      <c r="S2020" s="212">
        <v>0</v>
      </c>
      <c r="T2020" s="213">
        <f t="shared" si="103"/>
        <v>0</v>
      </c>
      <c r="AR2020" s="25" t="s">
        <v>291</v>
      </c>
      <c r="AT2020" s="25" t="s">
        <v>212</v>
      </c>
      <c r="AU2020" s="25" t="s">
        <v>80</v>
      </c>
      <c r="AY2020" s="25" t="s">
        <v>210</v>
      </c>
      <c r="BE2020" s="214">
        <f t="shared" si="104"/>
        <v>0</v>
      </c>
      <c r="BF2020" s="214">
        <f t="shared" si="105"/>
        <v>0</v>
      </c>
      <c r="BG2020" s="214">
        <f t="shared" si="106"/>
        <v>0</v>
      </c>
      <c r="BH2020" s="214">
        <f t="shared" si="107"/>
        <v>0</v>
      </c>
      <c r="BI2020" s="214">
        <f t="shared" si="108"/>
        <v>0</v>
      </c>
      <c r="BJ2020" s="25" t="s">
        <v>78</v>
      </c>
      <c r="BK2020" s="214">
        <f t="shared" si="109"/>
        <v>0</v>
      </c>
      <c r="BL2020" s="25" t="s">
        <v>291</v>
      </c>
      <c r="BM2020" s="25" t="s">
        <v>3635</v>
      </c>
    </row>
    <row r="2021" spans="2:65" s="1" customFormat="1" ht="25.5" customHeight="1">
      <c r="B2021" s="41"/>
      <c r="C2021" s="238" t="s">
        <v>3636</v>
      </c>
      <c r="D2021" s="238" t="s">
        <v>302</v>
      </c>
      <c r="E2021" s="239" t="s">
        <v>3637</v>
      </c>
      <c r="F2021" s="240" t="s">
        <v>3638</v>
      </c>
      <c r="G2021" s="241" t="s">
        <v>215</v>
      </c>
      <c r="H2021" s="242">
        <v>1</v>
      </c>
      <c r="I2021" s="243"/>
      <c r="J2021" s="244">
        <f t="shared" si="100"/>
        <v>0</v>
      </c>
      <c r="K2021" s="240" t="s">
        <v>762</v>
      </c>
      <c r="L2021" s="245"/>
      <c r="M2021" s="246" t="s">
        <v>21</v>
      </c>
      <c r="N2021" s="247" t="s">
        <v>42</v>
      </c>
      <c r="O2021" s="42"/>
      <c r="P2021" s="212">
        <f t="shared" si="101"/>
        <v>0</v>
      </c>
      <c r="Q2021" s="212">
        <v>0.153</v>
      </c>
      <c r="R2021" s="212">
        <f t="shared" si="102"/>
        <v>0.153</v>
      </c>
      <c r="S2021" s="212">
        <v>0</v>
      </c>
      <c r="T2021" s="213">
        <f t="shared" si="103"/>
        <v>0</v>
      </c>
      <c r="AR2021" s="25" t="s">
        <v>372</v>
      </c>
      <c r="AT2021" s="25" t="s">
        <v>302</v>
      </c>
      <c r="AU2021" s="25" t="s">
        <v>80</v>
      </c>
      <c r="AY2021" s="25" t="s">
        <v>210</v>
      </c>
      <c r="BE2021" s="214">
        <f t="shared" si="104"/>
        <v>0</v>
      </c>
      <c r="BF2021" s="214">
        <f t="shared" si="105"/>
        <v>0</v>
      </c>
      <c r="BG2021" s="214">
        <f t="shared" si="106"/>
        <v>0</v>
      </c>
      <c r="BH2021" s="214">
        <f t="shared" si="107"/>
        <v>0</v>
      </c>
      <c r="BI2021" s="214">
        <f t="shared" si="108"/>
        <v>0</v>
      </c>
      <c r="BJ2021" s="25" t="s">
        <v>78</v>
      </c>
      <c r="BK2021" s="214">
        <f t="shared" si="109"/>
        <v>0</v>
      </c>
      <c r="BL2021" s="25" t="s">
        <v>291</v>
      </c>
      <c r="BM2021" s="25" t="s">
        <v>3639</v>
      </c>
    </row>
    <row r="2022" spans="2:65" s="1" customFormat="1" ht="16.5" customHeight="1">
      <c r="B2022" s="41"/>
      <c r="C2022" s="203" t="s">
        <v>3640</v>
      </c>
      <c r="D2022" s="203" t="s">
        <v>212</v>
      </c>
      <c r="E2022" s="204" t="s">
        <v>3641</v>
      </c>
      <c r="F2022" s="205" t="s">
        <v>3642</v>
      </c>
      <c r="G2022" s="206" t="s">
        <v>345</v>
      </c>
      <c r="H2022" s="207">
        <v>2.3</v>
      </c>
      <c r="I2022" s="208"/>
      <c r="J2022" s="209">
        <f t="shared" si="100"/>
        <v>0</v>
      </c>
      <c r="K2022" s="205" t="s">
        <v>216</v>
      </c>
      <c r="L2022" s="61"/>
      <c r="M2022" s="210" t="s">
        <v>21</v>
      </c>
      <c r="N2022" s="211" t="s">
        <v>42</v>
      </c>
      <c r="O2022" s="42"/>
      <c r="P2022" s="212">
        <f t="shared" si="101"/>
        <v>0</v>
      </c>
      <c r="Q2022" s="212">
        <v>0</v>
      </c>
      <c r="R2022" s="212">
        <f t="shared" si="102"/>
        <v>0</v>
      </c>
      <c r="S2022" s="212">
        <v>0</v>
      </c>
      <c r="T2022" s="213">
        <f t="shared" si="103"/>
        <v>0</v>
      </c>
      <c r="AR2022" s="25" t="s">
        <v>291</v>
      </c>
      <c r="AT2022" s="25" t="s">
        <v>212</v>
      </c>
      <c r="AU2022" s="25" t="s">
        <v>80</v>
      </c>
      <c r="AY2022" s="25" t="s">
        <v>210</v>
      </c>
      <c r="BE2022" s="214">
        <f t="shared" si="104"/>
        <v>0</v>
      </c>
      <c r="BF2022" s="214">
        <f t="shared" si="105"/>
        <v>0</v>
      </c>
      <c r="BG2022" s="214">
        <f t="shared" si="106"/>
        <v>0</v>
      </c>
      <c r="BH2022" s="214">
        <f t="shared" si="107"/>
        <v>0</v>
      </c>
      <c r="BI2022" s="214">
        <f t="shared" si="108"/>
        <v>0</v>
      </c>
      <c r="BJ2022" s="25" t="s">
        <v>78</v>
      </c>
      <c r="BK2022" s="214">
        <f t="shared" si="109"/>
        <v>0</v>
      </c>
      <c r="BL2022" s="25" t="s">
        <v>291</v>
      </c>
      <c r="BM2022" s="25" t="s">
        <v>3643</v>
      </c>
    </row>
    <row r="2023" spans="2:51" s="12" customFormat="1" ht="13.5">
      <c r="B2023" s="215"/>
      <c r="C2023" s="216"/>
      <c r="D2023" s="217" t="s">
        <v>219</v>
      </c>
      <c r="E2023" s="218" t="s">
        <v>21</v>
      </c>
      <c r="F2023" s="219" t="s">
        <v>3644</v>
      </c>
      <c r="G2023" s="216"/>
      <c r="H2023" s="220">
        <v>2.3</v>
      </c>
      <c r="I2023" s="221"/>
      <c r="J2023" s="216"/>
      <c r="K2023" s="216"/>
      <c r="L2023" s="222"/>
      <c r="M2023" s="223"/>
      <c r="N2023" s="224"/>
      <c r="O2023" s="224"/>
      <c r="P2023" s="224"/>
      <c r="Q2023" s="224"/>
      <c r="R2023" s="224"/>
      <c r="S2023" s="224"/>
      <c r="T2023" s="225"/>
      <c r="AT2023" s="226" t="s">
        <v>219</v>
      </c>
      <c r="AU2023" s="226" t="s">
        <v>80</v>
      </c>
      <c r="AV2023" s="12" t="s">
        <v>80</v>
      </c>
      <c r="AW2023" s="12" t="s">
        <v>35</v>
      </c>
      <c r="AX2023" s="12" t="s">
        <v>78</v>
      </c>
      <c r="AY2023" s="226" t="s">
        <v>210</v>
      </c>
    </row>
    <row r="2024" spans="2:65" s="1" customFormat="1" ht="16.5" customHeight="1">
      <c r="B2024" s="41"/>
      <c r="C2024" s="238" t="s">
        <v>3645</v>
      </c>
      <c r="D2024" s="238" t="s">
        <v>302</v>
      </c>
      <c r="E2024" s="239" t="s">
        <v>3646</v>
      </c>
      <c r="F2024" s="240" t="s">
        <v>3647</v>
      </c>
      <c r="G2024" s="241" t="s">
        <v>215</v>
      </c>
      <c r="H2024" s="242">
        <v>1</v>
      </c>
      <c r="I2024" s="243"/>
      <c r="J2024" s="244">
        <f>ROUND(I2024*H2024,2)</f>
        <v>0</v>
      </c>
      <c r="K2024" s="240" t="s">
        <v>21</v>
      </c>
      <c r="L2024" s="245"/>
      <c r="M2024" s="246" t="s">
        <v>21</v>
      </c>
      <c r="N2024" s="247" t="s">
        <v>42</v>
      </c>
      <c r="O2024" s="42"/>
      <c r="P2024" s="212">
        <f>O2024*H2024</f>
        <v>0</v>
      </c>
      <c r="Q2024" s="212">
        <v>0.009</v>
      </c>
      <c r="R2024" s="212">
        <f>Q2024*H2024</f>
        <v>0.009</v>
      </c>
      <c r="S2024" s="212">
        <v>0</v>
      </c>
      <c r="T2024" s="213">
        <f>S2024*H2024</f>
        <v>0</v>
      </c>
      <c r="AR2024" s="25" t="s">
        <v>372</v>
      </c>
      <c r="AT2024" s="25" t="s">
        <v>302</v>
      </c>
      <c r="AU2024" s="25" t="s">
        <v>80</v>
      </c>
      <c r="AY2024" s="25" t="s">
        <v>210</v>
      </c>
      <c r="BE2024" s="214">
        <f>IF(N2024="základní",J2024,0)</f>
        <v>0</v>
      </c>
      <c r="BF2024" s="214">
        <f>IF(N2024="snížená",J2024,0)</f>
        <v>0</v>
      </c>
      <c r="BG2024" s="214">
        <f>IF(N2024="zákl. přenesená",J2024,0)</f>
        <v>0</v>
      </c>
      <c r="BH2024" s="214">
        <f>IF(N2024="sníž. přenesená",J2024,0)</f>
        <v>0</v>
      </c>
      <c r="BI2024" s="214">
        <f>IF(N2024="nulová",J2024,0)</f>
        <v>0</v>
      </c>
      <c r="BJ2024" s="25" t="s">
        <v>78</v>
      </c>
      <c r="BK2024" s="214">
        <f>ROUND(I2024*H2024,2)</f>
        <v>0</v>
      </c>
      <c r="BL2024" s="25" t="s">
        <v>291</v>
      </c>
      <c r="BM2024" s="25" t="s">
        <v>3648</v>
      </c>
    </row>
    <row r="2025" spans="2:65" s="1" customFormat="1" ht="16.5" customHeight="1">
      <c r="B2025" s="41"/>
      <c r="C2025" s="238" t="s">
        <v>3649</v>
      </c>
      <c r="D2025" s="238" t="s">
        <v>302</v>
      </c>
      <c r="E2025" s="239" t="s">
        <v>3650</v>
      </c>
      <c r="F2025" s="240" t="s">
        <v>3651</v>
      </c>
      <c r="G2025" s="241" t="s">
        <v>215</v>
      </c>
      <c r="H2025" s="242">
        <v>1</v>
      </c>
      <c r="I2025" s="243"/>
      <c r="J2025" s="244">
        <f>ROUND(I2025*H2025,2)</f>
        <v>0</v>
      </c>
      <c r="K2025" s="240" t="s">
        <v>21</v>
      </c>
      <c r="L2025" s="245"/>
      <c r="M2025" s="246" t="s">
        <v>21</v>
      </c>
      <c r="N2025" s="247" t="s">
        <v>42</v>
      </c>
      <c r="O2025" s="42"/>
      <c r="P2025" s="212">
        <f>O2025*H2025</f>
        <v>0</v>
      </c>
      <c r="Q2025" s="212">
        <v>0.009</v>
      </c>
      <c r="R2025" s="212">
        <f>Q2025*H2025</f>
        <v>0.009</v>
      </c>
      <c r="S2025" s="212">
        <v>0</v>
      </c>
      <c r="T2025" s="213">
        <f>S2025*H2025</f>
        <v>0</v>
      </c>
      <c r="AR2025" s="25" t="s">
        <v>372</v>
      </c>
      <c r="AT2025" s="25" t="s">
        <v>302</v>
      </c>
      <c r="AU2025" s="25" t="s">
        <v>80</v>
      </c>
      <c r="AY2025" s="25" t="s">
        <v>210</v>
      </c>
      <c r="BE2025" s="214">
        <f>IF(N2025="základní",J2025,0)</f>
        <v>0</v>
      </c>
      <c r="BF2025" s="214">
        <f>IF(N2025="snížená",J2025,0)</f>
        <v>0</v>
      </c>
      <c r="BG2025" s="214">
        <f>IF(N2025="zákl. přenesená",J2025,0)</f>
        <v>0</v>
      </c>
      <c r="BH2025" s="214">
        <f>IF(N2025="sníž. přenesená",J2025,0)</f>
        <v>0</v>
      </c>
      <c r="BI2025" s="214">
        <f>IF(N2025="nulová",J2025,0)</f>
        <v>0</v>
      </c>
      <c r="BJ2025" s="25" t="s">
        <v>78</v>
      </c>
      <c r="BK2025" s="214">
        <f>ROUND(I2025*H2025,2)</f>
        <v>0</v>
      </c>
      <c r="BL2025" s="25" t="s">
        <v>291</v>
      </c>
      <c r="BM2025" s="25" t="s">
        <v>3652</v>
      </c>
    </row>
    <row r="2026" spans="2:65" s="1" customFormat="1" ht="16.5" customHeight="1">
      <c r="B2026" s="41"/>
      <c r="C2026" s="203" t="s">
        <v>3653</v>
      </c>
      <c r="D2026" s="203" t="s">
        <v>212</v>
      </c>
      <c r="E2026" s="204" t="s">
        <v>3654</v>
      </c>
      <c r="F2026" s="205" t="s">
        <v>3655</v>
      </c>
      <c r="G2026" s="206" t="s">
        <v>322</v>
      </c>
      <c r="H2026" s="207">
        <v>219.251</v>
      </c>
      <c r="I2026" s="208"/>
      <c r="J2026" s="209">
        <f>ROUND(I2026*H2026,2)</f>
        <v>0</v>
      </c>
      <c r="K2026" s="205" t="s">
        <v>216</v>
      </c>
      <c r="L2026" s="61"/>
      <c r="M2026" s="210" t="s">
        <v>21</v>
      </c>
      <c r="N2026" s="211" t="s">
        <v>42</v>
      </c>
      <c r="O2026" s="42"/>
      <c r="P2026" s="212">
        <f>O2026*H2026</f>
        <v>0</v>
      </c>
      <c r="Q2026" s="212">
        <v>6E-05</v>
      </c>
      <c r="R2026" s="212">
        <f>Q2026*H2026</f>
        <v>0.013155060000000001</v>
      </c>
      <c r="S2026" s="212">
        <v>0</v>
      </c>
      <c r="T2026" s="213">
        <f>S2026*H2026</f>
        <v>0</v>
      </c>
      <c r="AR2026" s="25" t="s">
        <v>291</v>
      </c>
      <c r="AT2026" s="25" t="s">
        <v>212</v>
      </c>
      <c r="AU2026" s="25" t="s">
        <v>80</v>
      </c>
      <c r="AY2026" s="25" t="s">
        <v>210</v>
      </c>
      <c r="BE2026" s="214">
        <f>IF(N2026="základní",J2026,0)</f>
        <v>0</v>
      </c>
      <c r="BF2026" s="214">
        <f>IF(N2026="snížená",J2026,0)</f>
        <v>0</v>
      </c>
      <c r="BG2026" s="214">
        <f>IF(N2026="zákl. přenesená",J2026,0)</f>
        <v>0</v>
      </c>
      <c r="BH2026" s="214">
        <f>IF(N2026="sníž. přenesená",J2026,0)</f>
        <v>0</v>
      </c>
      <c r="BI2026" s="214">
        <f>IF(N2026="nulová",J2026,0)</f>
        <v>0</v>
      </c>
      <c r="BJ2026" s="25" t="s">
        <v>78</v>
      </c>
      <c r="BK2026" s="214">
        <f>ROUND(I2026*H2026,2)</f>
        <v>0</v>
      </c>
      <c r="BL2026" s="25" t="s">
        <v>291</v>
      </c>
      <c r="BM2026" s="25" t="s">
        <v>3656</v>
      </c>
    </row>
    <row r="2027" spans="2:51" s="12" customFormat="1" ht="13.5">
      <c r="B2027" s="215"/>
      <c r="C2027" s="216"/>
      <c r="D2027" s="217" t="s">
        <v>219</v>
      </c>
      <c r="E2027" s="218" t="s">
        <v>21</v>
      </c>
      <c r="F2027" s="219" t="s">
        <v>3657</v>
      </c>
      <c r="G2027" s="216"/>
      <c r="H2027" s="220">
        <v>219.251</v>
      </c>
      <c r="I2027" s="221"/>
      <c r="J2027" s="216"/>
      <c r="K2027" s="216"/>
      <c r="L2027" s="222"/>
      <c r="M2027" s="223"/>
      <c r="N2027" s="224"/>
      <c r="O2027" s="224"/>
      <c r="P2027" s="224"/>
      <c r="Q2027" s="224"/>
      <c r="R2027" s="224"/>
      <c r="S2027" s="224"/>
      <c r="T2027" s="225"/>
      <c r="AT2027" s="226" t="s">
        <v>219</v>
      </c>
      <c r="AU2027" s="226" t="s">
        <v>80</v>
      </c>
      <c r="AV2027" s="12" t="s">
        <v>80</v>
      </c>
      <c r="AW2027" s="12" t="s">
        <v>35</v>
      </c>
      <c r="AX2027" s="12" t="s">
        <v>78</v>
      </c>
      <c r="AY2027" s="226" t="s">
        <v>210</v>
      </c>
    </row>
    <row r="2028" spans="2:65" s="1" customFormat="1" ht="25.5" customHeight="1">
      <c r="B2028" s="41"/>
      <c r="C2028" s="238" t="s">
        <v>3658</v>
      </c>
      <c r="D2028" s="238" t="s">
        <v>302</v>
      </c>
      <c r="E2028" s="239" t="s">
        <v>3659</v>
      </c>
      <c r="F2028" s="240" t="s">
        <v>3660</v>
      </c>
      <c r="G2028" s="241" t="s">
        <v>322</v>
      </c>
      <c r="H2028" s="242">
        <v>230.214</v>
      </c>
      <c r="I2028" s="243"/>
      <c r="J2028" s="244">
        <f>ROUND(I2028*H2028,2)</f>
        <v>0</v>
      </c>
      <c r="K2028" s="240" t="s">
        <v>21</v>
      </c>
      <c r="L2028" s="245"/>
      <c r="M2028" s="246" t="s">
        <v>21</v>
      </c>
      <c r="N2028" s="247" t="s">
        <v>42</v>
      </c>
      <c r="O2028" s="42"/>
      <c r="P2028" s="212">
        <f>O2028*H2028</f>
        <v>0</v>
      </c>
      <c r="Q2028" s="212">
        <v>1</v>
      </c>
      <c r="R2028" s="212">
        <f>Q2028*H2028</f>
        <v>230.214</v>
      </c>
      <c r="S2028" s="212">
        <v>0</v>
      </c>
      <c r="T2028" s="213">
        <f>S2028*H2028</f>
        <v>0</v>
      </c>
      <c r="AR2028" s="25" t="s">
        <v>372</v>
      </c>
      <c r="AT2028" s="25" t="s">
        <v>302</v>
      </c>
      <c r="AU2028" s="25" t="s">
        <v>80</v>
      </c>
      <c r="AY2028" s="25" t="s">
        <v>210</v>
      </c>
      <c r="BE2028" s="214">
        <f>IF(N2028="základní",J2028,0)</f>
        <v>0</v>
      </c>
      <c r="BF2028" s="214">
        <f>IF(N2028="snížená",J2028,0)</f>
        <v>0</v>
      </c>
      <c r="BG2028" s="214">
        <f>IF(N2028="zákl. přenesená",J2028,0)</f>
        <v>0</v>
      </c>
      <c r="BH2028" s="214">
        <f>IF(N2028="sníž. přenesená",J2028,0)</f>
        <v>0</v>
      </c>
      <c r="BI2028" s="214">
        <f>IF(N2028="nulová",J2028,0)</f>
        <v>0</v>
      </c>
      <c r="BJ2028" s="25" t="s">
        <v>78</v>
      </c>
      <c r="BK2028" s="214">
        <f>ROUND(I2028*H2028,2)</f>
        <v>0</v>
      </c>
      <c r="BL2028" s="25" t="s">
        <v>291</v>
      </c>
      <c r="BM2028" s="25" t="s">
        <v>3661</v>
      </c>
    </row>
    <row r="2029" spans="2:51" s="12" customFormat="1" ht="13.5">
      <c r="B2029" s="215"/>
      <c r="C2029" s="216"/>
      <c r="D2029" s="217" t="s">
        <v>219</v>
      </c>
      <c r="E2029" s="218" t="s">
        <v>21</v>
      </c>
      <c r="F2029" s="219" t="s">
        <v>3662</v>
      </c>
      <c r="G2029" s="216"/>
      <c r="H2029" s="220">
        <v>219.251</v>
      </c>
      <c r="I2029" s="221"/>
      <c r="J2029" s="216"/>
      <c r="K2029" s="216"/>
      <c r="L2029" s="222"/>
      <c r="M2029" s="223"/>
      <c r="N2029" s="224"/>
      <c r="O2029" s="224"/>
      <c r="P2029" s="224"/>
      <c r="Q2029" s="224"/>
      <c r="R2029" s="224"/>
      <c r="S2029" s="224"/>
      <c r="T2029" s="225"/>
      <c r="AT2029" s="226" t="s">
        <v>219</v>
      </c>
      <c r="AU2029" s="226" t="s">
        <v>80</v>
      </c>
      <c r="AV2029" s="12" t="s">
        <v>80</v>
      </c>
      <c r="AW2029" s="12" t="s">
        <v>35</v>
      </c>
      <c r="AX2029" s="12" t="s">
        <v>78</v>
      </c>
      <c r="AY2029" s="226" t="s">
        <v>210</v>
      </c>
    </row>
    <row r="2030" spans="2:51" s="12" customFormat="1" ht="13.5">
      <c r="B2030" s="215"/>
      <c r="C2030" s="216"/>
      <c r="D2030" s="217" t="s">
        <v>219</v>
      </c>
      <c r="E2030" s="216"/>
      <c r="F2030" s="219" t="s">
        <v>3663</v>
      </c>
      <c r="G2030" s="216"/>
      <c r="H2030" s="220">
        <v>230.214</v>
      </c>
      <c r="I2030" s="221"/>
      <c r="J2030" s="216"/>
      <c r="K2030" s="216"/>
      <c r="L2030" s="222"/>
      <c r="M2030" s="223"/>
      <c r="N2030" s="224"/>
      <c r="O2030" s="224"/>
      <c r="P2030" s="224"/>
      <c r="Q2030" s="224"/>
      <c r="R2030" s="224"/>
      <c r="S2030" s="224"/>
      <c r="T2030" s="225"/>
      <c r="AT2030" s="226" t="s">
        <v>219</v>
      </c>
      <c r="AU2030" s="226" t="s">
        <v>80</v>
      </c>
      <c r="AV2030" s="12" t="s">
        <v>80</v>
      </c>
      <c r="AW2030" s="12" t="s">
        <v>6</v>
      </c>
      <c r="AX2030" s="12" t="s">
        <v>78</v>
      </c>
      <c r="AY2030" s="226" t="s">
        <v>210</v>
      </c>
    </row>
    <row r="2031" spans="2:65" s="1" customFormat="1" ht="16.5" customHeight="1">
      <c r="B2031" s="41"/>
      <c r="C2031" s="203" t="s">
        <v>3664</v>
      </c>
      <c r="D2031" s="203" t="s">
        <v>212</v>
      </c>
      <c r="E2031" s="204" t="s">
        <v>3665</v>
      </c>
      <c r="F2031" s="205" t="s">
        <v>3666</v>
      </c>
      <c r="G2031" s="206" t="s">
        <v>322</v>
      </c>
      <c r="H2031" s="207">
        <v>67.807</v>
      </c>
      <c r="I2031" s="208"/>
      <c r="J2031" s="209">
        <f>ROUND(I2031*H2031,2)</f>
        <v>0</v>
      </c>
      <c r="K2031" s="205" t="s">
        <v>216</v>
      </c>
      <c r="L2031" s="61"/>
      <c r="M2031" s="210" t="s">
        <v>21</v>
      </c>
      <c r="N2031" s="211" t="s">
        <v>42</v>
      </c>
      <c r="O2031" s="42"/>
      <c r="P2031" s="212">
        <f>O2031*H2031</f>
        <v>0</v>
      </c>
      <c r="Q2031" s="212">
        <v>5E-05</v>
      </c>
      <c r="R2031" s="212">
        <f>Q2031*H2031</f>
        <v>0.0033903500000000003</v>
      </c>
      <c r="S2031" s="212">
        <v>0</v>
      </c>
      <c r="T2031" s="213">
        <f>S2031*H2031</f>
        <v>0</v>
      </c>
      <c r="AR2031" s="25" t="s">
        <v>291</v>
      </c>
      <c r="AT2031" s="25" t="s">
        <v>212</v>
      </c>
      <c r="AU2031" s="25" t="s">
        <v>80</v>
      </c>
      <c r="AY2031" s="25" t="s">
        <v>210</v>
      </c>
      <c r="BE2031" s="214">
        <f>IF(N2031="základní",J2031,0)</f>
        <v>0</v>
      </c>
      <c r="BF2031" s="214">
        <f>IF(N2031="snížená",J2031,0)</f>
        <v>0</v>
      </c>
      <c r="BG2031" s="214">
        <f>IF(N2031="zákl. přenesená",J2031,0)</f>
        <v>0</v>
      </c>
      <c r="BH2031" s="214">
        <f>IF(N2031="sníž. přenesená",J2031,0)</f>
        <v>0</v>
      </c>
      <c r="BI2031" s="214">
        <f>IF(N2031="nulová",J2031,0)</f>
        <v>0</v>
      </c>
      <c r="BJ2031" s="25" t="s">
        <v>78</v>
      </c>
      <c r="BK2031" s="214">
        <f>ROUND(I2031*H2031,2)</f>
        <v>0</v>
      </c>
      <c r="BL2031" s="25" t="s">
        <v>291</v>
      </c>
      <c r="BM2031" s="25" t="s">
        <v>3667</v>
      </c>
    </row>
    <row r="2032" spans="2:51" s="12" customFormat="1" ht="13.5">
      <c r="B2032" s="215"/>
      <c r="C2032" s="216"/>
      <c r="D2032" s="217" t="s">
        <v>219</v>
      </c>
      <c r="E2032" s="218" t="s">
        <v>21</v>
      </c>
      <c r="F2032" s="219" t="s">
        <v>3668</v>
      </c>
      <c r="G2032" s="216"/>
      <c r="H2032" s="220">
        <v>67.807</v>
      </c>
      <c r="I2032" s="221"/>
      <c r="J2032" s="216"/>
      <c r="K2032" s="216"/>
      <c r="L2032" s="222"/>
      <c r="M2032" s="223"/>
      <c r="N2032" s="224"/>
      <c r="O2032" s="224"/>
      <c r="P2032" s="224"/>
      <c r="Q2032" s="224"/>
      <c r="R2032" s="224"/>
      <c r="S2032" s="224"/>
      <c r="T2032" s="225"/>
      <c r="AT2032" s="226" t="s">
        <v>219</v>
      </c>
      <c r="AU2032" s="226" t="s">
        <v>80</v>
      </c>
      <c r="AV2032" s="12" t="s">
        <v>80</v>
      </c>
      <c r="AW2032" s="12" t="s">
        <v>35</v>
      </c>
      <c r="AX2032" s="12" t="s">
        <v>78</v>
      </c>
      <c r="AY2032" s="226" t="s">
        <v>210</v>
      </c>
    </row>
    <row r="2033" spans="2:65" s="1" customFormat="1" ht="16.5" customHeight="1">
      <c r="B2033" s="41"/>
      <c r="C2033" s="238" t="s">
        <v>3669</v>
      </c>
      <c r="D2033" s="238" t="s">
        <v>302</v>
      </c>
      <c r="E2033" s="239" t="s">
        <v>3670</v>
      </c>
      <c r="F2033" s="240" t="s">
        <v>3671</v>
      </c>
      <c r="G2033" s="241" t="s">
        <v>274</v>
      </c>
      <c r="H2033" s="242">
        <v>0.075</v>
      </c>
      <c r="I2033" s="243"/>
      <c r="J2033" s="244">
        <f>ROUND(I2033*H2033,2)</f>
        <v>0</v>
      </c>
      <c r="K2033" s="240" t="s">
        <v>216</v>
      </c>
      <c r="L2033" s="245"/>
      <c r="M2033" s="246" t="s">
        <v>21</v>
      </c>
      <c r="N2033" s="247" t="s">
        <v>42</v>
      </c>
      <c r="O2033" s="42"/>
      <c r="P2033" s="212">
        <f>O2033*H2033</f>
        <v>0</v>
      </c>
      <c r="Q2033" s="212">
        <v>1</v>
      </c>
      <c r="R2033" s="212">
        <f>Q2033*H2033</f>
        <v>0.075</v>
      </c>
      <c r="S2033" s="212">
        <v>0</v>
      </c>
      <c r="T2033" s="213">
        <f>S2033*H2033</f>
        <v>0</v>
      </c>
      <c r="AR2033" s="25" t="s">
        <v>372</v>
      </c>
      <c r="AT2033" s="25" t="s">
        <v>302</v>
      </c>
      <c r="AU2033" s="25" t="s">
        <v>80</v>
      </c>
      <c r="AY2033" s="25" t="s">
        <v>210</v>
      </c>
      <c r="BE2033" s="214">
        <f>IF(N2033="základní",J2033,0)</f>
        <v>0</v>
      </c>
      <c r="BF2033" s="214">
        <f>IF(N2033="snížená",J2033,0)</f>
        <v>0</v>
      </c>
      <c r="BG2033" s="214">
        <f>IF(N2033="zákl. přenesená",J2033,0)</f>
        <v>0</v>
      </c>
      <c r="BH2033" s="214">
        <f>IF(N2033="sníž. přenesená",J2033,0)</f>
        <v>0</v>
      </c>
      <c r="BI2033" s="214">
        <f>IF(N2033="nulová",J2033,0)</f>
        <v>0</v>
      </c>
      <c r="BJ2033" s="25" t="s">
        <v>78</v>
      </c>
      <c r="BK2033" s="214">
        <f>ROUND(I2033*H2033,2)</f>
        <v>0</v>
      </c>
      <c r="BL2033" s="25" t="s">
        <v>291</v>
      </c>
      <c r="BM2033" s="25" t="s">
        <v>3672</v>
      </c>
    </row>
    <row r="2034" spans="2:51" s="12" customFormat="1" ht="13.5">
      <c r="B2034" s="215"/>
      <c r="C2034" s="216"/>
      <c r="D2034" s="217" t="s">
        <v>219</v>
      </c>
      <c r="E2034" s="216"/>
      <c r="F2034" s="219" t="s">
        <v>3673</v>
      </c>
      <c r="G2034" s="216"/>
      <c r="H2034" s="220">
        <v>0.075</v>
      </c>
      <c r="I2034" s="221"/>
      <c r="J2034" s="216"/>
      <c r="K2034" s="216"/>
      <c r="L2034" s="222"/>
      <c r="M2034" s="223"/>
      <c r="N2034" s="224"/>
      <c r="O2034" s="224"/>
      <c r="P2034" s="224"/>
      <c r="Q2034" s="224"/>
      <c r="R2034" s="224"/>
      <c r="S2034" s="224"/>
      <c r="T2034" s="225"/>
      <c r="AT2034" s="226" t="s">
        <v>219</v>
      </c>
      <c r="AU2034" s="226" t="s">
        <v>80</v>
      </c>
      <c r="AV2034" s="12" t="s">
        <v>80</v>
      </c>
      <c r="AW2034" s="12" t="s">
        <v>6</v>
      </c>
      <c r="AX2034" s="12" t="s">
        <v>78</v>
      </c>
      <c r="AY2034" s="226" t="s">
        <v>210</v>
      </c>
    </row>
    <row r="2035" spans="2:65" s="1" customFormat="1" ht="25.5" customHeight="1">
      <c r="B2035" s="41"/>
      <c r="C2035" s="203" t="s">
        <v>3674</v>
      </c>
      <c r="D2035" s="203" t="s">
        <v>212</v>
      </c>
      <c r="E2035" s="204" t="s">
        <v>3675</v>
      </c>
      <c r="F2035" s="205" t="s">
        <v>3676</v>
      </c>
      <c r="G2035" s="206" t="s">
        <v>322</v>
      </c>
      <c r="H2035" s="207">
        <v>1002.499</v>
      </c>
      <c r="I2035" s="208"/>
      <c r="J2035" s="209">
        <f>ROUND(I2035*H2035,2)</f>
        <v>0</v>
      </c>
      <c r="K2035" s="205" t="s">
        <v>21</v>
      </c>
      <c r="L2035" s="61"/>
      <c r="M2035" s="210" t="s">
        <v>21</v>
      </c>
      <c r="N2035" s="211" t="s">
        <v>42</v>
      </c>
      <c r="O2035" s="42"/>
      <c r="P2035" s="212">
        <f>O2035*H2035</f>
        <v>0</v>
      </c>
      <c r="Q2035" s="212">
        <v>5E-05</v>
      </c>
      <c r="R2035" s="212">
        <f>Q2035*H2035</f>
        <v>0.05012495</v>
      </c>
      <c r="S2035" s="212">
        <v>0</v>
      </c>
      <c r="T2035" s="213">
        <f>S2035*H2035</f>
        <v>0</v>
      </c>
      <c r="AR2035" s="25" t="s">
        <v>291</v>
      </c>
      <c r="AT2035" s="25" t="s">
        <v>212</v>
      </c>
      <c r="AU2035" s="25" t="s">
        <v>80</v>
      </c>
      <c r="AY2035" s="25" t="s">
        <v>210</v>
      </c>
      <c r="BE2035" s="214">
        <f>IF(N2035="základní",J2035,0)</f>
        <v>0</v>
      </c>
      <c r="BF2035" s="214">
        <f>IF(N2035="snížená",J2035,0)</f>
        <v>0</v>
      </c>
      <c r="BG2035" s="214">
        <f>IF(N2035="zákl. přenesená",J2035,0)</f>
        <v>0</v>
      </c>
      <c r="BH2035" s="214">
        <f>IF(N2035="sníž. přenesená",J2035,0)</f>
        <v>0</v>
      </c>
      <c r="BI2035" s="214">
        <f>IF(N2035="nulová",J2035,0)</f>
        <v>0</v>
      </c>
      <c r="BJ2035" s="25" t="s">
        <v>78</v>
      </c>
      <c r="BK2035" s="214">
        <f>ROUND(I2035*H2035,2)</f>
        <v>0</v>
      </c>
      <c r="BL2035" s="25" t="s">
        <v>291</v>
      </c>
      <c r="BM2035" s="25" t="s">
        <v>3677</v>
      </c>
    </row>
    <row r="2036" spans="2:51" s="12" customFormat="1" ht="13.5">
      <c r="B2036" s="215"/>
      <c r="C2036" s="216"/>
      <c r="D2036" s="217" t="s">
        <v>219</v>
      </c>
      <c r="E2036" s="218" t="s">
        <v>21</v>
      </c>
      <c r="F2036" s="219" t="s">
        <v>3678</v>
      </c>
      <c r="G2036" s="216"/>
      <c r="H2036" s="220">
        <v>686.4</v>
      </c>
      <c r="I2036" s="221"/>
      <c r="J2036" s="216"/>
      <c r="K2036" s="216"/>
      <c r="L2036" s="222"/>
      <c r="M2036" s="223"/>
      <c r="N2036" s="224"/>
      <c r="O2036" s="224"/>
      <c r="P2036" s="224"/>
      <c r="Q2036" s="224"/>
      <c r="R2036" s="224"/>
      <c r="S2036" s="224"/>
      <c r="T2036" s="225"/>
      <c r="AT2036" s="226" t="s">
        <v>219</v>
      </c>
      <c r="AU2036" s="226" t="s">
        <v>80</v>
      </c>
      <c r="AV2036" s="12" t="s">
        <v>80</v>
      </c>
      <c r="AW2036" s="12" t="s">
        <v>35</v>
      </c>
      <c r="AX2036" s="12" t="s">
        <v>71</v>
      </c>
      <c r="AY2036" s="226" t="s">
        <v>210</v>
      </c>
    </row>
    <row r="2037" spans="2:51" s="12" customFormat="1" ht="13.5">
      <c r="B2037" s="215"/>
      <c r="C2037" s="216"/>
      <c r="D2037" s="217" t="s">
        <v>219</v>
      </c>
      <c r="E2037" s="218" t="s">
        <v>21</v>
      </c>
      <c r="F2037" s="219" t="s">
        <v>3679</v>
      </c>
      <c r="G2037" s="216"/>
      <c r="H2037" s="220">
        <v>96.48</v>
      </c>
      <c r="I2037" s="221"/>
      <c r="J2037" s="216"/>
      <c r="K2037" s="216"/>
      <c r="L2037" s="222"/>
      <c r="M2037" s="223"/>
      <c r="N2037" s="224"/>
      <c r="O2037" s="224"/>
      <c r="P2037" s="224"/>
      <c r="Q2037" s="224"/>
      <c r="R2037" s="224"/>
      <c r="S2037" s="224"/>
      <c r="T2037" s="225"/>
      <c r="AT2037" s="226" t="s">
        <v>219</v>
      </c>
      <c r="AU2037" s="226" t="s">
        <v>80</v>
      </c>
      <c r="AV2037" s="12" t="s">
        <v>80</v>
      </c>
      <c r="AW2037" s="12" t="s">
        <v>35</v>
      </c>
      <c r="AX2037" s="12" t="s">
        <v>71</v>
      </c>
      <c r="AY2037" s="226" t="s">
        <v>210</v>
      </c>
    </row>
    <row r="2038" spans="2:51" s="12" customFormat="1" ht="13.5">
      <c r="B2038" s="215"/>
      <c r="C2038" s="216"/>
      <c r="D2038" s="217" t="s">
        <v>219</v>
      </c>
      <c r="E2038" s="218" t="s">
        <v>21</v>
      </c>
      <c r="F2038" s="219" t="s">
        <v>3680</v>
      </c>
      <c r="G2038" s="216"/>
      <c r="H2038" s="220">
        <v>145.36</v>
      </c>
      <c r="I2038" s="221"/>
      <c r="J2038" s="216"/>
      <c r="K2038" s="216"/>
      <c r="L2038" s="222"/>
      <c r="M2038" s="223"/>
      <c r="N2038" s="224"/>
      <c r="O2038" s="224"/>
      <c r="P2038" s="224"/>
      <c r="Q2038" s="224"/>
      <c r="R2038" s="224"/>
      <c r="S2038" s="224"/>
      <c r="T2038" s="225"/>
      <c r="AT2038" s="226" t="s">
        <v>219</v>
      </c>
      <c r="AU2038" s="226" t="s">
        <v>80</v>
      </c>
      <c r="AV2038" s="12" t="s">
        <v>80</v>
      </c>
      <c r="AW2038" s="12" t="s">
        <v>35</v>
      </c>
      <c r="AX2038" s="12" t="s">
        <v>71</v>
      </c>
      <c r="AY2038" s="226" t="s">
        <v>210</v>
      </c>
    </row>
    <row r="2039" spans="2:51" s="14" customFormat="1" ht="13.5">
      <c r="B2039" s="248"/>
      <c r="C2039" s="249"/>
      <c r="D2039" s="217" t="s">
        <v>219</v>
      </c>
      <c r="E2039" s="250" t="s">
        <v>21</v>
      </c>
      <c r="F2039" s="251" t="s">
        <v>1085</v>
      </c>
      <c r="G2039" s="249"/>
      <c r="H2039" s="252">
        <v>928.24</v>
      </c>
      <c r="I2039" s="253"/>
      <c r="J2039" s="249"/>
      <c r="K2039" s="249"/>
      <c r="L2039" s="254"/>
      <c r="M2039" s="255"/>
      <c r="N2039" s="256"/>
      <c r="O2039" s="256"/>
      <c r="P2039" s="256"/>
      <c r="Q2039" s="256"/>
      <c r="R2039" s="256"/>
      <c r="S2039" s="256"/>
      <c r="T2039" s="257"/>
      <c r="AT2039" s="258" t="s">
        <v>219</v>
      </c>
      <c r="AU2039" s="258" t="s">
        <v>80</v>
      </c>
      <c r="AV2039" s="14" t="s">
        <v>88</v>
      </c>
      <c r="AW2039" s="14" t="s">
        <v>35</v>
      </c>
      <c r="AX2039" s="14" t="s">
        <v>71</v>
      </c>
      <c r="AY2039" s="258" t="s">
        <v>210</v>
      </c>
    </row>
    <row r="2040" spans="2:51" s="12" customFormat="1" ht="13.5">
      <c r="B2040" s="215"/>
      <c r="C2040" s="216"/>
      <c r="D2040" s="217" t="s">
        <v>219</v>
      </c>
      <c r="E2040" s="218" t="s">
        <v>21</v>
      </c>
      <c r="F2040" s="219" t="s">
        <v>3681</v>
      </c>
      <c r="G2040" s="216"/>
      <c r="H2040" s="220">
        <v>1002.499</v>
      </c>
      <c r="I2040" s="221"/>
      <c r="J2040" s="216"/>
      <c r="K2040" s="216"/>
      <c r="L2040" s="222"/>
      <c r="M2040" s="223"/>
      <c r="N2040" s="224"/>
      <c r="O2040" s="224"/>
      <c r="P2040" s="224"/>
      <c r="Q2040" s="224"/>
      <c r="R2040" s="224"/>
      <c r="S2040" s="224"/>
      <c r="T2040" s="225"/>
      <c r="AT2040" s="226" t="s">
        <v>219</v>
      </c>
      <c r="AU2040" s="226" t="s">
        <v>80</v>
      </c>
      <c r="AV2040" s="12" t="s">
        <v>80</v>
      </c>
      <c r="AW2040" s="12" t="s">
        <v>35</v>
      </c>
      <c r="AX2040" s="12" t="s">
        <v>78</v>
      </c>
      <c r="AY2040" s="226" t="s">
        <v>210</v>
      </c>
    </row>
    <row r="2041" spans="2:65" s="1" customFormat="1" ht="25.5" customHeight="1">
      <c r="B2041" s="41"/>
      <c r="C2041" s="203" t="s">
        <v>3682</v>
      </c>
      <c r="D2041" s="203" t="s">
        <v>212</v>
      </c>
      <c r="E2041" s="204" t="s">
        <v>3683</v>
      </c>
      <c r="F2041" s="205" t="s">
        <v>3684</v>
      </c>
      <c r="G2041" s="206" t="s">
        <v>1472</v>
      </c>
      <c r="H2041" s="207">
        <v>1</v>
      </c>
      <c r="I2041" s="208"/>
      <c r="J2041" s="209">
        <f>ROUND(I2041*H2041,2)</f>
        <v>0</v>
      </c>
      <c r="K2041" s="205" t="s">
        <v>21</v>
      </c>
      <c r="L2041" s="61"/>
      <c r="M2041" s="210" t="s">
        <v>21</v>
      </c>
      <c r="N2041" s="211" t="s">
        <v>42</v>
      </c>
      <c r="O2041" s="42"/>
      <c r="P2041" s="212">
        <f>O2041*H2041</f>
        <v>0</v>
      </c>
      <c r="Q2041" s="212">
        <v>0</v>
      </c>
      <c r="R2041" s="212">
        <f>Q2041*H2041</f>
        <v>0</v>
      </c>
      <c r="S2041" s="212">
        <v>0.001</v>
      </c>
      <c r="T2041" s="213">
        <f>S2041*H2041</f>
        <v>0.001</v>
      </c>
      <c r="AR2041" s="25" t="s">
        <v>291</v>
      </c>
      <c r="AT2041" s="25" t="s">
        <v>212</v>
      </c>
      <c r="AU2041" s="25" t="s">
        <v>80</v>
      </c>
      <c r="AY2041" s="25" t="s">
        <v>210</v>
      </c>
      <c r="BE2041" s="214">
        <f>IF(N2041="základní",J2041,0)</f>
        <v>0</v>
      </c>
      <c r="BF2041" s="214">
        <f>IF(N2041="snížená",J2041,0)</f>
        <v>0</v>
      </c>
      <c r="BG2041" s="214">
        <f>IF(N2041="zákl. přenesená",J2041,0)</f>
        <v>0</v>
      </c>
      <c r="BH2041" s="214">
        <f>IF(N2041="sníž. přenesená",J2041,0)</f>
        <v>0</v>
      </c>
      <c r="BI2041" s="214">
        <f>IF(N2041="nulová",J2041,0)</f>
        <v>0</v>
      </c>
      <c r="BJ2041" s="25" t="s">
        <v>78</v>
      </c>
      <c r="BK2041" s="214">
        <f>ROUND(I2041*H2041,2)</f>
        <v>0</v>
      </c>
      <c r="BL2041" s="25" t="s">
        <v>291</v>
      </c>
      <c r="BM2041" s="25" t="s">
        <v>3685</v>
      </c>
    </row>
    <row r="2042" spans="2:63" s="11" customFormat="1" ht="29.85" customHeight="1">
      <c r="B2042" s="187"/>
      <c r="C2042" s="188"/>
      <c r="D2042" s="189" t="s">
        <v>70</v>
      </c>
      <c r="E2042" s="201" t="s">
        <v>3686</v>
      </c>
      <c r="F2042" s="201" t="s">
        <v>3687</v>
      </c>
      <c r="G2042" s="188"/>
      <c r="H2042" s="188"/>
      <c r="I2042" s="191"/>
      <c r="J2042" s="202">
        <f>BK2042</f>
        <v>0</v>
      </c>
      <c r="K2042" s="188"/>
      <c r="L2042" s="193"/>
      <c r="M2042" s="194"/>
      <c r="N2042" s="195"/>
      <c r="O2042" s="195"/>
      <c r="P2042" s="196">
        <f>SUM(P2043:P2069)</f>
        <v>0</v>
      </c>
      <c r="Q2042" s="195"/>
      <c r="R2042" s="196">
        <f>SUM(R2043:R2069)</f>
        <v>2.14880172</v>
      </c>
      <c r="S2042" s="195"/>
      <c r="T2042" s="197">
        <f>SUM(T2043:T2069)</f>
        <v>0</v>
      </c>
      <c r="AR2042" s="198" t="s">
        <v>80</v>
      </c>
      <c r="AT2042" s="199" t="s">
        <v>70</v>
      </c>
      <c r="AU2042" s="199" t="s">
        <v>78</v>
      </c>
      <c r="AY2042" s="198" t="s">
        <v>210</v>
      </c>
      <c r="BK2042" s="200">
        <f>SUM(BK2043:BK2069)</f>
        <v>0</v>
      </c>
    </row>
    <row r="2043" spans="2:65" s="1" customFormat="1" ht="25.5" customHeight="1">
      <c r="B2043" s="41"/>
      <c r="C2043" s="203" t="s">
        <v>3688</v>
      </c>
      <c r="D2043" s="203" t="s">
        <v>212</v>
      </c>
      <c r="E2043" s="204" t="s">
        <v>3689</v>
      </c>
      <c r="F2043" s="205" t="s">
        <v>3690</v>
      </c>
      <c r="G2043" s="206" t="s">
        <v>345</v>
      </c>
      <c r="H2043" s="207">
        <v>20.32</v>
      </c>
      <c r="I2043" s="208"/>
      <c r="J2043" s="209">
        <f>ROUND(I2043*H2043,2)</f>
        <v>0</v>
      </c>
      <c r="K2043" s="205" t="s">
        <v>216</v>
      </c>
      <c r="L2043" s="61"/>
      <c r="M2043" s="210" t="s">
        <v>21</v>
      </c>
      <c r="N2043" s="211" t="s">
        <v>42</v>
      </c>
      <c r="O2043" s="42"/>
      <c r="P2043" s="212">
        <f>O2043*H2043</f>
        <v>0</v>
      </c>
      <c r="Q2043" s="212">
        <v>0.00046</v>
      </c>
      <c r="R2043" s="212">
        <f>Q2043*H2043</f>
        <v>0.0093472</v>
      </c>
      <c r="S2043" s="212">
        <v>0</v>
      </c>
      <c r="T2043" s="213">
        <f>S2043*H2043</f>
        <v>0</v>
      </c>
      <c r="AR2043" s="25" t="s">
        <v>291</v>
      </c>
      <c r="AT2043" s="25" t="s">
        <v>212</v>
      </c>
      <c r="AU2043" s="25" t="s">
        <v>80</v>
      </c>
      <c r="AY2043" s="25" t="s">
        <v>210</v>
      </c>
      <c r="BE2043" s="214">
        <f>IF(N2043="základní",J2043,0)</f>
        <v>0</v>
      </c>
      <c r="BF2043" s="214">
        <f>IF(N2043="snížená",J2043,0)</f>
        <v>0</v>
      </c>
      <c r="BG2043" s="214">
        <f>IF(N2043="zákl. přenesená",J2043,0)</f>
        <v>0</v>
      </c>
      <c r="BH2043" s="214">
        <f>IF(N2043="sníž. přenesená",J2043,0)</f>
        <v>0</v>
      </c>
      <c r="BI2043" s="214">
        <f>IF(N2043="nulová",J2043,0)</f>
        <v>0</v>
      </c>
      <c r="BJ2043" s="25" t="s">
        <v>78</v>
      </c>
      <c r="BK2043" s="214">
        <f>ROUND(I2043*H2043,2)</f>
        <v>0</v>
      </c>
      <c r="BL2043" s="25" t="s">
        <v>291</v>
      </c>
      <c r="BM2043" s="25" t="s">
        <v>3691</v>
      </c>
    </row>
    <row r="2044" spans="2:51" s="12" customFormat="1" ht="13.5">
      <c r="B2044" s="215"/>
      <c r="C2044" s="216"/>
      <c r="D2044" s="217" t="s">
        <v>219</v>
      </c>
      <c r="E2044" s="218" t="s">
        <v>21</v>
      </c>
      <c r="F2044" s="219" t="s">
        <v>3692</v>
      </c>
      <c r="G2044" s="216"/>
      <c r="H2044" s="220">
        <v>20.32</v>
      </c>
      <c r="I2044" s="221"/>
      <c r="J2044" s="216"/>
      <c r="K2044" s="216"/>
      <c r="L2044" s="222"/>
      <c r="M2044" s="223"/>
      <c r="N2044" s="224"/>
      <c r="O2044" s="224"/>
      <c r="P2044" s="224"/>
      <c r="Q2044" s="224"/>
      <c r="R2044" s="224"/>
      <c r="S2044" s="224"/>
      <c r="T2044" s="225"/>
      <c r="AT2044" s="226" t="s">
        <v>219</v>
      </c>
      <c r="AU2044" s="226" t="s">
        <v>80</v>
      </c>
      <c r="AV2044" s="12" t="s">
        <v>80</v>
      </c>
      <c r="AW2044" s="12" t="s">
        <v>35</v>
      </c>
      <c r="AX2044" s="12" t="s">
        <v>78</v>
      </c>
      <c r="AY2044" s="226" t="s">
        <v>210</v>
      </c>
    </row>
    <row r="2045" spans="2:65" s="1" customFormat="1" ht="25.5" customHeight="1">
      <c r="B2045" s="41"/>
      <c r="C2045" s="238" t="s">
        <v>3693</v>
      </c>
      <c r="D2045" s="238" t="s">
        <v>302</v>
      </c>
      <c r="E2045" s="239" t="s">
        <v>3694</v>
      </c>
      <c r="F2045" s="240" t="s">
        <v>3695</v>
      </c>
      <c r="G2045" s="241" t="s">
        <v>226</v>
      </c>
      <c r="H2045" s="242">
        <v>2.032</v>
      </c>
      <c r="I2045" s="243"/>
      <c r="J2045" s="244">
        <f>ROUND(I2045*H2045,2)</f>
        <v>0</v>
      </c>
      <c r="K2045" s="240" t="s">
        <v>216</v>
      </c>
      <c r="L2045" s="245"/>
      <c r="M2045" s="246" t="s">
        <v>21</v>
      </c>
      <c r="N2045" s="247" t="s">
        <v>42</v>
      </c>
      <c r="O2045" s="42"/>
      <c r="P2045" s="212">
        <f>O2045*H2045</f>
        <v>0</v>
      </c>
      <c r="Q2045" s="212">
        <v>0.0192</v>
      </c>
      <c r="R2045" s="212">
        <f>Q2045*H2045</f>
        <v>0.0390144</v>
      </c>
      <c r="S2045" s="212">
        <v>0</v>
      </c>
      <c r="T2045" s="213">
        <f>S2045*H2045</f>
        <v>0</v>
      </c>
      <c r="AR2045" s="25" t="s">
        <v>372</v>
      </c>
      <c r="AT2045" s="25" t="s">
        <v>302</v>
      </c>
      <c r="AU2045" s="25" t="s">
        <v>80</v>
      </c>
      <c r="AY2045" s="25" t="s">
        <v>210</v>
      </c>
      <c r="BE2045" s="214">
        <f>IF(N2045="základní",J2045,0)</f>
        <v>0</v>
      </c>
      <c r="BF2045" s="214">
        <f>IF(N2045="snížená",J2045,0)</f>
        <v>0</v>
      </c>
      <c r="BG2045" s="214">
        <f>IF(N2045="zákl. přenesená",J2045,0)</f>
        <v>0</v>
      </c>
      <c r="BH2045" s="214">
        <f>IF(N2045="sníž. přenesená",J2045,0)</f>
        <v>0</v>
      </c>
      <c r="BI2045" s="214">
        <f>IF(N2045="nulová",J2045,0)</f>
        <v>0</v>
      </c>
      <c r="BJ2045" s="25" t="s">
        <v>78</v>
      </c>
      <c r="BK2045" s="214">
        <f>ROUND(I2045*H2045,2)</f>
        <v>0</v>
      </c>
      <c r="BL2045" s="25" t="s">
        <v>291</v>
      </c>
      <c r="BM2045" s="25" t="s">
        <v>3696</v>
      </c>
    </row>
    <row r="2046" spans="2:51" s="12" customFormat="1" ht="13.5">
      <c r="B2046" s="215"/>
      <c r="C2046" s="216"/>
      <c r="D2046" s="217" t="s">
        <v>219</v>
      </c>
      <c r="E2046" s="216"/>
      <c r="F2046" s="219" t="s">
        <v>3697</v>
      </c>
      <c r="G2046" s="216"/>
      <c r="H2046" s="220">
        <v>2.032</v>
      </c>
      <c r="I2046" s="221"/>
      <c r="J2046" s="216"/>
      <c r="K2046" s="216"/>
      <c r="L2046" s="222"/>
      <c r="M2046" s="223"/>
      <c r="N2046" s="224"/>
      <c r="O2046" s="224"/>
      <c r="P2046" s="224"/>
      <c r="Q2046" s="224"/>
      <c r="R2046" s="224"/>
      <c r="S2046" s="224"/>
      <c r="T2046" s="225"/>
      <c r="AT2046" s="226" t="s">
        <v>219</v>
      </c>
      <c r="AU2046" s="226" t="s">
        <v>80</v>
      </c>
      <c r="AV2046" s="12" t="s">
        <v>80</v>
      </c>
      <c r="AW2046" s="12" t="s">
        <v>6</v>
      </c>
      <c r="AX2046" s="12" t="s">
        <v>78</v>
      </c>
      <c r="AY2046" s="226" t="s">
        <v>210</v>
      </c>
    </row>
    <row r="2047" spans="2:65" s="1" customFormat="1" ht="25.5" customHeight="1">
      <c r="B2047" s="41"/>
      <c r="C2047" s="203" t="s">
        <v>3698</v>
      </c>
      <c r="D2047" s="203" t="s">
        <v>212</v>
      </c>
      <c r="E2047" s="204" t="s">
        <v>3699</v>
      </c>
      <c r="F2047" s="205" t="s">
        <v>3700</v>
      </c>
      <c r="G2047" s="206" t="s">
        <v>226</v>
      </c>
      <c r="H2047" s="207">
        <v>63.99</v>
      </c>
      <c r="I2047" s="208"/>
      <c r="J2047" s="209">
        <f>ROUND(I2047*H2047,2)</f>
        <v>0</v>
      </c>
      <c r="K2047" s="205" t="s">
        <v>216</v>
      </c>
      <c r="L2047" s="61"/>
      <c r="M2047" s="210" t="s">
        <v>21</v>
      </c>
      <c r="N2047" s="211" t="s">
        <v>42</v>
      </c>
      <c r="O2047" s="42"/>
      <c r="P2047" s="212">
        <f>O2047*H2047</f>
        <v>0</v>
      </c>
      <c r="Q2047" s="212">
        <v>0.00367</v>
      </c>
      <c r="R2047" s="212">
        <f>Q2047*H2047</f>
        <v>0.2348433</v>
      </c>
      <c r="S2047" s="212">
        <v>0</v>
      </c>
      <c r="T2047" s="213">
        <f>S2047*H2047</f>
        <v>0</v>
      </c>
      <c r="AR2047" s="25" t="s">
        <v>291</v>
      </c>
      <c r="AT2047" s="25" t="s">
        <v>212</v>
      </c>
      <c r="AU2047" s="25" t="s">
        <v>80</v>
      </c>
      <c r="AY2047" s="25" t="s">
        <v>210</v>
      </c>
      <c r="BE2047" s="214">
        <f>IF(N2047="základní",J2047,0)</f>
        <v>0</v>
      </c>
      <c r="BF2047" s="214">
        <f>IF(N2047="snížená",J2047,0)</f>
        <v>0</v>
      </c>
      <c r="BG2047" s="214">
        <f>IF(N2047="zákl. přenesená",J2047,0)</f>
        <v>0</v>
      </c>
      <c r="BH2047" s="214">
        <f>IF(N2047="sníž. přenesená",J2047,0)</f>
        <v>0</v>
      </c>
      <c r="BI2047" s="214">
        <f>IF(N2047="nulová",J2047,0)</f>
        <v>0</v>
      </c>
      <c r="BJ2047" s="25" t="s">
        <v>78</v>
      </c>
      <c r="BK2047" s="214">
        <f>ROUND(I2047*H2047,2)</f>
        <v>0</v>
      </c>
      <c r="BL2047" s="25" t="s">
        <v>291</v>
      </c>
      <c r="BM2047" s="25" t="s">
        <v>3701</v>
      </c>
    </row>
    <row r="2048" spans="2:51" s="12" customFormat="1" ht="13.5">
      <c r="B2048" s="215"/>
      <c r="C2048" s="216"/>
      <c r="D2048" s="217" t="s">
        <v>219</v>
      </c>
      <c r="E2048" s="218" t="s">
        <v>21</v>
      </c>
      <c r="F2048" s="219" t="s">
        <v>3702</v>
      </c>
      <c r="G2048" s="216"/>
      <c r="H2048" s="220">
        <v>63.99</v>
      </c>
      <c r="I2048" s="221"/>
      <c r="J2048" s="216"/>
      <c r="K2048" s="216"/>
      <c r="L2048" s="222"/>
      <c r="M2048" s="223"/>
      <c r="N2048" s="224"/>
      <c r="O2048" s="224"/>
      <c r="P2048" s="224"/>
      <c r="Q2048" s="224"/>
      <c r="R2048" s="224"/>
      <c r="S2048" s="224"/>
      <c r="T2048" s="225"/>
      <c r="AT2048" s="226" t="s">
        <v>219</v>
      </c>
      <c r="AU2048" s="226" t="s">
        <v>80</v>
      </c>
      <c r="AV2048" s="12" t="s">
        <v>80</v>
      </c>
      <c r="AW2048" s="12" t="s">
        <v>35</v>
      </c>
      <c r="AX2048" s="12" t="s">
        <v>78</v>
      </c>
      <c r="AY2048" s="226" t="s">
        <v>210</v>
      </c>
    </row>
    <row r="2049" spans="2:65" s="1" customFormat="1" ht="25.5" customHeight="1">
      <c r="B2049" s="41"/>
      <c r="C2049" s="238" t="s">
        <v>3703</v>
      </c>
      <c r="D2049" s="238" t="s">
        <v>302</v>
      </c>
      <c r="E2049" s="239" t="s">
        <v>3704</v>
      </c>
      <c r="F2049" s="240" t="s">
        <v>3705</v>
      </c>
      <c r="G2049" s="241" t="s">
        <v>226</v>
      </c>
      <c r="H2049" s="242">
        <v>69.109</v>
      </c>
      <c r="I2049" s="243"/>
      <c r="J2049" s="244">
        <f>ROUND(I2049*H2049,2)</f>
        <v>0</v>
      </c>
      <c r="K2049" s="240" t="s">
        <v>216</v>
      </c>
      <c r="L2049" s="245"/>
      <c r="M2049" s="246" t="s">
        <v>21</v>
      </c>
      <c r="N2049" s="247" t="s">
        <v>42</v>
      </c>
      <c r="O2049" s="42"/>
      <c r="P2049" s="212">
        <f>O2049*H2049</f>
        <v>0</v>
      </c>
      <c r="Q2049" s="212">
        <v>0.0192</v>
      </c>
      <c r="R2049" s="212">
        <f>Q2049*H2049</f>
        <v>1.3268927999999998</v>
      </c>
      <c r="S2049" s="212">
        <v>0</v>
      </c>
      <c r="T2049" s="213">
        <f>S2049*H2049</f>
        <v>0</v>
      </c>
      <c r="AR2049" s="25" t="s">
        <v>372</v>
      </c>
      <c r="AT2049" s="25" t="s">
        <v>302</v>
      </c>
      <c r="AU2049" s="25" t="s">
        <v>80</v>
      </c>
      <c r="AY2049" s="25" t="s">
        <v>210</v>
      </c>
      <c r="BE2049" s="214">
        <f>IF(N2049="základní",J2049,0)</f>
        <v>0</v>
      </c>
      <c r="BF2049" s="214">
        <f>IF(N2049="snížená",J2049,0)</f>
        <v>0</v>
      </c>
      <c r="BG2049" s="214">
        <f>IF(N2049="zákl. přenesená",J2049,0)</f>
        <v>0</v>
      </c>
      <c r="BH2049" s="214">
        <f>IF(N2049="sníž. přenesená",J2049,0)</f>
        <v>0</v>
      </c>
      <c r="BI2049" s="214">
        <f>IF(N2049="nulová",J2049,0)</f>
        <v>0</v>
      </c>
      <c r="BJ2049" s="25" t="s">
        <v>78</v>
      </c>
      <c r="BK2049" s="214">
        <f>ROUND(I2049*H2049,2)</f>
        <v>0</v>
      </c>
      <c r="BL2049" s="25" t="s">
        <v>291</v>
      </c>
      <c r="BM2049" s="25" t="s">
        <v>3706</v>
      </c>
    </row>
    <row r="2050" spans="2:51" s="12" customFormat="1" ht="13.5">
      <c r="B2050" s="215"/>
      <c r="C2050" s="216"/>
      <c r="D2050" s="217" t="s">
        <v>219</v>
      </c>
      <c r="E2050" s="216"/>
      <c r="F2050" s="219" t="s">
        <v>3707</v>
      </c>
      <c r="G2050" s="216"/>
      <c r="H2050" s="220">
        <v>69.109</v>
      </c>
      <c r="I2050" s="221"/>
      <c r="J2050" s="216"/>
      <c r="K2050" s="216"/>
      <c r="L2050" s="222"/>
      <c r="M2050" s="223"/>
      <c r="N2050" s="224"/>
      <c r="O2050" s="224"/>
      <c r="P2050" s="224"/>
      <c r="Q2050" s="224"/>
      <c r="R2050" s="224"/>
      <c r="S2050" s="224"/>
      <c r="T2050" s="225"/>
      <c r="AT2050" s="226" t="s">
        <v>219</v>
      </c>
      <c r="AU2050" s="226" t="s">
        <v>80</v>
      </c>
      <c r="AV2050" s="12" t="s">
        <v>80</v>
      </c>
      <c r="AW2050" s="12" t="s">
        <v>6</v>
      </c>
      <c r="AX2050" s="12" t="s">
        <v>78</v>
      </c>
      <c r="AY2050" s="226" t="s">
        <v>210</v>
      </c>
    </row>
    <row r="2051" spans="2:65" s="1" customFormat="1" ht="16.5" customHeight="1">
      <c r="B2051" s="41"/>
      <c r="C2051" s="203" t="s">
        <v>3708</v>
      </c>
      <c r="D2051" s="203" t="s">
        <v>212</v>
      </c>
      <c r="E2051" s="204" t="s">
        <v>3709</v>
      </c>
      <c r="F2051" s="205" t="s">
        <v>3710</v>
      </c>
      <c r="G2051" s="206" t="s">
        <v>226</v>
      </c>
      <c r="H2051" s="207">
        <v>63.99</v>
      </c>
      <c r="I2051" s="208"/>
      <c r="J2051" s="209">
        <f>ROUND(I2051*H2051,2)</f>
        <v>0</v>
      </c>
      <c r="K2051" s="205" t="s">
        <v>216</v>
      </c>
      <c r="L2051" s="61"/>
      <c r="M2051" s="210" t="s">
        <v>21</v>
      </c>
      <c r="N2051" s="211" t="s">
        <v>42</v>
      </c>
      <c r="O2051" s="42"/>
      <c r="P2051" s="212">
        <f>O2051*H2051</f>
        <v>0</v>
      </c>
      <c r="Q2051" s="212">
        <v>0.0003</v>
      </c>
      <c r="R2051" s="212">
        <f>Q2051*H2051</f>
        <v>0.019197</v>
      </c>
      <c r="S2051" s="212">
        <v>0</v>
      </c>
      <c r="T2051" s="213">
        <f>S2051*H2051</f>
        <v>0</v>
      </c>
      <c r="AR2051" s="25" t="s">
        <v>291</v>
      </c>
      <c r="AT2051" s="25" t="s">
        <v>212</v>
      </c>
      <c r="AU2051" s="25" t="s">
        <v>80</v>
      </c>
      <c r="AY2051" s="25" t="s">
        <v>210</v>
      </c>
      <c r="BE2051" s="214">
        <f>IF(N2051="základní",J2051,0)</f>
        <v>0</v>
      </c>
      <c r="BF2051" s="214">
        <f>IF(N2051="snížená",J2051,0)</f>
        <v>0</v>
      </c>
      <c r="BG2051" s="214">
        <f>IF(N2051="zákl. přenesená",J2051,0)</f>
        <v>0</v>
      </c>
      <c r="BH2051" s="214">
        <f>IF(N2051="sníž. přenesená",J2051,0)</f>
        <v>0</v>
      </c>
      <c r="BI2051" s="214">
        <f>IF(N2051="nulová",J2051,0)</f>
        <v>0</v>
      </c>
      <c r="BJ2051" s="25" t="s">
        <v>78</v>
      </c>
      <c r="BK2051" s="214">
        <f>ROUND(I2051*H2051,2)</f>
        <v>0</v>
      </c>
      <c r="BL2051" s="25" t="s">
        <v>291</v>
      </c>
      <c r="BM2051" s="25" t="s">
        <v>3711</v>
      </c>
    </row>
    <row r="2052" spans="2:51" s="12" customFormat="1" ht="13.5">
      <c r="B2052" s="215"/>
      <c r="C2052" s="216"/>
      <c r="D2052" s="217" t="s">
        <v>219</v>
      </c>
      <c r="E2052" s="218" t="s">
        <v>21</v>
      </c>
      <c r="F2052" s="219" t="s">
        <v>3702</v>
      </c>
      <c r="G2052" s="216"/>
      <c r="H2052" s="220">
        <v>63.99</v>
      </c>
      <c r="I2052" s="221"/>
      <c r="J2052" s="216"/>
      <c r="K2052" s="216"/>
      <c r="L2052" s="222"/>
      <c r="M2052" s="223"/>
      <c r="N2052" s="224"/>
      <c r="O2052" s="224"/>
      <c r="P2052" s="224"/>
      <c r="Q2052" s="224"/>
      <c r="R2052" s="224"/>
      <c r="S2052" s="224"/>
      <c r="T2052" s="225"/>
      <c r="AT2052" s="226" t="s">
        <v>219</v>
      </c>
      <c r="AU2052" s="226" t="s">
        <v>80</v>
      </c>
      <c r="AV2052" s="12" t="s">
        <v>80</v>
      </c>
      <c r="AW2052" s="12" t="s">
        <v>35</v>
      </c>
      <c r="AX2052" s="12" t="s">
        <v>78</v>
      </c>
      <c r="AY2052" s="226" t="s">
        <v>210</v>
      </c>
    </row>
    <row r="2053" spans="2:65" s="1" customFormat="1" ht="16.5" customHeight="1">
      <c r="B2053" s="41"/>
      <c r="C2053" s="203" t="s">
        <v>3712</v>
      </c>
      <c r="D2053" s="203" t="s">
        <v>212</v>
      </c>
      <c r="E2053" s="204" t="s">
        <v>3713</v>
      </c>
      <c r="F2053" s="205" t="s">
        <v>3714</v>
      </c>
      <c r="G2053" s="206" t="s">
        <v>345</v>
      </c>
      <c r="H2053" s="207">
        <v>147.978</v>
      </c>
      <c r="I2053" s="208"/>
      <c r="J2053" s="209">
        <f>ROUND(I2053*H2053,2)</f>
        <v>0</v>
      </c>
      <c r="K2053" s="205" t="s">
        <v>216</v>
      </c>
      <c r="L2053" s="61"/>
      <c r="M2053" s="210" t="s">
        <v>21</v>
      </c>
      <c r="N2053" s="211" t="s">
        <v>42</v>
      </c>
      <c r="O2053" s="42"/>
      <c r="P2053" s="212">
        <f>O2053*H2053</f>
        <v>0</v>
      </c>
      <c r="Q2053" s="212">
        <v>0.00017</v>
      </c>
      <c r="R2053" s="212">
        <f>Q2053*H2053</f>
        <v>0.025156260000000003</v>
      </c>
      <c r="S2053" s="212">
        <v>0</v>
      </c>
      <c r="T2053" s="213">
        <f>S2053*H2053</f>
        <v>0</v>
      </c>
      <c r="AR2053" s="25" t="s">
        <v>291</v>
      </c>
      <c r="AT2053" s="25" t="s">
        <v>212</v>
      </c>
      <c r="AU2053" s="25" t="s">
        <v>80</v>
      </c>
      <c r="AY2053" s="25" t="s">
        <v>210</v>
      </c>
      <c r="BE2053" s="214">
        <f>IF(N2053="základní",J2053,0)</f>
        <v>0</v>
      </c>
      <c r="BF2053" s="214">
        <f>IF(N2053="snížená",J2053,0)</f>
        <v>0</v>
      </c>
      <c r="BG2053" s="214">
        <f>IF(N2053="zákl. přenesená",J2053,0)</f>
        <v>0</v>
      </c>
      <c r="BH2053" s="214">
        <f>IF(N2053="sníž. přenesená",J2053,0)</f>
        <v>0</v>
      </c>
      <c r="BI2053" s="214">
        <f>IF(N2053="nulová",J2053,0)</f>
        <v>0</v>
      </c>
      <c r="BJ2053" s="25" t="s">
        <v>78</v>
      </c>
      <c r="BK2053" s="214">
        <f>ROUND(I2053*H2053,2)</f>
        <v>0</v>
      </c>
      <c r="BL2053" s="25" t="s">
        <v>291</v>
      </c>
      <c r="BM2053" s="25" t="s">
        <v>3715</v>
      </c>
    </row>
    <row r="2054" spans="2:51" s="12" customFormat="1" ht="13.5">
      <c r="B2054" s="215"/>
      <c r="C2054" s="216"/>
      <c r="D2054" s="217" t="s">
        <v>219</v>
      </c>
      <c r="E2054" s="218" t="s">
        <v>21</v>
      </c>
      <c r="F2054" s="219" t="s">
        <v>3716</v>
      </c>
      <c r="G2054" s="216"/>
      <c r="H2054" s="220">
        <v>15.97</v>
      </c>
      <c r="I2054" s="221"/>
      <c r="J2054" s="216"/>
      <c r="K2054" s="216"/>
      <c r="L2054" s="222"/>
      <c r="M2054" s="223"/>
      <c r="N2054" s="224"/>
      <c r="O2054" s="224"/>
      <c r="P2054" s="224"/>
      <c r="Q2054" s="224"/>
      <c r="R2054" s="224"/>
      <c r="S2054" s="224"/>
      <c r="T2054" s="225"/>
      <c r="AT2054" s="226" t="s">
        <v>219</v>
      </c>
      <c r="AU2054" s="226" t="s">
        <v>80</v>
      </c>
      <c r="AV2054" s="12" t="s">
        <v>80</v>
      </c>
      <c r="AW2054" s="12" t="s">
        <v>35</v>
      </c>
      <c r="AX2054" s="12" t="s">
        <v>71</v>
      </c>
      <c r="AY2054" s="226" t="s">
        <v>210</v>
      </c>
    </row>
    <row r="2055" spans="2:51" s="12" customFormat="1" ht="27">
      <c r="B2055" s="215"/>
      <c r="C2055" s="216"/>
      <c r="D2055" s="217" t="s">
        <v>219</v>
      </c>
      <c r="E2055" s="218" t="s">
        <v>21</v>
      </c>
      <c r="F2055" s="219" t="s">
        <v>3717</v>
      </c>
      <c r="G2055" s="216"/>
      <c r="H2055" s="220">
        <v>24.258</v>
      </c>
      <c r="I2055" s="221"/>
      <c r="J2055" s="216"/>
      <c r="K2055" s="216"/>
      <c r="L2055" s="222"/>
      <c r="M2055" s="223"/>
      <c r="N2055" s="224"/>
      <c r="O2055" s="224"/>
      <c r="P2055" s="224"/>
      <c r="Q2055" s="224"/>
      <c r="R2055" s="224"/>
      <c r="S2055" s="224"/>
      <c r="T2055" s="225"/>
      <c r="AT2055" s="226" t="s">
        <v>219</v>
      </c>
      <c r="AU2055" s="226" t="s">
        <v>80</v>
      </c>
      <c r="AV2055" s="12" t="s">
        <v>80</v>
      </c>
      <c r="AW2055" s="12" t="s">
        <v>35</v>
      </c>
      <c r="AX2055" s="12" t="s">
        <v>71</v>
      </c>
      <c r="AY2055" s="226" t="s">
        <v>210</v>
      </c>
    </row>
    <row r="2056" spans="2:51" s="12" customFormat="1" ht="27">
      <c r="B2056" s="215"/>
      <c r="C2056" s="216"/>
      <c r="D2056" s="217" t="s">
        <v>219</v>
      </c>
      <c r="E2056" s="218" t="s">
        <v>21</v>
      </c>
      <c r="F2056" s="219" t="s">
        <v>3718</v>
      </c>
      <c r="G2056" s="216"/>
      <c r="H2056" s="220">
        <v>53.69</v>
      </c>
      <c r="I2056" s="221"/>
      <c r="J2056" s="216"/>
      <c r="K2056" s="216"/>
      <c r="L2056" s="222"/>
      <c r="M2056" s="223"/>
      <c r="N2056" s="224"/>
      <c r="O2056" s="224"/>
      <c r="P2056" s="224"/>
      <c r="Q2056" s="224"/>
      <c r="R2056" s="224"/>
      <c r="S2056" s="224"/>
      <c r="T2056" s="225"/>
      <c r="AT2056" s="226" t="s">
        <v>219</v>
      </c>
      <c r="AU2056" s="226" t="s">
        <v>80</v>
      </c>
      <c r="AV2056" s="12" t="s">
        <v>80</v>
      </c>
      <c r="AW2056" s="12" t="s">
        <v>35</v>
      </c>
      <c r="AX2056" s="12" t="s">
        <v>71</v>
      </c>
      <c r="AY2056" s="226" t="s">
        <v>210</v>
      </c>
    </row>
    <row r="2057" spans="2:51" s="12" customFormat="1" ht="13.5">
      <c r="B2057" s="215"/>
      <c r="C2057" s="216"/>
      <c r="D2057" s="217" t="s">
        <v>219</v>
      </c>
      <c r="E2057" s="218" t="s">
        <v>21</v>
      </c>
      <c r="F2057" s="219" t="s">
        <v>3719</v>
      </c>
      <c r="G2057" s="216"/>
      <c r="H2057" s="220">
        <v>45.17</v>
      </c>
      <c r="I2057" s="221"/>
      <c r="J2057" s="216"/>
      <c r="K2057" s="216"/>
      <c r="L2057" s="222"/>
      <c r="M2057" s="223"/>
      <c r="N2057" s="224"/>
      <c r="O2057" s="224"/>
      <c r="P2057" s="224"/>
      <c r="Q2057" s="224"/>
      <c r="R2057" s="224"/>
      <c r="S2057" s="224"/>
      <c r="T2057" s="225"/>
      <c r="AT2057" s="226" t="s">
        <v>219</v>
      </c>
      <c r="AU2057" s="226" t="s">
        <v>80</v>
      </c>
      <c r="AV2057" s="12" t="s">
        <v>80</v>
      </c>
      <c r="AW2057" s="12" t="s">
        <v>35</v>
      </c>
      <c r="AX2057" s="12" t="s">
        <v>71</v>
      </c>
      <c r="AY2057" s="226" t="s">
        <v>210</v>
      </c>
    </row>
    <row r="2058" spans="2:51" s="12" customFormat="1" ht="13.5">
      <c r="B2058" s="215"/>
      <c r="C2058" s="216"/>
      <c r="D2058" s="217" t="s">
        <v>219</v>
      </c>
      <c r="E2058" s="218" t="s">
        <v>21</v>
      </c>
      <c r="F2058" s="219" t="s">
        <v>3720</v>
      </c>
      <c r="G2058" s="216"/>
      <c r="H2058" s="220">
        <v>8.89</v>
      </c>
      <c r="I2058" s="221"/>
      <c r="J2058" s="216"/>
      <c r="K2058" s="216"/>
      <c r="L2058" s="222"/>
      <c r="M2058" s="223"/>
      <c r="N2058" s="224"/>
      <c r="O2058" s="224"/>
      <c r="P2058" s="224"/>
      <c r="Q2058" s="224"/>
      <c r="R2058" s="224"/>
      <c r="S2058" s="224"/>
      <c r="T2058" s="225"/>
      <c r="AT2058" s="226" t="s">
        <v>219</v>
      </c>
      <c r="AU2058" s="226" t="s">
        <v>80</v>
      </c>
      <c r="AV2058" s="12" t="s">
        <v>80</v>
      </c>
      <c r="AW2058" s="12" t="s">
        <v>35</v>
      </c>
      <c r="AX2058" s="12" t="s">
        <v>71</v>
      </c>
      <c r="AY2058" s="226" t="s">
        <v>210</v>
      </c>
    </row>
    <row r="2059" spans="2:51" s="13" customFormat="1" ht="13.5">
      <c r="B2059" s="227"/>
      <c r="C2059" s="228"/>
      <c r="D2059" s="217" t="s">
        <v>219</v>
      </c>
      <c r="E2059" s="229" t="s">
        <v>21</v>
      </c>
      <c r="F2059" s="230" t="s">
        <v>240</v>
      </c>
      <c r="G2059" s="228"/>
      <c r="H2059" s="231">
        <v>147.978</v>
      </c>
      <c r="I2059" s="232"/>
      <c r="J2059" s="228"/>
      <c r="K2059" s="228"/>
      <c r="L2059" s="233"/>
      <c r="M2059" s="234"/>
      <c r="N2059" s="235"/>
      <c r="O2059" s="235"/>
      <c r="P2059" s="235"/>
      <c r="Q2059" s="235"/>
      <c r="R2059" s="235"/>
      <c r="S2059" s="235"/>
      <c r="T2059" s="236"/>
      <c r="AT2059" s="237" t="s">
        <v>219</v>
      </c>
      <c r="AU2059" s="237" t="s">
        <v>80</v>
      </c>
      <c r="AV2059" s="13" t="s">
        <v>217</v>
      </c>
      <c r="AW2059" s="13" t="s">
        <v>35</v>
      </c>
      <c r="AX2059" s="13" t="s">
        <v>78</v>
      </c>
      <c r="AY2059" s="237" t="s">
        <v>210</v>
      </c>
    </row>
    <row r="2060" spans="2:65" s="1" customFormat="1" ht="16.5" customHeight="1">
      <c r="B2060" s="41"/>
      <c r="C2060" s="238" t="s">
        <v>3721</v>
      </c>
      <c r="D2060" s="238" t="s">
        <v>302</v>
      </c>
      <c r="E2060" s="239" t="s">
        <v>3722</v>
      </c>
      <c r="F2060" s="240" t="s">
        <v>3723</v>
      </c>
      <c r="G2060" s="241" t="s">
        <v>345</v>
      </c>
      <c r="H2060" s="242">
        <v>162.776</v>
      </c>
      <c r="I2060" s="243"/>
      <c r="J2060" s="244">
        <f>ROUND(I2060*H2060,2)</f>
        <v>0</v>
      </c>
      <c r="K2060" s="240" t="s">
        <v>216</v>
      </c>
      <c r="L2060" s="245"/>
      <c r="M2060" s="246" t="s">
        <v>21</v>
      </c>
      <c r="N2060" s="247" t="s">
        <v>42</v>
      </c>
      <c r="O2060" s="42"/>
      <c r="P2060" s="212">
        <f>O2060*H2060</f>
        <v>0</v>
      </c>
      <c r="Q2060" s="212">
        <v>1E-05</v>
      </c>
      <c r="R2060" s="212">
        <f>Q2060*H2060</f>
        <v>0.0016277600000000002</v>
      </c>
      <c r="S2060" s="212">
        <v>0</v>
      </c>
      <c r="T2060" s="213">
        <f>S2060*H2060</f>
        <v>0</v>
      </c>
      <c r="AR2060" s="25" t="s">
        <v>372</v>
      </c>
      <c r="AT2060" s="25" t="s">
        <v>302</v>
      </c>
      <c r="AU2060" s="25" t="s">
        <v>80</v>
      </c>
      <c r="AY2060" s="25" t="s">
        <v>210</v>
      </c>
      <c r="BE2060" s="214">
        <f>IF(N2060="základní",J2060,0)</f>
        <v>0</v>
      </c>
      <c r="BF2060" s="214">
        <f>IF(N2060="snížená",J2060,0)</f>
        <v>0</v>
      </c>
      <c r="BG2060" s="214">
        <f>IF(N2060="zákl. přenesená",J2060,0)</f>
        <v>0</v>
      </c>
      <c r="BH2060" s="214">
        <f>IF(N2060="sníž. přenesená",J2060,0)</f>
        <v>0</v>
      </c>
      <c r="BI2060" s="214">
        <f>IF(N2060="nulová",J2060,0)</f>
        <v>0</v>
      </c>
      <c r="BJ2060" s="25" t="s">
        <v>78</v>
      </c>
      <c r="BK2060" s="214">
        <f>ROUND(I2060*H2060,2)</f>
        <v>0</v>
      </c>
      <c r="BL2060" s="25" t="s">
        <v>291</v>
      </c>
      <c r="BM2060" s="25" t="s">
        <v>3724</v>
      </c>
    </row>
    <row r="2061" spans="2:51" s="12" customFormat="1" ht="13.5">
      <c r="B2061" s="215"/>
      <c r="C2061" s="216"/>
      <c r="D2061" s="217" t="s">
        <v>219</v>
      </c>
      <c r="E2061" s="216"/>
      <c r="F2061" s="219" t="s">
        <v>3725</v>
      </c>
      <c r="G2061" s="216"/>
      <c r="H2061" s="220">
        <v>162.776</v>
      </c>
      <c r="I2061" s="221"/>
      <c r="J2061" s="216"/>
      <c r="K2061" s="216"/>
      <c r="L2061" s="222"/>
      <c r="M2061" s="223"/>
      <c r="N2061" s="224"/>
      <c r="O2061" s="224"/>
      <c r="P2061" s="224"/>
      <c r="Q2061" s="224"/>
      <c r="R2061" s="224"/>
      <c r="S2061" s="224"/>
      <c r="T2061" s="225"/>
      <c r="AT2061" s="226" t="s">
        <v>219</v>
      </c>
      <c r="AU2061" s="226" t="s">
        <v>80</v>
      </c>
      <c r="AV2061" s="12" t="s">
        <v>80</v>
      </c>
      <c r="AW2061" s="12" t="s">
        <v>6</v>
      </c>
      <c r="AX2061" s="12" t="s">
        <v>78</v>
      </c>
      <c r="AY2061" s="226" t="s">
        <v>210</v>
      </c>
    </row>
    <row r="2062" spans="2:65" s="1" customFormat="1" ht="16.5" customHeight="1">
      <c r="B2062" s="41"/>
      <c r="C2062" s="203" t="s">
        <v>3726</v>
      </c>
      <c r="D2062" s="203" t="s">
        <v>212</v>
      </c>
      <c r="E2062" s="204" t="s">
        <v>3727</v>
      </c>
      <c r="F2062" s="205" t="s">
        <v>3728</v>
      </c>
      <c r="G2062" s="206" t="s">
        <v>226</v>
      </c>
      <c r="H2062" s="207">
        <v>63.99</v>
      </c>
      <c r="I2062" s="208"/>
      <c r="J2062" s="209">
        <f>ROUND(I2062*H2062,2)</f>
        <v>0</v>
      </c>
      <c r="K2062" s="205" t="s">
        <v>216</v>
      </c>
      <c r="L2062" s="61"/>
      <c r="M2062" s="210" t="s">
        <v>21</v>
      </c>
      <c r="N2062" s="211" t="s">
        <v>42</v>
      </c>
      <c r="O2062" s="42"/>
      <c r="P2062" s="212">
        <f>O2062*H2062</f>
        <v>0</v>
      </c>
      <c r="Q2062" s="212">
        <v>0.0077</v>
      </c>
      <c r="R2062" s="212">
        <f>Q2062*H2062</f>
        <v>0.492723</v>
      </c>
      <c r="S2062" s="212">
        <v>0</v>
      </c>
      <c r="T2062" s="213">
        <f>S2062*H2062</f>
        <v>0</v>
      </c>
      <c r="AR2062" s="25" t="s">
        <v>291</v>
      </c>
      <c r="AT2062" s="25" t="s">
        <v>212</v>
      </c>
      <c r="AU2062" s="25" t="s">
        <v>80</v>
      </c>
      <c r="AY2062" s="25" t="s">
        <v>210</v>
      </c>
      <c r="BE2062" s="214">
        <f>IF(N2062="základní",J2062,0)</f>
        <v>0</v>
      </c>
      <c r="BF2062" s="214">
        <f>IF(N2062="snížená",J2062,0)</f>
        <v>0</v>
      </c>
      <c r="BG2062" s="214">
        <f>IF(N2062="zákl. přenesená",J2062,0)</f>
        <v>0</v>
      </c>
      <c r="BH2062" s="214">
        <f>IF(N2062="sníž. přenesená",J2062,0)</f>
        <v>0</v>
      </c>
      <c r="BI2062" s="214">
        <f>IF(N2062="nulová",J2062,0)</f>
        <v>0</v>
      </c>
      <c r="BJ2062" s="25" t="s">
        <v>78</v>
      </c>
      <c r="BK2062" s="214">
        <f>ROUND(I2062*H2062,2)</f>
        <v>0</v>
      </c>
      <c r="BL2062" s="25" t="s">
        <v>291</v>
      </c>
      <c r="BM2062" s="25" t="s">
        <v>3729</v>
      </c>
    </row>
    <row r="2063" spans="2:51" s="12" customFormat="1" ht="13.5">
      <c r="B2063" s="215"/>
      <c r="C2063" s="216"/>
      <c r="D2063" s="217" t="s">
        <v>219</v>
      </c>
      <c r="E2063" s="218" t="s">
        <v>21</v>
      </c>
      <c r="F2063" s="219" t="s">
        <v>3730</v>
      </c>
      <c r="G2063" s="216"/>
      <c r="H2063" s="220">
        <v>16.11</v>
      </c>
      <c r="I2063" s="221"/>
      <c r="J2063" s="216"/>
      <c r="K2063" s="216"/>
      <c r="L2063" s="222"/>
      <c r="M2063" s="223"/>
      <c r="N2063" s="224"/>
      <c r="O2063" s="224"/>
      <c r="P2063" s="224"/>
      <c r="Q2063" s="224"/>
      <c r="R2063" s="224"/>
      <c r="S2063" s="224"/>
      <c r="T2063" s="225"/>
      <c r="AT2063" s="226" t="s">
        <v>219</v>
      </c>
      <c r="AU2063" s="226" t="s">
        <v>80</v>
      </c>
      <c r="AV2063" s="12" t="s">
        <v>80</v>
      </c>
      <c r="AW2063" s="12" t="s">
        <v>35</v>
      </c>
      <c r="AX2063" s="12" t="s">
        <v>71</v>
      </c>
      <c r="AY2063" s="226" t="s">
        <v>210</v>
      </c>
    </row>
    <row r="2064" spans="2:51" s="12" customFormat="1" ht="13.5">
      <c r="B2064" s="215"/>
      <c r="C2064" s="216"/>
      <c r="D2064" s="217" t="s">
        <v>219</v>
      </c>
      <c r="E2064" s="218" t="s">
        <v>21</v>
      </c>
      <c r="F2064" s="219" t="s">
        <v>3731</v>
      </c>
      <c r="G2064" s="216"/>
      <c r="H2064" s="220">
        <v>29.33</v>
      </c>
      <c r="I2064" s="221"/>
      <c r="J2064" s="216"/>
      <c r="K2064" s="216"/>
      <c r="L2064" s="222"/>
      <c r="M2064" s="223"/>
      <c r="N2064" s="224"/>
      <c r="O2064" s="224"/>
      <c r="P2064" s="224"/>
      <c r="Q2064" s="224"/>
      <c r="R2064" s="224"/>
      <c r="S2064" s="224"/>
      <c r="T2064" s="225"/>
      <c r="AT2064" s="226" t="s">
        <v>219</v>
      </c>
      <c r="AU2064" s="226" t="s">
        <v>80</v>
      </c>
      <c r="AV2064" s="12" t="s">
        <v>80</v>
      </c>
      <c r="AW2064" s="12" t="s">
        <v>35</v>
      </c>
      <c r="AX2064" s="12" t="s">
        <v>71</v>
      </c>
      <c r="AY2064" s="226" t="s">
        <v>210</v>
      </c>
    </row>
    <row r="2065" spans="2:51" s="12" customFormat="1" ht="13.5">
      <c r="B2065" s="215"/>
      <c r="C2065" s="216"/>
      <c r="D2065" s="217" t="s">
        <v>219</v>
      </c>
      <c r="E2065" s="218" t="s">
        <v>21</v>
      </c>
      <c r="F2065" s="219" t="s">
        <v>1644</v>
      </c>
      <c r="G2065" s="216"/>
      <c r="H2065" s="220">
        <v>15.35</v>
      </c>
      <c r="I2065" s="221"/>
      <c r="J2065" s="216"/>
      <c r="K2065" s="216"/>
      <c r="L2065" s="222"/>
      <c r="M2065" s="223"/>
      <c r="N2065" s="224"/>
      <c r="O2065" s="224"/>
      <c r="P2065" s="224"/>
      <c r="Q2065" s="224"/>
      <c r="R2065" s="224"/>
      <c r="S2065" s="224"/>
      <c r="T2065" s="225"/>
      <c r="AT2065" s="226" t="s">
        <v>219</v>
      </c>
      <c r="AU2065" s="226" t="s">
        <v>80</v>
      </c>
      <c r="AV2065" s="12" t="s">
        <v>80</v>
      </c>
      <c r="AW2065" s="12" t="s">
        <v>35</v>
      </c>
      <c r="AX2065" s="12" t="s">
        <v>71</v>
      </c>
      <c r="AY2065" s="226" t="s">
        <v>210</v>
      </c>
    </row>
    <row r="2066" spans="2:51" s="12" customFormat="1" ht="13.5">
      <c r="B2066" s="215"/>
      <c r="C2066" s="216"/>
      <c r="D2066" s="217" t="s">
        <v>219</v>
      </c>
      <c r="E2066" s="218" t="s">
        <v>21</v>
      </c>
      <c r="F2066" s="219" t="s">
        <v>3732</v>
      </c>
      <c r="G2066" s="216"/>
      <c r="H2066" s="220">
        <v>3.2</v>
      </c>
      <c r="I2066" s="221"/>
      <c r="J2066" s="216"/>
      <c r="K2066" s="216"/>
      <c r="L2066" s="222"/>
      <c r="M2066" s="223"/>
      <c r="N2066" s="224"/>
      <c r="O2066" s="224"/>
      <c r="P2066" s="224"/>
      <c r="Q2066" s="224"/>
      <c r="R2066" s="224"/>
      <c r="S2066" s="224"/>
      <c r="T2066" s="225"/>
      <c r="AT2066" s="226" t="s">
        <v>219</v>
      </c>
      <c r="AU2066" s="226" t="s">
        <v>80</v>
      </c>
      <c r="AV2066" s="12" t="s">
        <v>80</v>
      </c>
      <c r="AW2066" s="12" t="s">
        <v>35</v>
      </c>
      <c r="AX2066" s="12" t="s">
        <v>71</v>
      </c>
      <c r="AY2066" s="226" t="s">
        <v>210</v>
      </c>
    </row>
    <row r="2067" spans="2:51" s="13" customFormat="1" ht="13.5">
      <c r="B2067" s="227"/>
      <c r="C2067" s="228"/>
      <c r="D2067" s="217" t="s">
        <v>219</v>
      </c>
      <c r="E2067" s="229" t="s">
        <v>21</v>
      </c>
      <c r="F2067" s="230" t="s">
        <v>240</v>
      </c>
      <c r="G2067" s="228"/>
      <c r="H2067" s="231">
        <v>63.99</v>
      </c>
      <c r="I2067" s="232"/>
      <c r="J2067" s="228"/>
      <c r="K2067" s="228"/>
      <c r="L2067" s="233"/>
      <c r="M2067" s="234"/>
      <c r="N2067" s="235"/>
      <c r="O2067" s="235"/>
      <c r="P2067" s="235"/>
      <c r="Q2067" s="235"/>
      <c r="R2067" s="235"/>
      <c r="S2067" s="235"/>
      <c r="T2067" s="236"/>
      <c r="AT2067" s="237" t="s">
        <v>219</v>
      </c>
      <c r="AU2067" s="237" t="s">
        <v>80</v>
      </c>
      <c r="AV2067" s="13" t="s">
        <v>217</v>
      </c>
      <c r="AW2067" s="13" t="s">
        <v>35</v>
      </c>
      <c r="AX2067" s="13" t="s">
        <v>78</v>
      </c>
      <c r="AY2067" s="237" t="s">
        <v>210</v>
      </c>
    </row>
    <row r="2068" spans="2:65" s="1" customFormat="1" ht="16.5" customHeight="1">
      <c r="B2068" s="41"/>
      <c r="C2068" s="203" t="s">
        <v>3733</v>
      </c>
      <c r="D2068" s="203" t="s">
        <v>212</v>
      </c>
      <c r="E2068" s="204" t="s">
        <v>3734</v>
      </c>
      <c r="F2068" s="205" t="s">
        <v>3735</v>
      </c>
      <c r="G2068" s="206" t="s">
        <v>274</v>
      </c>
      <c r="H2068" s="207">
        <v>2.149</v>
      </c>
      <c r="I2068" s="208"/>
      <c r="J2068" s="209">
        <f>ROUND(I2068*H2068,2)</f>
        <v>0</v>
      </c>
      <c r="K2068" s="205" t="s">
        <v>216</v>
      </c>
      <c r="L2068" s="61"/>
      <c r="M2068" s="210" t="s">
        <v>21</v>
      </c>
      <c r="N2068" s="211" t="s">
        <v>42</v>
      </c>
      <c r="O2068" s="42"/>
      <c r="P2068" s="212">
        <f>O2068*H2068</f>
        <v>0</v>
      </c>
      <c r="Q2068" s="212">
        <v>0</v>
      </c>
      <c r="R2068" s="212">
        <f>Q2068*H2068</f>
        <v>0</v>
      </c>
      <c r="S2068" s="212">
        <v>0</v>
      </c>
      <c r="T2068" s="213">
        <f>S2068*H2068</f>
        <v>0</v>
      </c>
      <c r="AR2068" s="25" t="s">
        <v>291</v>
      </c>
      <c r="AT2068" s="25" t="s">
        <v>212</v>
      </c>
      <c r="AU2068" s="25" t="s">
        <v>80</v>
      </c>
      <c r="AY2068" s="25" t="s">
        <v>210</v>
      </c>
      <c r="BE2068" s="214">
        <f>IF(N2068="základní",J2068,0)</f>
        <v>0</v>
      </c>
      <c r="BF2068" s="214">
        <f>IF(N2068="snížená",J2068,0)</f>
        <v>0</v>
      </c>
      <c r="BG2068" s="214">
        <f>IF(N2068="zákl. přenesená",J2068,0)</f>
        <v>0</v>
      </c>
      <c r="BH2068" s="214">
        <f>IF(N2068="sníž. přenesená",J2068,0)</f>
        <v>0</v>
      </c>
      <c r="BI2068" s="214">
        <f>IF(N2068="nulová",J2068,0)</f>
        <v>0</v>
      </c>
      <c r="BJ2068" s="25" t="s">
        <v>78</v>
      </c>
      <c r="BK2068" s="214">
        <f>ROUND(I2068*H2068,2)</f>
        <v>0</v>
      </c>
      <c r="BL2068" s="25" t="s">
        <v>291</v>
      </c>
      <c r="BM2068" s="25" t="s">
        <v>3736</v>
      </c>
    </row>
    <row r="2069" spans="2:65" s="1" customFormat="1" ht="16.5" customHeight="1">
      <c r="B2069" s="41"/>
      <c r="C2069" s="203" t="s">
        <v>3737</v>
      </c>
      <c r="D2069" s="203" t="s">
        <v>212</v>
      </c>
      <c r="E2069" s="204" t="s">
        <v>3738</v>
      </c>
      <c r="F2069" s="205" t="s">
        <v>3739</v>
      </c>
      <c r="G2069" s="206" t="s">
        <v>274</v>
      </c>
      <c r="H2069" s="207">
        <v>2.149</v>
      </c>
      <c r="I2069" s="208"/>
      <c r="J2069" s="209">
        <f>ROUND(I2069*H2069,2)</f>
        <v>0</v>
      </c>
      <c r="K2069" s="205" t="s">
        <v>216</v>
      </c>
      <c r="L2069" s="61"/>
      <c r="M2069" s="210" t="s">
        <v>21</v>
      </c>
      <c r="N2069" s="211" t="s">
        <v>42</v>
      </c>
      <c r="O2069" s="42"/>
      <c r="P2069" s="212">
        <f>O2069*H2069</f>
        <v>0</v>
      </c>
      <c r="Q2069" s="212">
        <v>0</v>
      </c>
      <c r="R2069" s="212">
        <f>Q2069*H2069</f>
        <v>0</v>
      </c>
      <c r="S2069" s="212">
        <v>0</v>
      </c>
      <c r="T2069" s="213">
        <f>S2069*H2069</f>
        <v>0</v>
      </c>
      <c r="AR2069" s="25" t="s">
        <v>291</v>
      </c>
      <c r="AT2069" s="25" t="s">
        <v>212</v>
      </c>
      <c r="AU2069" s="25" t="s">
        <v>80</v>
      </c>
      <c r="AY2069" s="25" t="s">
        <v>210</v>
      </c>
      <c r="BE2069" s="214">
        <f>IF(N2069="základní",J2069,0)</f>
        <v>0</v>
      </c>
      <c r="BF2069" s="214">
        <f>IF(N2069="snížená",J2069,0)</f>
        <v>0</v>
      </c>
      <c r="BG2069" s="214">
        <f>IF(N2069="zákl. přenesená",J2069,0)</f>
        <v>0</v>
      </c>
      <c r="BH2069" s="214">
        <f>IF(N2069="sníž. přenesená",J2069,0)</f>
        <v>0</v>
      </c>
      <c r="BI2069" s="214">
        <f>IF(N2069="nulová",J2069,0)</f>
        <v>0</v>
      </c>
      <c r="BJ2069" s="25" t="s">
        <v>78</v>
      </c>
      <c r="BK2069" s="214">
        <f>ROUND(I2069*H2069,2)</f>
        <v>0</v>
      </c>
      <c r="BL2069" s="25" t="s">
        <v>291</v>
      </c>
      <c r="BM2069" s="25" t="s">
        <v>3740</v>
      </c>
    </row>
    <row r="2070" spans="2:63" s="11" customFormat="1" ht="29.85" customHeight="1">
      <c r="B2070" s="187"/>
      <c r="C2070" s="188"/>
      <c r="D2070" s="189" t="s">
        <v>70</v>
      </c>
      <c r="E2070" s="201" t="s">
        <v>3741</v>
      </c>
      <c r="F2070" s="201" t="s">
        <v>3742</v>
      </c>
      <c r="G2070" s="188"/>
      <c r="H2070" s="188"/>
      <c r="I2070" s="191"/>
      <c r="J2070" s="202">
        <f>BK2070</f>
        <v>0</v>
      </c>
      <c r="K2070" s="188"/>
      <c r="L2070" s="193"/>
      <c r="M2070" s="194"/>
      <c r="N2070" s="195"/>
      <c r="O2070" s="195"/>
      <c r="P2070" s="196">
        <f>SUM(P2071:P2077)</f>
        <v>0</v>
      </c>
      <c r="Q2070" s="195"/>
      <c r="R2070" s="196">
        <f>SUM(R2071:R2077)</f>
        <v>0.0075026</v>
      </c>
      <c r="S2070" s="195"/>
      <c r="T2070" s="197">
        <f>SUM(T2071:T2077)</f>
        <v>0</v>
      </c>
      <c r="AR2070" s="198" t="s">
        <v>80</v>
      </c>
      <c r="AT2070" s="199" t="s">
        <v>70</v>
      </c>
      <c r="AU2070" s="199" t="s">
        <v>78</v>
      </c>
      <c r="AY2070" s="198" t="s">
        <v>210</v>
      </c>
      <c r="BK2070" s="200">
        <f>SUM(BK2071:BK2077)</f>
        <v>0</v>
      </c>
    </row>
    <row r="2071" spans="2:65" s="1" customFormat="1" ht="25.5" customHeight="1">
      <c r="B2071" s="41"/>
      <c r="C2071" s="203" t="s">
        <v>3743</v>
      </c>
      <c r="D2071" s="203" t="s">
        <v>212</v>
      </c>
      <c r="E2071" s="204" t="s">
        <v>3744</v>
      </c>
      <c r="F2071" s="205" t="s">
        <v>3745</v>
      </c>
      <c r="G2071" s="206" t="s">
        <v>226</v>
      </c>
      <c r="H2071" s="207">
        <v>32.62</v>
      </c>
      <c r="I2071" s="208"/>
      <c r="J2071" s="209">
        <f>ROUND(I2071*H2071,2)</f>
        <v>0</v>
      </c>
      <c r="K2071" s="205" t="s">
        <v>216</v>
      </c>
      <c r="L2071" s="61"/>
      <c r="M2071" s="210" t="s">
        <v>21</v>
      </c>
      <c r="N2071" s="211" t="s">
        <v>42</v>
      </c>
      <c r="O2071" s="42"/>
      <c r="P2071" s="212">
        <f>O2071*H2071</f>
        <v>0</v>
      </c>
      <c r="Q2071" s="212">
        <v>0.00023</v>
      </c>
      <c r="R2071" s="212">
        <f>Q2071*H2071</f>
        <v>0.0075026</v>
      </c>
      <c r="S2071" s="212">
        <v>0</v>
      </c>
      <c r="T2071" s="213">
        <f>S2071*H2071</f>
        <v>0</v>
      </c>
      <c r="AR2071" s="25" t="s">
        <v>291</v>
      </c>
      <c r="AT2071" s="25" t="s">
        <v>212</v>
      </c>
      <c r="AU2071" s="25" t="s">
        <v>80</v>
      </c>
      <c r="AY2071" s="25" t="s">
        <v>210</v>
      </c>
      <c r="BE2071" s="214">
        <f>IF(N2071="základní",J2071,0)</f>
        <v>0</v>
      </c>
      <c r="BF2071" s="214">
        <f>IF(N2071="snížená",J2071,0)</f>
        <v>0</v>
      </c>
      <c r="BG2071" s="214">
        <f>IF(N2071="zákl. přenesená",J2071,0)</f>
        <v>0</v>
      </c>
      <c r="BH2071" s="214">
        <f>IF(N2071="sníž. přenesená",J2071,0)</f>
        <v>0</v>
      </c>
      <c r="BI2071" s="214">
        <f>IF(N2071="nulová",J2071,0)</f>
        <v>0</v>
      </c>
      <c r="BJ2071" s="25" t="s">
        <v>78</v>
      </c>
      <c r="BK2071" s="214">
        <f>ROUND(I2071*H2071,2)</f>
        <v>0</v>
      </c>
      <c r="BL2071" s="25" t="s">
        <v>291</v>
      </c>
      <c r="BM2071" s="25" t="s">
        <v>3746</v>
      </c>
    </row>
    <row r="2072" spans="2:51" s="12" customFormat="1" ht="13.5">
      <c r="B2072" s="215"/>
      <c r="C2072" s="216"/>
      <c r="D2072" s="217" t="s">
        <v>219</v>
      </c>
      <c r="E2072" s="218" t="s">
        <v>21</v>
      </c>
      <c r="F2072" s="219" t="s">
        <v>1184</v>
      </c>
      <c r="G2072" s="216"/>
      <c r="H2072" s="220">
        <v>7.86</v>
      </c>
      <c r="I2072" s="221"/>
      <c r="J2072" s="216"/>
      <c r="K2072" s="216"/>
      <c r="L2072" s="222"/>
      <c r="M2072" s="223"/>
      <c r="N2072" s="224"/>
      <c r="O2072" s="224"/>
      <c r="P2072" s="224"/>
      <c r="Q2072" s="224"/>
      <c r="R2072" s="224"/>
      <c r="S2072" s="224"/>
      <c r="T2072" s="225"/>
      <c r="AT2072" s="226" t="s">
        <v>219</v>
      </c>
      <c r="AU2072" s="226" t="s">
        <v>80</v>
      </c>
      <c r="AV2072" s="12" t="s">
        <v>80</v>
      </c>
      <c r="AW2072" s="12" t="s">
        <v>35</v>
      </c>
      <c r="AX2072" s="12" t="s">
        <v>71</v>
      </c>
      <c r="AY2072" s="226" t="s">
        <v>210</v>
      </c>
    </row>
    <row r="2073" spans="2:51" s="12" customFormat="1" ht="13.5">
      <c r="B2073" s="215"/>
      <c r="C2073" s="216"/>
      <c r="D2073" s="217" t="s">
        <v>219</v>
      </c>
      <c r="E2073" s="218" t="s">
        <v>21</v>
      </c>
      <c r="F2073" s="219" t="s">
        <v>1185</v>
      </c>
      <c r="G2073" s="216"/>
      <c r="H2073" s="220">
        <v>4.48</v>
      </c>
      <c r="I2073" s="221"/>
      <c r="J2073" s="216"/>
      <c r="K2073" s="216"/>
      <c r="L2073" s="222"/>
      <c r="M2073" s="223"/>
      <c r="N2073" s="224"/>
      <c r="O2073" s="224"/>
      <c r="P2073" s="224"/>
      <c r="Q2073" s="224"/>
      <c r="R2073" s="224"/>
      <c r="S2073" s="224"/>
      <c r="T2073" s="225"/>
      <c r="AT2073" s="226" t="s">
        <v>219</v>
      </c>
      <c r="AU2073" s="226" t="s">
        <v>80</v>
      </c>
      <c r="AV2073" s="12" t="s">
        <v>80</v>
      </c>
      <c r="AW2073" s="12" t="s">
        <v>35</v>
      </c>
      <c r="AX2073" s="12" t="s">
        <v>71</v>
      </c>
      <c r="AY2073" s="226" t="s">
        <v>210</v>
      </c>
    </row>
    <row r="2074" spans="2:51" s="12" customFormat="1" ht="13.5">
      <c r="B2074" s="215"/>
      <c r="C2074" s="216"/>
      <c r="D2074" s="217" t="s">
        <v>219</v>
      </c>
      <c r="E2074" s="218" t="s">
        <v>21</v>
      </c>
      <c r="F2074" s="219" t="s">
        <v>1186</v>
      </c>
      <c r="G2074" s="216"/>
      <c r="H2074" s="220">
        <v>10.14</v>
      </c>
      <c r="I2074" s="221"/>
      <c r="J2074" s="216"/>
      <c r="K2074" s="216"/>
      <c r="L2074" s="222"/>
      <c r="M2074" s="223"/>
      <c r="N2074" s="224"/>
      <c r="O2074" s="224"/>
      <c r="P2074" s="224"/>
      <c r="Q2074" s="224"/>
      <c r="R2074" s="224"/>
      <c r="S2074" s="224"/>
      <c r="T2074" s="225"/>
      <c r="AT2074" s="226" t="s">
        <v>219</v>
      </c>
      <c r="AU2074" s="226" t="s">
        <v>80</v>
      </c>
      <c r="AV2074" s="12" t="s">
        <v>80</v>
      </c>
      <c r="AW2074" s="12" t="s">
        <v>35</v>
      </c>
      <c r="AX2074" s="12" t="s">
        <v>71</v>
      </c>
      <c r="AY2074" s="226" t="s">
        <v>210</v>
      </c>
    </row>
    <row r="2075" spans="2:51" s="12" customFormat="1" ht="13.5">
      <c r="B2075" s="215"/>
      <c r="C2075" s="216"/>
      <c r="D2075" s="217" t="s">
        <v>219</v>
      </c>
      <c r="E2075" s="218" t="s">
        <v>21</v>
      </c>
      <c r="F2075" s="219" t="s">
        <v>1187</v>
      </c>
      <c r="G2075" s="216"/>
      <c r="H2075" s="220">
        <v>10.14</v>
      </c>
      <c r="I2075" s="221"/>
      <c r="J2075" s="216"/>
      <c r="K2075" s="216"/>
      <c r="L2075" s="222"/>
      <c r="M2075" s="223"/>
      <c r="N2075" s="224"/>
      <c r="O2075" s="224"/>
      <c r="P2075" s="224"/>
      <c r="Q2075" s="224"/>
      <c r="R2075" s="224"/>
      <c r="S2075" s="224"/>
      <c r="T2075" s="225"/>
      <c r="AT2075" s="226" t="s">
        <v>219</v>
      </c>
      <c r="AU2075" s="226" t="s">
        <v>80</v>
      </c>
      <c r="AV2075" s="12" t="s">
        <v>80</v>
      </c>
      <c r="AW2075" s="12" t="s">
        <v>35</v>
      </c>
      <c r="AX2075" s="12" t="s">
        <v>71</v>
      </c>
      <c r="AY2075" s="226" t="s">
        <v>210</v>
      </c>
    </row>
    <row r="2076" spans="2:51" s="13" customFormat="1" ht="13.5">
      <c r="B2076" s="227"/>
      <c r="C2076" s="228"/>
      <c r="D2076" s="217" t="s">
        <v>219</v>
      </c>
      <c r="E2076" s="229" t="s">
        <v>21</v>
      </c>
      <c r="F2076" s="230" t="s">
        <v>3747</v>
      </c>
      <c r="G2076" s="228"/>
      <c r="H2076" s="231">
        <v>32.62</v>
      </c>
      <c r="I2076" s="232"/>
      <c r="J2076" s="228"/>
      <c r="K2076" s="228"/>
      <c r="L2076" s="233"/>
      <c r="M2076" s="234"/>
      <c r="N2076" s="235"/>
      <c r="O2076" s="235"/>
      <c r="P2076" s="235"/>
      <c r="Q2076" s="235"/>
      <c r="R2076" s="235"/>
      <c r="S2076" s="235"/>
      <c r="T2076" s="236"/>
      <c r="AT2076" s="237" t="s">
        <v>219</v>
      </c>
      <c r="AU2076" s="237" t="s">
        <v>80</v>
      </c>
      <c r="AV2076" s="13" t="s">
        <v>217</v>
      </c>
      <c r="AW2076" s="13" t="s">
        <v>35</v>
      </c>
      <c r="AX2076" s="13" t="s">
        <v>78</v>
      </c>
      <c r="AY2076" s="237" t="s">
        <v>210</v>
      </c>
    </row>
    <row r="2077" spans="2:65" s="1" customFormat="1" ht="16.5" customHeight="1">
      <c r="B2077" s="41"/>
      <c r="C2077" s="203" t="s">
        <v>3748</v>
      </c>
      <c r="D2077" s="203" t="s">
        <v>212</v>
      </c>
      <c r="E2077" s="204" t="s">
        <v>3749</v>
      </c>
      <c r="F2077" s="205" t="s">
        <v>3750</v>
      </c>
      <c r="G2077" s="206" t="s">
        <v>274</v>
      </c>
      <c r="H2077" s="207">
        <v>0.008</v>
      </c>
      <c r="I2077" s="208"/>
      <c r="J2077" s="209">
        <f>ROUND(I2077*H2077,2)</f>
        <v>0</v>
      </c>
      <c r="K2077" s="205" t="s">
        <v>216</v>
      </c>
      <c r="L2077" s="61"/>
      <c r="M2077" s="210" t="s">
        <v>21</v>
      </c>
      <c r="N2077" s="211" t="s">
        <v>42</v>
      </c>
      <c r="O2077" s="42"/>
      <c r="P2077" s="212">
        <f>O2077*H2077</f>
        <v>0</v>
      </c>
      <c r="Q2077" s="212">
        <v>0</v>
      </c>
      <c r="R2077" s="212">
        <f>Q2077*H2077</f>
        <v>0</v>
      </c>
      <c r="S2077" s="212">
        <v>0</v>
      </c>
      <c r="T2077" s="213">
        <f>S2077*H2077</f>
        <v>0</v>
      </c>
      <c r="AR2077" s="25" t="s">
        <v>291</v>
      </c>
      <c r="AT2077" s="25" t="s">
        <v>212</v>
      </c>
      <c r="AU2077" s="25" t="s">
        <v>80</v>
      </c>
      <c r="AY2077" s="25" t="s">
        <v>210</v>
      </c>
      <c r="BE2077" s="214">
        <f>IF(N2077="základní",J2077,0)</f>
        <v>0</v>
      </c>
      <c r="BF2077" s="214">
        <f>IF(N2077="snížená",J2077,0)</f>
        <v>0</v>
      </c>
      <c r="BG2077" s="214">
        <f>IF(N2077="zákl. přenesená",J2077,0)</f>
        <v>0</v>
      </c>
      <c r="BH2077" s="214">
        <f>IF(N2077="sníž. přenesená",J2077,0)</f>
        <v>0</v>
      </c>
      <c r="BI2077" s="214">
        <f>IF(N2077="nulová",J2077,0)</f>
        <v>0</v>
      </c>
      <c r="BJ2077" s="25" t="s">
        <v>78</v>
      </c>
      <c r="BK2077" s="214">
        <f>ROUND(I2077*H2077,2)</f>
        <v>0</v>
      </c>
      <c r="BL2077" s="25" t="s">
        <v>291</v>
      </c>
      <c r="BM2077" s="25" t="s">
        <v>3751</v>
      </c>
    </row>
    <row r="2078" spans="2:63" s="11" customFormat="1" ht="29.85" customHeight="1">
      <c r="B2078" s="187"/>
      <c r="C2078" s="188"/>
      <c r="D2078" s="189" t="s">
        <v>70</v>
      </c>
      <c r="E2078" s="201" t="s">
        <v>3752</v>
      </c>
      <c r="F2078" s="201" t="s">
        <v>3753</v>
      </c>
      <c r="G2078" s="188"/>
      <c r="H2078" s="188"/>
      <c r="I2078" s="191"/>
      <c r="J2078" s="202">
        <f>BK2078</f>
        <v>0</v>
      </c>
      <c r="K2078" s="188"/>
      <c r="L2078" s="193"/>
      <c r="M2078" s="194"/>
      <c r="N2078" s="195"/>
      <c r="O2078" s="195"/>
      <c r="P2078" s="196">
        <f>SUM(P2079:P2089)</f>
        <v>0</v>
      </c>
      <c r="Q2078" s="195"/>
      <c r="R2078" s="196">
        <f>SUM(R2079:R2089)</f>
        <v>0.0047154</v>
      </c>
      <c r="S2078" s="195"/>
      <c r="T2078" s="197">
        <f>SUM(T2079:T2089)</f>
        <v>2.1219</v>
      </c>
      <c r="AR2078" s="198" t="s">
        <v>80</v>
      </c>
      <c r="AT2078" s="199" t="s">
        <v>70</v>
      </c>
      <c r="AU2078" s="199" t="s">
        <v>78</v>
      </c>
      <c r="AY2078" s="198" t="s">
        <v>210</v>
      </c>
      <c r="BK2078" s="200">
        <f>SUM(BK2079:BK2089)</f>
        <v>0</v>
      </c>
    </row>
    <row r="2079" spans="2:65" s="1" customFormat="1" ht="16.5" customHeight="1">
      <c r="B2079" s="41"/>
      <c r="C2079" s="203" t="s">
        <v>3754</v>
      </c>
      <c r="D2079" s="203" t="s">
        <v>212</v>
      </c>
      <c r="E2079" s="204" t="s">
        <v>3755</v>
      </c>
      <c r="F2079" s="205" t="s">
        <v>3756</v>
      </c>
      <c r="G2079" s="206" t="s">
        <v>345</v>
      </c>
      <c r="H2079" s="207">
        <v>17.4</v>
      </c>
      <c r="I2079" s="208"/>
      <c r="J2079" s="209">
        <f>ROUND(I2079*H2079,2)</f>
        <v>0</v>
      </c>
      <c r="K2079" s="205" t="s">
        <v>216</v>
      </c>
      <c r="L2079" s="61"/>
      <c r="M2079" s="210" t="s">
        <v>21</v>
      </c>
      <c r="N2079" s="211" t="s">
        <v>42</v>
      </c>
      <c r="O2079" s="42"/>
      <c r="P2079" s="212">
        <f>O2079*H2079</f>
        <v>0</v>
      </c>
      <c r="Q2079" s="212">
        <v>4E-05</v>
      </c>
      <c r="R2079" s="212">
        <f>Q2079*H2079</f>
        <v>0.000696</v>
      </c>
      <c r="S2079" s="212">
        <v>0</v>
      </c>
      <c r="T2079" s="213">
        <f>S2079*H2079</f>
        <v>0</v>
      </c>
      <c r="AR2079" s="25" t="s">
        <v>291</v>
      </c>
      <c r="AT2079" s="25" t="s">
        <v>212</v>
      </c>
      <c r="AU2079" s="25" t="s">
        <v>80</v>
      </c>
      <c r="AY2079" s="25" t="s">
        <v>210</v>
      </c>
      <c r="BE2079" s="214">
        <f>IF(N2079="základní",J2079,0)</f>
        <v>0</v>
      </c>
      <c r="BF2079" s="214">
        <f>IF(N2079="snížená",J2079,0)</f>
        <v>0</v>
      </c>
      <c r="BG2079" s="214">
        <f>IF(N2079="zákl. přenesená",J2079,0)</f>
        <v>0</v>
      </c>
      <c r="BH2079" s="214">
        <f>IF(N2079="sníž. přenesená",J2079,0)</f>
        <v>0</v>
      </c>
      <c r="BI2079" s="214">
        <f>IF(N2079="nulová",J2079,0)</f>
        <v>0</v>
      </c>
      <c r="BJ2079" s="25" t="s">
        <v>78</v>
      </c>
      <c r="BK2079" s="214">
        <f>ROUND(I2079*H2079,2)</f>
        <v>0</v>
      </c>
      <c r="BL2079" s="25" t="s">
        <v>291</v>
      </c>
      <c r="BM2079" s="25" t="s">
        <v>3757</v>
      </c>
    </row>
    <row r="2080" spans="2:51" s="12" customFormat="1" ht="13.5">
      <c r="B2080" s="215"/>
      <c r="C2080" s="216"/>
      <c r="D2080" s="217" t="s">
        <v>219</v>
      </c>
      <c r="E2080" s="218" t="s">
        <v>21</v>
      </c>
      <c r="F2080" s="219" t="s">
        <v>3758</v>
      </c>
      <c r="G2080" s="216"/>
      <c r="H2080" s="220">
        <v>5.4</v>
      </c>
      <c r="I2080" s="221"/>
      <c r="J2080" s="216"/>
      <c r="K2080" s="216"/>
      <c r="L2080" s="222"/>
      <c r="M2080" s="223"/>
      <c r="N2080" s="224"/>
      <c r="O2080" s="224"/>
      <c r="P2080" s="224"/>
      <c r="Q2080" s="224"/>
      <c r="R2080" s="224"/>
      <c r="S2080" s="224"/>
      <c r="T2080" s="225"/>
      <c r="AT2080" s="226" t="s">
        <v>219</v>
      </c>
      <c r="AU2080" s="226" t="s">
        <v>80</v>
      </c>
      <c r="AV2080" s="12" t="s">
        <v>80</v>
      </c>
      <c r="AW2080" s="12" t="s">
        <v>35</v>
      </c>
      <c r="AX2080" s="12" t="s">
        <v>71</v>
      </c>
      <c r="AY2080" s="226" t="s">
        <v>210</v>
      </c>
    </row>
    <row r="2081" spans="2:51" s="12" customFormat="1" ht="13.5">
      <c r="B2081" s="215"/>
      <c r="C2081" s="216"/>
      <c r="D2081" s="217" t="s">
        <v>219</v>
      </c>
      <c r="E2081" s="218" t="s">
        <v>21</v>
      </c>
      <c r="F2081" s="219" t="s">
        <v>3759</v>
      </c>
      <c r="G2081" s="216"/>
      <c r="H2081" s="220">
        <v>5.6</v>
      </c>
      <c r="I2081" s="221"/>
      <c r="J2081" s="216"/>
      <c r="K2081" s="216"/>
      <c r="L2081" s="222"/>
      <c r="M2081" s="223"/>
      <c r="N2081" s="224"/>
      <c r="O2081" s="224"/>
      <c r="P2081" s="224"/>
      <c r="Q2081" s="224"/>
      <c r="R2081" s="224"/>
      <c r="S2081" s="224"/>
      <c r="T2081" s="225"/>
      <c r="AT2081" s="226" t="s">
        <v>219</v>
      </c>
      <c r="AU2081" s="226" t="s">
        <v>80</v>
      </c>
      <c r="AV2081" s="12" t="s">
        <v>80</v>
      </c>
      <c r="AW2081" s="12" t="s">
        <v>35</v>
      </c>
      <c r="AX2081" s="12" t="s">
        <v>71</v>
      </c>
      <c r="AY2081" s="226" t="s">
        <v>210</v>
      </c>
    </row>
    <row r="2082" spans="2:51" s="12" customFormat="1" ht="13.5">
      <c r="B2082" s="215"/>
      <c r="C2082" s="216"/>
      <c r="D2082" s="217" t="s">
        <v>219</v>
      </c>
      <c r="E2082" s="218" t="s">
        <v>21</v>
      </c>
      <c r="F2082" s="219" t="s">
        <v>3760</v>
      </c>
      <c r="G2082" s="216"/>
      <c r="H2082" s="220">
        <v>6.4</v>
      </c>
      <c r="I2082" s="221"/>
      <c r="J2082" s="216"/>
      <c r="K2082" s="216"/>
      <c r="L2082" s="222"/>
      <c r="M2082" s="223"/>
      <c r="N2082" s="224"/>
      <c r="O2082" s="224"/>
      <c r="P2082" s="224"/>
      <c r="Q2082" s="224"/>
      <c r="R2082" s="224"/>
      <c r="S2082" s="224"/>
      <c r="T2082" s="225"/>
      <c r="AT2082" s="226" t="s">
        <v>219</v>
      </c>
      <c r="AU2082" s="226" t="s">
        <v>80</v>
      </c>
      <c r="AV2082" s="12" t="s">
        <v>80</v>
      </c>
      <c r="AW2082" s="12" t="s">
        <v>35</v>
      </c>
      <c r="AX2082" s="12" t="s">
        <v>71</v>
      </c>
      <c r="AY2082" s="226" t="s">
        <v>210</v>
      </c>
    </row>
    <row r="2083" spans="2:51" s="13" customFormat="1" ht="13.5">
      <c r="B2083" s="227"/>
      <c r="C2083" s="228"/>
      <c r="D2083" s="217" t="s">
        <v>219</v>
      </c>
      <c r="E2083" s="229" t="s">
        <v>21</v>
      </c>
      <c r="F2083" s="230" t="s">
        <v>240</v>
      </c>
      <c r="G2083" s="228"/>
      <c r="H2083" s="231">
        <v>17.4</v>
      </c>
      <c r="I2083" s="232"/>
      <c r="J2083" s="228"/>
      <c r="K2083" s="228"/>
      <c r="L2083" s="233"/>
      <c r="M2083" s="234"/>
      <c r="N2083" s="235"/>
      <c r="O2083" s="235"/>
      <c r="P2083" s="235"/>
      <c r="Q2083" s="235"/>
      <c r="R2083" s="235"/>
      <c r="S2083" s="235"/>
      <c r="T2083" s="236"/>
      <c r="AT2083" s="237" t="s">
        <v>219</v>
      </c>
      <c r="AU2083" s="237" t="s">
        <v>80</v>
      </c>
      <c r="AV2083" s="13" t="s">
        <v>217</v>
      </c>
      <c r="AW2083" s="13" t="s">
        <v>35</v>
      </c>
      <c r="AX2083" s="13" t="s">
        <v>78</v>
      </c>
      <c r="AY2083" s="237" t="s">
        <v>210</v>
      </c>
    </row>
    <row r="2084" spans="2:65" s="1" customFormat="1" ht="16.5" customHeight="1">
      <c r="B2084" s="41"/>
      <c r="C2084" s="238" t="s">
        <v>3761</v>
      </c>
      <c r="D2084" s="238" t="s">
        <v>302</v>
      </c>
      <c r="E2084" s="239" t="s">
        <v>3762</v>
      </c>
      <c r="F2084" s="240" t="s">
        <v>3763</v>
      </c>
      <c r="G2084" s="241" t="s">
        <v>345</v>
      </c>
      <c r="H2084" s="242">
        <v>19.14</v>
      </c>
      <c r="I2084" s="243"/>
      <c r="J2084" s="244">
        <f>ROUND(I2084*H2084,2)</f>
        <v>0</v>
      </c>
      <c r="K2084" s="240" t="s">
        <v>216</v>
      </c>
      <c r="L2084" s="245"/>
      <c r="M2084" s="246" t="s">
        <v>21</v>
      </c>
      <c r="N2084" s="247" t="s">
        <v>42</v>
      </c>
      <c r="O2084" s="42"/>
      <c r="P2084" s="212">
        <f>O2084*H2084</f>
        <v>0</v>
      </c>
      <c r="Q2084" s="212">
        <v>0.00021</v>
      </c>
      <c r="R2084" s="212">
        <f>Q2084*H2084</f>
        <v>0.0040194</v>
      </c>
      <c r="S2084" s="212">
        <v>0</v>
      </c>
      <c r="T2084" s="213">
        <f>S2084*H2084</f>
        <v>0</v>
      </c>
      <c r="AR2084" s="25" t="s">
        <v>372</v>
      </c>
      <c r="AT2084" s="25" t="s">
        <v>302</v>
      </c>
      <c r="AU2084" s="25" t="s">
        <v>80</v>
      </c>
      <c r="AY2084" s="25" t="s">
        <v>210</v>
      </c>
      <c r="BE2084" s="214">
        <f>IF(N2084="základní",J2084,0)</f>
        <v>0</v>
      </c>
      <c r="BF2084" s="214">
        <f>IF(N2084="snížená",J2084,0)</f>
        <v>0</v>
      </c>
      <c r="BG2084" s="214">
        <f>IF(N2084="zákl. přenesená",J2084,0)</f>
        <v>0</v>
      </c>
      <c r="BH2084" s="214">
        <f>IF(N2084="sníž. přenesená",J2084,0)</f>
        <v>0</v>
      </c>
      <c r="BI2084" s="214">
        <f>IF(N2084="nulová",J2084,0)</f>
        <v>0</v>
      </c>
      <c r="BJ2084" s="25" t="s">
        <v>78</v>
      </c>
      <c r="BK2084" s="214">
        <f>ROUND(I2084*H2084,2)</f>
        <v>0</v>
      </c>
      <c r="BL2084" s="25" t="s">
        <v>291</v>
      </c>
      <c r="BM2084" s="25" t="s">
        <v>3764</v>
      </c>
    </row>
    <row r="2085" spans="2:51" s="12" customFormat="1" ht="13.5">
      <c r="B2085" s="215"/>
      <c r="C2085" s="216"/>
      <c r="D2085" s="217" t="s">
        <v>219</v>
      </c>
      <c r="E2085" s="216"/>
      <c r="F2085" s="219" t="s">
        <v>3765</v>
      </c>
      <c r="G2085" s="216"/>
      <c r="H2085" s="220">
        <v>19.14</v>
      </c>
      <c r="I2085" s="221"/>
      <c r="J2085" s="216"/>
      <c r="K2085" s="216"/>
      <c r="L2085" s="222"/>
      <c r="M2085" s="223"/>
      <c r="N2085" s="224"/>
      <c r="O2085" s="224"/>
      <c r="P2085" s="224"/>
      <c r="Q2085" s="224"/>
      <c r="R2085" s="224"/>
      <c r="S2085" s="224"/>
      <c r="T2085" s="225"/>
      <c r="AT2085" s="226" t="s">
        <v>219</v>
      </c>
      <c r="AU2085" s="226" t="s">
        <v>80</v>
      </c>
      <c r="AV2085" s="12" t="s">
        <v>80</v>
      </c>
      <c r="AW2085" s="12" t="s">
        <v>6</v>
      </c>
      <c r="AX2085" s="12" t="s">
        <v>78</v>
      </c>
      <c r="AY2085" s="226" t="s">
        <v>210</v>
      </c>
    </row>
    <row r="2086" spans="2:65" s="1" customFormat="1" ht="16.5" customHeight="1">
      <c r="B2086" s="41"/>
      <c r="C2086" s="203" t="s">
        <v>3766</v>
      </c>
      <c r="D2086" s="203" t="s">
        <v>212</v>
      </c>
      <c r="E2086" s="204" t="s">
        <v>3767</v>
      </c>
      <c r="F2086" s="205" t="s">
        <v>3768</v>
      </c>
      <c r="G2086" s="206" t="s">
        <v>226</v>
      </c>
      <c r="H2086" s="207">
        <v>141.46</v>
      </c>
      <c r="I2086" s="208"/>
      <c r="J2086" s="209">
        <f>ROUND(I2086*H2086,2)</f>
        <v>0</v>
      </c>
      <c r="K2086" s="205" t="s">
        <v>216</v>
      </c>
      <c r="L2086" s="61"/>
      <c r="M2086" s="210" t="s">
        <v>21</v>
      </c>
      <c r="N2086" s="211" t="s">
        <v>42</v>
      </c>
      <c r="O2086" s="42"/>
      <c r="P2086" s="212">
        <f>O2086*H2086</f>
        <v>0</v>
      </c>
      <c r="Q2086" s="212">
        <v>0</v>
      </c>
      <c r="R2086" s="212">
        <f>Q2086*H2086</f>
        <v>0</v>
      </c>
      <c r="S2086" s="212">
        <v>0.015</v>
      </c>
      <c r="T2086" s="213">
        <f>S2086*H2086</f>
        <v>2.1219</v>
      </c>
      <c r="AR2086" s="25" t="s">
        <v>291</v>
      </c>
      <c r="AT2086" s="25" t="s">
        <v>212</v>
      </c>
      <c r="AU2086" s="25" t="s">
        <v>80</v>
      </c>
      <c r="AY2086" s="25" t="s">
        <v>210</v>
      </c>
      <c r="BE2086" s="214">
        <f>IF(N2086="základní",J2086,0)</f>
        <v>0</v>
      </c>
      <c r="BF2086" s="214">
        <f>IF(N2086="snížená",J2086,0)</f>
        <v>0</v>
      </c>
      <c r="BG2086" s="214">
        <f>IF(N2086="zákl. přenesená",J2086,0)</f>
        <v>0</v>
      </c>
      <c r="BH2086" s="214">
        <f>IF(N2086="sníž. přenesená",J2086,0)</f>
        <v>0</v>
      </c>
      <c r="BI2086" s="214">
        <f>IF(N2086="nulová",J2086,0)</f>
        <v>0</v>
      </c>
      <c r="BJ2086" s="25" t="s">
        <v>78</v>
      </c>
      <c r="BK2086" s="214">
        <f>ROUND(I2086*H2086,2)</f>
        <v>0</v>
      </c>
      <c r="BL2086" s="25" t="s">
        <v>291</v>
      </c>
      <c r="BM2086" s="25" t="s">
        <v>3769</v>
      </c>
    </row>
    <row r="2087" spans="2:51" s="12" customFormat="1" ht="13.5">
      <c r="B2087" s="215"/>
      <c r="C2087" s="216"/>
      <c r="D2087" s="217" t="s">
        <v>219</v>
      </c>
      <c r="E2087" s="218" t="s">
        <v>21</v>
      </c>
      <c r="F2087" s="219" t="s">
        <v>2573</v>
      </c>
      <c r="G2087" s="216"/>
      <c r="H2087" s="220">
        <v>141.46</v>
      </c>
      <c r="I2087" s="221"/>
      <c r="J2087" s="216"/>
      <c r="K2087" s="216"/>
      <c r="L2087" s="222"/>
      <c r="M2087" s="223"/>
      <c r="N2087" s="224"/>
      <c r="O2087" s="224"/>
      <c r="P2087" s="224"/>
      <c r="Q2087" s="224"/>
      <c r="R2087" s="224"/>
      <c r="S2087" s="224"/>
      <c r="T2087" s="225"/>
      <c r="AT2087" s="226" t="s">
        <v>219</v>
      </c>
      <c r="AU2087" s="226" t="s">
        <v>80</v>
      </c>
      <c r="AV2087" s="12" t="s">
        <v>80</v>
      </c>
      <c r="AW2087" s="12" t="s">
        <v>35</v>
      </c>
      <c r="AX2087" s="12" t="s">
        <v>78</v>
      </c>
      <c r="AY2087" s="226" t="s">
        <v>210</v>
      </c>
    </row>
    <row r="2088" spans="2:65" s="1" customFormat="1" ht="16.5" customHeight="1">
      <c r="B2088" s="41"/>
      <c r="C2088" s="203" t="s">
        <v>3770</v>
      </c>
      <c r="D2088" s="203" t="s">
        <v>212</v>
      </c>
      <c r="E2088" s="204" t="s">
        <v>3771</v>
      </c>
      <c r="F2088" s="205" t="s">
        <v>3772</v>
      </c>
      <c r="G2088" s="206" t="s">
        <v>274</v>
      </c>
      <c r="H2088" s="207">
        <v>0.005</v>
      </c>
      <c r="I2088" s="208"/>
      <c r="J2088" s="209">
        <f>ROUND(I2088*H2088,2)</f>
        <v>0</v>
      </c>
      <c r="K2088" s="205" t="s">
        <v>216</v>
      </c>
      <c r="L2088" s="61"/>
      <c r="M2088" s="210" t="s">
        <v>21</v>
      </c>
      <c r="N2088" s="211" t="s">
        <v>42</v>
      </c>
      <c r="O2088" s="42"/>
      <c r="P2088" s="212">
        <f>O2088*H2088</f>
        <v>0</v>
      </c>
      <c r="Q2088" s="212">
        <v>0</v>
      </c>
      <c r="R2088" s="212">
        <f>Q2088*H2088</f>
        <v>0</v>
      </c>
      <c r="S2088" s="212">
        <v>0</v>
      </c>
      <c r="T2088" s="213">
        <f>S2088*H2088</f>
        <v>0</v>
      </c>
      <c r="AR2088" s="25" t="s">
        <v>291</v>
      </c>
      <c r="AT2088" s="25" t="s">
        <v>212</v>
      </c>
      <c r="AU2088" s="25" t="s">
        <v>80</v>
      </c>
      <c r="AY2088" s="25" t="s">
        <v>210</v>
      </c>
      <c r="BE2088" s="214">
        <f>IF(N2088="základní",J2088,0)</f>
        <v>0</v>
      </c>
      <c r="BF2088" s="214">
        <f>IF(N2088="snížená",J2088,0)</f>
        <v>0</v>
      </c>
      <c r="BG2088" s="214">
        <f>IF(N2088="zákl. přenesená",J2088,0)</f>
        <v>0</v>
      </c>
      <c r="BH2088" s="214">
        <f>IF(N2088="sníž. přenesená",J2088,0)</f>
        <v>0</v>
      </c>
      <c r="BI2088" s="214">
        <f>IF(N2088="nulová",J2088,0)</f>
        <v>0</v>
      </c>
      <c r="BJ2088" s="25" t="s">
        <v>78</v>
      </c>
      <c r="BK2088" s="214">
        <f>ROUND(I2088*H2088,2)</f>
        <v>0</v>
      </c>
      <c r="BL2088" s="25" t="s">
        <v>291</v>
      </c>
      <c r="BM2088" s="25" t="s">
        <v>3773</v>
      </c>
    </row>
    <row r="2089" spans="2:65" s="1" customFormat="1" ht="16.5" customHeight="1">
      <c r="B2089" s="41"/>
      <c r="C2089" s="203" t="s">
        <v>3774</v>
      </c>
      <c r="D2089" s="203" t="s">
        <v>212</v>
      </c>
      <c r="E2089" s="204" t="s">
        <v>3775</v>
      </c>
      <c r="F2089" s="205" t="s">
        <v>3776</v>
      </c>
      <c r="G2089" s="206" t="s">
        <v>274</v>
      </c>
      <c r="H2089" s="207">
        <v>0.005</v>
      </c>
      <c r="I2089" s="208"/>
      <c r="J2089" s="209">
        <f>ROUND(I2089*H2089,2)</f>
        <v>0</v>
      </c>
      <c r="K2089" s="205" t="s">
        <v>216</v>
      </c>
      <c r="L2089" s="61"/>
      <c r="M2089" s="210" t="s">
        <v>21</v>
      </c>
      <c r="N2089" s="211" t="s">
        <v>42</v>
      </c>
      <c r="O2089" s="42"/>
      <c r="P2089" s="212">
        <f>O2089*H2089</f>
        <v>0</v>
      </c>
      <c r="Q2089" s="212">
        <v>0</v>
      </c>
      <c r="R2089" s="212">
        <f>Q2089*H2089</f>
        <v>0</v>
      </c>
      <c r="S2089" s="212">
        <v>0</v>
      </c>
      <c r="T2089" s="213">
        <f>S2089*H2089</f>
        <v>0</v>
      </c>
      <c r="AR2089" s="25" t="s">
        <v>291</v>
      </c>
      <c r="AT2089" s="25" t="s">
        <v>212</v>
      </c>
      <c r="AU2089" s="25" t="s">
        <v>80</v>
      </c>
      <c r="AY2089" s="25" t="s">
        <v>210</v>
      </c>
      <c r="BE2089" s="214">
        <f>IF(N2089="základní",J2089,0)</f>
        <v>0</v>
      </c>
      <c r="BF2089" s="214">
        <f>IF(N2089="snížená",J2089,0)</f>
        <v>0</v>
      </c>
      <c r="BG2089" s="214">
        <f>IF(N2089="zákl. přenesená",J2089,0)</f>
        <v>0</v>
      </c>
      <c r="BH2089" s="214">
        <f>IF(N2089="sníž. přenesená",J2089,0)</f>
        <v>0</v>
      </c>
      <c r="BI2089" s="214">
        <f>IF(N2089="nulová",J2089,0)</f>
        <v>0</v>
      </c>
      <c r="BJ2089" s="25" t="s">
        <v>78</v>
      </c>
      <c r="BK2089" s="214">
        <f>ROUND(I2089*H2089,2)</f>
        <v>0</v>
      </c>
      <c r="BL2089" s="25" t="s">
        <v>291</v>
      </c>
      <c r="BM2089" s="25" t="s">
        <v>3777</v>
      </c>
    </row>
    <row r="2090" spans="2:63" s="11" customFormat="1" ht="29.85" customHeight="1">
      <c r="B2090" s="187"/>
      <c r="C2090" s="188"/>
      <c r="D2090" s="189" t="s">
        <v>70</v>
      </c>
      <c r="E2090" s="201" t="s">
        <v>3778</v>
      </c>
      <c r="F2090" s="201" t="s">
        <v>3779</v>
      </c>
      <c r="G2090" s="188"/>
      <c r="H2090" s="188"/>
      <c r="I2090" s="191"/>
      <c r="J2090" s="202">
        <f>BK2090</f>
        <v>0</v>
      </c>
      <c r="K2090" s="188"/>
      <c r="L2090" s="193"/>
      <c r="M2090" s="194"/>
      <c r="N2090" s="195"/>
      <c r="O2090" s="195"/>
      <c r="P2090" s="196">
        <f>SUM(P2091:P2211)</f>
        <v>0</v>
      </c>
      <c r="Q2090" s="195"/>
      <c r="R2090" s="196">
        <f>SUM(R2091:R2211)</f>
        <v>5.897496070000001</v>
      </c>
      <c r="S2090" s="195"/>
      <c r="T2090" s="197">
        <f>SUM(T2091:T2211)</f>
        <v>1.7538918000000001</v>
      </c>
      <c r="AR2090" s="198" t="s">
        <v>80</v>
      </c>
      <c r="AT2090" s="199" t="s">
        <v>70</v>
      </c>
      <c r="AU2090" s="199" t="s">
        <v>78</v>
      </c>
      <c r="AY2090" s="198" t="s">
        <v>210</v>
      </c>
      <c r="BK2090" s="200">
        <f>SUM(BK2091:BK2211)</f>
        <v>0</v>
      </c>
    </row>
    <row r="2091" spans="2:65" s="1" customFormat="1" ht="16.5" customHeight="1">
      <c r="B2091" s="41"/>
      <c r="C2091" s="203" t="s">
        <v>3780</v>
      </c>
      <c r="D2091" s="203" t="s">
        <v>212</v>
      </c>
      <c r="E2091" s="204" t="s">
        <v>3781</v>
      </c>
      <c r="F2091" s="205" t="s">
        <v>3782</v>
      </c>
      <c r="G2091" s="206" t="s">
        <v>226</v>
      </c>
      <c r="H2091" s="207">
        <v>98.817</v>
      </c>
      <c r="I2091" s="208"/>
      <c r="J2091" s="209">
        <f>ROUND(I2091*H2091,2)</f>
        <v>0</v>
      </c>
      <c r="K2091" s="205" t="s">
        <v>216</v>
      </c>
      <c r="L2091" s="61"/>
      <c r="M2091" s="210" t="s">
        <v>21</v>
      </c>
      <c r="N2091" s="211" t="s">
        <v>42</v>
      </c>
      <c r="O2091" s="42"/>
      <c r="P2091" s="212">
        <f>O2091*H2091</f>
        <v>0</v>
      </c>
      <c r="Q2091" s="212">
        <v>0</v>
      </c>
      <c r="R2091" s="212">
        <f>Q2091*H2091</f>
        <v>0</v>
      </c>
      <c r="S2091" s="212">
        <v>0</v>
      </c>
      <c r="T2091" s="213">
        <f>S2091*H2091</f>
        <v>0</v>
      </c>
      <c r="AR2091" s="25" t="s">
        <v>291</v>
      </c>
      <c r="AT2091" s="25" t="s">
        <v>212</v>
      </c>
      <c r="AU2091" s="25" t="s">
        <v>80</v>
      </c>
      <c r="AY2091" s="25" t="s">
        <v>210</v>
      </c>
      <c r="BE2091" s="214">
        <f>IF(N2091="základní",J2091,0)</f>
        <v>0</v>
      </c>
      <c r="BF2091" s="214">
        <f>IF(N2091="snížená",J2091,0)</f>
        <v>0</v>
      </c>
      <c r="BG2091" s="214">
        <f>IF(N2091="zákl. přenesená",J2091,0)</f>
        <v>0</v>
      </c>
      <c r="BH2091" s="214">
        <f>IF(N2091="sníž. přenesená",J2091,0)</f>
        <v>0</v>
      </c>
      <c r="BI2091" s="214">
        <f>IF(N2091="nulová",J2091,0)</f>
        <v>0</v>
      </c>
      <c r="BJ2091" s="25" t="s">
        <v>78</v>
      </c>
      <c r="BK2091" s="214">
        <f>ROUND(I2091*H2091,2)</f>
        <v>0</v>
      </c>
      <c r="BL2091" s="25" t="s">
        <v>291</v>
      </c>
      <c r="BM2091" s="25" t="s">
        <v>3783</v>
      </c>
    </row>
    <row r="2092" spans="2:51" s="12" customFormat="1" ht="13.5">
      <c r="B2092" s="215"/>
      <c r="C2092" s="216"/>
      <c r="D2092" s="217" t="s">
        <v>219</v>
      </c>
      <c r="E2092" s="218" t="s">
        <v>21</v>
      </c>
      <c r="F2092" s="219" t="s">
        <v>3784</v>
      </c>
      <c r="G2092" s="216"/>
      <c r="H2092" s="220">
        <v>24.53</v>
      </c>
      <c r="I2092" s="221"/>
      <c r="J2092" s="216"/>
      <c r="K2092" s="216"/>
      <c r="L2092" s="222"/>
      <c r="M2092" s="223"/>
      <c r="N2092" s="224"/>
      <c r="O2092" s="224"/>
      <c r="P2092" s="224"/>
      <c r="Q2092" s="224"/>
      <c r="R2092" s="224"/>
      <c r="S2092" s="224"/>
      <c r="T2092" s="225"/>
      <c r="AT2092" s="226" t="s">
        <v>219</v>
      </c>
      <c r="AU2092" s="226" t="s">
        <v>80</v>
      </c>
      <c r="AV2092" s="12" t="s">
        <v>80</v>
      </c>
      <c r="AW2092" s="12" t="s">
        <v>35</v>
      </c>
      <c r="AX2092" s="12" t="s">
        <v>71</v>
      </c>
      <c r="AY2092" s="226" t="s">
        <v>210</v>
      </c>
    </row>
    <row r="2093" spans="2:51" s="12" customFormat="1" ht="13.5">
      <c r="B2093" s="215"/>
      <c r="C2093" s="216"/>
      <c r="D2093" s="217" t="s">
        <v>219</v>
      </c>
      <c r="E2093" s="218" t="s">
        <v>21</v>
      </c>
      <c r="F2093" s="219" t="s">
        <v>3785</v>
      </c>
      <c r="G2093" s="216"/>
      <c r="H2093" s="220">
        <v>9.467</v>
      </c>
      <c r="I2093" s="221"/>
      <c r="J2093" s="216"/>
      <c r="K2093" s="216"/>
      <c r="L2093" s="222"/>
      <c r="M2093" s="223"/>
      <c r="N2093" s="224"/>
      <c r="O2093" s="224"/>
      <c r="P2093" s="224"/>
      <c r="Q2093" s="224"/>
      <c r="R2093" s="224"/>
      <c r="S2093" s="224"/>
      <c r="T2093" s="225"/>
      <c r="AT2093" s="226" t="s">
        <v>219</v>
      </c>
      <c r="AU2093" s="226" t="s">
        <v>80</v>
      </c>
      <c r="AV2093" s="12" t="s">
        <v>80</v>
      </c>
      <c r="AW2093" s="12" t="s">
        <v>35</v>
      </c>
      <c r="AX2093" s="12" t="s">
        <v>71</v>
      </c>
      <c r="AY2093" s="226" t="s">
        <v>210</v>
      </c>
    </row>
    <row r="2094" spans="2:51" s="12" customFormat="1" ht="13.5">
      <c r="B2094" s="215"/>
      <c r="C2094" s="216"/>
      <c r="D2094" s="217" t="s">
        <v>219</v>
      </c>
      <c r="E2094" s="218" t="s">
        <v>21</v>
      </c>
      <c r="F2094" s="219" t="s">
        <v>3786</v>
      </c>
      <c r="G2094" s="216"/>
      <c r="H2094" s="220">
        <v>64.82</v>
      </c>
      <c r="I2094" s="221"/>
      <c r="J2094" s="216"/>
      <c r="K2094" s="216"/>
      <c r="L2094" s="222"/>
      <c r="M2094" s="223"/>
      <c r="N2094" s="224"/>
      <c r="O2094" s="224"/>
      <c r="P2094" s="224"/>
      <c r="Q2094" s="224"/>
      <c r="R2094" s="224"/>
      <c r="S2094" s="224"/>
      <c r="T2094" s="225"/>
      <c r="AT2094" s="226" t="s">
        <v>219</v>
      </c>
      <c r="AU2094" s="226" t="s">
        <v>80</v>
      </c>
      <c r="AV2094" s="12" t="s">
        <v>80</v>
      </c>
      <c r="AW2094" s="12" t="s">
        <v>35</v>
      </c>
      <c r="AX2094" s="12" t="s">
        <v>71</v>
      </c>
      <c r="AY2094" s="226" t="s">
        <v>210</v>
      </c>
    </row>
    <row r="2095" spans="2:51" s="13" customFormat="1" ht="13.5">
      <c r="B2095" s="227"/>
      <c r="C2095" s="228"/>
      <c r="D2095" s="217" t="s">
        <v>219</v>
      </c>
      <c r="E2095" s="229" t="s">
        <v>21</v>
      </c>
      <c r="F2095" s="230" t="s">
        <v>240</v>
      </c>
      <c r="G2095" s="228"/>
      <c r="H2095" s="231">
        <v>98.817</v>
      </c>
      <c r="I2095" s="232"/>
      <c r="J2095" s="228"/>
      <c r="K2095" s="228"/>
      <c r="L2095" s="233"/>
      <c r="M2095" s="234"/>
      <c r="N2095" s="235"/>
      <c r="O2095" s="235"/>
      <c r="P2095" s="235"/>
      <c r="Q2095" s="235"/>
      <c r="R2095" s="235"/>
      <c r="S2095" s="235"/>
      <c r="T2095" s="236"/>
      <c r="AT2095" s="237" t="s">
        <v>219</v>
      </c>
      <c r="AU2095" s="237" t="s">
        <v>80</v>
      </c>
      <c r="AV2095" s="13" t="s">
        <v>217</v>
      </c>
      <c r="AW2095" s="13" t="s">
        <v>35</v>
      </c>
      <c r="AX2095" s="13" t="s">
        <v>78</v>
      </c>
      <c r="AY2095" s="237" t="s">
        <v>210</v>
      </c>
    </row>
    <row r="2096" spans="2:65" s="1" customFormat="1" ht="16.5" customHeight="1">
      <c r="B2096" s="41"/>
      <c r="C2096" s="203" t="s">
        <v>3787</v>
      </c>
      <c r="D2096" s="203" t="s">
        <v>212</v>
      </c>
      <c r="E2096" s="204" t="s">
        <v>3788</v>
      </c>
      <c r="F2096" s="205" t="s">
        <v>3789</v>
      </c>
      <c r="G2096" s="206" t="s">
        <v>226</v>
      </c>
      <c r="H2096" s="207">
        <v>345.73</v>
      </c>
      <c r="I2096" s="208"/>
      <c r="J2096" s="209">
        <f>ROUND(I2096*H2096,2)</f>
        <v>0</v>
      </c>
      <c r="K2096" s="205" t="s">
        <v>216</v>
      </c>
      <c r="L2096" s="61"/>
      <c r="M2096" s="210" t="s">
        <v>21</v>
      </c>
      <c r="N2096" s="211" t="s">
        <v>42</v>
      </c>
      <c r="O2096" s="42"/>
      <c r="P2096" s="212">
        <f>O2096*H2096</f>
        <v>0</v>
      </c>
      <c r="Q2096" s="212">
        <v>0</v>
      </c>
      <c r="R2096" s="212">
        <f>Q2096*H2096</f>
        <v>0</v>
      </c>
      <c r="S2096" s="212">
        <v>0</v>
      </c>
      <c r="T2096" s="213">
        <f>S2096*H2096</f>
        <v>0</v>
      </c>
      <c r="AR2096" s="25" t="s">
        <v>291</v>
      </c>
      <c r="AT2096" s="25" t="s">
        <v>212</v>
      </c>
      <c r="AU2096" s="25" t="s">
        <v>80</v>
      </c>
      <c r="AY2096" s="25" t="s">
        <v>210</v>
      </c>
      <c r="BE2096" s="214">
        <f>IF(N2096="základní",J2096,0)</f>
        <v>0</v>
      </c>
      <c r="BF2096" s="214">
        <f>IF(N2096="snížená",J2096,0)</f>
        <v>0</v>
      </c>
      <c r="BG2096" s="214">
        <f>IF(N2096="zákl. přenesená",J2096,0)</f>
        <v>0</v>
      </c>
      <c r="BH2096" s="214">
        <f>IF(N2096="sníž. přenesená",J2096,0)</f>
        <v>0</v>
      </c>
      <c r="BI2096" s="214">
        <f>IF(N2096="nulová",J2096,0)</f>
        <v>0</v>
      </c>
      <c r="BJ2096" s="25" t="s">
        <v>78</v>
      </c>
      <c r="BK2096" s="214">
        <f>ROUND(I2096*H2096,2)</f>
        <v>0</v>
      </c>
      <c r="BL2096" s="25" t="s">
        <v>291</v>
      </c>
      <c r="BM2096" s="25" t="s">
        <v>3790</v>
      </c>
    </row>
    <row r="2097" spans="2:51" s="12" customFormat="1" ht="13.5">
      <c r="B2097" s="215"/>
      <c r="C2097" s="216"/>
      <c r="D2097" s="217" t="s">
        <v>219</v>
      </c>
      <c r="E2097" s="218" t="s">
        <v>21</v>
      </c>
      <c r="F2097" s="219" t="s">
        <v>3791</v>
      </c>
      <c r="G2097" s="216"/>
      <c r="H2097" s="220">
        <v>62.74</v>
      </c>
      <c r="I2097" s="221"/>
      <c r="J2097" s="216"/>
      <c r="K2097" s="216"/>
      <c r="L2097" s="222"/>
      <c r="M2097" s="223"/>
      <c r="N2097" s="224"/>
      <c r="O2097" s="224"/>
      <c r="P2097" s="224"/>
      <c r="Q2097" s="224"/>
      <c r="R2097" s="224"/>
      <c r="S2097" s="224"/>
      <c r="T2097" s="225"/>
      <c r="AT2097" s="226" t="s">
        <v>219</v>
      </c>
      <c r="AU2097" s="226" t="s">
        <v>80</v>
      </c>
      <c r="AV2097" s="12" t="s">
        <v>80</v>
      </c>
      <c r="AW2097" s="12" t="s">
        <v>35</v>
      </c>
      <c r="AX2097" s="12" t="s">
        <v>71</v>
      </c>
      <c r="AY2097" s="226" t="s">
        <v>210</v>
      </c>
    </row>
    <row r="2098" spans="2:51" s="12" customFormat="1" ht="13.5">
      <c r="B2098" s="215"/>
      <c r="C2098" s="216"/>
      <c r="D2098" s="217" t="s">
        <v>219</v>
      </c>
      <c r="E2098" s="218" t="s">
        <v>21</v>
      </c>
      <c r="F2098" s="219" t="s">
        <v>3792</v>
      </c>
      <c r="G2098" s="216"/>
      <c r="H2098" s="220">
        <v>139.41</v>
      </c>
      <c r="I2098" s="221"/>
      <c r="J2098" s="216"/>
      <c r="K2098" s="216"/>
      <c r="L2098" s="222"/>
      <c r="M2098" s="223"/>
      <c r="N2098" s="224"/>
      <c r="O2098" s="224"/>
      <c r="P2098" s="224"/>
      <c r="Q2098" s="224"/>
      <c r="R2098" s="224"/>
      <c r="S2098" s="224"/>
      <c r="T2098" s="225"/>
      <c r="AT2098" s="226" t="s">
        <v>219</v>
      </c>
      <c r="AU2098" s="226" t="s">
        <v>80</v>
      </c>
      <c r="AV2098" s="12" t="s">
        <v>80</v>
      </c>
      <c r="AW2098" s="12" t="s">
        <v>35</v>
      </c>
      <c r="AX2098" s="12" t="s">
        <v>71</v>
      </c>
      <c r="AY2098" s="226" t="s">
        <v>210</v>
      </c>
    </row>
    <row r="2099" spans="2:51" s="12" customFormat="1" ht="13.5">
      <c r="B2099" s="215"/>
      <c r="C2099" s="216"/>
      <c r="D2099" s="217" t="s">
        <v>219</v>
      </c>
      <c r="E2099" s="218" t="s">
        <v>21</v>
      </c>
      <c r="F2099" s="219" t="s">
        <v>3793</v>
      </c>
      <c r="G2099" s="216"/>
      <c r="H2099" s="220">
        <v>143.58</v>
      </c>
      <c r="I2099" s="221"/>
      <c r="J2099" s="216"/>
      <c r="K2099" s="216"/>
      <c r="L2099" s="222"/>
      <c r="M2099" s="223"/>
      <c r="N2099" s="224"/>
      <c r="O2099" s="224"/>
      <c r="P2099" s="224"/>
      <c r="Q2099" s="224"/>
      <c r="R2099" s="224"/>
      <c r="S2099" s="224"/>
      <c r="T2099" s="225"/>
      <c r="AT2099" s="226" t="s">
        <v>219</v>
      </c>
      <c r="AU2099" s="226" t="s">
        <v>80</v>
      </c>
      <c r="AV2099" s="12" t="s">
        <v>80</v>
      </c>
      <c r="AW2099" s="12" t="s">
        <v>35</v>
      </c>
      <c r="AX2099" s="12" t="s">
        <v>71</v>
      </c>
      <c r="AY2099" s="226" t="s">
        <v>210</v>
      </c>
    </row>
    <row r="2100" spans="2:51" s="13" customFormat="1" ht="13.5">
      <c r="B2100" s="227"/>
      <c r="C2100" s="228"/>
      <c r="D2100" s="217" t="s">
        <v>219</v>
      </c>
      <c r="E2100" s="229" t="s">
        <v>21</v>
      </c>
      <c r="F2100" s="230" t="s">
        <v>240</v>
      </c>
      <c r="G2100" s="228"/>
      <c r="H2100" s="231">
        <v>345.73</v>
      </c>
      <c r="I2100" s="232"/>
      <c r="J2100" s="228"/>
      <c r="K2100" s="228"/>
      <c r="L2100" s="233"/>
      <c r="M2100" s="234"/>
      <c r="N2100" s="235"/>
      <c r="O2100" s="235"/>
      <c r="P2100" s="235"/>
      <c r="Q2100" s="235"/>
      <c r="R2100" s="235"/>
      <c r="S2100" s="235"/>
      <c r="T2100" s="236"/>
      <c r="AT2100" s="237" t="s">
        <v>219</v>
      </c>
      <c r="AU2100" s="237" t="s">
        <v>80</v>
      </c>
      <c r="AV2100" s="13" t="s">
        <v>217</v>
      </c>
      <c r="AW2100" s="13" t="s">
        <v>35</v>
      </c>
      <c r="AX2100" s="13" t="s">
        <v>78</v>
      </c>
      <c r="AY2100" s="237" t="s">
        <v>210</v>
      </c>
    </row>
    <row r="2101" spans="2:65" s="1" customFormat="1" ht="16.5" customHeight="1">
      <c r="B2101" s="41"/>
      <c r="C2101" s="203" t="s">
        <v>3794</v>
      </c>
      <c r="D2101" s="203" t="s">
        <v>212</v>
      </c>
      <c r="E2101" s="204" t="s">
        <v>3795</v>
      </c>
      <c r="F2101" s="205" t="s">
        <v>3796</v>
      </c>
      <c r="G2101" s="206" t="s">
        <v>345</v>
      </c>
      <c r="H2101" s="207">
        <v>55.95</v>
      </c>
      <c r="I2101" s="208"/>
      <c r="J2101" s="209">
        <f>ROUND(I2101*H2101,2)</f>
        <v>0</v>
      </c>
      <c r="K2101" s="205" t="s">
        <v>216</v>
      </c>
      <c r="L2101" s="61"/>
      <c r="M2101" s="210" t="s">
        <v>21</v>
      </c>
      <c r="N2101" s="211" t="s">
        <v>42</v>
      </c>
      <c r="O2101" s="42"/>
      <c r="P2101" s="212">
        <f>O2101*H2101</f>
        <v>0</v>
      </c>
      <c r="Q2101" s="212">
        <v>0</v>
      </c>
      <c r="R2101" s="212">
        <f>Q2101*H2101</f>
        <v>0</v>
      </c>
      <c r="S2101" s="212">
        <v>0</v>
      </c>
      <c r="T2101" s="213">
        <f>S2101*H2101</f>
        <v>0</v>
      </c>
      <c r="AR2101" s="25" t="s">
        <v>291</v>
      </c>
      <c r="AT2101" s="25" t="s">
        <v>212</v>
      </c>
      <c r="AU2101" s="25" t="s">
        <v>80</v>
      </c>
      <c r="AY2101" s="25" t="s">
        <v>210</v>
      </c>
      <c r="BE2101" s="214">
        <f>IF(N2101="základní",J2101,0)</f>
        <v>0</v>
      </c>
      <c r="BF2101" s="214">
        <f>IF(N2101="snížená",J2101,0)</f>
        <v>0</v>
      </c>
      <c r="BG2101" s="214">
        <f>IF(N2101="zákl. přenesená",J2101,0)</f>
        <v>0</v>
      </c>
      <c r="BH2101" s="214">
        <f>IF(N2101="sníž. přenesená",J2101,0)</f>
        <v>0</v>
      </c>
      <c r="BI2101" s="214">
        <f>IF(N2101="nulová",J2101,0)</f>
        <v>0</v>
      </c>
      <c r="BJ2101" s="25" t="s">
        <v>78</v>
      </c>
      <c r="BK2101" s="214">
        <f>ROUND(I2101*H2101,2)</f>
        <v>0</v>
      </c>
      <c r="BL2101" s="25" t="s">
        <v>291</v>
      </c>
      <c r="BM2101" s="25" t="s">
        <v>3797</v>
      </c>
    </row>
    <row r="2102" spans="2:51" s="12" customFormat="1" ht="13.5">
      <c r="B2102" s="215"/>
      <c r="C2102" s="216"/>
      <c r="D2102" s="217" t="s">
        <v>219</v>
      </c>
      <c r="E2102" s="218" t="s">
        <v>21</v>
      </c>
      <c r="F2102" s="219" t="s">
        <v>3798</v>
      </c>
      <c r="G2102" s="216"/>
      <c r="H2102" s="220">
        <v>12.55</v>
      </c>
      <c r="I2102" s="221"/>
      <c r="J2102" s="216"/>
      <c r="K2102" s="216"/>
      <c r="L2102" s="222"/>
      <c r="M2102" s="223"/>
      <c r="N2102" s="224"/>
      <c r="O2102" s="224"/>
      <c r="P2102" s="224"/>
      <c r="Q2102" s="224"/>
      <c r="R2102" s="224"/>
      <c r="S2102" s="224"/>
      <c r="T2102" s="225"/>
      <c r="AT2102" s="226" t="s">
        <v>219</v>
      </c>
      <c r="AU2102" s="226" t="s">
        <v>80</v>
      </c>
      <c r="AV2102" s="12" t="s">
        <v>80</v>
      </c>
      <c r="AW2102" s="12" t="s">
        <v>35</v>
      </c>
      <c r="AX2102" s="12" t="s">
        <v>71</v>
      </c>
      <c r="AY2102" s="226" t="s">
        <v>210</v>
      </c>
    </row>
    <row r="2103" spans="2:51" s="12" customFormat="1" ht="13.5">
      <c r="B2103" s="215"/>
      <c r="C2103" s="216"/>
      <c r="D2103" s="217" t="s">
        <v>219</v>
      </c>
      <c r="E2103" s="218" t="s">
        <v>21</v>
      </c>
      <c r="F2103" s="219" t="s">
        <v>3799</v>
      </c>
      <c r="G2103" s="216"/>
      <c r="H2103" s="220">
        <v>22.9</v>
      </c>
      <c r="I2103" s="221"/>
      <c r="J2103" s="216"/>
      <c r="K2103" s="216"/>
      <c r="L2103" s="222"/>
      <c r="M2103" s="223"/>
      <c r="N2103" s="224"/>
      <c r="O2103" s="224"/>
      <c r="P2103" s="224"/>
      <c r="Q2103" s="224"/>
      <c r="R2103" s="224"/>
      <c r="S2103" s="224"/>
      <c r="T2103" s="225"/>
      <c r="AT2103" s="226" t="s">
        <v>219</v>
      </c>
      <c r="AU2103" s="226" t="s">
        <v>80</v>
      </c>
      <c r="AV2103" s="12" t="s">
        <v>80</v>
      </c>
      <c r="AW2103" s="12" t="s">
        <v>35</v>
      </c>
      <c r="AX2103" s="12" t="s">
        <v>71</v>
      </c>
      <c r="AY2103" s="226" t="s">
        <v>210</v>
      </c>
    </row>
    <row r="2104" spans="2:51" s="12" customFormat="1" ht="13.5">
      <c r="B2104" s="215"/>
      <c r="C2104" s="216"/>
      <c r="D2104" s="217" t="s">
        <v>219</v>
      </c>
      <c r="E2104" s="218" t="s">
        <v>21</v>
      </c>
      <c r="F2104" s="219" t="s">
        <v>3800</v>
      </c>
      <c r="G2104" s="216"/>
      <c r="H2104" s="220">
        <v>20.5</v>
      </c>
      <c r="I2104" s="221"/>
      <c r="J2104" s="216"/>
      <c r="K2104" s="216"/>
      <c r="L2104" s="222"/>
      <c r="M2104" s="223"/>
      <c r="N2104" s="224"/>
      <c r="O2104" s="224"/>
      <c r="P2104" s="224"/>
      <c r="Q2104" s="224"/>
      <c r="R2104" s="224"/>
      <c r="S2104" s="224"/>
      <c r="T2104" s="225"/>
      <c r="AT2104" s="226" t="s">
        <v>219</v>
      </c>
      <c r="AU2104" s="226" t="s">
        <v>80</v>
      </c>
      <c r="AV2104" s="12" t="s">
        <v>80</v>
      </c>
      <c r="AW2104" s="12" t="s">
        <v>35</v>
      </c>
      <c r="AX2104" s="12" t="s">
        <v>71</v>
      </c>
      <c r="AY2104" s="226" t="s">
        <v>210</v>
      </c>
    </row>
    <row r="2105" spans="2:51" s="13" customFormat="1" ht="13.5">
      <c r="B2105" s="227"/>
      <c r="C2105" s="228"/>
      <c r="D2105" s="217" t="s">
        <v>219</v>
      </c>
      <c r="E2105" s="229" t="s">
        <v>21</v>
      </c>
      <c r="F2105" s="230" t="s">
        <v>240</v>
      </c>
      <c r="G2105" s="228"/>
      <c r="H2105" s="231">
        <v>55.95</v>
      </c>
      <c r="I2105" s="232"/>
      <c r="J2105" s="228"/>
      <c r="K2105" s="228"/>
      <c r="L2105" s="233"/>
      <c r="M2105" s="234"/>
      <c r="N2105" s="235"/>
      <c r="O2105" s="235"/>
      <c r="P2105" s="235"/>
      <c r="Q2105" s="235"/>
      <c r="R2105" s="235"/>
      <c r="S2105" s="235"/>
      <c r="T2105" s="236"/>
      <c r="AT2105" s="237" t="s">
        <v>219</v>
      </c>
      <c r="AU2105" s="237" t="s">
        <v>80</v>
      </c>
      <c r="AV2105" s="13" t="s">
        <v>217</v>
      </c>
      <c r="AW2105" s="13" t="s">
        <v>35</v>
      </c>
      <c r="AX2105" s="13" t="s">
        <v>78</v>
      </c>
      <c r="AY2105" s="237" t="s">
        <v>210</v>
      </c>
    </row>
    <row r="2106" spans="2:65" s="1" customFormat="1" ht="16.5" customHeight="1">
      <c r="B2106" s="41"/>
      <c r="C2106" s="203" t="s">
        <v>3801</v>
      </c>
      <c r="D2106" s="203" t="s">
        <v>212</v>
      </c>
      <c r="E2106" s="204" t="s">
        <v>3802</v>
      </c>
      <c r="F2106" s="205" t="s">
        <v>3803</v>
      </c>
      <c r="G2106" s="206" t="s">
        <v>345</v>
      </c>
      <c r="H2106" s="207">
        <v>55.95</v>
      </c>
      <c r="I2106" s="208"/>
      <c r="J2106" s="209">
        <f>ROUND(I2106*H2106,2)</f>
        <v>0</v>
      </c>
      <c r="K2106" s="205" t="s">
        <v>216</v>
      </c>
      <c r="L2106" s="61"/>
      <c r="M2106" s="210" t="s">
        <v>21</v>
      </c>
      <c r="N2106" s="211" t="s">
        <v>42</v>
      </c>
      <c r="O2106" s="42"/>
      <c r="P2106" s="212">
        <f>O2106*H2106</f>
        <v>0</v>
      </c>
      <c r="Q2106" s="212">
        <v>0</v>
      </c>
      <c r="R2106" s="212">
        <f>Q2106*H2106</f>
        <v>0</v>
      </c>
      <c r="S2106" s="212">
        <v>0</v>
      </c>
      <c r="T2106" s="213">
        <f>S2106*H2106</f>
        <v>0</v>
      </c>
      <c r="AR2106" s="25" t="s">
        <v>291</v>
      </c>
      <c r="AT2106" s="25" t="s">
        <v>212</v>
      </c>
      <c r="AU2106" s="25" t="s">
        <v>80</v>
      </c>
      <c r="AY2106" s="25" t="s">
        <v>210</v>
      </c>
      <c r="BE2106" s="214">
        <f>IF(N2106="základní",J2106,0)</f>
        <v>0</v>
      </c>
      <c r="BF2106" s="214">
        <f>IF(N2106="snížená",J2106,0)</f>
        <v>0</v>
      </c>
      <c r="BG2106" s="214">
        <f>IF(N2106="zákl. přenesená",J2106,0)</f>
        <v>0</v>
      </c>
      <c r="BH2106" s="214">
        <f>IF(N2106="sníž. přenesená",J2106,0)</f>
        <v>0</v>
      </c>
      <c r="BI2106" s="214">
        <f>IF(N2106="nulová",J2106,0)</f>
        <v>0</v>
      </c>
      <c r="BJ2106" s="25" t="s">
        <v>78</v>
      </c>
      <c r="BK2106" s="214">
        <f>ROUND(I2106*H2106,2)</f>
        <v>0</v>
      </c>
      <c r="BL2106" s="25" t="s">
        <v>291</v>
      </c>
      <c r="BM2106" s="25" t="s">
        <v>3804</v>
      </c>
    </row>
    <row r="2107" spans="2:65" s="1" customFormat="1" ht="16.5" customHeight="1">
      <c r="B2107" s="41"/>
      <c r="C2107" s="203" t="s">
        <v>3805</v>
      </c>
      <c r="D2107" s="203" t="s">
        <v>212</v>
      </c>
      <c r="E2107" s="204" t="s">
        <v>1335</v>
      </c>
      <c r="F2107" s="205" t="s">
        <v>1336</v>
      </c>
      <c r="G2107" s="206" t="s">
        <v>226</v>
      </c>
      <c r="H2107" s="207">
        <v>432.71</v>
      </c>
      <c r="I2107" s="208"/>
      <c r="J2107" s="209">
        <f>ROUND(I2107*H2107,2)</f>
        <v>0</v>
      </c>
      <c r="K2107" s="205" t="s">
        <v>216</v>
      </c>
      <c r="L2107" s="61"/>
      <c r="M2107" s="210" t="s">
        <v>21</v>
      </c>
      <c r="N2107" s="211" t="s">
        <v>42</v>
      </c>
      <c r="O2107" s="42"/>
      <c r="P2107" s="212">
        <f>O2107*H2107</f>
        <v>0</v>
      </c>
      <c r="Q2107" s="212">
        <v>0</v>
      </c>
      <c r="R2107" s="212">
        <f>Q2107*H2107</f>
        <v>0</v>
      </c>
      <c r="S2107" s="212">
        <v>0</v>
      </c>
      <c r="T2107" s="213">
        <f>S2107*H2107</f>
        <v>0</v>
      </c>
      <c r="AR2107" s="25" t="s">
        <v>291</v>
      </c>
      <c r="AT2107" s="25" t="s">
        <v>212</v>
      </c>
      <c r="AU2107" s="25" t="s">
        <v>80</v>
      </c>
      <c r="AY2107" s="25" t="s">
        <v>210</v>
      </c>
      <c r="BE2107" s="214">
        <f>IF(N2107="základní",J2107,0)</f>
        <v>0</v>
      </c>
      <c r="BF2107" s="214">
        <f>IF(N2107="snížená",J2107,0)</f>
        <v>0</v>
      </c>
      <c r="BG2107" s="214">
        <f>IF(N2107="zákl. přenesená",J2107,0)</f>
        <v>0</v>
      </c>
      <c r="BH2107" s="214">
        <f>IF(N2107="sníž. přenesená",J2107,0)</f>
        <v>0</v>
      </c>
      <c r="BI2107" s="214">
        <f>IF(N2107="nulová",J2107,0)</f>
        <v>0</v>
      </c>
      <c r="BJ2107" s="25" t="s">
        <v>78</v>
      </c>
      <c r="BK2107" s="214">
        <f>ROUND(I2107*H2107,2)</f>
        <v>0</v>
      </c>
      <c r="BL2107" s="25" t="s">
        <v>291</v>
      </c>
      <c r="BM2107" s="25" t="s">
        <v>3806</v>
      </c>
    </row>
    <row r="2108" spans="2:51" s="12" customFormat="1" ht="13.5">
      <c r="B2108" s="215"/>
      <c r="C2108" s="216"/>
      <c r="D2108" s="217" t="s">
        <v>219</v>
      </c>
      <c r="E2108" s="218" t="s">
        <v>21</v>
      </c>
      <c r="F2108" s="219" t="s">
        <v>3807</v>
      </c>
      <c r="G2108" s="216"/>
      <c r="H2108" s="220">
        <v>432.71</v>
      </c>
      <c r="I2108" s="221"/>
      <c r="J2108" s="216"/>
      <c r="K2108" s="216"/>
      <c r="L2108" s="222"/>
      <c r="M2108" s="223"/>
      <c r="N2108" s="224"/>
      <c r="O2108" s="224"/>
      <c r="P2108" s="224"/>
      <c r="Q2108" s="224"/>
      <c r="R2108" s="224"/>
      <c r="S2108" s="224"/>
      <c r="T2108" s="225"/>
      <c r="AT2108" s="226" t="s">
        <v>219</v>
      </c>
      <c r="AU2108" s="226" t="s">
        <v>80</v>
      </c>
      <c r="AV2108" s="12" t="s">
        <v>80</v>
      </c>
      <c r="AW2108" s="12" t="s">
        <v>35</v>
      </c>
      <c r="AX2108" s="12" t="s">
        <v>78</v>
      </c>
      <c r="AY2108" s="226" t="s">
        <v>210</v>
      </c>
    </row>
    <row r="2109" spans="2:65" s="1" customFormat="1" ht="16.5" customHeight="1">
      <c r="B2109" s="41"/>
      <c r="C2109" s="203" t="s">
        <v>3808</v>
      </c>
      <c r="D2109" s="203" t="s">
        <v>212</v>
      </c>
      <c r="E2109" s="204" t="s">
        <v>3809</v>
      </c>
      <c r="F2109" s="205" t="s">
        <v>3810</v>
      </c>
      <c r="G2109" s="206" t="s">
        <v>345</v>
      </c>
      <c r="H2109" s="207">
        <v>55.95</v>
      </c>
      <c r="I2109" s="208"/>
      <c r="J2109" s="209">
        <f>ROUND(I2109*H2109,2)</f>
        <v>0</v>
      </c>
      <c r="K2109" s="205" t="s">
        <v>216</v>
      </c>
      <c r="L2109" s="61"/>
      <c r="M2109" s="210" t="s">
        <v>21</v>
      </c>
      <c r="N2109" s="211" t="s">
        <v>42</v>
      </c>
      <c r="O2109" s="42"/>
      <c r="P2109" s="212">
        <f>O2109*H2109</f>
        <v>0</v>
      </c>
      <c r="Q2109" s="212">
        <v>0</v>
      </c>
      <c r="R2109" s="212">
        <f>Q2109*H2109</f>
        <v>0</v>
      </c>
      <c r="S2109" s="212">
        <v>0</v>
      </c>
      <c r="T2109" s="213">
        <f>S2109*H2109</f>
        <v>0</v>
      </c>
      <c r="AR2109" s="25" t="s">
        <v>291</v>
      </c>
      <c r="AT2109" s="25" t="s">
        <v>212</v>
      </c>
      <c r="AU2109" s="25" t="s">
        <v>80</v>
      </c>
      <c r="AY2109" s="25" t="s">
        <v>210</v>
      </c>
      <c r="BE2109" s="214">
        <f>IF(N2109="základní",J2109,0)</f>
        <v>0</v>
      </c>
      <c r="BF2109" s="214">
        <f>IF(N2109="snížená",J2109,0)</f>
        <v>0</v>
      </c>
      <c r="BG2109" s="214">
        <f>IF(N2109="zákl. přenesená",J2109,0)</f>
        <v>0</v>
      </c>
      <c r="BH2109" s="214">
        <f>IF(N2109="sníž. přenesená",J2109,0)</f>
        <v>0</v>
      </c>
      <c r="BI2109" s="214">
        <f>IF(N2109="nulová",J2109,0)</f>
        <v>0</v>
      </c>
      <c r="BJ2109" s="25" t="s">
        <v>78</v>
      </c>
      <c r="BK2109" s="214">
        <f>ROUND(I2109*H2109,2)</f>
        <v>0</v>
      </c>
      <c r="BL2109" s="25" t="s">
        <v>291</v>
      </c>
      <c r="BM2109" s="25" t="s">
        <v>3811</v>
      </c>
    </row>
    <row r="2110" spans="2:65" s="1" customFormat="1" ht="16.5" customHeight="1">
      <c r="B2110" s="41"/>
      <c r="C2110" s="203" t="s">
        <v>3812</v>
      </c>
      <c r="D2110" s="203" t="s">
        <v>212</v>
      </c>
      <c r="E2110" s="204" t="s">
        <v>3813</v>
      </c>
      <c r="F2110" s="205" t="s">
        <v>3814</v>
      </c>
      <c r="G2110" s="206" t="s">
        <v>345</v>
      </c>
      <c r="H2110" s="207">
        <v>55.95</v>
      </c>
      <c r="I2110" s="208"/>
      <c r="J2110" s="209">
        <f>ROUND(I2110*H2110,2)</f>
        <v>0</v>
      </c>
      <c r="K2110" s="205" t="s">
        <v>216</v>
      </c>
      <c r="L2110" s="61"/>
      <c r="M2110" s="210" t="s">
        <v>21</v>
      </c>
      <c r="N2110" s="211" t="s">
        <v>42</v>
      </c>
      <c r="O2110" s="42"/>
      <c r="P2110" s="212">
        <f>O2110*H2110</f>
        <v>0</v>
      </c>
      <c r="Q2110" s="212">
        <v>0</v>
      </c>
      <c r="R2110" s="212">
        <f>Q2110*H2110</f>
        <v>0</v>
      </c>
      <c r="S2110" s="212">
        <v>0</v>
      </c>
      <c r="T2110" s="213">
        <f>S2110*H2110</f>
        <v>0</v>
      </c>
      <c r="AR2110" s="25" t="s">
        <v>291</v>
      </c>
      <c r="AT2110" s="25" t="s">
        <v>212</v>
      </c>
      <c r="AU2110" s="25" t="s">
        <v>80</v>
      </c>
      <c r="AY2110" s="25" t="s">
        <v>210</v>
      </c>
      <c r="BE2110" s="214">
        <f>IF(N2110="základní",J2110,0)</f>
        <v>0</v>
      </c>
      <c r="BF2110" s="214">
        <f>IF(N2110="snížená",J2110,0)</f>
        <v>0</v>
      </c>
      <c r="BG2110" s="214">
        <f>IF(N2110="zákl. přenesená",J2110,0)</f>
        <v>0</v>
      </c>
      <c r="BH2110" s="214">
        <f>IF(N2110="sníž. přenesená",J2110,0)</f>
        <v>0</v>
      </c>
      <c r="BI2110" s="214">
        <f>IF(N2110="nulová",J2110,0)</f>
        <v>0</v>
      </c>
      <c r="BJ2110" s="25" t="s">
        <v>78</v>
      </c>
      <c r="BK2110" s="214">
        <f>ROUND(I2110*H2110,2)</f>
        <v>0</v>
      </c>
      <c r="BL2110" s="25" t="s">
        <v>291</v>
      </c>
      <c r="BM2110" s="25" t="s">
        <v>3815</v>
      </c>
    </row>
    <row r="2111" spans="2:65" s="1" customFormat="1" ht="25.5" customHeight="1">
      <c r="B2111" s="41"/>
      <c r="C2111" s="203" t="s">
        <v>3816</v>
      </c>
      <c r="D2111" s="203" t="s">
        <v>212</v>
      </c>
      <c r="E2111" s="204" t="s">
        <v>3817</v>
      </c>
      <c r="F2111" s="205" t="s">
        <v>3818</v>
      </c>
      <c r="G2111" s="206" t="s">
        <v>226</v>
      </c>
      <c r="H2111" s="207">
        <v>289.137</v>
      </c>
      <c r="I2111" s="208"/>
      <c r="J2111" s="209">
        <f>ROUND(I2111*H2111,2)</f>
        <v>0</v>
      </c>
      <c r="K2111" s="205" t="s">
        <v>216</v>
      </c>
      <c r="L2111" s="61"/>
      <c r="M2111" s="210" t="s">
        <v>21</v>
      </c>
      <c r="N2111" s="211" t="s">
        <v>42</v>
      </c>
      <c r="O2111" s="42"/>
      <c r="P2111" s="212">
        <f>O2111*H2111</f>
        <v>0</v>
      </c>
      <c r="Q2111" s="212">
        <v>3E-05</v>
      </c>
      <c r="R2111" s="212">
        <f>Q2111*H2111</f>
        <v>0.00867411</v>
      </c>
      <c r="S2111" s="212">
        <v>0</v>
      </c>
      <c r="T2111" s="213">
        <f>S2111*H2111</f>
        <v>0</v>
      </c>
      <c r="AR2111" s="25" t="s">
        <v>291</v>
      </c>
      <c r="AT2111" s="25" t="s">
        <v>212</v>
      </c>
      <c r="AU2111" s="25" t="s">
        <v>80</v>
      </c>
      <c r="AY2111" s="25" t="s">
        <v>210</v>
      </c>
      <c r="BE2111" s="214">
        <f>IF(N2111="základní",J2111,0)</f>
        <v>0</v>
      </c>
      <c r="BF2111" s="214">
        <f>IF(N2111="snížená",J2111,0)</f>
        <v>0</v>
      </c>
      <c r="BG2111" s="214">
        <f>IF(N2111="zákl. přenesená",J2111,0)</f>
        <v>0</v>
      </c>
      <c r="BH2111" s="214">
        <f>IF(N2111="sníž. přenesená",J2111,0)</f>
        <v>0</v>
      </c>
      <c r="BI2111" s="214">
        <f>IF(N2111="nulová",J2111,0)</f>
        <v>0</v>
      </c>
      <c r="BJ2111" s="25" t="s">
        <v>78</v>
      </c>
      <c r="BK2111" s="214">
        <f>ROUND(I2111*H2111,2)</f>
        <v>0</v>
      </c>
      <c r="BL2111" s="25" t="s">
        <v>291</v>
      </c>
      <c r="BM2111" s="25" t="s">
        <v>3819</v>
      </c>
    </row>
    <row r="2112" spans="2:51" s="12" customFormat="1" ht="13.5">
      <c r="B2112" s="215"/>
      <c r="C2112" s="216"/>
      <c r="D2112" s="217" t="s">
        <v>219</v>
      </c>
      <c r="E2112" s="218" t="s">
        <v>21</v>
      </c>
      <c r="F2112" s="219" t="s">
        <v>3820</v>
      </c>
      <c r="G2112" s="216"/>
      <c r="H2112" s="220">
        <v>289.137</v>
      </c>
      <c r="I2112" s="221"/>
      <c r="J2112" s="216"/>
      <c r="K2112" s="216"/>
      <c r="L2112" s="222"/>
      <c r="M2112" s="223"/>
      <c r="N2112" s="224"/>
      <c r="O2112" s="224"/>
      <c r="P2112" s="224"/>
      <c r="Q2112" s="224"/>
      <c r="R2112" s="224"/>
      <c r="S2112" s="224"/>
      <c r="T2112" s="225"/>
      <c r="AT2112" s="226" t="s">
        <v>219</v>
      </c>
      <c r="AU2112" s="226" t="s">
        <v>80</v>
      </c>
      <c r="AV2112" s="12" t="s">
        <v>80</v>
      </c>
      <c r="AW2112" s="12" t="s">
        <v>35</v>
      </c>
      <c r="AX2112" s="12" t="s">
        <v>78</v>
      </c>
      <c r="AY2112" s="226" t="s">
        <v>210</v>
      </c>
    </row>
    <row r="2113" spans="2:65" s="1" customFormat="1" ht="16.5" customHeight="1">
      <c r="B2113" s="41"/>
      <c r="C2113" s="203" t="s">
        <v>3821</v>
      </c>
      <c r="D2113" s="203" t="s">
        <v>212</v>
      </c>
      <c r="E2113" s="204" t="s">
        <v>3822</v>
      </c>
      <c r="F2113" s="205" t="s">
        <v>3823</v>
      </c>
      <c r="G2113" s="206" t="s">
        <v>345</v>
      </c>
      <c r="H2113" s="207">
        <v>55.95</v>
      </c>
      <c r="I2113" s="208"/>
      <c r="J2113" s="209">
        <f>ROUND(I2113*H2113,2)</f>
        <v>0</v>
      </c>
      <c r="K2113" s="205" t="s">
        <v>216</v>
      </c>
      <c r="L2113" s="61"/>
      <c r="M2113" s="210" t="s">
        <v>21</v>
      </c>
      <c r="N2113" s="211" t="s">
        <v>42</v>
      </c>
      <c r="O2113" s="42"/>
      <c r="P2113" s="212">
        <f>O2113*H2113</f>
        <v>0</v>
      </c>
      <c r="Q2113" s="212">
        <v>4E-05</v>
      </c>
      <c r="R2113" s="212">
        <f>Q2113*H2113</f>
        <v>0.0022380000000000004</v>
      </c>
      <c r="S2113" s="212">
        <v>0</v>
      </c>
      <c r="T2113" s="213">
        <f>S2113*H2113</f>
        <v>0</v>
      </c>
      <c r="AR2113" s="25" t="s">
        <v>291</v>
      </c>
      <c r="AT2113" s="25" t="s">
        <v>212</v>
      </c>
      <c r="AU2113" s="25" t="s">
        <v>80</v>
      </c>
      <c r="AY2113" s="25" t="s">
        <v>210</v>
      </c>
      <c r="BE2113" s="214">
        <f>IF(N2113="základní",J2113,0)</f>
        <v>0</v>
      </c>
      <c r="BF2113" s="214">
        <f>IF(N2113="snížená",J2113,0)</f>
        <v>0</v>
      </c>
      <c r="BG2113" s="214">
        <f>IF(N2113="zákl. přenesená",J2113,0)</f>
        <v>0</v>
      </c>
      <c r="BH2113" s="214">
        <f>IF(N2113="sníž. přenesená",J2113,0)</f>
        <v>0</v>
      </c>
      <c r="BI2113" s="214">
        <f>IF(N2113="nulová",J2113,0)</f>
        <v>0</v>
      </c>
      <c r="BJ2113" s="25" t="s">
        <v>78</v>
      </c>
      <c r="BK2113" s="214">
        <f>ROUND(I2113*H2113,2)</f>
        <v>0</v>
      </c>
      <c r="BL2113" s="25" t="s">
        <v>291</v>
      </c>
      <c r="BM2113" s="25" t="s">
        <v>3824</v>
      </c>
    </row>
    <row r="2114" spans="2:65" s="1" customFormat="1" ht="16.5" customHeight="1">
      <c r="B2114" s="41"/>
      <c r="C2114" s="203" t="s">
        <v>3825</v>
      </c>
      <c r="D2114" s="203" t="s">
        <v>212</v>
      </c>
      <c r="E2114" s="204" t="s">
        <v>3826</v>
      </c>
      <c r="F2114" s="205" t="s">
        <v>3827</v>
      </c>
      <c r="G2114" s="206" t="s">
        <v>345</v>
      </c>
      <c r="H2114" s="207">
        <v>55.95</v>
      </c>
      <c r="I2114" s="208"/>
      <c r="J2114" s="209">
        <f>ROUND(I2114*H2114,2)</f>
        <v>0</v>
      </c>
      <c r="K2114" s="205" t="s">
        <v>216</v>
      </c>
      <c r="L2114" s="61"/>
      <c r="M2114" s="210" t="s">
        <v>21</v>
      </c>
      <c r="N2114" s="211" t="s">
        <v>42</v>
      </c>
      <c r="O2114" s="42"/>
      <c r="P2114" s="212">
        <f>O2114*H2114</f>
        <v>0</v>
      </c>
      <c r="Q2114" s="212">
        <v>2E-05</v>
      </c>
      <c r="R2114" s="212">
        <f>Q2114*H2114</f>
        <v>0.0011190000000000002</v>
      </c>
      <c r="S2114" s="212">
        <v>0</v>
      </c>
      <c r="T2114" s="213">
        <f>S2114*H2114</f>
        <v>0</v>
      </c>
      <c r="AR2114" s="25" t="s">
        <v>291</v>
      </c>
      <c r="AT2114" s="25" t="s">
        <v>212</v>
      </c>
      <c r="AU2114" s="25" t="s">
        <v>80</v>
      </c>
      <c r="AY2114" s="25" t="s">
        <v>210</v>
      </c>
      <c r="BE2114" s="214">
        <f>IF(N2114="základní",J2114,0)</f>
        <v>0</v>
      </c>
      <c r="BF2114" s="214">
        <f>IF(N2114="snížená",J2114,0)</f>
        <v>0</v>
      </c>
      <c r="BG2114" s="214">
        <f>IF(N2114="zákl. přenesená",J2114,0)</f>
        <v>0</v>
      </c>
      <c r="BH2114" s="214">
        <f>IF(N2114="sníž. přenesená",J2114,0)</f>
        <v>0</v>
      </c>
      <c r="BI2114" s="214">
        <f>IF(N2114="nulová",J2114,0)</f>
        <v>0</v>
      </c>
      <c r="BJ2114" s="25" t="s">
        <v>78</v>
      </c>
      <c r="BK2114" s="214">
        <f>ROUND(I2114*H2114,2)</f>
        <v>0</v>
      </c>
      <c r="BL2114" s="25" t="s">
        <v>291</v>
      </c>
      <c r="BM2114" s="25" t="s">
        <v>3828</v>
      </c>
    </row>
    <row r="2115" spans="2:65" s="1" customFormat="1" ht="16.5" customHeight="1">
      <c r="B2115" s="41"/>
      <c r="C2115" s="203" t="s">
        <v>3829</v>
      </c>
      <c r="D2115" s="203" t="s">
        <v>212</v>
      </c>
      <c r="E2115" s="204" t="s">
        <v>3830</v>
      </c>
      <c r="F2115" s="205" t="s">
        <v>3831</v>
      </c>
      <c r="G2115" s="206" t="s">
        <v>226</v>
      </c>
      <c r="H2115" s="207">
        <v>208.393</v>
      </c>
      <c r="I2115" s="208"/>
      <c r="J2115" s="209">
        <f>ROUND(I2115*H2115,2)</f>
        <v>0</v>
      </c>
      <c r="K2115" s="205" t="s">
        <v>216</v>
      </c>
      <c r="L2115" s="61"/>
      <c r="M2115" s="210" t="s">
        <v>21</v>
      </c>
      <c r="N2115" s="211" t="s">
        <v>42</v>
      </c>
      <c r="O2115" s="42"/>
      <c r="P2115" s="212">
        <f>O2115*H2115</f>
        <v>0</v>
      </c>
      <c r="Q2115" s="212">
        <v>0.0005</v>
      </c>
      <c r="R2115" s="212">
        <f>Q2115*H2115</f>
        <v>0.1041965</v>
      </c>
      <c r="S2115" s="212">
        <v>0</v>
      </c>
      <c r="T2115" s="213">
        <f>S2115*H2115</f>
        <v>0</v>
      </c>
      <c r="AR2115" s="25" t="s">
        <v>291</v>
      </c>
      <c r="AT2115" s="25" t="s">
        <v>212</v>
      </c>
      <c r="AU2115" s="25" t="s">
        <v>80</v>
      </c>
      <c r="AY2115" s="25" t="s">
        <v>210</v>
      </c>
      <c r="BE2115" s="214">
        <f>IF(N2115="základní",J2115,0)</f>
        <v>0</v>
      </c>
      <c r="BF2115" s="214">
        <f>IF(N2115="snížená",J2115,0)</f>
        <v>0</v>
      </c>
      <c r="BG2115" s="214">
        <f>IF(N2115="zákl. přenesená",J2115,0)</f>
        <v>0</v>
      </c>
      <c r="BH2115" s="214">
        <f>IF(N2115="sníž. přenesená",J2115,0)</f>
        <v>0</v>
      </c>
      <c r="BI2115" s="214">
        <f>IF(N2115="nulová",J2115,0)</f>
        <v>0</v>
      </c>
      <c r="BJ2115" s="25" t="s">
        <v>78</v>
      </c>
      <c r="BK2115" s="214">
        <f>ROUND(I2115*H2115,2)</f>
        <v>0</v>
      </c>
      <c r="BL2115" s="25" t="s">
        <v>291</v>
      </c>
      <c r="BM2115" s="25" t="s">
        <v>3832</v>
      </c>
    </row>
    <row r="2116" spans="2:51" s="12" customFormat="1" ht="13.5">
      <c r="B2116" s="215"/>
      <c r="C2116" s="216"/>
      <c r="D2116" s="217" t="s">
        <v>219</v>
      </c>
      <c r="E2116" s="218" t="s">
        <v>21</v>
      </c>
      <c r="F2116" s="219" t="s">
        <v>3833</v>
      </c>
      <c r="G2116" s="216"/>
      <c r="H2116" s="220">
        <v>87.983</v>
      </c>
      <c r="I2116" s="221"/>
      <c r="J2116" s="216"/>
      <c r="K2116" s="216"/>
      <c r="L2116" s="222"/>
      <c r="M2116" s="223"/>
      <c r="N2116" s="224"/>
      <c r="O2116" s="224"/>
      <c r="P2116" s="224"/>
      <c r="Q2116" s="224"/>
      <c r="R2116" s="224"/>
      <c r="S2116" s="224"/>
      <c r="T2116" s="225"/>
      <c r="AT2116" s="226" t="s">
        <v>219</v>
      </c>
      <c r="AU2116" s="226" t="s">
        <v>80</v>
      </c>
      <c r="AV2116" s="12" t="s">
        <v>80</v>
      </c>
      <c r="AW2116" s="12" t="s">
        <v>35</v>
      </c>
      <c r="AX2116" s="12" t="s">
        <v>71</v>
      </c>
      <c r="AY2116" s="226" t="s">
        <v>210</v>
      </c>
    </row>
    <row r="2117" spans="2:51" s="12" customFormat="1" ht="13.5">
      <c r="B2117" s="215"/>
      <c r="C2117" s="216"/>
      <c r="D2117" s="217" t="s">
        <v>219</v>
      </c>
      <c r="E2117" s="218" t="s">
        <v>21</v>
      </c>
      <c r="F2117" s="219" t="s">
        <v>1467</v>
      </c>
      <c r="G2117" s="216"/>
      <c r="H2117" s="220">
        <v>120.41</v>
      </c>
      <c r="I2117" s="221"/>
      <c r="J2117" s="216"/>
      <c r="K2117" s="216"/>
      <c r="L2117" s="222"/>
      <c r="M2117" s="223"/>
      <c r="N2117" s="224"/>
      <c r="O2117" s="224"/>
      <c r="P2117" s="224"/>
      <c r="Q2117" s="224"/>
      <c r="R2117" s="224"/>
      <c r="S2117" s="224"/>
      <c r="T2117" s="225"/>
      <c r="AT2117" s="226" t="s">
        <v>219</v>
      </c>
      <c r="AU2117" s="226" t="s">
        <v>80</v>
      </c>
      <c r="AV2117" s="12" t="s">
        <v>80</v>
      </c>
      <c r="AW2117" s="12" t="s">
        <v>35</v>
      </c>
      <c r="AX2117" s="12" t="s">
        <v>71</v>
      </c>
      <c r="AY2117" s="226" t="s">
        <v>210</v>
      </c>
    </row>
    <row r="2118" spans="2:51" s="13" customFormat="1" ht="13.5">
      <c r="B2118" s="227"/>
      <c r="C2118" s="228"/>
      <c r="D2118" s="217" t="s">
        <v>219</v>
      </c>
      <c r="E2118" s="229" t="s">
        <v>21</v>
      </c>
      <c r="F2118" s="230" t="s">
        <v>240</v>
      </c>
      <c r="G2118" s="228"/>
      <c r="H2118" s="231">
        <v>208.393</v>
      </c>
      <c r="I2118" s="232"/>
      <c r="J2118" s="228"/>
      <c r="K2118" s="228"/>
      <c r="L2118" s="233"/>
      <c r="M2118" s="234"/>
      <c r="N2118" s="235"/>
      <c r="O2118" s="235"/>
      <c r="P2118" s="235"/>
      <c r="Q2118" s="235"/>
      <c r="R2118" s="235"/>
      <c r="S2118" s="235"/>
      <c r="T2118" s="236"/>
      <c r="AT2118" s="237" t="s">
        <v>219</v>
      </c>
      <c r="AU2118" s="237" t="s">
        <v>80</v>
      </c>
      <c r="AV2118" s="13" t="s">
        <v>217</v>
      </c>
      <c r="AW2118" s="13" t="s">
        <v>35</v>
      </c>
      <c r="AX2118" s="13" t="s">
        <v>78</v>
      </c>
      <c r="AY2118" s="237" t="s">
        <v>210</v>
      </c>
    </row>
    <row r="2119" spans="2:65" s="1" customFormat="1" ht="16.5" customHeight="1">
      <c r="B2119" s="41"/>
      <c r="C2119" s="203" t="s">
        <v>3834</v>
      </c>
      <c r="D2119" s="203" t="s">
        <v>212</v>
      </c>
      <c r="E2119" s="204" t="s">
        <v>3835</v>
      </c>
      <c r="F2119" s="205" t="s">
        <v>3836</v>
      </c>
      <c r="G2119" s="206" t="s">
        <v>226</v>
      </c>
      <c r="H2119" s="207">
        <v>208.393</v>
      </c>
      <c r="I2119" s="208"/>
      <c r="J2119" s="209">
        <f>ROUND(I2119*H2119,2)</f>
        <v>0</v>
      </c>
      <c r="K2119" s="205" t="s">
        <v>216</v>
      </c>
      <c r="L2119" s="61"/>
      <c r="M2119" s="210" t="s">
        <v>21</v>
      </c>
      <c r="N2119" s="211" t="s">
        <v>42</v>
      </c>
      <c r="O2119" s="42"/>
      <c r="P2119" s="212">
        <f>O2119*H2119</f>
        <v>0</v>
      </c>
      <c r="Q2119" s="212">
        <v>0.00012</v>
      </c>
      <c r="R2119" s="212">
        <f>Q2119*H2119</f>
        <v>0.02500716</v>
      </c>
      <c r="S2119" s="212">
        <v>0</v>
      </c>
      <c r="T2119" s="213">
        <f>S2119*H2119</f>
        <v>0</v>
      </c>
      <c r="AR2119" s="25" t="s">
        <v>291</v>
      </c>
      <c r="AT2119" s="25" t="s">
        <v>212</v>
      </c>
      <c r="AU2119" s="25" t="s">
        <v>80</v>
      </c>
      <c r="AY2119" s="25" t="s">
        <v>210</v>
      </c>
      <c r="BE2119" s="214">
        <f>IF(N2119="základní",J2119,0)</f>
        <v>0</v>
      </c>
      <c r="BF2119" s="214">
        <f>IF(N2119="snížená",J2119,0)</f>
        <v>0</v>
      </c>
      <c r="BG2119" s="214">
        <f>IF(N2119="zákl. přenesená",J2119,0)</f>
        <v>0</v>
      </c>
      <c r="BH2119" s="214">
        <f>IF(N2119="sníž. přenesená",J2119,0)</f>
        <v>0</v>
      </c>
      <c r="BI2119" s="214">
        <f>IF(N2119="nulová",J2119,0)</f>
        <v>0</v>
      </c>
      <c r="BJ2119" s="25" t="s">
        <v>78</v>
      </c>
      <c r="BK2119" s="214">
        <f>ROUND(I2119*H2119,2)</f>
        <v>0</v>
      </c>
      <c r="BL2119" s="25" t="s">
        <v>291</v>
      </c>
      <c r="BM2119" s="25" t="s">
        <v>3837</v>
      </c>
    </row>
    <row r="2120" spans="2:51" s="12" customFormat="1" ht="13.5">
      <c r="B2120" s="215"/>
      <c r="C2120" s="216"/>
      <c r="D2120" s="217" t="s">
        <v>219</v>
      </c>
      <c r="E2120" s="218" t="s">
        <v>21</v>
      </c>
      <c r="F2120" s="219" t="s">
        <v>3833</v>
      </c>
      <c r="G2120" s="216"/>
      <c r="H2120" s="220">
        <v>87.983</v>
      </c>
      <c r="I2120" s="221"/>
      <c r="J2120" s="216"/>
      <c r="K2120" s="216"/>
      <c r="L2120" s="222"/>
      <c r="M2120" s="223"/>
      <c r="N2120" s="224"/>
      <c r="O2120" s="224"/>
      <c r="P2120" s="224"/>
      <c r="Q2120" s="224"/>
      <c r="R2120" s="224"/>
      <c r="S2120" s="224"/>
      <c r="T2120" s="225"/>
      <c r="AT2120" s="226" t="s">
        <v>219</v>
      </c>
      <c r="AU2120" s="226" t="s">
        <v>80</v>
      </c>
      <c r="AV2120" s="12" t="s">
        <v>80</v>
      </c>
      <c r="AW2120" s="12" t="s">
        <v>35</v>
      </c>
      <c r="AX2120" s="12" t="s">
        <v>71</v>
      </c>
      <c r="AY2120" s="226" t="s">
        <v>210</v>
      </c>
    </row>
    <row r="2121" spans="2:51" s="12" customFormat="1" ht="13.5">
      <c r="B2121" s="215"/>
      <c r="C2121" s="216"/>
      <c r="D2121" s="217" t="s">
        <v>219</v>
      </c>
      <c r="E2121" s="218" t="s">
        <v>21</v>
      </c>
      <c r="F2121" s="219" t="s">
        <v>1467</v>
      </c>
      <c r="G2121" s="216"/>
      <c r="H2121" s="220">
        <v>120.41</v>
      </c>
      <c r="I2121" s="221"/>
      <c r="J2121" s="216"/>
      <c r="K2121" s="216"/>
      <c r="L2121" s="222"/>
      <c r="M2121" s="223"/>
      <c r="N2121" s="224"/>
      <c r="O2121" s="224"/>
      <c r="P2121" s="224"/>
      <c r="Q2121" s="224"/>
      <c r="R2121" s="224"/>
      <c r="S2121" s="224"/>
      <c r="T2121" s="225"/>
      <c r="AT2121" s="226" t="s">
        <v>219</v>
      </c>
      <c r="AU2121" s="226" t="s">
        <v>80</v>
      </c>
      <c r="AV2121" s="12" t="s">
        <v>80</v>
      </c>
      <c r="AW2121" s="12" t="s">
        <v>35</v>
      </c>
      <c r="AX2121" s="12" t="s">
        <v>71</v>
      </c>
      <c r="AY2121" s="226" t="s">
        <v>210</v>
      </c>
    </row>
    <row r="2122" spans="2:51" s="13" customFormat="1" ht="13.5">
      <c r="B2122" s="227"/>
      <c r="C2122" s="228"/>
      <c r="D2122" s="217" t="s">
        <v>219</v>
      </c>
      <c r="E2122" s="229" t="s">
        <v>21</v>
      </c>
      <c r="F2122" s="230" t="s">
        <v>240</v>
      </c>
      <c r="G2122" s="228"/>
      <c r="H2122" s="231">
        <v>208.393</v>
      </c>
      <c r="I2122" s="232"/>
      <c r="J2122" s="228"/>
      <c r="K2122" s="228"/>
      <c r="L2122" s="233"/>
      <c r="M2122" s="234"/>
      <c r="N2122" s="235"/>
      <c r="O2122" s="235"/>
      <c r="P2122" s="235"/>
      <c r="Q2122" s="235"/>
      <c r="R2122" s="235"/>
      <c r="S2122" s="235"/>
      <c r="T2122" s="236"/>
      <c r="AT2122" s="237" t="s">
        <v>219</v>
      </c>
      <c r="AU2122" s="237" t="s">
        <v>80</v>
      </c>
      <c r="AV2122" s="13" t="s">
        <v>217</v>
      </c>
      <c r="AW2122" s="13" t="s">
        <v>35</v>
      </c>
      <c r="AX2122" s="13" t="s">
        <v>78</v>
      </c>
      <c r="AY2122" s="237" t="s">
        <v>210</v>
      </c>
    </row>
    <row r="2123" spans="2:65" s="1" customFormat="1" ht="16.5" customHeight="1">
      <c r="B2123" s="41"/>
      <c r="C2123" s="203" t="s">
        <v>3838</v>
      </c>
      <c r="D2123" s="203" t="s">
        <v>212</v>
      </c>
      <c r="E2123" s="204" t="s">
        <v>3839</v>
      </c>
      <c r="F2123" s="205" t="s">
        <v>3840</v>
      </c>
      <c r="G2123" s="206" t="s">
        <v>226</v>
      </c>
      <c r="H2123" s="207">
        <v>224.317</v>
      </c>
      <c r="I2123" s="208"/>
      <c r="J2123" s="209">
        <f>ROUND(I2123*H2123,2)</f>
        <v>0</v>
      </c>
      <c r="K2123" s="205" t="s">
        <v>216</v>
      </c>
      <c r="L2123" s="61"/>
      <c r="M2123" s="210" t="s">
        <v>21</v>
      </c>
      <c r="N2123" s="211" t="s">
        <v>42</v>
      </c>
      <c r="O2123" s="42"/>
      <c r="P2123" s="212">
        <f>O2123*H2123</f>
        <v>0</v>
      </c>
      <c r="Q2123" s="212">
        <v>0.00455</v>
      </c>
      <c r="R2123" s="212">
        <f>Q2123*H2123</f>
        <v>1.0206423500000001</v>
      </c>
      <c r="S2123" s="212">
        <v>0</v>
      </c>
      <c r="T2123" s="213">
        <f>S2123*H2123</f>
        <v>0</v>
      </c>
      <c r="AR2123" s="25" t="s">
        <v>291</v>
      </c>
      <c r="AT2123" s="25" t="s">
        <v>212</v>
      </c>
      <c r="AU2123" s="25" t="s">
        <v>80</v>
      </c>
      <c r="AY2123" s="25" t="s">
        <v>210</v>
      </c>
      <c r="BE2123" s="214">
        <f>IF(N2123="základní",J2123,0)</f>
        <v>0</v>
      </c>
      <c r="BF2123" s="214">
        <f>IF(N2123="snížená",J2123,0)</f>
        <v>0</v>
      </c>
      <c r="BG2123" s="214">
        <f>IF(N2123="zákl. přenesená",J2123,0)</f>
        <v>0</v>
      </c>
      <c r="BH2123" s="214">
        <f>IF(N2123="sníž. přenesená",J2123,0)</f>
        <v>0</v>
      </c>
      <c r="BI2123" s="214">
        <f>IF(N2123="nulová",J2123,0)</f>
        <v>0</v>
      </c>
      <c r="BJ2123" s="25" t="s">
        <v>78</v>
      </c>
      <c r="BK2123" s="214">
        <f>ROUND(I2123*H2123,2)</f>
        <v>0</v>
      </c>
      <c r="BL2123" s="25" t="s">
        <v>291</v>
      </c>
      <c r="BM2123" s="25" t="s">
        <v>3841</v>
      </c>
    </row>
    <row r="2124" spans="2:51" s="12" customFormat="1" ht="13.5">
      <c r="B2124" s="215"/>
      <c r="C2124" s="216"/>
      <c r="D2124" s="217" t="s">
        <v>219</v>
      </c>
      <c r="E2124" s="218" t="s">
        <v>21</v>
      </c>
      <c r="F2124" s="219" t="s">
        <v>3842</v>
      </c>
      <c r="G2124" s="216"/>
      <c r="H2124" s="220">
        <v>224.317</v>
      </c>
      <c r="I2124" s="221"/>
      <c r="J2124" s="216"/>
      <c r="K2124" s="216"/>
      <c r="L2124" s="222"/>
      <c r="M2124" s="223"/>
      <c r="N2124" s="224"/>
      <c r="O2124" s="224"/>
      <c r="P2124" s="224"/>
      <c r="Q2124" s="224"/>
      <c r="R2124" s="224"/>
      <c r="S2124" s="224"/>
      <c r="T2124" s="225"/>
      <c r="AT2124" s="226" t="s">
        <v>219</v>
      </c>
      <c r="AU2124" s="226" t="s">
        <v>80</v>
      </c>
      <c r="AV2124" s="12" t="s">
        <v>80</v>
      </c>
      <c r="AW2124" s="12" t="s">
        <v>35</v>
      </c>
      <c r="AX2124" s="12" t="s">
        <v>78</v>
      </c>
      <c r="AY2124" s="226" t="s">
        <v>210</v>
      </c>
    </row>
    <row r="2125" spans="2:65" s="1" customFormat="1" ht="16.5" customHeight="1">
      <c r="B2125" s="41"/>
      <c r="C2125" s="203" t="s">
        <v>3843</v>
      </c>
      <c r="D2125" s="203" t="s">
        <v>212</v>
      </c>
      <c r="E2125" s="204" t="s">
        <v>3844</v>
      </c>
      <c r="F2125" s="205" t="s">
        <v>3845</v>
      </c>
      <c r="G2125" s="206" t="s">
        <v>226</v>
      </c>
      <c r="H2125" s="207">
        <v>208.393</v>
      </c>
      <c r="I2125" s="208"/>
      <c r="J2125" s="209">
        <f>ROUND(I2125*H2125,2)</f>
        <v>0</v>
      </c>
      <c r="K2125" s="205" t="s">
        <v>216</v>
      </c>
      <c r="L2125" s="61"/>
      <c r="M2125" s="210" t="s">
        <v>21</v>
      </c>
      <c r="N2125" s="211" t="s">
        <v>42</v>
      </c>
      <c r="O2125" s="42"/>
      <c r="P2125" s="212">
        <f>O2125*H2125</f>
        <v>0</v>
      </c>
      <c r="Q2125" s="212">
        <v>0.012</v>
      </c>
      <c r="R2125" s="212">
        <f>Q2125*H2125</f>
        <v>2.500716</v>
      </c>
      <c r="S2125" s="212">
        <v>0</v>
      </c>
      <c r="T2125" s="213">
        <f>S2125*H2125</f>
        <v>0</v>
      </c>
      <c r="AR2125" s="25" t="s">
        <v>291</v>
      </c>
      <c r="AT2125" s="25" t="s">
        <v>212</v>
      </c>
      <c r="AU2125" s="25" t="s">
        <v>80</v>
      </c>
      <c r="AY2125" s="25" t="s">
        <v>210</v>
      </c>
      <c r="BE2125" s="214">
        <f>IF(N2125="základní",J2125,0)</f>
        <v>0</v>
      </c>
      <c r="BF2125" s="214">
        <f>IF(N2125="snížená",J2125,0)</f>
        <v>0</v>
      </c>
      <c r="BG2125" s="214">
        <f>IF(N2125="zákl. přenesená",J2125,0)</f>
        <v>0</v>
      </c>
      <c r="BH2125" s="214">
        <f>IF(N2125="sníž. přenesená",J2125,0)</f>
        <v>0</v>
      </c>
      <c r="BI2125" s="214">
        <f>IF(N2125="nulová",J2125,0)</f>
        <v>0</v>
      </c>
      <c r="BJ2125" s="25" t="s">
        <v>78</v>
      </c>
      <c r="BK2125" s="214">
        <f>ROUND(I2125*H2125,2)</f>
        <v>0</v>
      </c>
      <c r="BL2125" s="25" t="s">
        <v>291</v>
      </c>
      <c r="BM2125" s="25" t="s">
        <v>3846</v>
      </c>
    </row>
    <row r="2126" spans="2:51" s="12" customFormat="1" ht="13.5">
      <c r="B2126" s="215"/>
      <c r="C2126" s="216"/>
      <c r="D2126" s="217" t="s">
        <v>219</v>
      </c>
      <c r="E2126" s="218" t="s">
        <v>21</v>
      </c>
      <c r="F2126" s="219" t="s">
        <v>3833</v>
      </c>
      <c r="G2126" s="216"/>
      <c r="H2126" s="220">
        <v>87.983</v>
      </c>
      <c r="I2126" s="221"/>
      <c r="J2126" s="216"/>
      <c r="K2126" s="216"/>
      <c r="L2126" s="222"/>
      <c r="M2126" s="223"/>
      <c r="N2126" s="224"/>
      <c r="O2126" s="224"/>
      <c r="P2126" s="224"/>
      <c r="Q2126" s="224"/>
      <c r="R2126" s="224"/>
      <c r="S2126" s="224"/>
      <c r="T2126" s="225"/>
      <c r="AT2126" s="226" t="s">
        <v>219</v>
      </c>
      <c r="AU2126" s="226" t="s">
        <v>80</v>
      </c>
      <c r="AV2126" s="12" t="s">
        <v>80</v>
      </c>
      <c r="AW2126" s="12" t="s">
        <v>35</v>
      </c>
      <c r="AX2126" s="12" t="s">
        <v>71</v>
      </c>
      <c r="AY2126" s="226" t="s">
        <v>210</v>
      </c>
    </row>
    <row r="2127" spans="2:51" s="12" customFormat="1" ht="13.5">
      <c r="B2127" s="215"/>
      <c r="C2127" s="216"/>
      <c r="D2127" s="217" t="s">
        <v>219</v>
      </c>
      <c r="E2127" s="218" t="s">
        <v>21</v>
      </c>
      <c r="F2127" s="219" t="s">
        <v>1467</v>
      </c>
      <c r="G2127" s="216"/>
      <c r="H2127" s="220">
        <v>120.41</v>
      </c>
      <c r="I2127" s="221"/>
      <c r="J2127" s="216"/>
      <c r="K2127" s="216"/>
      <c r="L2127" s="222"/>
      <c r="M2127" s="223"/>
      <c r="N2127" s="224"/>
      <c r="O2127" s="224"/>
      <c r="P2127" s="224"/>
      <c r="Q2127" s="224"/>
      <c r="R2127" s="224"/>
      <c r="S2127" s="224"/>
      <c r="T2127" s="225"/>
      <c r="AT2127" s="226" t="s">
        <v>219</v>
      </c>
      <c r="AU2127" s="226" t="s">
        <v>80</v>
      </c>
      <c r="AV2127" s="12" t="s">
        <v>80</v>
      </c>
      <c r="AW2127" s="12" t="s">
        <v>35</v>
      </c>
      <c r="AX2127" s="12" t="s">
        <v>71</v>
      </c>
      <c r="AY2127" s="226" t="s">
        <v>210</v>
      </c>
    </row>
    <row r="2128" spans="2:51" s="13" customFormat="1" ht="13.5">
      <c r="B2128" s="227"/>
      <c r="C2128" s="228"/>
      <c r="D2128" s="217" t="s">
        <v>219</v>
      </c>
      <c r="E2128" s="229" t="s">
        <v>21</v>
      </c>
      <c r="F2128" s="230" t="s">
        <v>240</v>
      </c>
      <c r="G2128" s="228"/>
      <c r="H2128" s="231">
        <v>208.393</v>
      </c>
      <c r="I2128" s="232"/>
      <c r="J2128" s="228"/>
      <c r="K2128" s="228"/>
      <c r="L2128" s="233"/>
      <c r="M2128" s="234"/>
      <c r="N2128" s="235"/>
      <c r="O2128" s="235"/>
      <c r="P2128" s="235"/>
      <c r="Q2128" s="235"/>
      <c r="R2128" s="235"/>
      <c r="S2128" s="235"/>
      <c r="T2128" s="236"/>
      <c r="AT2128" s="237" t="s">
        <v>219</v>
      </c>
      <c r="AU2128" s="237" t="s">
        <v>80</v>
      </c>
      <c r="AV2128" s="13" t="s">
        <v>217</v>
      </c>
      <c r="AW2128" s="13" t="s">
        <v>35</v>
      </c>
      <c r="AX2128" s="13" t="s">
        <v>78</v>
      </c>
      <c r="AY2128" s="237" t="s">
        <v>210</v>
      </c>
    </row>
    <row r="2129" spans="2:65" s="1" customFormat="1" ht="25.5" customHeight="1">
      <c r="B2129" s="41"/>
      <c r="C2129" s="203" t="s">
        <v>3847</v>
      </c>
      <c r="D2129" s="203" t="s">
        <v>212</v>
      </c>
      <c r="E2129" s="204" t="s">
        <v>3848</v>
      </c>
      <c r="F2129" s="205" t="s">
        <v>3849</v>
      </c>
      <c r="G2129" s="206" t="s">
        <v>345</v>
      </c>
      <c r="H2129" s="207">
        <v>55.95</v>
      </c>
      <c r="I2129" s="208"/>
      <c r="J2129" s="209">
        <f>ROUND(I2129*H2129,2)</f>
        <v>0</v>
      </c>
      <c r="K2129" s="205" t="s">
        <v>216</v>
      </c>
      <c r="L2129" s="61"/>
      <c r="M2129" s="210" t="s">
        <v>21</v>
      </c>
      <c r="N2129" s="211" t="s">
        <v>42</v>
      </c>
      <c r="O2129" s="42"/>
      <c r="P2129" s="212">
        <f>O2129*H2129</f>
        <v>0</v>
      </c>
      <c r="Q2129" s="212">
        <v>0.00149</v>
      </c>
      <c r="R2129" s="212">
        <f>Q2129*H2129</f>
        <v>0.08336550000000001</v>
      </c>
      <c r="S2129" s="212">
        <v>0</v>
      </c>
      <c r="T2129" s="213">
        <f>S2129*H2129</f>
        <v>0</v>
      </c>
      <c r="AR2129" s="25" t="s">
        <v>291</v>
      </c>
      <c r="AT2129" s="25" t="s">
        <v>212</v>
      </c>
      <c r="AU2129" s="25" t="s">
        <v>80</v>
      </c>
      <c r="AY2129" s="25" t="s">
        <v>210</v>
      </c>
      <c r="BE2129" s="214">
        <f>IF(N2129="základní",J2129,0)</f>
        <v>0</v>
      </c>
      <c r="BF2129" s="214">
        <f>IF(N2129="snížená",J2129,0)</f>
        <v>0</v>
      </c>
      <c r="BG2129" s="214">
        <f>IF(N2129="zákl. přenesená",J2129,0)</f>
        <v>0</v>
      </c>
      <c r="BH2129" s="214">
        <f>IF(N2129="sníž. přenesená",J2129,0)</f>
        <v>0</v>
      </c>
      <c r="BI2129" s="214">
        <f>IF(N2129="nulová",J2129,0)</f>
        <v>0</v>
      </c>
      <c r="BJ2129" s="25" t="s">
        <v>78</v>
      </c>
      <c r="BK2129" s="214">
        <f>ROUND(I2129*H2129,2)</f>
        <v>0</v>
      </c>
      <c r="BL2129" s="25" t="s">
        <v>291</v>
      </c>
      <c r="BM2129" s="25" t="s">
        <v>3850</v>
      </c>
    </row>
    <row r="2130" spans="2:65" s="1" customFormat="1" ht="16.5" customHeight="1">
      <c r="B2130" s="41"/>
      <c r="C2130" s="203" t="s">
        <v>3851</v>
      </c>
      <c r="D2130" s="203" t="s">
        <v>212</v>
      </c>
      <c r="E2130" s="204" t="s">
        <v>3852</v>
      </c>
      <c r="F2130" s="205" t="s">
        <v>3853</v>
      </c>
      <c r="G2130" s="206" t="s">
        <v>345</v>
      </c>
      <c r="H2130" s="207">
        <v>55.95</v>
      </c>
      <c r="I2130" s="208"/>
      <c r="J2130" s="209">
        <f>ROUND(I2130*H2130,2)</f>
        <v>0</v>
      </c>
      <c r="K2130" s="205" t="s">
        <v>216</v>
      </c>
      <c r="L2130" s="61"/>
      <c r="M2130" s="210" t="s">
        <v>21</v>
      </c>
      <c r="N2130" s="211" t="s">
        <v>42</v>
      </c>
      <c r="O2130" s="42"/>
      <c r="P2130" s="212">
        <f>O2130*H2130</f>
        <v>0</v>
      </c>
      <c r="Q2130" s="212">
        <v>0.00086</v>
      </c>
      <c r="R2130" s="212">
        <f>Q2130*H2130</f>
        <v>0.048117</v>
      </c>
      <c r="S2130" s="212">
        <v>0</v>
      </c>
      <c r="T2130" s="213">
        <f>S2130*H2130</f>
        <v>0</v>
      </c>
      <c r="AR2130" s="25" t="s">
        <v>291</v>
      </c>
      <c r="AT2130" s="25" t="s">
        <v>212</v>
      </c>
      <c r="AU2130" s="25" t="s">
        <v>80</v>
      </c>
      <c r="AY2130" s="25" t="s">
        <v>210</v>
      </c>
      <c r="BE2130" s="214">
        <f>IF(N2130="základní",J2130,0)</f>
        <v>0</v>
      </c>
      <c r="BF2130" s="214">
        <f>IF(N2130="snížená",J2130,0)</f>
        <v>0</v>
      </c>
      <c r="BG2130" s="214">
        <f>IF(N2130="zákl. přenesená",J2130,0)</f>
        <v>0</v>
      </c>
      <c r="BH2130" s="214">
        <f>IF(N2130="sníž. přenesená",J2130,0)</f>
        <v>0</v>
      </c>
      <c r="BI2130" s="214">
        <f>IF(N2130="nulová",J2130,0)</f>
        <v>0</v>
      </c>
      <c r="BJ2130" s="25" t="s">
        <v>78</v>
      </c>
      <c r="BK2130" s="214">
        <f>ROUND(I2130*H2130,2)</f>
        <v>0</v>
      </c>
      <c r="BL2130" s="25" t="s">
        <v>291</v>
      </c>
      <c r="BM2130" s="25" t="s">
        <v>3854</v>
      </c>
    </row>
    <row r="2131" spans="2:65" s="1" customFormat="1" ht="16.5" customHeight="1">
      <c r="B2131" s="41"/>
      <c r="C2131" s="203" t="s">
        <v>3855</v>
      </c>
      <c r="D2131" s="203" t="s">
        <v>212</v>
      </c>
      <c r="E2131" s="204" t="s">
        <v>3856</v>
      </c>
      <c r="F2131" s="205" t="s">
        <v>3857</v>
      </c>
      <c r="G2131" s="206" t="s">
        <v>226</v>
      </c>
      <c r="H2131" s="207">
        <v>481</v>
      </c>
      <c r="I2131" s="208"/>
      <c r="J2131" s="209">
        <f>ROUND(I2131*H2131,2)</f>
        <v>0</v>
      </c>
      <c r="K2131" s="205" t="s">
        <v>216</v>
      </c>
      <c r="L2131" s="61"/>
      <c r="M2131" s="210" t="s">
        <v>21</v>
      </c>
      <c r="N2131" s="211" t="s">
        <v>42</v>
      </c>
      <c r="O2131" s="42"/>
      <c r="P2131" s="212">
        <f>O2131*H2131</f>
        <v>0</v>
      </c>
      <c r="Q2131" s="212">
        <v>0</v>
      </c>
      <c r="R2131" s="212">
        <f>Q2131*H2131</f>
        <v>0</v>
      </c>
      <c r="S2131" s="212">
        <v>0.003</v>
      </c>
      <c r="T2131" s="213">
        <f>S2131*H2131</f>
        <v>1.443</v>
      </c>
      <c r="AR2131" s="25" t="s">
        <v>291</v>
      </c>
      <c r="AT2131" s="25" t="s">
        <v>212</v>
      </c>
      <c r="AU2131" s="25" t="s">
        <v>80</v>
      </c>
      <c r="AY2131" s="25" t="s">
        <v>210</v>
      </c>
      <c r="BE2131" s="214">
        <f>IF(N2131="základní",J2131,0)</f>
        <v>0</v>
      </c>
      <c r="BF2131" s="214">
        <f>IF(N2131="snížená",J2131,0)</f>
        <v>0</v>
      </c>
      <c r="BG2131" s="214">
        <f>IF(N2131="zákl. přenesená",J2131,0)</f>
        <v>0</v>
      </c>
      <c r="BH2131" s="214">
        <f>IF(N2131="sníž. přenesená",J2131,0)</f>
        <v>0</v>
      </c>
      <c r="BI2131" s="214">
        <f>IF(N2131="nulová",J2131,0)</f>
        <v>0</v>
      </c>
      <c r="BJ2131" s="25" t="s">
        <v>78</v>
      </c>
      <c r="BK2131" s="214">
        <f>ROUND(I2131*H2131,2)</f>
        <v>0</v>
      </c>
      <c r="BL2131" s="25" t="s">
        <v>291</v>
      </c>
      <c r="BM2131" s="25" t="s">
        <v>3858</v>
      </c>
    </row>
    <row r="2132" spans="2:51" s="12" customFormat="1" ht="13.5">
      <c r="B2132" s="215"/>
      <c r="C2132" s="216"/>
      <c r="D2132" s="217" t="s">
        <v>219</v>
      </c>
      <c r="E2132" s="218" t="s">
        <v>21</v>
      </c>
      <c r="F2132" s="219" t="s">
        <v>3791</v>
      </c>
      <c r="G2132" s="216"/>
      <c r="H2132" s="220">
        <v>62.74</v>
      </c>
      <c r="I2132" s="221"/>
      <c r="J2132" s="216"/>
      <c r="K2132" s="216"/>
      <c r="L2132" s="222"/>
      <c r="M2132" s="223"/>
      <c r="N2132" s="224"/>
      <c r="O2132" s="224"/>
      <c r="P2132" s="224"/>
      <c r="Q2132" s="224"/>
      <c r="R2132" s="224"/>
      <c r="S2132" s="224"/>
      <c r="T2132" s="225"/>
      <c r="AT2132" s="226" t="s">
        <v>219</v>
      </c>
      <c r="AU2132" s="226" t="s">
        <v>80</v>
      </c>
      <c r="AV2132" s="12" t="s">
        <v>80</v>
      </c>
      <c r="AW2132" s="12" t="s">
        <v>35</v>
      </c>
      <c r="AX2132" s="12" t="s">
        <v>71</v>
      </c>
      <c r="AY2132" s="226" t="s">
        <v>210</v>
      </c>
    </row>
    <row r="2133" spans="2:51" s="12" customFormat="1" ht="13.5">
      <c r="B2133" s="215"/>
      <c r="C2133" s="216"/>
      <c r="D2133" s="217" t="s">
        <v>219</v>
      </c>
      <c r="E2133" s="218" t="s">
        <v>21</v>
      </c>
      <c r="F2133" s="219" t="s">
        <v>3792</v>
      </c>
      <c r="G2133" s="216"/>
      <c r="H2133" s="220">
        <v>139.41</v>
      </c>
      <c r="I2133" s="221"/>
      <c r="J2133" s="216"/>
      <c r="K2133" s="216"/>
      <c r="L2133" s="222"/>
      <c r="M2133" s="223"/>
      <c r="N2133" s="224"/>
      <c r="O2133" s="224"/>
      <c r="P2133" s="224"/>
      <c r="Q2133" s="224"/>
      <c r="R2133" s="224"/>
      <c r="S2133" s="224"/>
      <c r="T2133" s="225"/>
      <c r="AT2133" s="226" t="s">
        <v>219</v>
      </c>
      <c r="AU2133" s="226" t="s">
        <v>80</v>
      </c>
      <c r="AV2133" s="12" t="s">
        <v>80</v>
      </c>
      <c r="AW2133" s="12" t="s">
        <v>35</v>
      </c>
      <c r="AX2133" s="12" t="s">
        <v>71</v>
      </c>
      <c r="AY2133" s="226" t="s">
        <v>210</v>
      </c>
    </row>
    <row r="2134" spans="2:51" s="12" customFormat="1" ht="13.5">
      <c r="B2134" s="215"/>
      <c r="C2134" s="216"/>
      <c r="D2134" s="217" t="s">
        <v>219</v>
      </c>
      <c r="E2134" s="218" t="s">
        <v>21</v>
      </c>
      <c r="F2134" s="219" t="s">
        <v>3793</v>
      </c>
      <c r="G2134" s="216"/>
      <c r="H2134" s="220">
        <v>143.58</v>
      </c>
      <c r="I2134" s="221"/>
      <c r="J2134" s="216"/>
      <c r="K2134" s="216"/>
      <c r="L2134" s="222"/>
      <c r="M2134" s="223"/>
      <c r="N2134" s="224"/>
      <c r="O2134" s="224"/>
      <c r="P2134" s="224"/>
      <c r="Q2134" s="224"/>
      <c r="R2134" s="224"/>
      <c r="S2134" s="224"/>
      <c r="T2134" s="225"/>
      <c r="AT2134" s="226" t="s">
        <v>219</v>
      </c>
      <c r="AU2134" s="226" t="s">
        <v>80</v>
      </c>
      <c r="AV2134" s="12" t="s">
        <v>80</v>
      </c>
      <c r="AW2134" s="12" t="s">
        <v>35</v>
      </c>
      <c r="AX2134" s="12" t="s">
        <v>71</v>
      </c>
      <c r="AY2134" s="226" t="s">
        <v>210</v>
      </c>
    </row>
    <row r="2135" spans="2:51" s="12" customFormat="1" ht="13.5">
      <c r="B2135" s="215"/>
      <c r="C2135" s="216"/>
      <c r="D2135" s="217" t="s">
        <v>219</v>
      </c>
      <c r="E2135" s="218" t="s">
        <v>21</v>
      </c>
      <c r="F2135" s="219" t="s">
        <v>3859</v>
      </c>
      <c r="G2135" s="216"/>
      <c r="H2135" s="220">
        <v>135.27</v>
      </c>
      <c r="I2135" s="221"/>
      <c r="J2135" s="216"/>
      <c r="K2135" s="216"/>
      <c r="L2135" s="222"/>
      <c r="M2135" s="223"/>
      <c r="N2135" s="224"/>
      <c r="O2135" s="224"/>
      <c r="P2135" s="224"/>
      <c r="Q2135" s="224"/>
      <c r="R2135" s="224"/>
      <c r="S2135" s="224"/>
      <c r="T2135" s="225"/>
      <c r="AT2135" s="226" t="s">
        <v>219</v>
      </c>
      <c r="AU2135" s="226" t="s">
        <v>80</v>
      </c>
      <c r="AV2135" s="12" t="s">
        <v>80</v>
      </c>
      <c r="AW2135" s="12" t="s">
        <v>35</v>
      </c>
      <c r="AX2135" s="12" t="s">
        <v>71</v>
      </c>
      <c r="AY2135" s="226" t="s">
        <v>210</v>
      </c>
    </row>
    <row r="2136" spans="2:51" s="13" customFormat="1" ht="13.5">
      <c r="B2136" s="227"/>
      <c r="C2136" s="228"/>
      <c r="D2136" s="217" t="s">
        <v>219</v>
      </c>
      <c r="E2136" s="229" t="s">
        <v>21</v>
      </c>
      <c r="F2136" s="230" t="s">
        <v>240</v>
      </c>
      <c r="G2136" s="228"/>
      <c r="H2136" s="231">
        <v>481</v>
      </c>
      <c r="I2136" s="232"/>
      <c r="J2136" s="228"/>
      <c r="K2136" s="228"/>
      <c r="L2136" s="233"/>
      <c r="M2136" s="234"/>
      <c r="N2136" s="235"/>
      <c r="O2136" s="235"/>
      <c r="P2136" s="235"/>
      <c r="Q2136" s="235"/>
      <c r="R2136" s="235"/>
      <c r="S2136" s="235"/>
      <c r="T2136" s="236"/>
      <c r="AT2136" s="237" t="s">
        <v>219</v>
      </c>
      <c r="AU2136" s="237" t="s">
        <v>80</v>
      </c>
      <c r="AV2136" s="13" t="s">
        <v>217</v>
      </c>
      <c r="AW2136" s="13" t="s">
        <v>35</v>
      </c>
      <c r="AX2136" s="13" t="s">
        <v>78</v>
      </c>
      <c r="AY2136" s="237" t="s">
        <v>210</v>
      </c>
    </row>
    <row r="2137" spans="2:65" s="1" customFormat="1" ht="16.5" customHeight="1">
      <c r="B2137" s="41"/>
      <c r="C2137" s="203" t="s">
        <v>3860</v>
      </c>
      <c r="D2137" s="203" t="s">
        <v>212</v>
      </c>
      <c r="E2137" s="204" t="s">
        <v>3861</v>
      </c>
      <c r="F2137" s="205" t="s">
        <v>3862</v>
      </c>
      <c r="G2137" s="206" t="s">
        <v>226</v>
      </c>
      <c r="H2137" s="207">
        <v>152.08</v>
      </c>
      <c r="I2137" s="208"/>
      <c r="J2137" s="209">
        <f>ROUND(I2137*H2137,2)</f>
        <v>0</v>
      </c>
      <c r="K2137" s="205" t="s">
        <v>216</v>
      </c>
      <c r="L2137" s="61"/>
      <c r="M2137" s="210" t="s">
        <v>21</v>
      </c>
      <c r="N2137" s="211" t="s">
        <v>42</v>
      </c>
      <c r="O2137" s="42"/>
      <c r="P2137" s="212">
        <f>O2137*H2137</f>
        <v>0</v>
      </c>
      <c r="Q2137" s="212">
        <v>0.0005</v>
      </c>
      <c r="R2137" s="212">
        <f>Q2137*H2137</f>
        <v>0.07604000000000001</v>
      </c>
      <c r="S2137" s="212">
        <v>0</v>
      </c>
      <c r="T2137" s="213">
        <f>S2137*H2137</f>
        <v>0</v>
      </c>
      <c r="AR2137" s="25" t="s">
        <v>291</v>
      </c>
      <c r="AT2137" s="25" t="s">
        <v>212</v>
      </c>
      <c r="AU2137" s="25" t="s">
        <v>80</v>
      </c>
      <c r="AY2137" s="25" t="s">
        <v>210</v>
      </c>
      <c r="BE2137" s="214">
        <f>IF(N2137="základní",J2137,0)</f>
        <v>0</v>
      </c>
      <c r="BF2137" s="214">
        <f>IF(N2137="snížená",J2137,0)</f>
        <v>0</v>
      </c>
      <c r="BG2137" s="214">
        <f>IF(N2137="zákl. přenesená",J2137,0)</f>
        <v>0</v>
      </c>
      <c r="BH2137" s="214">
        <f>IF(N2137="sníž. přenesená",J2137,0)</f>
        <v>0</v>
      </c>
      <c r="BI2137" s="214">
        <f>IF(N2137="nulová",J2137,0)</f>
        <v>0</v>
      </c>
      <c r="BJ2137" s="25" t="s">
        <v>78</v>
      </c>
      <c r="BK2137" s="214">
        <f>ROUND(I2137*H2137,2)</f>
        <v>0</v>
      </c>
      <c r="BL2137" s="25" t="s">
        <v>291</v>
      </c>
      <c r="BM2137" s="25" t="s">
        <v>3863</v>
      </c>
    </row>
    <row r="2138" spans="2:51" s="12" customFormat="1" ht="13.5">
      <c r="B2138" s="215"/>
      <c r="C2138" s="216"/>
      <c r="D2138" s="217" t="s">
        <v>219</v>
      </c>
      <c r="E2138" s="218" t="s">
        <v>21</v>
      </c>
      <c r="F2138" s="219" t="s">
        <v>3864</v>
      </c>
      <c r="G2138" s="216"/>
      <c r="H2138" s="220">
        <v>143.68</v>
      </c>
      <c r="I2138" s="221"/>
      <c r="J2138" s="216"/>
      <c r="K2138" s="216"/>
      <c r="L2138" s="222"/>
      <c r="M2138" s="223"/>
      <c r="N2138" s="224"/>
      <c r="O2138" s="224"/>
      <c r="P2138" s="224"/>
      <c r="Q2138" s="224"/>
      <c r="R2138" s="224"/>
      <c r="S2138" s="224"/>
      <c r="T2138" s="225"/>
      <c r="AT2138" s="226" t="s">
        <v>219</v>
      </c>
      <c r="AU2138" s="226" t="s">
        <v>80</v>
      </c>
      <c r="AV2138" s="12" t="s">
        <v>80</v>
      </c>
      <c r="AW2138" s="12" t="s">
        <v>35</v>
      </c>
      <c r="AX2138" s="12" t="s">
        <v>71</v>
      </c>
      <c r="AY2138" s="226" t="s">
        <v>210</v>
      </c>
    </row>
    <row r="2139" spans="2:51" s="12" customFormat="1" ht="13.5">
      <c r="B2139" s="215"/>
      <c r="C2139" s="216"/>
      <c r="D2139" s="217" t="s">
        <v>219</v>
      </c>
      <c r="E2139" s="218" t="s">
        <v>21</v>
      </c>
      <c r="F2139" s="219" t="s">
        <v>3865</v>
      </c>
      <c r="G2139" s="216"/>
      <c r="H2139" s="220">
        <v>3.4</v>
      </c>
      <c r="I2139" s="221"/>
      <c r="J2139" s="216"/>
      <c r="K2139" s="216"/>
      <c r="L2139" s="222"/>
      <c r="M2139" s="223"/>
      <c r="N2139" s="224"/>
      <c r="O2139" s="224"/>
      <c r="P2139" s="224"/>
      <c r="Q2139" s="224"/>
      <c r="R2139" s="224"/>
      <c r="S2139" s="224"/>
      <c r="T2139" s="225"/>
      <c r="AT2139" s="226" t="s">
        <v>219</v>
      </c>
      <c r="AU2139" s="226" t="s">
        <v>80</v>
      </c>
      <c r="AV2139" s="12" t="s">
        <v>80</v>
      </c>
      <c r="AW2139" s="12" t="s">
        <v>35</v>
      </c>
      <c r="AX2139" s="12" t="s">
        <v>71</v>
      </c>
      <c r="AY2139" s="226" t="s">
        <v>210</v>
      </c>
    </row>
    <row r="2140" spans="2:51" s="12" customFormat="1" ht="13.5">
      <c r="B2140" s="215"/>
      <c r="C2140" s="216"/>
      <c r="D2140" s="217" t="s">
        <v>219</v>
      </c>
      <c r="E2140" s="218" t="s">
        <v>21</v>
      </c>
      <c r="F2140" s="219" t="s">
        <v>3866</v>
      </c>
      <c r="G2140" s="216"/>
      <c r="H2140" s="220">
        <v>5</v>
      </c>
      <c r="I2140" s="221"/>
      <c r="J2140" s="216"/>
      <c r="K2140" s="216"/>
      <c r="L2140" s="222"/>
      <c r="M2140" s="223"/>
      <c r="N2140" s="224"/>
      <c r="O2140" s="224"/>
      <c r="P2140" s="224"/>
      <c r="Q2140" s="224"/>
      <c r="R2140" s="224"/>
      <c r="S2140" s="224"/>
      <c r="T2140" s="225"/>
      <c r="AT2140" s="226" t="s">
        <v>219</v>
      </c>
      <c r="AU2140" s="226" t="s">
        <v>80</v>
      </c>
      <c r="AV2140" s="12" t="s">
        <v>80</v>
      </c>
      <c r="AW2140" s="12" t="s">
        <v>35</v>
      </c>
      <c r="AX2140" s="12" t="s">
        <v>71</v>
      </c>
      <c r="AY2140" s="226" t="s">
        <v>210</v>
      </c>
    </row>
    <row r="2141" spans="2:51" s="13" customFormat="1" ht="13.5">
      <c r="B2141" s="227"/>
      <c r="C2141" s="228"/>
      <c r="D2141" s="217" t="s">
        <v>219</v>
      </c>
      <c r="E2141" s="229" t="s">
        <v>21</v>
      </c>
      <c r="F2141" s="230" t="s">
        <v>240</v>
      </c>
      <c r="G2141" s="228"/>
      <c r="H2141" s="231">
        <v>152.08</v>
      </c>
      <c r="I2141" s="232"/>
      <c r="J2141" s="228"/>
      <c r="K2141" s="228"/>
      <c r="L2141" s="233"/>
      <c r="M2141" s="234"/>
      <c r="N2141" s="235"/>
      <c r="O2141" s="235"/>
      <c r="P2141" s="235"/>
      <c r="Q2141" s="235"/>
      <c r="R2141" s="235"/>
      <c r="S2141" s="235"/>
      <c r="T2141" s="236"/>
      <c r="AT2141" s="237" t="s">
        <v>219</v>
      </c>
      <c r="AU2141" s="237" t="s">
        <v>80</v>
      </c>
      <c r="AV2141" s="13" t="s">
        <v>217</v>
      </c>
      <c r="AW2141" s="13" t="s">
        <v>35</v>
      </c>
      <c r="AX2141" s="13" t="s">
        <v>78</v>
      </c>
      <c r="AY2141" s="237" t="s">
        <v>210</v>
      </c>
    </row>
    <row r="2142" spans="2:65" s="1" customFormat="1" ht="16.5" customHeight="1">
      <c r="B2142" s="41"/>
      <c r="C2142" s="238" t="s">
        <v>3867</v>
      </c>
      <c r="D2142" s="238" t="s">
        <v>302</v>
      </c>
      <c r="E2142" s="239" t="s">
        <v>3868</v>
      </c>
      <c r="F2142" s="240" t="s">
        <v>3869</v>
      </c>
      <c r="G2142" s="241" t="s">
        <v>226</v>
      </c>
      <c r="H2142" s="242">
        <v>143.68</v>
      </c>
      <c r="I2142" s="243"/>
      <c r="J2142" s="244">
        <f>ROUND(I2142*H2142,2)</f>
        <v>0</v>
      </c>
      <c r="K2142" s="240" t="s">
        <v>216</v>
      </c>
      <c r="L2142" s="245"/>
      <c r="M2142" s="246" t="s">
        <v>21</v>
      </c>
      <c r="N2142" s="247" t="s">
        <v>42</v>
      </c>
      <c r="O2142" s="42"/>
      <c r="P2142" s="212">
        <f>O2142*H2142</f>
        <v>0</v>
      </c>
      <c r="Q2142" s="212">
        <v>0.00235</v>
      </c>
      <c r="R2142" s="212">
        <f>Q2142*H2142</f>
        <v>0.337648</v>
      </c>
      <c r="S2142" s="212">
        <v>0</v>
      </c>
      <c r="T2142" s="213">
        <f>S2142*H2142</f>
        <v>0</v>
      </c>
      <c r="AR2142" s="25" t="s">
        <v>372</v>
      </c>
      <c r="AT2142" s="25" t="s">
        <v>302</v>
      </c>
      <c r="AU2142" s="25" t="s">
        <v>80</v>
      </c>
      <c r="AY2142" s="25" t="s">
        <v>210</v>
      </c>
      <c r="BE2142" s="214">
        <f>IF(N2142="základní",J2142,0)</f>
        <v>0</v>
      </c>
      <c r="BF2142" s="214">
        <f>IF(N2142="snížená",J2142,0)</f>
        <v>0</v>
      </c>
      <c r="BG2142" s="214">
        <f>IF(N2142="zákl. přenesená",J2142,0)</f>
        <v>0</v>
      </c>
      <c r="BH2142" s="214">
        <f>IF(N2142="sníž. přenesená",J2142,0)</f>
        <v>0</v>
      </c>
      <c r="BI2142" s="214">
        <f>IF(N2142="nulová",J2142,0)</f>
        <v>0</v>
      </c>
      <c r="BJ2142" s="25" t="s">
        <v>78</v>
      </c>
      <c r="BK2142" s="214">
        <f>ROUND(I2142*H2142,2)</f>
        <v>0</v>
      </c>
      <c r="BL2142" s="25" t="s">
        <v>291</v>
      </c>
      <c r="BM2142" s="25" t="s">
        <v>3870</v>
      </c>
    </row>
    <row r="2143" spans="2:51" s="12" customFormat="1" ht="13.5">
      <c r="B2143" s="215"/>
      <c r="C2143" s="216"/>
      <c r="D2143" s="217" t="s">
        <v>219</v>
      </c>
      <c r="E2143" s="218" t="s">
        <v>21</v>
      </c>
      <c r="F2143" s="219" t="s">
        <v>3864</v>
      </c>
      <c r="G2143" s="216"/>
      <c r="H2143" s="220">
        <v>143.68</v>
      </c>
      <c r="I2143" s="221"/>
      <c r="J2143" s="216"/>
      <c r="K2143" s="216"/>
      <c r="L2143" s="222"/>
      <c r="M2143" s="223"/>
      <c r="N2143" s="224"/>
      <c r="O2143" s="224"/>
      <c r="P2143" s="224"/>
      <c r="Q2143" s="224"/>
      <c r="R2143" s="224"/>
      <c r="S2143" s="224"/>
      <c r="T2143" s="225"/>
      <c r="AT2143" s="226" t="s">
        <v>219</v>
      </c>
      <c r="AU2143" s="226" t="s">
        <v>80</v>
      </c>
      <c r="AV2143" s="12" t="s">
        <v>80</v>
      </c>
      <c r="AW2143" s="12" t="s">
        <v>35</v>
      </c>
      <c r="AX2143" s="12" t="s">
        <v>78</v>
      </c>
      <c r="AY2143" s="226" t="s">
        <v>210</v>
      </c>
    </row>
    <row r="2144" spans="2:65" s="1" customFormat="1" ht="25.5" customHeight="1">
      <c r="B2144" s="41"/>
      <c r="C2144" s="238" t="s">
        <v>3871</v>
      </c>
      <c r="D2144" s="238" t="s">
        <v>302</v>
      </c>
      <c r="E2144" s="239" t="s">
        <v>3872</v>
      </c>
      <c r="F2144" s="240" t="s">
        <v>3873</v>
      </c>
      <c r="G2144" s="241" t="s">
        <v>226</v>
      </c>
      <c r="H2144" s="242">
        <v>9.24</v>
      </c>
      <c r="I2144" s="243"/>
      <c r="J2144" s="244">
        <f>ROUND(I2144*H2144,2)</f>
        <v>0</v>
      </c>
      <c r="K2144" s="240" t="s">
        <v>216</v>
      </c>
      <c r="L2144" s="245"/>
      <c r="M2144" s="246" t="s">
        <v>21</v>
      </c>
      <c r="N2144" s="247" t="s">
        <v>42</v>
      </c>
      <c r="O2144" s="42"/>
      <c r="P2144" s="212">
        <f>O2144*H2144</f>
        <v>0</v>
      </c>
      <c r="Q2144" s="212">
        <v>0.0034</v>
      </c>
      <c r="R2144" s="212">
        <f>Q2144*H2144</f>
        <v>0.031416</v>
      </c>
      <c r="S2144" s="212">
        <v>0</v>
      </c>
      <c r="T2144" s="213">
        <f>S2144*H2144</f>
        <v>0</v>
      </c>
      <c r="AR2144" s="25" t="s">
        <v>372</v>
      </c>
      <c r="AT2144" s="25" t="s">
        <v>302</v>
      </c>
      <c r="AU2144" s="25" t="s">
        <v>80</v>
      </c>
      <c r="AY2144" s="25" t="s">
        <v>210</v>
      </c>
      <c r="BE2144" s="214">
        <f>IF(N2144="základní",J2144,0)</f>
        <v>0</v>
      </c>
      <c r="BF2144" s="214">
        <f>IF(N2144="snížená",J2144,0)</f>
        <v>0</v>
      </c>
      <c r="BG2144" s="214">
        <f>IF(N2144="zákl. přenesená",J2144,0)</f>
        <v>0</v>
      </c>
      <c r="BH2144" s="214">
        <f>IF(N2144="sníž. přenesená",J2144,0)</f>
        <v>0</v>
      </c>
      <c r="BI2144" s="214">
        <f>IF(N2144="nulová",J2144,0)</f>
        <v>0</v>
      </c>
      <c r="BJ2144" s="25" t="s">
        <v>78</v>
      </c>
      <c r="BK2144" s="214">
        <f>ROUND(I2144*H2144,2)</f>
        <v>0</v>
      </c>
      <c r="BL2144" s="25" t="s">
        <v>291</v>
      </c>
      <c r="BM2144" s="25" t="s">
        <v>3874</v>
      </c>
    </row>
    <row r="2145" spans="2:51" s="12" customFormat="1" ht="13.5">
      <c r="B2145" s="215"/>
      <c r="C2145" s="216"/>
      <c r="D2145" s="217" t="s">
        <v>219</v>
      </c>
      <c r="E2145" s="218" t="s">
        <v>21</v>
      </c>
      <c r="F2145" s="219" t="s">
        <v>3865</v>
      </c>
      <c r="G2145" s="216"/>
      <c r="H2145" s="220">
        <v>3.4</v>
      </c>
      <c r="I2145" s="221"/>
      <c r="J2145" s="216"/>
      <c r="K2145" s="216"/>
      <c r="L2145" s="222"/>
      <c r="M2145" s="223"/>
      <c r="N2145" s="224"/>
      <c r="O2145" s="224"/>
      <c r="P2145" s="224"/>
      <c r="Q2145" s="224"/>
      <c r="R2145" s="224"/>
      <c r="S2145" s="224"/>
      <c r="T2145" s="225"/>
      <c r="AT2145" s="226" t="s">
        <v>219</v>
      </c>
      <c r="AU2145" s="226" t="s">
        <v>80</v>
      </c>
      <c r="AV2145" s="12" t="s">
        <v>80</v>
      </c>
      <c r="AW2145" s="12" t="s">
        <v>35</v>
      </c>
      <c r="AX2145" s="12" t="s">
        <v>71</v>
      </c>
      <c r="AY2145" s="226" t="s">
        <v>210</v>
      </c>
    </row>
    <row r="2146" spans="2:51" s="12" customFormat="1" ht="13.5">
      <c r="B2146" s="215"/>
      <c r="C2146" s="216"/>
      <c r="D2146" s="217" t="s">
        <v>219</v>
      </c>
      <c r="E2146" s="218" t="s">
        <v>21</v>
      </c>
      <c r="F2146" s="219" t="s">
        <v>3866</v>
      </c>
      <c r="G2146" s="216"/>
      <c r="H2146" s="220">
        <v>5</v>
      </c>
      <c r="I2146" s="221"/>
      <c r="J2146" s="216"/>
      <c r="K2146" s="216"/>
      <c r="L2146" s="222"/>
      <c r="M2146" s="223"/>
      <c r="N2146" s="224"/>
      <c r="O2146" s="224"/>
      <c r="P2146" s="224"/>
      <c r="Q2146" s="224"/>
      <c r="R2146" s="224"/>
      <c r="S2146" s="224"/>
      <c r="T2146" s="225"/>
      <c r="AT2146" s="226" t="s">
        <v>219</v>
      </c>
      <c r="AU2146" s="226" t="s">
        <v>80</v>
      </c>
      <c r="AV2146" s="12" t="s">
        <v>80</v>
      </c>
      <c r="AW2146" s="12" t="s">
        <v>35</v>
      </c>
      <c r="AX2146" s="12" t="s">
        <v>71</v>
      </c>
      <c r="AY2146" s="226" t="s">
        <v>210</v>
      </c>
    </row>
    <row r="2147" spans="2:51" s="13" customFormat="1" ht="13.5">
      <c r="B2147" s="227"/>
      <c r="C2147" s="228"/>
      <c r="D2147" s="217" t="s">
        <v>219</v>
      </c>
      <c r="E2147" s="229" t="s">
        <v>21</v>
      </c>
      <c r="F2147" s="230" t="s">
        <v>240</v>
      </c>
      <c r="G2147" s="228"/>
      <c r="H2147" s="231">
        <v>8.4</v>
      </c>
      <c r="I2147" s="232"/>
      <c r="J2147" s="228"/>
      <c r="K2147" s="228"/>
      <c r="L2147" s="233"/>
      <c r="M2147" s="234"/>
      <c r="N2147" s="235"/>
      <c r="O2147" s="235"/>
      <c r="P2147" s="235"/>
      <c r="Q2147" s="235"/>
      <c r="R2147" s="235"/>
      <c r="S2147" s="235"/>
      <c r="T2147" s="236"/>
      <c r="AT2147" s="237" t="s">
        <v>219</v>
      </c>
      <c r="AU2147" s="237" t="s">
        <v>80</v>
      </c>
      <c r="AV2147" s="13" t="s">
        <v>217</v>
      </c>
      <c r="AW2147" s="13" t="s">
        <v>35</v>
      </c>
      <c r="AX2147" s="13" t="s">
        <v>78</v>
      </c>
      <c r="AY2147" s="237" t="s">
        <v>210</v>
      </c>
    </row>
    <row r="2148" spans="2:51" s="12" customFormat="1" ht="13.5">
      <c r="B2148" s="215"/>
      <c r="C2148" s="216"/>
      <c r="D2148" s="217" t="s">
        <v>219</v>
      </c>
      <c r="E2148" s="216"/>
      <c r="F2148" s="219" t="s">
        <v>3875</v>
      </c>
      <c r="G2148" s="216"/>
      <c r="H2148" s="220">
        <v>9.24</v>
      </c>
      <c r="I2148" s="221"/>
      <c r="J2148" s="216"/>
      <c r="K2148" s="216"/>
      <c r="L2148" s="222"/>
      <c r="M2148" s="223"/>
      <c r="N2148" s="224"/>
      <c r="O2148" s="224"/>
      <c r="P2148" s="224"/>
      <c r="Q2148" s="224"/>
      <c r="R2148" s="224"/>
      <c r="S2148" s="224"/>
      <c r="T2148" s="225"/>
      <c r="AT2148" s="226" t="s">
        <v>219</v>
      </c>
      <c r="AU2148" s="226" t="s">
        <v>80</v>
      </c>
      <c r="AV2148" s="12" t="s">
        <v>80</v>
      </c>
      <c r="AW2148" s="12" t="s">
        <v>6</v>
      </c>
      <c r="AX2148" s="12" t="s">
        <v>78</v>
      </c>
      <c r="AY2148" s="226" t="s">
        <v>210</v>
      </c>
    </row>
    <row r="2149" spans="2:65" s="1" customFormat="1" ht="16.5" customHeight="1">
      <c r="B2149" s="41"/>
      <c r="C2149" s="203" t="s">
        <v>2030</v>
      </c>
      <c r="D2149" s="203" t="s">
        <v>212</v>
      </c>
      <c r="E2149" s="204" t="s">
        <v>3876</v>
      </c>
      <c r="F2149" s="205" t="s">
        <v>3877</v>
      </c>
      <c r="G2149" s="206" t="s">
        <v>226</v>
      </c>
      <c r="H2149" s="207">
        <v>282.87</v>
      </c>
      <c r="I2149" s="208"/>
      <c r="J2149" s="209">
        <f>ROUND(I2149*H2149,2)</f>
        <v>0</v>
      </c>
      <c r="K2149" s="205" t="s">
        <v>216</v>
      </c>
      <c r="L2149" s="61"/>
      <c r="M2149" s="210" t="s">
        <v>21</v>
      </c>
      <c r="N2149" s="211" t="s">
        <v>42</v>
      </c>
      <c r="O2149" s="42"/>
      <c r="P2149" s="212">
        <f>O2149*H2149</f>
        <v>0</v>
      </c>
      <c r="Q2149" s="212">
        <v>0.0003</v>
      </c>
      <c r="R2149" s="212">
        <f>Q2149*H2149</f>
        <v>0.08486099999999999</v>
      </c>
      <c r="S2149" s="212">
        <v>0</v>
      </c>
      <c r="T2149" s="213">
        <f>S2149*H2149</f>
        <v>0</v>
      </c>
      <c r="AR2149" s="25" t="s">
        <v>291</v>
      </c>
      <c r="AT2149" s="25" t="s">
        <v>212</v>
      </c>
      <c r="AU2149" s="25" t="s">
        <v>80</v>
      </c>
      <c r="AY2149" s="25" t="s">
        <v>210</v>
      </c>
      <c r="BE2149" s="214">
        <f>IF(N2149="základní",J2149,0)</f>
        <v>0</v>
      </c>
      <c r="BF2149" s="214">
        <f>IF(N2149="snížená",J2149,0)</f>
        <v>0</v>
      </c>
      <c r="BG2149" s="214">
        <f>IF(N2149="zákl. přenesená",J2149,0)</f>
        <v>0</v>
      </c>
      <c r="BH2149" s="214">
        <f>IF(N2149="sníž. přenesená",J2149,0)</f>
        <v>0</v>
      </c>
      <c r="BI2149" s="214">
        <f>IF(N2149="nulová",J2149,0)</f>
        <v>0</v>
      </c>
      <c r="BJ2149" s="25" t="s">
        <v>78</v>
      </c>
      <c r="BK2149" s="214">
        <f>ROUND(I2149*H2149,2)</f>
        <v>0</v>
      </c>
      <c r="BL2149" s="25" t="s">
        <v>291</v>
      </c>
      <c r="BM2149" s="25" t="s">
        <v>3878</v>
      </c>
    </row>
    <row r="2150" spans="2:51" s="12" customFormat="1" ht="13.5">
      <c r="B2150" s="215"/>
      <c r="C2150" s="216"/>
      <c r="D2150" s="217" t="s">
        <v>219</v>
      </c>
      <c r="E2150" s="218" t="s">
        <v>21</v>
      </c>
      <c r="F2150" s="219" t="s">
        <v>3879</v>
      </c>
      <c r="G2150" s="216"/>
      <c r="H2150" s="220">
        <v>21</v>
      </c>
      <c r="I2150" s="221"/>
      <c r="J2150" s="216"/>
      <c r="K2150" s="216"/>
      <c r="L2150" s="222"/>
      <c r="M2150" s="223"/>
      <c r="N2150" s="224"/>
      <c r="O2150" s="224"/>
      <c r="P2150" s="224"/>
      <c r="Q2150" s="224"/>
      <c r="R2150" s="224"/>
      <c r="S2150" s="224"/>
      <c r="T2150" s="225"/>
      <c r="AT2150" s="226" t="s">
        <v>219</v>
      </c>
      <c r="AU2150" s="226" t="s">
        <v>80</v>
      </c>
      <c r="AV2150" s="12" t="s">
        <v>80</v>
      </c>
      <c r="AW2150" s="12" t="s">
        <v>35</v>
      </c>
      <c r="AX2150" s="12" t="s">
        <v>71</v>
      </c>
      <c r="AY2150" s="226" t="s">
        <v>210</v>
      </c>
    </row>
    <row r="2151" spans="2:51" s="12" customFormat="1" ht="13.5">
      <c r="B2151" s="215"/>
      <c r="C2151" s="216"/>
      <c r="D2151" s="217" t="s">
        <v>219</v>
      </c>
      <c r="E2151" s="218" t="s">
        <v>21</v>
      </c>
      <c r="F2151" s="219" t="s">
        <v>2573</v>
      </c>
      <c r="G2151" s="216"/>
      <c r="H2151" s="220">
        <v>141.46</v>
      </c>
      <c r="I2151" s="221"/>
      <c r="J2151" s="216"/>
      <c r="K2151" s="216"/>
      <c r="L2151" s="222"/>
      <c r="M2151" s="223"/>
      <c r="N2151" s="224"/>
      <c r="O2151" s="224"/>
      <c r="P2151" s="224"/>
      <c r="Q2151" s="224"/>
      <c r="R2151" s="224"/>
      <c r="S2151" s="224"/>
      <c r="T2151" s="225"/>
      <c r="AT2151" s="226" t="s">
        <v>219</v>
      </c>
      <c r="AU2151" s="226" t="s">
        <v>80</v>
      </c>
      <c r="AV2151" s="12" t="s">
        <v>80</v>
      </c>
      <c r="AW2151" s="12" t="s">
        <v>35</v>
      </c>
      <c r="AX2151" s="12" t="s">
        <v>71</v>
      </c>
      <c r="AY2151" s="226" t="s">
        <v>210</v>
      </c>
    </row>
    <row r="2152" spans="2:51" s="12" customFormat="1" ht="13.5">
      <c r="B2152" s="215"/>
      <c r="C2152" s="216"/>
      <c r="D2152" s="217" t="s">
        <v>219</v>
      </c>
      <c r="E2152" s="218" t="s">
        <v>21</v>
      </c>
      <c r="F2152" s="219" t="s">
        <v>1467</v>
      </c>
      <c r="G2152" s="216"/>
      <c r="H2152" s="220">
        <v>120.41</v>
      </c>
      <c r="I2152" s="221"/>
      <c r="J2152" s="216"/>
      <c r="K2152" s="216"/>
      <c r="L2152" s="222"/>
      <c r="M2152" s="223"/>
      <c r="N2152" s="224"/>
      <c r="O2152" s="224"/>
      <c r="P2152" s="224"/>
      <c r="Q2152" s="224"/>
      <c r="R2152" s="224"/>
      <c r="S2152" s="224"/>
      <c r="T2152" s="225"/>
      <c r="AT2152" s="226" t="s">
        <v>219</v>
      </c>
      <c r="AU2152" s="226" t="s">
        <v>80</v>
      </c>
      <c r="AV2152" s="12" t="s">
        <v>80</v>
      </c>
      <c r="AW2152" s="12" t="s">
        <v>35</v>
      </c>
      <c r="AX2152" s="12" t="s">
        <v>71</v>
      </c>
      <c r="AY2152" s="226" t="s">
        <v>210</v>
      </c>
    </row>
    <row r="2153" spans="2:51" s="13" customFormat="1" ht="13.5">
      <c r="B2153" s="227"/>
      <c r="C2153" s="228"/>
      <c r="D2153" s="217" t="s">
        <v>219</v>
      </c>
      <c r="E2153" s="229" t="s">
        <v>21</v>
      </c>
      <c r="F2153" s="230" t="s">
        <v>240</v>
      </c>
      <c r="G2153" s="228"/>
      <c r="H2153" s="231">
        <v>282.87</v>
      </c>
      <c r="I2153" s="232"/>
      <c r="J2153" s="228"/>
      <c r="K2153" s="228"/>
      <c r="L2153" s="233"/>
      <c r="M2153" s="234"/>
      <c r="N2153" s="235"/>
      <c r="O2153" s="235"/>
      <c r="P2153" s="235"/>
      <c r="Q2153" s="235"/>
      <c r="R2153" s="235"/>
      <c r="S2153" s="235"/>
      <c r="T2153" s="236"/>
      <c r="AT2153" s="237" t="s">
        <v>219</v>
      </c>
      <c r="AU2153" s="237" t="s">
        <v>80</v>
      </c>
      <c r="AV2153" s="13" t="s">
        <v>217</v>
      </c>
      <c r="AW2153" s="13" t="s">
        <v>35</v>
      </c>
      <c r="AX2153" s="13" t="s">
        <v>78</v>
      </c>
      <c r="AY2153" s="237" t="s">
        <v>210</v>
      </c>
    </row>
    <row r="2154" spans="2:65" s="1" customFormat="1" ht="25.5" customHeight="1">
      <c r="B2154" s="41"/>
      <c r="C2154" s="238" t="s">
        <v>2153</v>
      </c>
      <c r="D2154" s="238" t="s">
        <v>302</v>
      </c>
      <c r="E2154" s="239" t="s">
        <v>3880</v>
      </c>
      <c r="F2154" s="240" t="s">
        <v>3881</v>
      </c>
      <c r="G2154" s="241" t="s">
        <v>226</v>
      </c>
      <c r="H2154" s="242">
        <v>311.157</v>
      </c>
      <c r="I2154" s="243"/>
      <c r="J2154" s="244">
        <f>ROUND(I2154*H2154,2)</f>
        <v>0</v>
      </c>
      <c r="K2154" s="240" t="s">
        <v>216</v>
      </c>
      <c r="L2154" s="245"/>
      <c r="M2154" s="246" t="s">
        <v>21</v>
      </c>
      <c r="N2154" s="247" t="s">
        <v>42</v>
      </c>
      <c r="O2154" s="42"/>
      <c r="P2154" s="212">
        <f>O2154*H2154</f>
        <v>0</v>
      </c>
      <c r="Q2154" s="212">
        <v>0.00408</v>
      </c>
      <c r="R2154" s="212">
        <f>Q2154*H2154</f>
        <v>1.26952056</v>
      </c>
      <c r="S2154" s="212">
        <v>0</v>
      </c>
      <c r="T2154" s="213">
        <f>S2154*H2154</f>
        <v>0</v>
      </c>
      <c r="AR2154" s="25" t="s">
        <v>372</v>
      </c>
      <c r="AT2154" s="25" t="s">
        <v>302</v>
      </c>
      <c r="AU2154" s="25" t="s">
        <v>80</v>
      </c>
      <c r="AY2154" s="25" t="s">
        <v>210</v>
      </c>
      <c r="BE2154" s="214">
        <f>IF(N2154="základní",J2154,0)</f>
        <v>0</v>
      </c>
      <c r="BF2154" s="214">
        <f>IF(N2154="snížená",J2154,0)</f>
        <v>0</v>
      </c>
      <c r="BG2154" s="214">
        <f>IF(N2154="zákl. přenesená",J2154,0)</f>
        <v>0</v>
      </c>
      <c r="BH2154" s="214">
        <f>IF(N2154="sníž. přenesená",J2154,0)</f>
        <v>0</v>
      </c>
      <c r="BI2154" s="214">
        <f>IF(N2154="nulová",J2154,0)</f>
        <v>0</v>
      </c>
      <c r="BJ2154" s="25" t="s">
        <v>78</v>
      </c>
      <c r="BK2154" s="214">
        <f>ROUND(I2154*H2154,2)</f>
        <v>0</v>
      </c>
      <c r="BL2154" s="25" t="s">
        <v>291</v>
      </c>
      <c r="BM2154" s="25" t="s">
        <v>3882</v>
      </c>
    </row>
    <row r="2155" spans="2:51" s="12" customFormat="1" ht="13.5">
      <c r="B2155" s="215"/>
      <c r="C2155" s="216"/>
      <c r="D2155" s="217" t="s">
        <v>219</v>
      </c>
      <c r="E2155" s="216"/>
      <c r="F2155" s="219" t="s">
        <v>3883</v>
      </c>
      <c r="G2155" s="216"/>
      <c r="H2155" s="220">
        <v>311.157</v>
      </c>
      <c r="I2155" s="221"/>
      <c r="J2155" s="216"/>
      <c r="K2155" s="216"/>
      <c r="L2155" s="222"/>
      <c r="M2155" s="223"/>
      <c r="N2155" s="224"/>
      <c r="O2155" s="224"/>
      <c r="P2155" s="224"/>
      <c r="Q2155" s="224"/>
      <c r="R2155" s="224"/>
      <c r="S2155" s="224"/>
      <c r="T2155" s="225"/>
      <c r="AT2155" s="226" t="s">
        <v>219</v>
      </c>
      <c r="AU2155" s="226" t="s">
        <v>80</v>
      </c>
      <c r="AV2155" s="12" t="s">
        <v>80</v>
      </c>
      <c r="AW2155" s="12" t="s">
        <v>6</v>
      </c>
      <c r="AX2155" s="12" t="s">
        <v>78</v>
      </c>
      <c r="AY2155" s="226" t="s">
        <v>210</v>
      </c>
    </row>
    <row r="2156" spans="2:65" s="1" customFormat="1" ht="16.5" customHeight="1">
      <c r="B2156" s="41"/>
      <c r="C2156" s="203" t="s">
        <v>2269</v>
      </c>
      <c r="D2156" s="203" t="s">
        <v>212</v>
      </c>
      <c r="E2156" s="204" t="s">
        <v>3884</v>
      </c>
      <c r="F2156" s="205" t="s">
        <v>3885</v>
      </c>
      <c r="G2156" s="206" t="s">
        <v>345</v>
      </c>
      <c r="H2156" s="207">
        <v>55.95</v>
      </c>
      <c r="I2156" s="208"/>
      <c r="J2156" s="209">
        <f>ROUND(I2156*H2156,2)</f>
        <v>0</v>
      </c>
      <c r="K2156" s="205" t="s">
        <v>216</v>
      </c>
      <c r="L2156" s="61"/>
      <c r="M2156" s="210" t="s">
        <v>21</v>
      </c>
      <c r="N2156" s="211" t="s">
        <v>42</v>
      </c>
      <c r="O2156" s="42"/>
      <c r="P2156" s="212">
        <f>O2156*H2156</f>
        <v>0</v>
      </c>
      <c r="Q2156" s="212">
        <v>0</v>
      </c>
      <c r="R2156" s="212">
        <f>Q2156*H2156</f>
        <v>0</v>
      </c>
      <c r="S2156" s="212">
        <v>0.003</v>
      </c>
      <c r="T2156" s="213">
        <f>S2156*H2156</f>
        <v>0.16785</v>
      </c>
      <c r="AR2156" s="25" t="s">
        <v>291</v>
      </c>
      <c r="AT2156" s="25" t="s">
        <v>212</v>
      </c>
      <c r="AU2156" s="25" t="s">
        <v>80</v>
      </c>
      <c r="AY2156" s="25" t="s">
        <v>210</v>
      </c>
      <c r="BE2156" s="214">
        <f>IF(N2156="základní",J2156,0)</f>
        <v>0</v>
      </c>
      <c r="BF2156" s="214">
        <f>IF(N2156="snížená",J2156,0)</f>
        <v>0</v>
      </c>
      <c r="BG2156" s="214">
        <f>IF(N2156="zákl. přenesená",J2156,0)</f>
        <v>0</v>
      </c>
      <c r="BH2156" s="214">
        <f>IF(N2156="sníž. přenesená",J2156,0)</f>
        <v>0</v>
      </c>
      <c r="BI2156" s="214">
        <f>IF(N2156="nulová",J2156,0)</f>
        <v>0</v>
      </c>
      <c r="BJ2156" s="25" t="s">
        <v>78</v>
      </c>
      <c r="BK2156" s="214">
        <f>ROUND(I2156*H2156,2)</f>
        <v>0</v>
      </c>
      <c r="BL2156" s="25" t="s">
        <v>291</v>
      </c>
      <c r="BM2156" s="25" t="s">
        <v>3886</v>
      </c>
    </row>
    <row r="2157" spans="2:51" s="12" customFormat="1" ht="13.5">
      <c r="B2157" s="215"/>
      <c r="C2157" s="216"/>
      <c r="D2157" s="217" t="s">
        <v>219</v>
      </c>
      <c r="E2157" s="218" t="s">
        <v>21</v>
      </c>
      <c r="F2157" s="219" t="s">
        <v>3798</v>
      </c>
      <c r="G2157" s="216"/>
      <c r="H2157" s="220">
        <v>12.55</v>
      </c>
      <c r="I2157" s="221"/>
      <c r="J2157" s="216"/>
      <c r="K2157" s="216"/>
      <c r="L2157" s="222"/>
      <c r="M2157" s="223"/>
      <c r="N2157" s="224"/>
      <c r="O2157" s="224"/>
      <c r="P2157" s="224"/>
      <c r="Q2157" s="224"/>
      <c r="R2157" s="224"/>
      <c r="S2157" s="224"/>
      <c r="T2157" s="225"/>
      <c r="AT2157" s="226" t="s">
        <v>219</v>
      </c>
      <c r="AU2157" s="226" t="s">
        <v>80</v>
      </c>
      <c r="AV2157" s="12" t="s">
        <v>80</v>
      </c>
      <c r="AW2157" s="12" t="s">
        <v>35</v>
      </c>
      <c r="AX2157" s="12" t="s">
        <v>71</v>
      </c>
      <c r="AY2157" s="226" t="s">
        <v>210</v>
      </c>
    </row>
    <row r="2158" spans="2:51" s="12" customFormat="1" ht="13.5">
      <c r="B2158" s="215"/>
      <c r="C2158" s="216"/>
      <c r="D2158" s="217" t="s">
        <v>219</v>
      </c>
      <c r="E2158" s="218" t="s">
        <v>21</v>
      </c>
      <c r="F2158" s="219" t="s">
        <v>3799</v>
      </c>
      <c r="G2158" s="216"/>
      <c r="H2158" s="220">
        <v>22.9</v>
      </c>
      <c r="I2158" s="221"/>
      <c r="J2158" s="216"/>
      <c r="K2158" s="216"/>
      <c r="L2158" s="222"/>
      <c r="M2158" s="223"/>
      <c r="N2158" s="224"/>
      <c r="O2158" s="224"/>
      <c r="P2158" s="224"/>
      <c r="Q2158" s="224"/>
      <c r="R2158" s="224"/>
      <c r="S2158" s="224"/>
      <c r="T2158" s="225"/>
      <c r="AT2158" s="226" t="s">
        <v>219</v>
      </c>
      <c r="AU2158" s="226" t="s">
        <v>80</v>
      </c>
      <c r="AV2158" s="12" t="s">
        <v>80</v>
      </c>
      <c r="AW2158" s="12" t="s">
        <v>35</v>
      </c>
      <c r="AX2158" s="12" t="s">
        <v>71</v>
      </c>
      <c r="AY2158" s="226" t="s">
        <v>210</v>
      </c>
    </row>
    <row r="2159" spans="2:51" s="12" customFormat="1" ht="13.5">
      <c r="B2159" s="215"/>
      <c r="C2159" s="216"/>
      <c r="D2159" s="217" t="s">
        <v>219</v>
      </c>
      <c r="E2159" s="218" t="s">
        <v>21</v>
      </c>
      <c r="F2159" s="219" t="s">
        <v>3800</v>
      </c>
      <c r="G2159" s="216"/>
      <c r="H2159" s="220">
        <v>20.5</v>
      </c>
      <c r="I2159" s="221"/>
      <c r="J2159" s="216"/>
      <c r="K2159" s="216"/>
      <c r="L2159" s="222"/>
      <c r="M2159" s="223"/>
      <c r="N2159" s="224"/>
      <c r="O2159" s="224"/>
      <c r="P2159" s="224"/>
      <c r="Q2159" s="224"/>
      <c r="R2159" s="224"/>
      <c r="S2159" s="224"/>
      <c r="T2159" s="225"/>
      <c r="AT2159" s="226" t="s">
        <v>219</v>
      </c>
      <c r="AU2159" s="226" t="s">
        <v>80</v>
      </c>
      <c r="AV2159" s="12" t="s">
        <v>80</v>
      </c>
      <c r="AW2159" s="12" t="s">
        <v>35</v>
      </c>
      <c r="AX2159" s="12" t="s">
        <v>71</v>
      </c>
      <c r="AY2159" s="226" t="s">
        <v>210</v>
      </c>
    </row>
    <row r="2160" spans="2:51" s="13" customFormat="1" ht="13.5">
      <c r="B2160" s="227"/>
      <c r="C2160" s="228"/>
      <c r="D2160" s="217" t="s">
        <v>219</v>
      </c>
      <c r="E2160" s="229" t="s">
        <v>21</v>
      </c>
      <c r="F2160" s="230" t="s">
        <v>240</v>
      </c>
      <c r="G2160" s="228"/>
      <c r="H2160" s="231">
        <v>55.95</v>
      </c>
      <c r="I2160" s="232"/>
      <c r="J2160" s="228"/>
      <c r="K2160" s="228"/>
      <c r="L2160" s="233"/>
      <c r="M2160" s="234"/>
      <c r="N2160" s="235"/>
      <c r="O2160" s="235"/>
      <c r="P2160" s="235"/>
      <c r="Q2160" s="235"/>
      <c r="R2160" s="235"/>
      <c r="S2160" s="235"/>
      <c r="T2160" s="236"/>
      <c r="AT2160" s="237" t="s">
        <v>219</v>
      </c>
      <c r="AU2160" s="237" t="s">
        <v>80</v>
      </c>
      <c r="AV2160" s="13" t="s">
        <v>217</v>
      </c>
      <c r="AW2160" s="13" t="s">
        <v>35</v>
      </c>
      <c r="AX2160" s="13" t="s">
        <v>78</v>
      </c>
      <c r="AY2160" s="237" t="s">
        <v>210</v>
      </c>
    </row>
    <row r="2161" spans="2:65" s="1" customFormat="1" ht="16.5" customHeight="1">
      <c r="B2161" s="41"/>
      <c r="C2161" s="203" t="s">
        <v>2402</v>
      </c>
      <c r="D2161" s="203" t="s">
        <v>212</v>
      </c>
      <c r="E2161" s="204" t="s">
        <v>3887</v>
      </c>
      <c r="F2161" s="205" t="s">
        <v>3888</v>
      </c>
      <c r="G2161" s="206" t="s">
        <v>345</v>
      </c>
      <c r="H2161" s="207">
        <v>55.95</v>
      </c>
      <c r="I2161" s="208"/>
      <c r="J2161" s="209">
        <f>ROUND(I2161*H2161,2)</f>
        <v>0</v>
      </c>
      <c r="K2161" s="205" t="s">
        <v>216</v>
      </c>
      <c r="L2161" s="61"/>
      <c r="M2161" s="210" t="s">
        <v>21</v>
      </c>
      <c r="N2161" s="211" t="s">
        <v>42</v>
      </c>
      <c r="O2161" s="42"/>
      <c r="P2161" s="212">
        <f>O2161*H2161</f>
        <v>0</v>
      </c>
      <c r="Q2161" s="212">
        <v>0.00012</v>
      </c>
      <c r="R2161" s="212">
        <f>Q2161*H2161</f>
        <v>0.006714</v>
      </c>
      <c r="S2161" s="212">
        <v>0</v>
      </c>
      <c r="T2161" s="213">
        <f>S2161*H2161</f>
        <v>0</v>
      </c>
      <c r="AR2161" s="25" t="s">
        <v>291</v>
      </c>
      <c r="AT2161" s="25" t="s">
        <v>212</v>
      </c>
      <c r="AU2161" s="25" t="s">
        <v>80</v>
      </c>
      <c r="AY2161" s="25" t="s">
        <v>210</v>
      </c>
      <c r="BE2161" s="214">
        <f>IF(N2161="základní",J2161,0)</f>
        <v>0</v>
      </c>
      <c r="BF2161" s="214">
        <f>IF(N2161="snížená",J2161,0)</f>
        <v>0</v>
      </c>
      <c r="BG2161" s="214">
        <f>IF(N2161="zákl. přenesená",J2161,0)</f>
        <v>0</v>
      </c>
      <c r="BH2161" s="214">
        <f>IF(N2161="sníž. přenesená",J2161,0)</f>
        <v>0</v>
      </c>
      <c r="BI2161" s="214">
        <f>IF(N2161="nulová",J2161,0)</f>
        <v>0</v>
      </c>
      <c r="BJ2161" s="25" t="s">
        <v>78</v>
      </c>
      <c r="BK2161" s="214">
        <f>ROUND(I2161*H2161,2)</f>
        <v>0</v>
      </c>
      <c r="BL2161" s="25" t="s">
        <v>291</v>
      </c>
      <c r="BM2161" s="25" t="s">
        <v>3889</v>
      </c>
    </row>
    <row r="2162" spans="2:65" s="1" customFormat="1" ht="16.5" customHeight="1">
      <c r="B2162" s="41"/>
      <c r="C2162" s="203" t="s">
        <v>3890</v>
      </c>
      <c r="D2162" s="203" t="s">
        <v>212</v>
      </c>
      <c r="E2162" s="204" t="s">
        <v>3891</v>
      </c>
      <c r="F2162" s="205" t="s">
        <v>3892</v>
      </c>
      <c r="G2162" s="206" t="s">
        <v>345</v>
      </c>
      <c r="H2162" s="207">
        <v>55.95</v>
      </c>
      <c r="I2162" s="208"/>
      <c r="J2162" s="209">
        <f>ROUND(I2162*H2162,2)</f>
        <v>0</v>
      </c>
      <c r="K2162" s="205" t="s">
        <v>216</v>
      </c>
      <c r="L2162" s="61"/>
      <c r="M2162" s="210" t="s">
        <v>21</v>
      </c>
      <c r="N2162" s="211" t="s">
        <v>42</v>
      </c>
      <c r="O2162" s="42"/>
      <c r="P2162" s="212">
        <f>O2162*H2162</f>
        <v>0</v>
      </c>
      <c r="Q2162" s="212">
        <v>8E-05</v>
      </c>
      <c r="R2162" s="212">
        <f>Q2162*H2162</f>
        <v>0.004476000000000001</v>
      </c>
      <c r="S2162" s="212">
        <v>0</v>
      </c>
      <c r="T2162" s="213">
        <f>S2162*H2162</f>
        <v>0</v>
      </c>
      <c r="AR2162" s="25" t="s">
        <v>291</v>
      </c>
      <c r="AT2162" s="25" t="s">
        <v>212</v>
      </c>
      <c r="AU2162" s="25" t="s">
        <v>80</v>
      </c>
      <c r="AY2162" s="25" t="s">
        <v>210</v>
      </c>
      <c r="BE2162" s="214">
        <f>IF(N2162="základní",J2162,0)</f>
        <v>0</v>
      </c>
      <c r="BF2162" s="214">
        <f>IF(N2162="snížená",J2162,0)</f>
        <v>0</v>
      </c>
      <c r="BG2162" s="214">
        <f>IF(N2162="zákl. přenesená",J2162,0)</f>
        <v>0</v>
      </c>
      <c r="BH2162" s="214">
        <f>IF(N2162="sníž. přenesená",J2162,0)</f>
        <v>0</v>
      </c>
      <c r="BI2162" s="214">
        <f>IF(N2162="nulová",J2162,0)</f>
        <v>0</v>
      </c>
      <c r="BJ2162" s="25" t="s">
        <v>78</v>
      </c>
      <c r="BK2162" s="214">
        <f>ROUND(I2162*H2162,2)</f>
        <v>0</v>
      </c>
      <c r="BL2162" s="25" t="s">
        <v>291</v>
      </c>
      <c r="BM2162" s="25" t="s">
        <v>3893</v>
      </c>
    </row>
    <row r="2163" spans="2:65" s="1" customFormat="1" ht="25.5" customHeight="1">
      <c r="B2163" s="41"/>
      <c r="C2163" s="238" t="s">
        <v>3894</v>
      </c>
      <c r="D2163" s="238" t="s">
        <v>302</v>
      </c>
      <c r="E2163" s="239" t="s">
        <v>3895</v>
      </c>
      <c r="F2163" s="240" t="s">
        <v>3896</v>
      </c>
      <c r="G2163" s="241" t="s">
        <v>226</v>
      </c>
      <c r="H2163" s="242">
        <v>30.132</v>
      </c>
      <c r="I2163" s="243"/>
      <c r="J2163" s="244">
        <f>ROUND(I2163*H2163,2)</f>
        <v>0</v>
      </c>
      <c r="K2163" s="240" t="s">
        <v>216</v>
      </c>
      <c r="L2163" s="245"/>
      <c r="M2163" s="246" t="s">
        <v>21</v>
      </c>
      <c r="N2163" s="247" t="s">
        <v>42</v>
      </c>
      <c r="O2163" s="42"/>
      <c r="P2163" s="212">
        <f>O2163*H2163</f>
        <v>0</v>
      </c>
      <c r="Q2163" s="212">
        <v>0.00368</v>
      </c>
      <c r="R2163" s="212">
        <f>Q2163*H2163</f>
        <v>0.11088576000000001</v>
      </c>
      <c r="S2163" s="212">
        <v>0</v>
      </c>
      <c r="T2163" s="213">
        <f>S2163*H2163</f>
        <v>0</v>
      </c>
      <c r="AR2163" s="25" t="s">
        <v>372</v>
      </c>
      <c r="AT2163" s="25" t="s">
        <v>302</v>
      </c>
      <c r="AU2163" s="25" t="s">
        <v>80</v>
      </c>
      <c r="AY2163" s="25" t="s">
        <v>210</v>
      </c>
      <c r="BE2163" s="214">
        <f>IF(N2163="základní",J2163,0)</f>
        <v>0</v>
      </c>
      <c r="BF2163" s="214">
        <f>IF(N2163="snížená",J2163,0)</f>
        <v>0</v>
      </c>
      <c r="BG2163" s="214">
        <f>IF(N2163="zákl. přenesená",J2163,0)</f>
        <v>0</v>
      </c>
      <c r="BH2163" s="214">
        <f>IF(N2163="sníž. přenesená",J2163,0)</f>
        <v>0</v>
      </c>
      <c r="BI2163" s="214">
        <f>IF(N2163="nulová",J2163,0)</f>
        <v>0</v>
      </c>
      <c r="BJ2163" s="25" t="s">
        <v>78</v>
      </c>
      <c r="BK2163" s="214">
        <f>ROUND(I2163*H2163,2)</f>
        <v>0</v>
      </c>
      <c r="BL2163" s="25" t="s">
        <v>291</v>
      </c>
      <c r="BM2163" s="25" t="s">
        <v>3897</v>
      </c>
    </row>
    <row r="2164" spans="2:51" s="12" customFormat="1" ht="13.5">
      <c r="B2164" s="215"/>
      <c r="C2164" s="216"/>
      <c r="D2164" s="217" t="s">
        <v>219</v>
      </c>
      <c r="E2164" s="218" t="s">
        <v>21</v>
      </c>
      <c r="F2164" s="219" t="s">
        <v>3898</v>
      </c>
      <c r="G2164" s="216"/>
      <c r="H2164" s="220">
        <v>7.2</v>
      </c>
      <c r="I2164" s="221"/>
      <c r="J2164" s="216"/>
      <c r="K2164" s="216"/>
      <c r="L2164" s="222"/>
      <c r="M2164" s="223"/>
      <c r="N2164" s="224"/>
      <c r="O2164" s="224"/>
      <c r="P2164" s="224"/>
      <c r="Q2164" s="224"/>
      <c r="R2164" s="224"/>
      <c r="S2164" s="224"/>
      <c r="T2164" s="225"/>
      <c r="AT2164" s="226" t="s">
        <v>219</v>
      </c>
      <c r="AU2164" s="226" t="s">
        <v>80</v>
      </c>
      <c r="AV2164" s="12" t="s">
        <v>80</v>
      </c>
      <c r="AW2164" s="12" t="s">
        <v>35</v>
      </c>
      <c r="AX2164" s="12" t="s">
        <v>71</v>
      </c>
      <c r="AY2164" s="226" t="s">
        <v>210</v>
      </c>
    </row>
    <row r="2165" spans="2:51" s="12" customFormat="1" ht="13.5">
      <c r="B2165" s="215"/>
      <c r="C2165" s="216"/>
      <c r="D2165" s="217" t="s">
        <v>219</v>
      </c>
      <c r="E2165" s="218" t="s">
        <v>21</v>
      </c>
      <c r="F2165" s="219" t="s">
        <v>3899</v>
      </c>
      <c r="G2165" s="216"/>
      <c r="H2165" s="220">
        <v>11.154</v>
      </c>
      <c r="I2165" s="221"/>
      <c r="J2165" s="216"/>
      <c r="K2165" s="216"/>
      <c r="L2165" s="222"/>
      <c r="M2165" s="223"/>
      <c r="N2165" s="224"/>
      <c r="O2165" s="224"/>
      <c r="P2165" s="224"/>
      <c r="Q2165" s="224"/>
      <c r="R2165" s="224"/>
      <c r="S2165" s="224"/>
      <c r="T2165" s="225"/>
      <c r="AT2165" s="226" t="s">
        <v>219</v>
      </c>
      <c r="AU2165" s="226" t="s">
        <v>80</v>
      </c>
      <c r="AV2165" s="12" t="s">
        <v>80</v>
      </c>
      <c r="AW2165" s="12" t="s">
        <v>35</v>
      </c>
      <c r="AX2165" s="12" t="s">
        <v>71</v>
      </c>
      <c r="AY2165" s="226" t="s">
        <v>210</v>
      </c>
    </row>
    <row r="2166" spans="2:51" s="12" customFormat="1" ht="13.5">
      <c r="B2166" s="215"/>
      <c r="C2166" s="216"/>
      <c r="D2166" s="217" t="s">
        <v>219</v>
      </c>
      <c r="E2166" s="218" t="s">
        <v>21</v>
      </c>
      <c r="F2166" s="219" t="s">
        <v>3900</v>
      </c>
      <c r="G2166" s="216"/>
      <c r="H2166" s="220">
        <v>11.778</v>
      </c>
      <c r="I2166" s="221"/>
      <c r="J2166" s="216"/>
      <c r="K2166" s="216"/>
      <c r="L2166" s="222"/>
      <c r="M2166" s="223"/>
      <c r="N2166" s="224"/>
      <c r="O2166" s="224"/>
      <c r="P2166" s="224"/>
      <c r="Q2166" s="224"/>
      <c r="R2166" s="224"/>
      <c r="S2166" s="224"/>
      <c r="T2166" s="225"/>
      <c r="AT2166" s="226" t="s">
        <v>219</v>
      </c>
      <c r="AU2166" s="226" t="s">
        <v>80</v>
      </c>
      <c r="AV2166" s="12" t="s">
        <v>80</v>
      </c>
      <c r="AW2166" s="12" t="s">
        <v>35</v>
      </c>
      <c r="AX2166" s="12" t="s">
        <v>71</v>
      </c>
      <c r="AY2166" s="226" t="s">
        <v>210</v>
      </c>
    </row>
    <row r="2167" spans="2:51" s="13" customFormat="1" ht="13.5">
      <c r="B2167" s="227"/>
      <c r="C2167" s="228"/>
      <c r="D2167" s="217" t="s">
        <v>219</v>
      </c>
      <c r="E2167" s="229" t="s">
        <v>21</v>
      </c>
      <c r="F2167" s="230" t="s">
        <v>240</v>
      </c>
      <c r="G2167" s="228"/>
      <c r="H2167" s="231">
        <v>30.132</v>
      </c>
      <c r="I2167" s="232"/>
      <c r="J2167" s="228"/>
      <c r="K2167" s="228"/>
      <c r="L2167" s="233"/>
      <c r="M2167" s="234"/>
      <c r="N2167" s="235"/>
      <c r="O2167" s="235"/>
      <c r="P2167" s="235"/>
      <c r="Q2167" s="235"/>
      <c r="R2167" s="235"/>
      <c r="S2167" s="235"/>
      <c r="T2167" s="236"/>
      <c r="AT2167" s="237" t="s">
        <v>219</v>
      </c>
      <c r="AU2167" s="237" t="s">
        <v>80</v>
      </c>
      <c r="AV2167" s="13" t="s">
        <v>217</v>
      </c>
      <c r="AW2167" s="13" t="s">
        <v>35</v>
      </c>
      <c r="AX2167" s="13" t="s">
        <v>78</v>
      </c>
      <c r="AY2167" s="237" t="s">
        <v>210</v>
      </c>
    </row>
    <row r="2168" spans="2:65" s="1" customFormat="1" ht="16.5" customHeight="1">
      <c r="B2168" s="41"/>
      <c r="C2168" s="203" t="s">
        <v>3901</v>
      </c>
      <c r="D2168" s="203" t="s">
        <v>212</v>
      </c>
      <c r="E2168" s="204" t="s">
        <v>3902</v>
      </c>
      <c r="F2168" s="205" t="s">
        <v>3903</v>
      </c>
      <c r="G2168" s="206" t="s">
        <v>345</v>
      </c>
      <c r="H2168" s="207">
        <v>420.856</v>
      </c>
      <c r="I2168" s="208"/>
      <c r="J2168" s="209">
        <f>ROUND(I2168*H2168,2)</f>
        <v>0</v>
      </c>
      <c r="K2168" s="205" t="s">
        <v>216</v>
      </c>
      <c r="L2168" s="61"/>
      <c r="M2168" s="210" t="s">
        <v>21</v>
      </c>
      <c r="N2168" s="211" t="s">
        <v>42</v>
      </c>
      <c r="O2168" s="42"/>
      <c r="P2168" s="212">
        <f>O2168*H2168</f>
        <v>0</v>
      </c>
      <c r="Q2168" s="212">
        <v>0</v>
      </c>
      <c r="R2168" s="212">
        <f>Q2168*H2168</f>
        <v>0</v>
      </c>
      <c r="S2168" s="212">
        <v>0.0003</v>
      </c>
      <c r="T2168" s="213">
        <f>S2168*H2168</f>
        <v>0.12625679999999997</v>
      </c>
      <c r="AR2168" s="25" t="s">
        <v>291</v>
      </c>
      <c r="AT2168" s="25" t="s">
        <v>212</v>
      </c>
      <c r="AU2168" s="25" t="s">
        <v>80</v>
      </c>
      <c r="AY2168" s="25" t="s">
        <v>210</v>
      </c>
      <c r="BE2168" s="214">
        <f>IF(N2168="základní",J2168,0)</f>
        <v>0</v>
      </c>
      <c r="BF2168" s="214">
        <f>IF(N2168="snížená",J2168,0)</f>
        <v>0</v>
      </c>
      <c r="BG2168" s="214">
        <f>IF(N2168="zákl. přenesená",J2168,0)</f>
        <v>0</v>
      </c>
      <c r="BH2168" s="214">
        <f>IF(N2168="sníž. přenesená",J2168,0)</f>
        <v>0</v>
      </c>
      <c r="BI2168" s="214">
        <f>IF(N2168="nulová",J2168,0)</f>
        <v>0</v>
      </c>
      <c r="BJ2168" s="25" t="s">
        <v>78</v>
      </c>
      <c r="BK2168" s="214">
        <f>ROUND(I2168*H2168,2)</f>
        <v>0</v>
      </c>
      <c r="BL2168" s="25" t="s">
        <v>291</v>
      </c>
      <c r="BM2168" s="25" t="s">
        <v>3904</v>
      </c>
    </row>
    <row r="2169" spans="2:51" s="12" customFormat="1" ht="13.5">
      <c r="B2169" s="215"/>
      <c r="C2169" s="216"/>
      <c r="D2169" s="217" t="s">
        <v>219</v>
      </c>
      <c r="E2169" s="218" t="s">
        <v>21</v>
      </c>
      <c r="F2169" s="219" t="s">
        <v>3905</v>
      </c>
      <c r="G2169" s="216"/>
      <c r="H2169" s="220">
        <v>11.1</v>
      </c>
      <c r="I2169" s="221"/>
      <c r="J2169" s="216"/>
      <c r="K2169" s="216"/>
      <c r="L2169" s="222"/>
      <c r="M2169" s="223"/>
      <c r="N2169" s="224"/>
      <c r="O2169" s="224"/>
      <c r="P2169" s="224"/>
      <c r="Q2169" s="224"/>
      <c r="R2169" s="224"/>
      <c r="S2169" s="224"/>
      <c r="T2169" s="225"/>
      <c r="AT2169" s="226" t="s">
        <v>219</v>
      </c>
      <c r="AU2169" s="226" t="s">
        <v>80</v>
      </c>
      <c r="AV2169" s="12" t="s">
        <v>80</v>
      </c>
      <c r="AW2169" s="12" t="s">
        <v>35</v>
      </c>
      <c r="AX2169" s="12" t="s">
        <v>71</v>
      </c>
      <c r="AY2169" s="226" t="s">
        <v>210</v>
      </c>
    </row>
    <row r="2170" spans="2:51" s="12" customFormat="1" ht="13.5">
      <c r="B2170" s="215"/>
      <c r="C2170" s="216"/>
      <c r="D2170" s="217" t="s">
        <v>219</v>
      </c>
      <c r="E2170" s="218" t="s">
        <v>21</v>
      </c>
      <c r="F2170" s="219" t="s">
        <v>3906</v>
      </c>
      <c r="G2170" s="216"/>
      <c r="H2170" s="220">
        <v>16.4</v>
      </c>
      <c r="I2170" s="221"/>
      <c r="J2170" s="216"/>
      <c r="K2170" s="216"/>
      <c r="L2170" s="222"/>
      <c r="M2170" s="223"/>
      <c r="N2170" s="224"/>
      <c r="O2170" s="224"/>
      <c r="P2170" s="224"/>
      <c r="Q2170" s="224"/>
      <c r="R2170" s="224"/>
      <c r="S2170" s="224"/>
      <c r="T2170" s="225"/>
      <c r="AT2170" s="226" t="s">
        <v>219</v>
      </c>
      <c r="AU2170" s="226" t="s">
        <v>80</v>
      </c>
      <c r="AV2170" s="12" t="s">
        <v>80</v>
      </c>
      <c r="AW2170" s="12" t="s">
        <v>35</v>
      </c>
      <c r="AX2170" s="12" t="s">
        <v>71</v>
      </c>
      <c r="AY2170" s="226" t="s">
        <v>210</v>
      </c>
    </row>
    <row r="2171" spans="2:51" s="12" customFormat="1" ht="13.5">
      <c r="B2171" s="215"/>
      <c r="C2171" s="216"/>
      <c r="D2171" s="217" t="s">
        <v>219</v>
      </c>
      <c r="E2171" s="218" t="s">
        <v>21</v>
      </c>
      <c r="F2171" s="219" t="s">
        <v>3907</v>
      </c>
      <c r="G2171" s="216"/>
      <c r="H2171" s="220">
        <v>14.3</v>
      </c>
      <c r="I2171" s="221"/>
      <c r="J2171" s="216"/>
      <c r="K2171" s="216"/>
      <c r="L2171" s="222"/>
      <c r="M2171" s="223"/>
      <c r="N2171" s="224"/>
      <c r="O2171" s="224"/>
      <c r="P2171" s="224"/>
      <c r="Q2171" s="224"/>
      <c r="R2171" s="224"/>
      <c r="S2171" s="224"/>
      <c r="T2171" s="225"/>
      <c r="AT2171" s="226" t="s">
        <v>219</v>
      </c>
      <c r="AU2171" s="226" t="s">
        <v>80</v>
      </c>
      <c r="AV2171" s="12" t="s">
        <v>80</v>
      </c>
      <c r="AW2171" s="12" t="s">
        <v>35</v>
      </c>
      <c r="AX2171" s="12" t="s">
        <v>71</v>
      </c>
      <c r="AY2171" s="226" t="s">
        <v>210</v>
      </c>
    </row>
    <row r="2172" spans="2:51" s="14" customFormat="1" ht="13.5">
      <c r="B2172" s="248"/>
      <c r="C2172" s="249"/>
      <c r="D2172" s="217" t="s">
        <v>219</v>
      </c>
      <c r="E2172" s="250" t="s">
        <v>21</v>
      </c>
      <c r="F2172" s="251" t="s">
        <v>3908</v>
      </c>
      <c r="G2172" s="249"/>
      <c r="H2172" s="252">
        <v>41.8</v>
      </c>
      <c r="I2172" s="253"/>
      <c r="J2172" s="249"/>
      <c r="K2172" s="249"/>
      <c r="L2172" s="254"/>
      <c r="M2172" s="255"/>
      <c r="N2172" s="256"/>
      <c r="O2172" s="256"/>
      <c r="P2172" s="256"/>
      <c r="Q2172" s="256"/>
      <c r="R2172" s="256"/>
      <c r="S2172" s="256"/>
      <c r="T2172" s="257"/>
      <c r="AT2172" s="258" t="s">
        <v>219</v>
      </c>
      <c r="AU2172" s="258" t="s">
        <v>80</v>
      </c>
      <c r="AV2172" s="14" t="s">
        <v>88</v>
      </c>
      <c r="AW2172" s="14" t="s">
        <v>35</v>
      </c>
      <c r="AX2172" s="14" t="s">
        <v>71</v>
      </c>
      <c r="AY2172" s="258" t="s">
        <v>210</v>
      </c>
    </row>
    <row r="2173" spans="2:51" s="12" customFormat="1" ht="13.5">
      <c r="B2173" s="215"/>
      <c r="C2173" s="216"/>
      <c r="D2173" s="217" t="s">
        <v>219</v>
      </c>
      <c r="E2173" s="218" t="s">
        <v>21</v>
      </c>
      <c r="F2173" s="219" t="s">
        <v>3909</v>
      </c>
      <c r="G2173" s="216"/>
      <c r="H2173" s="220">
        <v>47.7</v>
      </c>
      <c r="I2173" s="221"/>
      <c r="J2173" s="216"/>
      <c r="K2173" s="216"/>
      <c r="L2173" s="222"/>
      <c r="M2173" s="223"/>
      <c r="N2173" s="224"/>
      <c r="O2173" s="224"/>
      <c r="P2173" s="224"/>
      <c r="Q2173" s="224"/>
      <c r="R2173" s="224"/>
      <c r="S2173" s="224"/>
      <c r="T2173" s="225"/>
      <c r="AT2173" s="226" t="s">
        <v>219</v>
      </c>
      <c r="AU2173" s="226" t="s">
        <v>80</v>
      </c>
      <c r="AV2173" s="12" t="s">
        <v>80</v>
      </c>
      <c r="AW2173" s="12" t="s">
        <v>35</v>
      </c>
      <c r="AX2173" s="12" t="s">
        <v>71</v>
      </c>
      <c r="AY2173" s="226" t="s">
        <v>210</v>
      </c>
    </row>
    <row r="2174" spans="2:51" s="12" customFormat="1" ht="27">
      <c r="B2174" s="215"/>
      <c r="C2174" s="216"/>
      <c r="D2174" s="217" t="s">
        <v>219</v>
      </c>
      <c r="E2174" s="218" t="s">
        <v>21</v>
      </c>
      <c r="F2174" s="219" t="s">
        <v>3910</v>
      </c>
      <c r="G2174" s="216"/>
      <c r="H2174" s="220">
        <v>100.526</v>
      </c>
      <c r="I2174" s="221"/>
      <c r="J2174" s="216"/>
      <c r="K2174" s="216"/>
      <c r="L2174" s="222"/>
      <c r="M2174" s="223"/>
      <c r="N2174" s="224"/>
      <c r="O2174" s="224"/>
      <c r="P2174" s="224"/>
      <c r="Q2174" s="224"/>
      <c r="R2174" s="224"/>
      <c r="S2174" s="224"/>
      <c r="T2174" s="225"/>
      <c r="AT2174" s="226" t="s">
        <v>219</v>
      </c>
      <c r="AU2174" s="226" t="s">
        <v>80</v>
      </c>
      <c r="AV2174" s="12" t="s">
        <v>80</v>
      </c>
      <c r="AW2174" s="12" t="s">
        <v>35</v>
      </c>
      <c r="AX2174" s="12" t="s">
        <v>71</v>
      </c>
      <c r="AY2174" s="226" t="s">
        <v>210</v>
      </c>
    </row>
    <row r="2175" spans="2:51" s="12" customFormat="1" ht="27">
      <c r="B2175" s="215"/>
      <c r="C2175" s="216"/>
      <c r="D2175" s="217" t="s">
        <v>219</v>
      </c>
      <c r="E2175" s="218" t="s">
        <v>21</v>
      </c>
      <c r="F2175" s="219" t="s">
        <v>3911</v>
      </c>
      <c r="G2175" s="216"/>
      <c r="H2175" s="220">
        <v>122.07</v>
      </c>
      <c r="I2175" s="221"/>
      <c r="J2175" s="216"/>
      <c r="K2175" s="216"/>
      <c r="L2175" s="222"/>
      <c r="M2175" s="223"/>
      <c r="N2175" s="224"/>
      <c r="O2175" s="224"/>
      <c r="P2175" s="224"/>
      <c r="Q2175" s="224"/>
      <c r="R2175" s="224"/>
      <c r="S2175" s="224"/>
      <c r="T2175" s="225"/>
      <c r="AT2175" s="226" t="s">
        <v>219</v>
      </c>
      <c r="AU2175" s="226" t="s">
        <v>80</v>
      </c>
      <c r="AV2175" s="12" t="s">
        <v>80</v>
      </c>
      <c r="AW2175" s="12" t="s">
        <v>35</v>
      </c>
      <c r="AX2175" s="12" t="s">
        <v>71</v>
      </c>
      <c r="AY2175" s="226" t="s">
        <v>210</v>
      </c>
    </row>
    <row r="2176" spans="2:51" s="12" customFormat="1" ht="13.5">
      <c r="B2176" s="215"/>
      <c r="C2176" s="216"/>
      <c r="D2176" s="217" t="s">
        <v>219</v>
      </c>
      <c r="E2176" s="218" t="s">
        <v>21</v>
      </c>
      <c r="F2176" s="219" t="s">
        <v>3912</v>
      </c>
      <c r="G2176" s="216"/>
      <c r="H2176" s="220">
        <v>108.76</v>
      </c>
      <c r="I2176" s="221"/>
      <c r="J2176" s="216"/>
      <c r="K2176" s="216"/>
      <c r="L2176" s="222"/>
      <c r="M2176" s="223"/>
      <c r="N2176" s="224"/>
      <c r="O2176" s="224"/>
      <c r="P2176" s="224"/>
      <c r="Q2176" s="224"/>
      <c r="R2176" s="224"/>
      <c r="S2176" s="224"/>
      <c r="T2176" s="225"/>
      <c r="AT2176" s="226" t="s">
        <v>219</v>
      </c>
      <c r="AU2176" s="226" t="s">
        <v>80</v>
      </c>
      <c r="AV2176" s="12" t="s">
        <v>80</v>
      </c>
      <c r="AW2176" s="12" t="s">
        <v>35</v>
      </c>
      <c r="AX2176" s="12" t="s">
        <v>71</v>
      </c>
      <c r="AY2176" s="226" t="s">
        <v>210</v>
      </c>
    </row>
    <row r="2177" spans="2:51" s="13" customFormat="1" ht="13.5">
      <c r="B2177" s="227"/>
      <c r="C2177" s="228"/>
      <c r="D2177" s="217" t="s">
        <v>219</v>
      </c>
      <c r="E2177" s="229" t="s">
        <v>21</v>
      </c>
      <c r="F2177" s="230" t="s">
        <v>240</v>
      </c>
      <c r="G2177" s="228"/>
      <c r="H2177" s="231">
        <v>420.856</v>
      </c>
      <c r="I2177" s="232"/>
      <c r="J2177" s="228"/>
      <c r="K2177" s="228"/>
      <c r="L2177" s="233"/>
      <c r="M2177" s="234"/>
      <c r="N2177" s="235"/>
      <c r="O2177" s="235"/>
      <c r="P2177" s="235"/>
      <c r="Q2177" s="235"/>
      <c r="R2177" s="235"/>
      <c r="S2177" s="235"/>
      <c r="T2177" s="236"/>
      <c r="AT2177" s="237" t="s">
        <v>219</v>
      </c>
      <c r="AU2177" s="237" t="s">
        <v>80</v>
      </c>
      <c r="AV2177" s="13" t="s">
        <v>217</v>
      </c>
      <c r="AW2177" s="13" t="s">
        <v>35</v>
      </c>
      <c r="AX2177" s="13" t="s">
        <v>78</v>
      </c>
      <c r="AY2177" s="237" t="s">
        <v>210</v>
      </c>
    </row>
    <row r="2178" spans="2:65" s="1" customFormat="1" ht="16.5" customHeight="1">
      <c r="B2178" s="41"/>
      <c r="C2178" s="203" t="s">
        <v>3913</v>
      </c>
      <c r="D2178" s="203" t="s">
        <v>212</v>
      </c>
      <c r="E2178" s="204" t="s">
        <v>3914</v>
      </c>
      <c r="F2178" s="205" t="s">
        <v>3915</v>
      </c>
      <c r="G2178" s="206" t="s">
        <v>345</v>
      </c>
      <c r="H2178" s="207">
        <v>259.67</v>
      </c>
      <c r="I2178" s="208"/>
      <c r="J2178" s="209">
        <f>ROUND(I2178*H2178,2)</f>
        <v>0</v>
      </c>
      <c r="K2178" s="205" t="s">
        <v>216</v>
      </c>
      <c r="L2178" s="61"/>
      <c r="M2178" s="210" t="s">
        <v>21</v>
      </c>
      <c r="N2178" s="211" t="s">
        <v>42</v>
      </c>
      <c r="O2178" s="42"/>
      <c r="P2178" s="212">
        <f>O2178*H2178</f>
        <v>0</v>
      </c>
      <c r="Q2178" s="212">
        <v>1E-05</v>
      </c>
      <c r="R2178" s="212">
        <f>Q2178*H2178</f>
        <v>0.0025967000000000004</v>
      </c>
      <c r="S2178" s="212">
        <v>0</v>
      </c>
      <c r="T2178" s="213">
        <f>S2178*H2178</f>
        <v>0</v>
      </c>
      <c r="AR2178" s="25" t="s">
        <v>291</v>
      </c>
      <c r="AT2178" s="25" t="s">
        <v>212</v>
      </c>
      <c r="AU2178" s="25" t="s">
        <v>80</v>
      </c>
      <c r="AY2178" s="25" t="s">
        <v>210</v>
      </c>
      <c r="BE2178" s="214">
        <f>IF(N2178="základní",J2178,0)</f>
        <v>0</v>
      </c>
      <c r="BF2178" s="214">
        <f>IF(N2178="snížená",J2178,0)</f>
        <v>0</v>
      </c>
      <c r="BG2178" s="214">
        <f>IF(N2178="zákl. přenesená",J2178,0)</f>
        <v>0</v>
      </c>
      <c r="BH2178" s="214">
        <f>IF(N2178="sníž. přenesená",J2178,0)</f>
        <v>0</v>
      </c>
      <c r="BI2178" s="214">
        <f>IF(N2178="nulová",J2178,0)</f>
        <v>0</v>
      </c>
      <c r="BJ2178" s="25" t="s">
        <v>78</v>
      </c>
      <c r="BK2178" s="214">
        <f>ROUND(I2178*H2178,2)</f>
        <v>0</v>
      </c>
      <c r="BL2178" s="25" t="s">
        <v>291</v>
      </c>
      <c r="BM2178" s="25" t="s">
        <v>3916</v>
      </c>
    </row>
    <row r="2179" spans="2:51" s="12" customFormat="1" ht="13.5">
      <c r="B2179" s="215"/>
      <c r="C2179" s="216"/>
      <c r="D2179" s="217" t="s">
        <v>219</v>
      </c>
      <c r="E2179" s="218" t="s">
        <v>21</v>
      </c>
      <c r="F2179" s="219" t="s">
        <v>3917</v>
      </c>
      <c r="G2179" s="216"/>
      <c r="H2179" s="220">
        <v>30.42</v>
      </c>
      <c r="I2179" s="221"/>
      <c r="J2179" s="216"/>
      <c r="K2179" s="216"/>
      <c r="L2179" s="222"/>
      <c r="M2179" s="223"/>
      <c r="N2179" s="224"/>
      <c r="O2179" s="224"/>
      <c r="P2179" s="224"/>
      <c r="Q2179" s="224"/>
      <c r="R2179" s="224"/>
      <c r="S2179" s="224"/>
      <c r="T2179" s="225"/>
      <c r="AT2179" s="226" t="s">
        <v>219</v>
      </c>
      <c r="AU2179" s="226" t="s">
        <v>80</v>
      </c>
      <c r="AV2179" s="12" t="s">
        <v>80</v>
      </c>
      <c r="AW2179" s="12" t="s">
        <v>35</v>
      </c>
      <c r="AX2179" s="12" t="s">
        <v>71</v>
      </c>
      <c r="AY2179" s="226" t="s">
        <v>210</v>
      </c>
    </row>
    <row r="2180" spans="2:51" s="12" customFormat="1" ht="27">
      <c r="B2180" s="215"/>
      <c r="C2180" s="216"/>
      <c r="D2180" s="217" t="s">
        <v>219</v>
      </c>
      <c r="E2180" s="218" t="s">
        <v>21</v>
      </c>
      <c r="F2180" s="219" t="s">
        <v>3918</v>
      </c>
      <c r="G2180" s="216"/>
      <c r="H2180" s="220">
        <v>126.72</v>
      </c>
      <c r="I2180" s="221"/>
      <c r="J2180" s="216"/>
      <c r="K2180" s="216"/>
      <c r="L2180" s="222"/>
      <c r="M2180" s="223"/>
      <c r="N2180" s="224"/>
      <c r="O2180" s="224"/>
      <c r="P2180" s="224"/>
      <c r="Q2180" s="224"/>
      <c r="R2180" s="224"/>
      <c r="S2180" s="224"/>
      <c r="T2180" s="225"/>
      <c r="AT2180" s="226" t="s">
        <v>219</v>
      </c>
      <c r="AU2180" s="226" t="s">
        <v>80</v>
      </c>
      <c r="AV2180" s="12" t="s">
        <v>80</v>
      </c>
      <c r="AW2180" s="12" t="s">
        <v>35</v>
      </c>
      <c r="AX2180" s="12" t="s">
        <v>71</v>
      </c>
      <c r="AY2180" s="226" t="s">
        <v>210</v>
      </c>
    </row>
    <row r="2181" spans="2:51" s="12" customFormat="1" ht="27">
      <c r="B2181" s="215"/>
      <c r="C2181" s="216"/>
      <c r="D2181" s="217" t="s">
        <v>219</v>
      </c>
      <c r="E2181" s="218" t="s">
        <v>21</v>
      </c>
      <c r="F2181" s="219" t="s">
        <v>3919</v>
      </c>
      <c r="G2181" s="216"/>
      <c r="H2181" s="220">
        <v>102.53</v>
      </c>
      <c r="I2181" s="221"/>
      <c r="J2181" s="216"/>
      <c r="K2181" s="216"/>
      <c r="L2181" s="222"/>
      <c r="M2181" s="223"/>
      <c r="N2181" s="224"/>
      <c r="O2181" s="224"/>
      <c r="P2181" s="224"/>
      <c r="Q2181" s="224"/>
      <c r="R2181" s="224"/>
      <c r="S2181" s="224"/>
      <c r="T2181" s="225"/>
      <c r="AT2181" s="226" t="s">
        <v>219</v>
      </c>
      <c r="AU2181" s="226" t="s">
        <v>80</v>
      </c>
      <c r="AV2181" s="12" t="s">
        <v>80</v>
      </c>
      <c r="AW2181" s="12" t="s">
        <v>35</v>
      </c>
      <c r="AX2181" s="12" t="s">
        <v>71</v>
      </c>
      <c r="AY2181" s="226" t="s">
        <v>210</v>
      </c>
    </row>
    <row r="2182" spans="2:51" s="13" customFormat="1" ht="13.5">
      <c r="B2182" s="227"/>
      <c r="C2182" s="228"/>
      <c r="D2182" s="217" t="s">
        <v>219</v>
      </c>
      <c r="E2182" s="229" t="s">
        <v>21</v>
      </c>
      <c r="F2182" s="230" t="s">
        <v>240</v>
      </c>
      <c r="G2182" s="228"/>
      <c r="H2182" s="231">
        <v>259.67</v>
      </c>
      <c r="I2182" s="232"/>
      <c r="J2182" s="228"/>
      <c r="K2182" s="228"/>
      <c r="L2182" s="233"/>
      <c r="M2182" s="234"/>
      <c r="N2182" s="235"/>
      <c r="O2182" s="235"/>
      <c r="P2182" s="235"/>
      <c r="Q2182" s="235"/>
      <c r="R2182" s="235"/>
      <c r="S2182" s="235"/>
      <c r="T2182" s="236"/>
      <c r="AT2182" s="237" t="s">
        <v>219</v>
      </c>
      <c r="AU2182" s="237" t="s">
        <v>80</v>
      </c>
      <c r="AV2182" s="13" t="s">
        <v>217</v>
      </c>
      <c r="AW2182" s="13" t="s">
        <v>35</v>
      </c>
      <c r="AX2182" s="13" t="s">
        <v>78</v>
      </c>
      <c r="AY2182" s="237" t="s">
        <v>210</v>
      </c>
    </row>
    <row r="2183" spans="2:51" s="12" customFormat="1" ht="13.5">
      <c r="B2183" s="215"/>
      <c r="C2183" s="216"/>
      <c r="D2183" s="217" t="s">
        <v>219</v>
      </c>
      <c r="E2183" s="218" t="s">
        <v>21</v>
      </c>
      <c r="F2183" s="219" t="s">
        <v>21</v>
      </c>
      <c r="G2183" s="216"/>
      <c r="H2183" s="220">
        <v>0</v>
      </c>
      <c r="I2183" s="221"/>
      <c r="J2183" s="216"/>
      <c r="K2183" s="216"/>
      <c r="L2183" s="222"/>
      <c r="M2183" s="223"/>
      <c r="N2183" s="224"/>
      <c r="O2183" s="224"/>
      <c r="P2183" s="224"/>
      <c r="Q2183" s="224"/>
      <c r="R2183" s="224"/>
      <c r="S2183" s="224"/>
      <c r="T2183" s="225"/>
      <c r="AT2183" s="226" t="s">
        <v>219</v>
      </c>
      <c r="AU2183" s="226" t="s">
        <v>80</v>
      </c>
      <c r="AV2183" s="12" t="s">
        <v>80</v>
      </c>
      <c r="AW2183" s="12" t="s">
        <v>35</v>
      </c>
      <c r="AX2183" s="12" t="s">
        <v>71</v>
      </c>
      <c r="AY2183" s="226" t="s">
        <v>210</v>
      </c>
    </row>
    <row r="2184" spans="2:51" s="12" customFormat="1" ht="27">
      <c r="B2184" s="215"/>
      <c r="C2184" s="216"/>
      <c r="D2184" s="217" t="s">
        <v>219</v>
      </c>
      <c r="E2184" s="218" t="s">
        <v>21</v>
      </c>
      <c r="F2184" s="219" t="s">
        <v>3920</v>
      </c>
      <c r="G2184" s="216"/>
      <c r="H2184" s="220">
        <v>105.75</v>
      </c>
      <c r="I2184" s="221"/>
      <c r="J2184" s="216"/>
      <c r="K2184" s="216"/>
      <c r="L2184" s="222"/>
      <c r="M2184" s="223"/>
      <c r="N2184" s="224"/>
      <c r="O2184" s="224"/>
      <c r="P2184" s="224"/>
      <c r="Q2184" s="224"/>
      <c r="R2184" s="224"/>
      <c r="S2184" s="224"/>
      <c r="T2184" s="225"/>
      <c r="AT2184" s="226" t="s">
        <v>219</v>
      </c>
      <c r="AU2184" s="226" t="s">
        <v>80</v>
      </c>
      <c r="AV2184" s="12" t="s">
        <v>80</v>
      </c>
      <c r="AW2184" s="12" t="s">
        <v>35</v>
      </c>
      <c r="AX2184" s="12" t="s">
        <v>71</v>
      </c>
      <c r="AY2184" s="226" t="s">
        <v>210</v>
      </c>
    </row>
    <row r="2185" spans="2:65" s="1" customFormat="1" ht="16.5" customHeight="1">
      <c r="B2185" s="41"/>
      <c r="C2185" s="238" t="s">
        <v>3921</v>
      </c>
      <c r="D2185" s="238" t="s">
        <v>302</v>
      </c>
      <c r="E2185" s="239" t="s">
        <v>3922</v>
      </c>
      <c r="F2185" s="240" t="s">
        <v>3923</v>
      </c>
      <c r="G2185" s="241" t="s">
        <v>345</v>
      </c>
      <c r="H2185" s="242">
        <v>285.637</v>
      </c>
      <c r="I2185" s="243"/>
      <c r="J2185" s="244">
        <f>ROUND(I2185*H2185,2)</f>
        <v>0</v>
      </c>
      <c r="K2185" s="240" t="s">
        <v>762</v>
      </c>
      <c r="L2185" s="245"/>
      <c r="M2185" s="246" t="s">
        <v>21</v>
      </c>
      <c r="N2185" s="247" t="s">
        <v>42</v>
      </c>
      <c r="O2185" s="42"/>
      <c r="P2185" s="212">
        <f>O2185*H2185</f>
        <v>0</v>
      </c>
      <c r="Q2185" s="212">
        <v>0.00038</v>
      </c>
      <c r="R2185" s="212">
        <f>Q2185*H2185</f>
        <v>0.10854206000000001</v>
      </c>
      <c r="S2185" s="212">
        <v>0</v>
      </c>
      <c r="T2185" s="213">
        <f>S2185*H2185</f>
        <v>0</v>
      </c>
      <c r="AR2185" s="25" t="s">
        <v>372</v>
      </c>
      <c r="AT2185" s="25" t="s">
        <v>302</v>
      </c>
      <c r="AU2185" s="25" t="s">
        <v>80</v>
      </c>
      <c r="AY2185" s="25" t="s">
        <v>210</v>
      </c>
      <c r="BE2185" s="214">
        <f>IF(N2185="základní",J2185,0)</f>
        <v>0</v>
      </c>
      <c r="BF2185" s="214">
        <f>IF(N2185="snížená",J2185,0)</f>
        <v>0</v>
      </c>
      <c r="BG2185" s="214">
        <f>IF(N2185="zákl. přenesená",J2185,0)</f>
        <v>0</v>
      </c>
      <c r="BH2185" s="214">
        <f>IF(N2185="sníž. přenesená",J2185,0)</f>
        <v>0</v>
      </c>
      <c r="BI2185" s="214">
        <f>IF(N2185="nulová",J2185,0)</f>
        <v>0</v>
      </c>
      <c r="BJ2185" s="25" t="s">
        <v>78</v>
      </c>
      <c r="BK2185" s="214">
        <f>ROUND(I2185*H2185,2)</f>
        <v>0</v>
      </c>
      <c r="BL2185" s="25" t="s">
        <v>291</v>
      </c>
      <c r="BM2185" s="25" t="s">
        <v>3924</v>
      </c>
    </row>
    <row r="2186" spans="2:51" s="12" customFormat="1" ht="13.5">
      <c r="B2186" s="215"/>
      <c r="C2186" s="216"/>
      <c r="D2186" s="217" t="s">
        <v>219</v>
      </c>
      <c r="E2186" s="216"/>
      <c r="F2186" s="219" t="s">
        <v>3925</v>
      </c>
      <c r="G2186" s="216"/>
      <c r="H2186" s="220">
        <v>285.637</v>
      </c>
      <c r="I2186" s="221"/>
      <c r="J2186" s="216"/>
      <c r="K2186" s="216"/>
      <c r="L2186" s="222"/>
      <c r="M2186" s="223"/>
      <c r="N2186" s="224"/>
      <c r="O2186" s="224"/>
      <c r="P2186" s="224"/>
      <c r="Q2186" s="224"/>
      <c r="R2186" s="224"/>
      <c r="S2186" s="224"/>
      <c r="T2186" s="225"/>
      <c r="AT2186" s="226" t="s">
        <v>219</v>
      </c>
      <c r="AU2186" s="226" t="s">
        <v>80</v>
      </c>
      <c r="AV2186" s="12" t="s">
        <v>80</v>
      </c>
      <c r="AW2186" s="12" t="s">
        <v>6</v>
      </c>
      <c r="AX2186" s="12" t="s">
        <v>78</v>
      </c>
      <c r="AY2186" s="226" t="s">
        <v>210</v>
      </c>
    </row>
    <row r="2187" spans="2:65" s="1" customFormat="1" ht="16.5" customHeight="1">
      <c r="B2187" s="41"/>
      <c r="C2187" s="203" t="s">
        <v>3926</v>
      </c>
      <c r="D2187" s="203" t="s">
        <v>212</v>
      </c>
      <c r="E2187" s="204" t="s">
        <v>3927</v>
      </c>
      <c r="F2187" s="205" t="s">
        <v>3928</v>
      </c>
      <c r="G2187" s="206" t="s">
        <v>345</v>
      </c>
      <c r="H2187" s="207">
        <v>41.8</v>
      </c>
      <c r="I2187" s="208"/>
      <c r="J2187" s="209">
        <f>ROUND(I2187*H2187,2)</f>
        <v>0</v>
      </c>
      <c r="K2187" s="205" t="s">
        <v>216</v>
      </c>
      <c r="L2187" s="61"/>
      <c r="M2187" s="210" t="s">
        <v>21</v>
      </c>
      <c r="N2187" s="211" t="s">
        <v>42</v>
      </c>
      <c r="O2187" s="42"/>
      <c r="P2187" s="212">
        <f>O2187*H2187</f>
        <v>0</v>
      </c>
      <c r="Q2187" s="212">
        <v>1E-05</v>
      </c>
      <c r="R2187" s="212">
        <f>Q2187*H2187</f>
        <v>0.000418</v>
      </c>
      <c r="S2187" s="212">
        <v>0</v>
      </c>
      <c r="T2187" s="213">
        <f>S2187*H2187</f>
        <v>0</v>
      </c>
      <c r="AR2187" s="25" t="s">
        <v>291</v>
      </c>
      <c r="AT2187" s="25" t="s">
        <v>212</v>
      </c>
      <c r="AU2187" s="25" t="s">
        <v>80</v>
      </c>
      <c r="AY2187" s="25" t="s">
        <v>210</v>
      </c>
      <c r="BE2187" s="214">
        <f>IF(N2187="základní",J2187,0)</f>
        <v>0</v>
      </c>
      <c r="BF2187" s="214">
        <f>IF(N2187="snížená",J2187,0)</f>
        <v>0</v>
      </c>
      <c r="BG2187" s="214">
        <f>IF(N2187="zákl. přenesená",J2187,0)</f>
        <v>0</v>
      </c>
      <c r="BH2187" s="214">
        <f>IF(N2187="sníž. přenesená",J2187,0)</f>
        <v>0</v>
      </c>
      <c r="BI2187" s="214">
        <f>IF(N2187="nulová",J2187,0)</f>
        <v>0</v>
      </c>
      <c r="BJ2187" s="25" t="s">
        <v>78</v>
      </c>
      <c r="BK2187" s="214">
        <f>ROUND(I2187*H2187,2)</f>
        <v>0</v>
      </c>
      <c r="BL2187" s="25" t="s">
        <v>291</v>
      </c>
      <c r="BM2187" s="25" t="s">
        <v>3929</v>
      </c>
    </row>
    <row r="2188" spans="2:51" s="12" customFormat="1" ht="13.5">
      <c r="B2188" s="215"/>
      <c r="C2188" s="216"/>
      <c r="D2188" s="217" t="s">
        <v>219</v>
      </c>
      <c r="E2188" s="218" t="s">
        <v>21</v>
      </c>
      <c r="F2188" s="219" t="s">
        <v>3905</v>
      </c>
      <c r="G2188" s="216"/>
      <c r="H2188" s="220">
        <v>11.1</v>
      </c>
      <c r="I2188" s="221"/>
      <c r="J2188" s="216"/>
      <c r="K2188" s="216"/>
      <c r="L2188" s="222"/>
      <c r="M2188" s="223"/>
      <c r="N2188" s="224"/>
      <c r="O2188" s="224"/>
      <c r="P2188" s="224"/>
      <c r="Q2188" s="224"/>
      <c r="R2188" s="224"/>
      <c r="S2188" s="224"/>
      <c r="T2188" s="225"/>
      <c r="AT2188" s="226" t="s">
        <v>219</v>
      </c>
      <c r="AU2188" s="226" t="s">
        <v>80</v>
      </c>
      <c r="AV2188" s="12" t="s">
        <v>80</v>
      </c>
      <c r="AW2188" s="12" t="s">
        <v>35</v>
      </c>
      <c r="AX2188" s="12" t="s">
        <v>71</v>
      </c>
      <c r="AY2188" s="226" t="s">
        <v>210</v>
      </c>
    </row>
    <row r="2189" spans="2:51" s="12" customFormat="1" ht="13.5">
      <c r="B2189" s="215"/>
      <c r="C2189" s="216"/>
      <c r="D2189" s="217" t="s">
        <v>219</v>
      </c>
      <c r="E2189" s="218" t="s">
        <v>21</v>
      </c>
      <c r="F2189" s="219" t="s">
        <v>3906</v>
      </c>
      <c r="G2189" s="216"/>
      <c r="H2189" s="220">
        <v>16.4</v>
      </c>
      <c r="I2189" s="221"/>
      <c r="J2189" s="216"/>
      <c r="K2189" s="216"/>
      <c r="L2189" s="222"/>
      <c r="M2189" s="223"/>
      <c r="N2189" s="224"/>
      <c r="O2189" s="224"/>
      <c r="P2189" s="224"/>
      <c r="Q2189" s="224"/>
      <c r="R2189" s="224"/>
      <c r="S2189" s="224"/>
      <c r="T2189" s="225"/>
      <c r="AT2189" s="226" t="s">
        <v>219</v>
      </c>
      <c r="AU2189" s="226" t="s">
        <v>80</v>
      </c>
      <c r="AV2189" s="12" t="s">
        <v>80</v>
      </c>
      <c r="AW2189" s="12" t="s">
        <v>35</v>
      </c>
      <c r="AX2189" s="12" t="s">
        <v>71</v>
      </c>
      <c r="AY2189" s="226" t="s">
        <v>210</v>
      </c>
    </row>
    <row r="2190" spans="2:51" s="12" customFormat="1" ht="13.5">
      <c r="B2190" s="215"/>
      <c r="C2190" s="216"/>
      <c r="D2190" s="217" t="s">
        <v>219</v>
      </c>
      <c r="E2190" s="218" t="s">
        <v>21</v>
      </c>
      <c r="F2190" s="219" t="s">
        <v>3907</v>
      </c>
      <c r="G2190" s="216"/>
      <c r="H2190" s="220">
        <v>14.3</v>
      </c>
      <c r="I2190" s="221"/>
      <c r="J2190" s="216"/>
      <c r="K2190" s="216"/>
      <c r="L2190" s="222"/>
      <c r="M2190" s="223"/>
      <c r="N2190" s="224"/>
      <c r="O2190" s="224"/>
      <c r="P2190" s="224"/>
      <c r="Q2190" s="224"/>
      <c r="R2190" s="224"/>
      <c r="S2190" s="224"/>
      <c r="T2190" s="225"/>
      <c r="AT2190" s="226" t="s">
        <v>219</v>
      </c>
      <c r="AU2190" s="226" t="s">
        <v>80</v>
      </c>
      <c r="AV2190" s="12" t="s">
        <v>80</v>
      </c>
      <c r="AW2190" s="12" t="s">
        <v>35</v>
      </c>
      <c r="AX2190" s="12" t="s">
        <v>71</v>
      </c>
      <c r="AY2190" s="226" t="s">
        <v>210</v>
      </c>
    </row>
    <row r="2191" spans="2:51" s="14" customFormat="1" ht="13.5">
      <c r="B2191" s="248"/>
      <c r="C2191" s="249"/>
      <c r="D2191" s="217" t="s">
        <v>219</v>
      </c>
      <c r="E2191" s="250" t="s">
        <v>21</v>
      </c>
      <c r="F2191" s="251" t="s">
        <v>3908</v>
      </c>
      <c r="G2191" s="249"/>
      <c r="H2191" s="252">
        <v>41.8</v>
      </c>
      <c r="I2191" s="253"/>
      <c r="J2191" s="249"/>
      <c r="K2191" s="249"/>
      <c r="L2191" s="254"/>
      <c r="M2191" s="255"/>
      <c r="N2191" s="256"/>
      <c r="O2191" s="256"/>
      <c r="P2191" s="256"/>
      <c r="Q2191" s="256"/>
      <c r="R2191" s="256"/>
      <c r="S2191" s="256"/>
      <c r="T2191" s="257"/>
      <c r="AT2191" s="258" t="s">
        <v>219</v>
      </c>
      <c r="AU2191" s="258" t="s">
        <v>80</v>
      </c>
      <c r="AV2191" s="14" t="s">
        <v>88</v>
      </c>
      <c r="AW2191" s="14" t="s">
        <v>35</v>
      </c>
      <c r="AX2191" s="14" t="s">
        <v>78</v>
      </c>
      <c r="AY2191" s="258" t="s">
        <v>210</v>
      </c>
    </row>
    <row r="2192" spans="2:65" s="1" customFormat="1" ht="16.5" customHeight="1">
      <c r="B2192" s="41"/>
      <c r="C2192" s="238" t="s">
        <v>2422</v>
      </c>
      <c r="D2192" s="238" t="s">
        <v>302</v>
      </c>
      <c r="E2192" s="239" t="s">
        <v>3930</v>
      </c>
      <c r="F2192" s="240" t="s">
        <v>3931</v>
      </c>
      <c r="G2192" s="241" t="s">
        <v>345</v>
      </c>
      <c r="H2192" s="242">
        <v>42.636</v>
      </c>
      <c r="I2192" s="243"/>
      <c r="J2192" s="244">
        <f>ROUND(I2192*H2192,2)</f>
        <v>0</v>
      </c>
      <c r="K2192" s="240" t="s">
        <v>216</v>
      </c>
      <c r="L2192" s="245"/>
      <c r="M2192" s="246" t="s">
        <v>21</v>
      </c>
      <c r="N2192" s="247" t="s">
        <v>42</v>
      </c>
      <c r="O2192" s="42"/>
      <c r="P2192" s="212">
        <f>O2192*H2192</f>
        <v>0</v>
      </c>
      <c r="Q2192" s="212">
        <v>0.00022</v>
      </c>
      <c r="R2192" s="212">
        <f>Q2192*H2192</f>
        <v>0.009379920000000002</v>
      </c>
      <c r="S2192" s="212">
        <v>0</v>
      </c>
      <c r="T2192" s="213">
        <f>S2192*H2192</f>
        <v>0</v>
      </c>
      <c r="AR2192" s="25" t="s">
        <v>372</v>
      </c>
      <c r="AT2192" s="25" t="s">
        <v>302</v>
      </c>
      <c r="AU2192" s="25" t="s">
        <v>80</v>
      </c>
      <c r="AY2192" s="25" t="s">
        <v>210</v>
      </c>
      <c r="BE2192" s="214">
        <f>IF(N2192="základní",J2192,0)</f>
        <v>0</v>
      </c>
      <c r="BF2192" s="214">
        <f>IF(N2192="snížená",J2192,0)</f>
        <v>0</v>
      </c>
      <c r="BG2192" s="214">
        <f>IF(N2192="zákl. přenesená",J2192,0)</f>
        <v>0</v>
      </c>
      <c r="BH2192" s="214">
        <f>IF(N2192="sníž. přenesená",J2192,0)</f>
        <v>0</v>
      </c>
      <c r="BI2192" s="214">
        <f>IF(N2192="nulová",J2192,0)</f>
        <v>0</v>
      </c>
      <c r="BJ2192" s="25" t="s">
        <v>78</v>
      </c>
      <c r="BK2192" s="214">
        <f>ROUND(I2192*H2192,2)</f>
        <v>0</v>
      </c>
      <c r="BL2192" s="25" t="s">
        <v>291</v>
      </c>
      <c r="BM2192" s="25" t="s">
        <v>3932</v>
      </c>
    </row>
    <row r="2193" spans="2:51" s="12" customFormat="1" ht="13.5">
      <c r="B2193" s="215"/>
      <c r="C2193" s="216"/>
      <c r="D2193" s="217" t="s">
        <v>219</v>
      </c>
      <c r="E2193" s="216"/>
      <c r="F2193" s="219" t="s">
        <v>3933</v>
      </c>
      <c r="G2193" s="216"/>
      <c r="H2193" s="220">
        <v>42.636</v>
      </c>
      <c r="I2193" s="221"/>
      <c r="J2193" s="216"/>
      <c r="K2193" s="216"/>
      <c r="L2193" s="222"/>
      <c r="M2193" s="223"/>
      <c r="N2193" s="224"/>
      <c r="O2193" s="224"/>
      <c r="P2193" s="224"/>
      <c r="Q2193" s="224"/>
      <c r="R2193" s="224"/>
      <c r="S2193" s="224"/>
      <c r="T2193" s="225"/>
      <c r="AT2193" s="226" t="s">
        <v>219</v>
      </c>
      <c r="AU2193" s="226" t="s">
        <v>80</v>
      </c>
      <c r="AV2193" s="12" t="s">
        <v>80</v>
      </c>
      <c r="AW2193" s="12" t="s">
        <v>6</v>
      </c>
      <c r="AX2193" s="12" t="s">
        <v>78</v>
      </c>
      <c r="AY2193" s="226" t="s">
        <v>210</v>
      </c>
    </row>
    <row r="2194" spans="2:65" s="1" customFormat="1" ht="16.5" customHeight="1">
      <c r="B2194" s="41"/>
      <c r="C2194" s="203" t="s">
        <v>2433</v>
      </c>
      <c r="D2194" s="203" t="s">
        <v>212</v>
      </c>
      <c r="E2194" s="204" t="s">
        <v>3934</v>
      </c>
      <c r="F2194" s="205" t="s">
        <v>3935</v>
      </c>
      <c r="G2194" s="206" t="s">
        <v>345</v>
      </c>
      <c r="H2194" s="207">
        <v>133.93</v>
      </c>
      <c r="I2194" s="208"/>
      <c r="J2194" s="209">
        <f>ROUND(I2194*H2194,2)</f>
        <v>0</v>
      </c>
      <c r="K2194" s="205" t="s">
        <v>216</v>
      </c>
      <c r="L2194" s="61"/>
      <c r="M2194" s="210" t="s">
        <v>21</v>
      </c>
      <c r="N2194" s="211" t="s">
        <v>42</v>
      </c>
      <c r="O2194" s="42"/>
      <c r="P2194" s="212">
        <f>O2194*H2194</f>
        <v>0</v>
      </c>
      <c r="Q2194" s="212">
        <v>1E-05</v>
      </c>
      <c r="R2194" s="212">
        <f>Q2194*H2194</f>
        <v>0.0013393</v>
      </c>
      <c r="S2194" s="212">
        <v>0</v>
      </c>
      <c r="T2194" s="213">
        <f>S2194*H2194</f>
        <v>0</v>
      </c>
      <c r="AR2194" s="25" t="s">
        <v>291</v>
      </c>
      <c r="AT2194" s="25" t="s">
        <v>212</v>
      </c>
      <c r="AU2194" s="25" t="s">
        <v>80</v>
      </c>
      <c r="AY2194" s="25" t="s">
        <v>210</v>
      </c>
      <c r="BE2194" s="214">
        <f>IF(N2194="základní",J2194,0)</f>
        <v>0</v>
      </c>
      <c r="BF2194" s="214">
        <f>IF(N2194="snížená",J2194,0)</f>
        <v>0</v>
      </c>
      <c r="BG2194" s="214">
        <f>IF(N2194="zákl. přenesená",J2194,0)</f>
        <v>0</v>
      </c>
      <c r="BH2194" s="214">
        <f>IF(N2194="sníž. přenesená",J2194,0)</f>
        <v>0</v>
      </c>
      <c r="BI2194" s="214">
        <f>IF(N2194="nulová",J2194,0)</f>
        <v>0</v>
      </c>
      <c r="BJ2194" s="25" t="s">
        <v>78</v>
      </c>
      <c r="BK2194" s="214">
        <f>ROUND(I2194*H2194,2)</f>
        <v>0</v>
      </c>
      <c r="BL2194" s="25" t="s">
        <v>291</v>
      </c>
      <c r="BM2194" s="25" t="s">
        <v>3936</v>
      </c>
    </row>
    <row r="2195" spans="2:51" s="12" customFormat="1" ht="13.5">
      <c r="B2195" s="215"/>
      <c r="C2195" s="216"/>
      <c r="D2195" s="217" t="s">
        <v>219</v>
      </c>
      <c r="E2195" s="218" t="s">
        <v>21</v>
      </c>
      <c r="F2195" s="219" t="s">
        <v>3937</v>
      </c>
      <c r="G2195" s="216"/>
      <c r="H2195" s="220">
        <v>58.6</v>
      </c>
      <c r="I2195" s="221"/>
      <c r="J2195" s="216"/>
      <c r="K2195" s="216"/>
      <c r="L2195" s="222"/>
      <c r="M2195" s="223"/>
      <c r="N2195" s="224"/>
      <c r="O2195" s="224"/>
      <c r="P2195" s="224"/>
      <c r="Q2195" s="224"/>
      <c r="R2195" s="224"/>
      <c r="S2195" s="224"/>
      <c r="T2195" s="225"/>
      <c r="AT2195" s="226" t="s">
        <v>219</v>
      </c>
      <c r="AU2195" s="226" t="s">
        <v>80</v>
      </c>
      <c r="AV2195" s="12" t="s">
        <v>80</v>
      </c>
      <c r="AW2195" s="12" t="s">
        <v>35</v>
      </c>
      <c r="AX2195" s="12" t="s">
        <v>71</v>
      </c>
      <c r="AY2195" s="226" t="s">
        <v>210</v>
      </c>
    </row>
    <row r="2196" spans="2:51" s="12" customFormat="1" ht="13.5">
      <c r="B2196" s="215"/>
      <c r="C2196" s="216"/>
      <c r="D2196" s="217" t="s">
        <v>219</v>
      </c>
      <c r="E2196" s="218" t="s">
        <v>21</v>
      </c>
      <c r="F2196" s="219" t="s">
        <v>3938</v>
      </c>
      <c r="G2196" s="216"/>
      <c r="H2196" s="220">
        <v>75.33</v>
      </c>
      <c r="I2196" s="221"/>
      <c r="J2196" s="216"/>
      <c r="K2196" s="216"/>
      <c r="L2196" s="222"/>
      <c r="M2196" s="223"/>
      <c r="N2196" s="224"/>
      <c r="O2196" s="224"/>
      <c r="P2196" s="224"/>
      <c r="Q2196" s="224"/>
      <c r="R2196" s="224"/>
      <c r="S2196" s="224"/>
      <c r="T2196" s="225"/>
      <c r="AT2196" s="226" t="s">
        <v>219</v>
      </c>
      <c r="AU2196" s="226" t="s">
        <v>80</v>
      </c>
      <c r="AV2196" s="12" t="s">
        <v>80</v>
      </c>
      <c r="AW2196" s="12" t="s">
        <v>35</v>
      </c>
      <c r="AX2196" s="12" t="s">
        <v>71</v>
      </c>
      <c r="AY2196" s="226" t="s">
        <v>210</v>
      </c>
    </row>
    <row r="2197" spans="2:51" s="13" customFormat="1" ht="13.5">
      <c r="B2197" s="227"/>
      <c r="C2197" s="228"/>
      <c r="D2197" s="217" t="s">
        <v>219</v>
      </c>
      <c r="E2197" s="229" t="s">
        <v>21</v>
      </c>
      <c r="F2197" s="230" t="s">
        <v>240</v>
      </c>
      <c r="G2197" s="228"/>
      <c r="H2197" s="231">
        <v>133.93</v>
      </c>
      <c r="I2197" s="232"/>
      <c r="J2197" s="228"/>
      <c r="K2197" s="228"/>
      <c r="L2197" s="233"/>
      <c r="M2197" s="234"/>
      <c r="N2197" s="235"/>
      <c r="O2197" s="235"/>
      <c r="P2197" s="235"/>
      <c r="Q2197" s="235"/>
      <c r="R2197" s="235"/>
      <c r="S2197" s="235"/>
      <c r="T2197" s="236"/>
      <c r="AT2197" s="237" t="s">
        <v>219</v>
      </c>
      <c r="AU2197" s="237" t="s">
        <v>80</v>
      </c>
      <c r="AV2197" s="13" t="s">
        <v>217</v>
      </c>
      <c r="AW2197" s="13" t="s">
        <v>35</v>
      </c>
      <c r="AX2197" s="13" t="s">
        <v>78</v>
      </c>
      <c r="AY2197" s="237" t="s">
        <v>210</v>
      </c>
    </row>
    <row r="2198" spans="2:65" s="1" customFormat="1" ht="16.5" customHeight="1">
      <c r="B2198" s="41"/>
      <c r="C2198" s="238" t="s">
        <v>3939</v>
      </c>
      <c r="D2198" s="238" t="s">
        <v>302</v>
      </c>
      <c r="E2198" s="239" t="s">
        <v>3940</v>
      </c>
      <c r="F2198" s="240" t="s">
        <v>3941</v>
      </c>
      <c r="G2198" s="241" t="s">
        <v>345</v>
      </c>
      <c r="H2198" s="242">
        <v>147.323</v>
      </c>
      <c r="I2198" s="243"/>
      <c r="J2198" s="244">
        <f>ROUND(I2198*H2198,2)</f>
        <v>0</v>
      </c>
      <c r="K2198" s="240" t="s">
        <v>216</v>
      </c>
      <c r="L2198" s="245"/>
      <c r="M2198" s="246" t="s">
        <v>21</v>
      </c>
      <c r="N2198" s="247" t="s">
        <v>42</v>
      </c>
      <c r="O2198" s="42"/>
      <c r="P2198" s="212">
        <f>O2198*H2198</f>
        <v>0</v>
      </c>
      <c r="Q2198" s="212">
        <v>0.0003</v>
      </c>
      <c r="R2198" s="212">
        <f>Q2198*H2198</f>
        <v>0.0441969</v>
      </c>
      <c r="S2198" s="212">
        <v>0</v>
      </c>
      <c r="T2198" s="213">
        <f>S2198*H2198</f>
        <v>0</v>
      </c>
      <c r="AR2198" s="25" t="s">
        <v>372</v>
      </c>
      <c r="AT2198" s="25" t="s">
        <v>302</v>
      </c>
      <c r="AU2198" s="25" t="s">
        <v>80</v>
      </c>
      <c r="AY2198" s="25" t="s">
        <v>210</v>
      </c>
      <c r="BE2198" s="214">
        <f>IF(N2198="základní",J2198,0)</f>
        <v>0</v>
      </c>
      <c r="BF2198" s="214">
        <f>IF(N2198="snížená",J2198,0)</f>
        <v>0</v>
      </c>
      <c r="BG2198" s="214">
        <f>IF(N2198="zákl. přenesená",J2198,0)</f>
        <v>0</v>
      </c>
      <c r="BH2198" s="214">
        <f>IF(N2198="sníž. přenesená",J2198,0)</f>
        <v>0</v>
      </c>
      <c r="BI2198" s="214">
        <f>IF(N2198="nulová",J2198,0)</f>
        <v>0</v>
      </c>
      <c r="BJ2198" s="25" t="s">
        <v>78</v>
      </c>
      <c r="BK2198" s="214">
        <f>ROUND(I2198*H2198,2)</f>
        <v>0</v>
      </c>
      <c r="BL2198" s="25" t="s">
        <v>291</v>
      </c>
      <c r="BM2198" s="25" t="s">
        <v>3942</v>
      </c>
    </row>
    <row r="2199" spans="2:51" s="12" customFormat="1" ht="13.5">
      <c r="B2199" s="215"/>
      <c r="C2199" s="216"/>
      <c r="D2199" s="217" t="s">
        <v>219</v>
      </c>
      <c r="E2199" s="216"/>
      <c r="F2199" s="219" t="s">
        <v>3943</v>
      </c>
      <c r="G2199" s="216"/>
      <c r="H2199" s="220">
        <v>147.323</v>
      </c>
      <c r="I2199" s="221"/>
      <c r="J2199" s="216"/>
      <c r="K2199" s="216"/>
      <c r="L2199" s="222"/>
      <c r="M2199" s="223"/>
      <c r="N2199" s="224"/>
      <c r="O2199" s="224"/>
      <c r="P2199" s="224"/>
      <c r="Q2199" s="224"/>
      <c r="R2199" s="224"/>
      <c r="S2199" s="224"/>
      <c r="T2199" s="225"/>
      <c r="AT2199" s="226" t="s">
        <v>219</v>
      </c>
      <c r="AU2199" s="226" t="s">
        <v>80</v>
      </c>
      <c r="AV2199" s="12" t="s">
        <v>80</v>
      </c>
      <c r="AW2199" s="12" t="s">
        <v>6</v>
      </c>
      <c r="AX2199" s="12" t="s">
        <v>78</v>
      </c>
      <c r="AY2199" s="226" t="s">
        <v>210</v>
      </c>
    </row>
    <row r="2200" spans="2:65" s="1" customFormat="1" ht="16.5" customHeight="1">
      <c r="B2200" s="41"/>
      <c r="C2200" s="203" t="s">
        <v>2440</v>
      </c>
      <c r="D2200" s="203" t="s">
        <v>212</v>
      </c>
      <c r="E2200" s="204" t="s">
        <v>3944</v>
      </c>
      <c r="F2200" s="205" t="s">
        <v>3945</v>
      </c>
      <c r="G2200" s="206" t="s">
        <v>345</v>
      </c>
      <c r="H2200" s="207">
        <v>133.93</v>
      </c>
      <c r="I2200" s="208"/>
      <c r="J2200" s="209">
        <f>ROUND(I2200*H2200,2)</f>
        <v>0</v>
      </c>
      <c r="K2200" s="205" t="s">
        <v>216</v>
      </c>
      <c r="L2200" s="61"/>
      <c r="M2200" s="210" t="s">
        <v>21</v>
      </c>
      <c r="N2200" s="211" t="s">
        <v>42</v>
      </c>
      <c r="O2200" s="42"/>
      <c r="P2200" s="212">
        <f>O2200*H2200</f>
        <v>0</v>
      </c>
      <c r="Q2200" s="212">
        <v>0</v>
      </c>
      <c r="R2200" s="212">
        <f>Q2200*H2200</f>
        <v>0</v>
      </c>
      <c r="S2200" s="212">
        <v>0</v>
      </c>
      <c r="T2200" s="213">
        <f>S2200*H2200</f>
        <v>0</v>
      </c>
      <c r="AR2200" s="25" t="s">
        <v>291</v>
      </c>
      <c r="AT2200" s="25" t="s">
        <v>212</v>
      </c>
      <c r="AU2200" s="25" t="s">
        <v>80</v>
      </c>
      <c r="AY2200" s="25" t="s">
        <v>210</v>
      </c>
      <c r="BE2200" s="214">
        <f>IF(N2200="základní",J2200,0)</f>
        <v>0</v>
      </c>
      <c r="BF2200" s="214">
        <f>IF(N2200="snížená",J2200,0)</f>
        <v>0</v>
      </c>
      <c r="BG2200" s="214">
        <f>IF(N2200="zákl. přenesená",J2200,0)</f>
        <v>0</v>
      </c>
      <c r="BH2200" s="214">
        <f>IF(N2200="sníž. přenesená",J2200,0)</f>
        <v>0</v>
      </c>
      <c r="BI2200" s="214">
        <f>IF(N2200="nulová",J2200,0)</f>
        <v>0</v>
      </c>
      <c r="BJ2200" s="25" t="s">
        <v>78</v>
      </c>
      <c r="BK2200" s="214">
        <f>ROUND(I2200*H2200,2)</f>
        <v>0</v>
      </c>
      <c r="BL2200" s="25" t="s">
        <v>291</v>
      </c>
      <c r="BM2200" s="25" t="s">
        <v>3946</v>
      </c>
    </row>
    <row r="2201" spans="2:65" s="1" customFormat="1" ht="16.5" customHeight="1">
      <c r="B2201" s="41"/>
      <c r="C2201" s="203" t="s">
        <v>3947</v>
      </c>
      <c r="D2201" s="203" t="s">
        <v>212</v>
      </c>
      <c r="E2201" s="204" t="s">
        <v>3948</v>
      </c>
      <c r="F2201" s="205" t="s">
        <v>3949</v>
      </c>
      <c r="G2201" s="206" t="s">
        <v>345</v>
      </c>
      <c r="H2201" s="207">
        <v>55.95</v>
      </c>
      <c r="I2201" s="208"/>
      <c r="J2201" s="209">
        <f>ROUND(I2201*H2201,2)</f>
        <v>0</v>
      </c>
      <c r="K2201" s="205" t="s">
        <v>216</v>
      </c>
      <c r="L2201" s="61"/>
      <c r="M2201" s="210" t="s">
        <v>21</v>
      </c>
      <c r="N2201" s="211" t="s">
        <v>42</v>
      </c>
      <c r="O2201" s="42"/>
      <c r="P2201" s="212">
        <f>O2201*H2201</f>
        <v>0</v>
      </c>
      <c r="Q2201" s="212">
        <v>0</v>
      </c>
      <c r="R2201" s="212">
        <f>Q2201*H2201</f>
        <v>0</v>
      </c>
      <c r="S2201" s="212">
        <v>0.0003</v>
      </c>
      <c r="T2201" s="213">
        <f>S2201*H2201</f>
        <v>0.016784999999999998</v>
      </c>
      <c r="AR2201" s="25" t="s">
        <v>291</v>
      </c>
      <c r="AT2201" s="25" t="s">
        <v>212</v>
      </c>
      <c r="AU2201" s="25" t="s">
        <v>80</v>
      </c>
      <c r="AY2201" s="25" t="s">
        <v>210</v>
      </c>
      <c r="BE2201" s="214">
        <f>IF(N2201="základní",J2201,0)</f>
        <v>0</v>
      </c>
      <c r="BF2201" s="214">
        <f>IF(N2201="snížená",J2201,0)</f>
        <v>0</v>
      </c>
      <c r="BG2201" s="214">
        <f>IF(N2201="zákl. přenesená",J2201,0)</f>
        <v>0</v>
      </c>
      <c r="BH2201" s="214">
        <f>IF(N2201="sníž. přenesená",J2201,0)</f>
        <v>0</v>
      </c>
      <c r="BI2201" s="214">
        <f>IF(N2201="nulová",J2201,0)</f>
        <v>0</v>
      </c>
      <c r="BJ2201" s="25" t="s">
        <v>78</v>
      </c>
      <c r="BK2201" s="214">
        <f>ROUND(I2201*H2201,2)</f>
        <v>0</v>
      </c>
      <c r="BL2201" s="25" t="s">
        <v>291</v>
      </c>
      <c r="BM2201" s="25" t="s">
        <v>3950</v>
      </c>
    </row>
    <row r="2202" spans="2:51" s="12" customFormat="1" ht="13.5">
      <c r="B2202" s="215"/>
      <c r="C2202" s="216"/>
      <c r="D2202" s="217" t="s">
        <v>219</v>
      </c>
      <c r="E2202" s="218" t="s">
        <v>21</v>
      </c>
      <c r="F2202" s="219" t="s">
        <v>3798</v>
      </c>
      <c r="G2202" s="216"/>
      <c r="H2202" s="220">
        <v>12.55</v>
      </c>
      <c r="I2202" s="221"/>
      <c r="J2202" s="216"/>
      <c r="K2202" s="216"/>
      <c r="L2202" s="222"/>
      <c r="M2202" s="223"/>
      <c r="N2202" s="224"/>
      <c r="O2202" s="224"/>
      <c r="P2202" s="224"/>
      <c r="Q2202" s="224"/>
      <c r="R2202" s="224"/>
      <c r="S2202" s="224"/>
      <c r="T2202" s="225"/>
      <c r="AT2202" s="226" t="s">
        <v>219</v>
      </c>
      <c r="AU2202" s="226" t="s">
        <v>80</v>
      </c>
      <c r="AV2202" s="12" t="s">
        <v>80</v>
      </c>
      <c r="AW2202" s="12" t="s">
        <v>35</v>
      </c>
      <c r="AX2202" s="12" t="s">
        <v>71</v>
      </c>
      <c r="AY2202" s="226" t="s">
        <v>210</v>
      </c>
    </row>
    <row r="2203" spans="2:51" s="12" customFormat="1" ht="13.5">
      <c r="B2203" s="215"/>
      <c r="C2203" s="216"/>
      <c r="D2203" s="217" t="s">
        <v>219</v>
      </c>
      <c r="E2203" s="218" t="s">
        <v>21</v>
      </c>
      <c r="F2203" s="219" t="s">
        <v>3799</v>
      </c>
      <c r="G2203" s="216"/>
      <c r="H2203" s="220">
        <v>22.9</v>
      </c>
      <c r="I2203" s="221"/>
      <c r="J2203" s="216"/>
      <c r="K2203" s="216"/>
      <c r="L2203" s="222"/>
      <c r="M2203" s="223"/>
      <c r="N2203" s="224"/>
      <c r="O2203" s="224"/>
      <c r="P2203" s="224"/>
      <c r="Q2203" s="224"/>
      <c r="R2203" s="224"/>
      <c r="S2203" s="224"/>
      <c r="T2203" s="225"/>
      <c r="AT2203" s="226" t="s">
        <v>219</v>
      </c>
      <c r="AU2203" s="226" t="s">
        <v>80</v>
      </c>
      <c r="AV2203" s="12" t="s">
        <v>80</v>
      </c>
      <c r="AW2203" s="12" t="s">
        <v>35</v>
      </c>
      <c r="AX2203" s="12" t="s">
        <v>71</v>
      </c>
      <c r="AY2203" s="226" t="s">
        <v>210</v>
      </c>
    </row>
    <row r="2204" spans="2:51" s="12" customFormat="1" ht="13.5">
      <c r="B2204" s="215"/>
      <c r="C2204" s="216"/>
      <c r="D2204" s="217" t="s">
        <v>219</v>
      </c>
      <c r="E2204" s="218" t="s">
        <v>21</v>
      </c>
      <c r="F2204" s="219" t="s">
        <v>3800</v>
      </c>
      <c r="G2204" s="216"/>
      <c r="H2204" s="220">
        <v>20.5</v>
      </c>
      <c r="I2204" s="221"/>
      <c r="J2204" s="216"/>
      <c r="K2204" s="216"/>
      <c r="L2204" s="222"/>
      <c r="M2204" s="223"/>
      <c r="N2204" s="224"/>
      <c r="O2204" s="224"/>
      <c r="P2204" s="224"/>
      <c r="Q2204" s="224"/>
      <c r="R2204" s="224"/>
      <c r="S2204" s="224"/>
      <c r="T2204" s="225"/>
      <c r="AT2204" s="226" t="s">
        <v>219</v>
      </c>
      <c r="AU2204" s="226" t="s">
        <v>80</v>
      </c>
      <c r="AV2204" s="12" t="s">
        <v>80</v>
      </c>
      <c r="AW2204" s="12" t="s">
        <v>35</v>
      </c>
      <c r="AX2204" s="12" t="s">
        <v>71</v>
      </c>
      <c r="AY2204" s="226" t="s">
        <v>210</v>
      </c>
    </row>
    <row r="2205" spans="2:51" s="13" customFormat="1" ht="13.5">
      <c r="B2205" s="227"/>
      <c r="C2205" s="228"/>
      <c r="D2205" s="217" t="s">
        <v>219</v>
      </c>
      <c r="E2205" s="229" t="s">
        <v>21</v>
      </c>
      <c r="F2205" s="230" t="s">
        <v>240</v>
      </c>
      <c r="G2205" s="228"/>
      <c r="H2205" s="231">
        <v>55.95</v>
      </c>
      <c r="I2205" s="232"/>
      <c r="J2205" s="228"/>
      <c r="K2205" s="228"/>
      <c r="L2205" s="233"/>
      <c r="M2205" s="234"/>
      <c r="N2205" s="235"/>
      <c r="O2205" s="235"/>
      <c r="P2205" s="235"/>
      <c r="Q2205" s="235"/>
      <c r="R2205" s="235"/>
      <c r="S2205" s="235"/>
      <c r="T2205" s="236"/>
      <c r="AT2205" s="237" t="s">
        <v>219</v>
      </c>
      <c r="AU2205" s="237" t="s">
        <v>80</v>
      </c>
      <c r="AV2205" s="13" t="s">
        <v>217</v>
      </c>
      <c r="AW2205" s="13" t="s">
        <v>35</v>
      </c>
      <c r="AX2205" s="13" t="s">
        <v>78</v>
      </c>
      <c r="AY2205" s="237" t="s">
        <v>210</v>
      </c>
    </row>
    <row r="2206" spans="2:65" s="1" customFormat="1" ht="16.5" customHeight="1">
      <c r="B2206" s="41"/>
      <c r="C2206" s="203" t="s">
        <v>3951</v>
      </c>
      <c r="D2206" s="203" t="s">
        <v>212</v>
      </c>
      <c r="E2206" s="204" t="s">
        <v>3952</v>
      </c>
      <c r="F2206" s="205" t="s">
        <v>3953</v>
      </c>
      <c r="G2206" s="206" t="s">
        <v>345</v>
      </c>
      <c r="H2206" s="207">
        <v>55.95</v>
      </c>
      <c r="I2206" s="208"/>
      <c r="J2206" s="209">
        <f>ROUND(I2206*H2206,2)</f>
        <v>0</v>
      </c>
      <c r="K2206" s="205" t="s">
        <v>216</v>
      </c>
      <c r="L2206" s="61"/>
      <c r="M2206" s="210" t="s">
        <v>21</v>
      </c>
      <c r="N2206" s="211" t="s">
        <v>42</v>
      </c>
      <c r="O2206" s="42"/>
      <c r="P2206" s="212">
        <f>O2206*H2206</f>
        <v>0</v>
      </c>
      <c r="Q2206" s="212">
        <v>0</v>
      </c>
      <c r="R2206" s="212">
        <f>Q2206*H2206</f>
        <v>0</v>
      </c>
      <c r="S2206" s="212">
        <v>0</v>
      </c>
      <c r="T2206" s="213">
        <f>S2206*H2206</f>
        <v>0</v>
      </c>
      <c r="AR2206" s="25" t="s">
        <v>291</v>
      </c>
      <c r="AT2206" s="25" t="s">
        <v>212</v>
      </c>
      <c r="AU2206" s="25" t="s">
        <v>80</v>
      </c>
      <c r="AY2206" s="25" t="s">
        <v>210</v>
      </c>
      <c r="BE2206" s="214">
        <f>IF(N2206="základní",J2206,0)</f>
        <v>0</v>
      </c>
      <c r="BF2206" s="214">
        <f>IF(N2206="snížená",J2206,0)</f>
        <v>0</v>
      </c>
      <c r="BG2206" s="214">
        <f>IF(N2206="zákl. přenesená",J2206,0)</f>
        <v>0</v>
      </c>
      <c r="BH2206" s="214">
        <f>IF(N2206="sníž. přenesená",J2206,0)</f>
        <v>0</v>
      </c>
      <c r="BI2206" s="214">
        <f>IF(N2206="nulová",J2206,0)</f>
        <v>0</v>
      </c>
      <c r="BJ2206" s="25" t="s">
        <v>78</v>
      </c>
      <c r="BK2206" s="214">
        <f>ROUND(I2206*H2206,2)</f>
        <v>0</v>
      </c>
      <c r="BL2206" s="25" t="s">
        <v>291</v>
      </c>
      <c r="BM2206" s="25" t="s">
        <v>3954</v>
      </c>
    </row>
    <row r="2207" spans="2:65" s="1" customFormat="1" ht="16.5" customHeight="1">
      <c r="B2207" s="41"/>
      <c r="C2207" s="238" t="s">
        <v>3955</v>
      </c>
      <c r="D2207" s="238" t="s">
        <v>302</v>
      </c>
      <c r="E2207" s="239" t="s">
        <v>3956</v>
      </c>
      <c r="F2207" s="240" t="s">
        <v>3957</v>
      </c>
      <c r="G2207" s="241" t="s">
        <v>345</v>
      </c>
      <c r="H2207" s="242">
        <v>61.545</v>
      </c>
      <c r="I2207" s="243"/>
      <c r="J2207" s="244">
        <f>ROUND(I2207*H2207,2)</f>
        <v>0</v>
      </c>
      <c r="K2207" s="240" t="s">
        <v>216</v>
      </c>
      <c r="L2207" s="245"/>
      <c r="M2207" s="246" t="s">
        <v>21</v>
      </c>
      <c r="N2207" s="247" t="s">
        <v>42</v>
      </c>
      <c r="O2207" s="42"/>
      <c r="P2207" s="212">
        <f>O2207*H2207</f>
        <v>0</v>
      </c>
      <c r="Q2207" s="212">
        <v>0.00025</v>
      </c>
      <c r="R2207" s="212">
        <f>Q2207*H2207</f>
        <v>0.01538625</v>
      </c>
      <c r="S2207" s="212">
        <v>0</v>
      </c>
      <c r="T2207" s="213">
        <f>S2207*H2207</f>
        <v>0</v>
      </c>
      <c r="AR2207" s="25" t="s">
        <v>372</v>
      </c>
      <c r="AT2207" s="25" t="s">
        <v>302</v>
      </c>
      <c r="AU2207" s="25" t="s">
        <v>80</v>
      </c>
      <c r="AY2207" s="25" t="s">
        <v>210</v>
      </c>
      <c r="BE2207" s="214">
        <f>IF(N2207="základní",J2207,0)</f>
        <v>0</v>
      </c>
      <c r="BF2207" s="214">
        <f>IF(N2207="snížená",J2207,0)</f>
        <v>0</v>
      </c>
      <c r="BG2207" s="214">
        <f>IF(N2207="zákl. přenesená",J2207,0)</f>
        <v>0</v>
      </c>
      <c r="BH2207" s="214">
        <f>IF(N2207="sníž. přenesená",J2207,0)</f>
        <v>0</v>
      </c>
      <c r="BI2207" s="214">
        <f>IF(N2207="nulová",J2207,0)</f>
        <v>0</v>
      </c>
      <c r="BJ2207" s="25" t="s">
        <v>78</v>
      </c>
      <c r="BK2207" s="214">
        <f>ROUND(I2207*H2207,2)</f>
        <v>0</v>
      </c>
      <c r="BL2207" s="25" t="s">
        <v>291</v>
      </c>
      <c r="BM2207" s="25" t="s">
        <v>3958</v>
      </c>
    </row>
    <row r="2208" spans="2:51" s="12" customFormat="1" ht="13.5">
      <c r="B2208" s="215"/>
      <c r="C2208" s="216"/>
      <c r="D2208" s="217" t="s">
        <v>219</v>
      </c>
      <c r="E2208" s="216"/>
      <c r="F2208" s="219" t="s">
        <v>3959</v>
      </c>
      <c r="G2208" s="216"/>
      <c r="H2208" s="220">
        <v>61.545</v>
      </c>
      <c r="I2208" s="221"/>
      <c r="J2208" s="216"/>
      <c r="K2208" s="216"/>
      <c r="L2208" s="222"/>
      <c r="M2208" s="223"/>
      <c r="N2208" s="224"/>
      <c r="O2208" s="224"/>
      <c r="P2208" s="224"/>
      <c r="Q2208" s="224"/>
      <c r="R2208" s="224"/>
      <c r="S2208" s="224"/>
      <c r="T2208" s="225"/>
      <c r="AT2208" s="226" t="s">
        <v>219</v>
      </c>
      <c r="AU2208" s="226" t="s">
        <v>80</v>
      </c>
      <c r="AV2208" s="12" t="s">
        <v>80</v>
      </c>
      <c r="AW2208" s="12" t="s">
        <v>6</v>
      </c>
      <c r="AX2208" s="12" t="s">
        <v>78</v>
      </c>
      <c r="AY2208" s="226" t="s">
        <v>210</v>
      </c>
    </row>
    <row r="2209" spans="2:65" s="1" customFormat="1" ht="16.5" customHeight="1">
      <c r="B2209" s="41"/>
      <c r="C2209" s="203" t="s">
        <v>3960</v>
      </c>
      <c r="D2209" s="203" t="s">
        <v>212</v>
      </c>
      <c r="E2209" s="204" t="s">
        <v>3961</v>
      </c>
      <c r="F2209" s="205" t="s">
        <v>3962</v>
      </c>
      <c r="G2209" s="206" t="s">
        <v>345</v>
      </c>
      <c r="H2209" s="207">
        <v>55.95</v>
      </c>
      <c r="I2209" s="208"/>
      <c r="J2209" s="209">
        <f>ROUND(I2209*H2209,2)</f>
        <v>0</v>
      </c>
      <c r="K2209" s="205" t="s">
        <v>216</v>
      </c>
      <c r="L2209" s="61"/>
      <c r="M2209" s="210" t="s">
        <v>21</v>
      </c>
      <c r="N2209" s="211" t="s">
        <v>42</v>
      </c>
      <c r="O2209" s="42"/>
      <c r="P2209" s="212">
        <f>O2209*H2209</f>
        <v>0</v>
      </c>
      <c r="Q2209" s="212">
        <v>0</v>
      </c>
      <c r="R2209" s="212">
        <f>Q2209*H2209</f>
        <v>0</v>
      </c>
      <c r="S2209" s="212">
        <v>0</v>
      </c>
      <c r="T2209" s="213">
        <f>S2209*H2209</f>
        <v>0</v>
      </c>
      <c r="AR2209" s="25" t="s">
        <v>291</v>
      </c>
      <c r="AT2209" s="25" t="s">
        <v>212</v>
      </c>
      <c r="AU2209" s="25" t="s">
        <v>80</v>
      </c>
      <c r="AY2209" s="25" t="s">
        <v>210</v>
      </c>
      <c r="BE2209" s="214">
        <f>IF(N2209="základní",J2209,0)</f>
        <v>0</v>
      </c>
      <c r="BF2209" s="214">
        <f>IF(N2209="snížená",J2209,0)</f>
        <v>0</v>
      </c>
      <c r="BG2209" s="214">
        <f>IF(N2209="zákl. přenesená",J2209,0)</f>
        <v>0</v>
      </c>
      <c r="BH2209" s="214">
        <f>IF(N2209="sníž. přenesená",J2209,0)</f>
        <v>0</v>
      </c>
      <c r="BI2209" s="214">
        <f>IF(N2209="nulová",J2209,0)</f>
        <v>0</v>
      </c>
      <c r="BJ2209" s="25" t="s">
        <v>78</v>
      </c>
      <c r="BK2209" s="214">
        <f>ROUND(I2209*H2209,2)</f>
        <v>0</v>
      </c>
      <c r="BL2209" s="25" t="s">
        <v>291</v>
      </c>
      <c r="BM2209" s="25" t="s">
        <v>3963</v>
      </c>
    </row>
    <row r="2210" spans="2:65" s="1" customFormat="1" ht="16.5" customHeight="1">
      <c r="B2210" s="41"/>
      <c r="C2210" s="203" t="s">
        <v>3964</v>
      </c>
      <c r="D2210" s="203" t="s">
        <v>212</v>
      </c>
      <c r="E2210" s="204" t="s">
        <v>3965</v>
      </c>
      <c r="F2210" s="205" t="s">
        <v>3966</v>
      </c>
      <c r="G2210" s="206" t="s">
        <v>274</v>
      </c>
      <c r="H2210" s="207">
        <v>5.897</v>
      </c>
      <c r="I2210" s="208"/>
      <c r="J2210" s="209">
        <f>ROUND(I2210*H2210,2)</f>
        <v>0</v>
      </c>
      <c r="K2210" s="205" t="s">
        <v>216</v>
      </c>
      <c r="L2210" s="61"/>
      <c r="M2210" s="210" t="s">
        <v>21</v>
      </c>
      <c r="N2210" s="211" t="s">
        <v>42</v>
      </c>
      <c r="O2210" s="42"/>
      <c r="P2210" s="212">
        <f>O2210*H2210</f>
        <v>0</v>
      </c>
      <c r="Q2210" s="212">
        <v>0</v>
      </c>
      <c r="R2210" s="212">
        <f>Q2210*H2210</f>
        <v>0</v>
      </c>
      <c r="S2210" s="212">
        <v>0</v>
      </c>
      <c r="T2210" s="213">
        <f>S2210*H2210</f>
        <v>0</v>
      </c>
      <c r="AR2210" s="25" t="s">
        <v>291</v>
      </c>
      <c r="AT2210" s="25" t="s">
        <v>212</v>
      </c>
      <c r="AU2210" s="25" t="s">
        <v>80</v>
      </c>
      <c r="AY2210" s="25" t="s">
        <v>210</v>
      </c>
      <c r="BE2210" s="214">
        <f>IF(N2210="základní",J2210,0)</f>
        <v>0</v>
      </c>
      <c r="BF2210" s="214">
        <f>IF(N2210="snížená",J2210,0)</f>
        <v>0</v>
      </c>
      <c r="BG2210" s="214">
        <f>IF(N2210="zákl. přenesená",J2210,0)</f>
        <v>0</v>
      </c>
      <c r="BH2210" s="214">
        <f>IF(N2210="sníž. přenesená",J2210,0)</f>
        <v>0</v>
      </c>
      <c r="BI2210" s="214">
        <f>IF(N2210="nulová",J2210,0)</f>
        <v>0</v>
      </c>
      <c r="BJ2210" s="25" t="s">
        <v>78</v>
      </c>
      <c r="BK2210" s="214">
        <f>ROUND(I2210*H2210,2)</f>
        <v>0</v>
      </c>
      <c r="BL2210" s="25" t="s">
        <v>291</v>
      </c>
      <c r="BM2210" s="25" t="s">
        <v>3967</v>
      </c>
    </row>
    <row r="2211" spans="2:65" s="1" customFormat="1" ht="16.5" customHeight="1">
      <c r="B2211" s="41"/>
      <c r="C2211" s="203" t="s">
        <v>3968</v>
      </c>
      <c r="D2211" s="203" t="s">
        <v>212</v>
      </c>
      <c r="E2211" s="204" t="s">
        <v>3969</v>
      </c>
      <c r="F2211" s="205" t="s">
        <v>3970</v>
      </c>
      <c r="G2211" s="206" t="s">
        <v>274</v>
      </c>
      <c r="H2211" s="207">
        <v>5.897</v>
      </c>
      <c r="I2211" s="208"/>
      <c r="J2211" s="209">
        <f>ROUND(I2211*H2211,2)</f>
        <v>0</v>
      </c>
      <c r="K2211" s="205" t="s">
        <v>216</v>
      </c>
      <c r="L2211" s="61"/>
      <c r="M2211" s="210" t="s">
        <v>21</v>
      </c>
      <c r="N2211" s="211" t="s">
        <v>42</v>
      </c>
      <c r="O2211" s="42"/>
      <c r="P2211" s="212">
        <f>O2211*H2211</f>
        <v>0</v>
      </c>
      <c r="Q2211" s="212">
        <v>0</v>
      </c>
      <c r="R2211" s="212">
        <f>Q2211*H2211</f>
        <v>0</v>
      </c>
      <c r="S2211" s="212">
        <v>0</v>
      </c>
      <c r="T2211" s="213">
        <f>S2211*H2211</f>
        <v>0</v>
      </c>
      <c r="AR2211" s="25" t="s">
        <v>291</v>
      </c>
      <c r="AT2211" s="25" t="s">
        <v>212</v>
      </c>
      <c r="AU2211" s="25" t="s">
        <v>80</v>
      </c>
      <c r="AY2211" s="25" t="s">
        <v>210</v>
      </c>
      <c r="BE2211" s="214">
        <f>IF(N2211="základní",J2211,0)</f>
        <v>0</v>
      </c>
      <c r="BF2211" s="214">
        <f>IF(N2211="snížená",J2211,0)</f>
        <v>0</v>
      </c>
      <c r="BG2211" s="214">
        <f>IF(N2211="zákl. přenesená",J2211,0)</f>
        <v>0</v>
      </c>
      <c r="BH2211" s="214">
        <f>IF(N2211="sníž. přenesená",J2211,0)</f>
        <v>0</v>
      </c>
      <c r="BI2211" s="214">
        <f>IF(N2211="nulová",J2211,0)</f>
        <v>0</v>
      </c>
      <c r="BJ2211" s="25" t="s">
        <v>78</v>
      </c>
      <c r="BK2211" s="214">
        <f>ROUND(I2211*H2211,2)</f>
        <v>0</v>
      </c>
      <c r="BL2211" s="25" t="s">
        <v>291</v>
      </c>
      <c r="BM2211" s="25" t="s">
        <v>3971</v>
      </c>
    </row>
    <row r="2212" spans="2:63" s="11" customFormat="1" ht="29.85" customHeight="1">
      <c r="B2212" s="187"/>
      <c r="C2212" s="188"/>
      <c r="D2212" s="189" t="s">
        <v>70</v>
      </c>
      <c r="E2212" s="201" t="s">
        <v>3972</v>
      </c>
      <c r="F2212" s="201" t="s">
        <v>3973</v>
      </c>
      <c r="G2212" s="188"/>
      <c r="H2212" s="188"/>
      <c r="I2212" s="191"/>
      <c r="J2212" s="202">
        <f>BK2212</f>
        <v>0</v>
      </c>
      <c r="K2212" s="188"/>
      <c r="L2212" s="193"/>
      <c r="M2212" s="194"/>
      <c r="N2212" s="195"/>
      <c r="O2212" s="195"/>
      <c r="P2212" s="196">
        <f>SUM(P2213:P2218)</f>
        <v>0</v>
      </c>
      <c r="Q2212" s="195"/>
      <c r="R2212" s="196">
        <f>SUM(R2213:R2218)</f>
        <v>0.07088928</v>
      </c>
      <c r="S2212" s="195"/>
      <c r="T2212" s="197">
        <f>SUM(T2213:T2218)</f>
        <v>0</v>
      </c>
      <c r="AR2212" s="198" t="s">
        <v>80</v>
      </c>
      <c r="AT2212" s="199" t="s">
        <v>70</v>
      </c>
      <c r="AU2212" s="199" t="s">
        <v>78</v>
      </c>
      <c r="AY2212" s="198" t="s">
        <v>210</v>
      </c>
      <c r="BK2212" s="200">
        <f>SUM(BK2213:BK2218)</f>
        <v>0</v>
      </c>
    </row>
    <row r="2213" spans="2:65" s="1" customFormat="1" ht="16.5" customHeight="1">
      <c r="B2213" s="41"/>
      <c r="C2213" s="203" t="s">
        <v>3974</v>
      </c>
      <c r="D2213" s="203" t="s">
        <v>212</v>
      </c>
      <c r="E2213" s="204" t="s">
        <v>3975</v>
      </c>
      <c r="F2213" s="205" t="s">
        <v>3976</v>
      </c>
      <c r="G2213" s="206" t="s">
        <v>226</v>
      </c>
      <c r="H2213" s="207">
        <v>144.672</v>
      </c>
      <c r="I2213" s="208"/>
      <c r="J2213" s="209">
        <f>ROUND(I2213*H2213,2)</f>
        <v>0</v>
      </c>
      <c r="K2213" s="205" t="s">
        <v>216</v>
      </c>
      <c r="L2213" s="61"/>
      <c r="M2213" s="210" t="s">
        <v>21</v>
      </c>
      <c r="N2213" s="211" t="s">
        <v>42</v>
      </c>
      <c r="O2213" s="42"/>
      <c r="P2213" s="212">
        <f>O2213*H2213</f>
        <v>0</v>
      </c>
      <c r="Q2213" s="212">
        <v>0.00024</v>
      </c>
      <c r="R2213" s="212">
        <f>Q2213*H2213</f>
        <v>0.03472128</v>
      </c>
      <c r="S2213" s="212">
        <v>0</v>
      </c>
      <c r="T2213" s="213">
        <f>S2213*H2213</f>
        <v>0</v>
      </c>
      <c r="AR2213" s="25" t="s">
        <v>291</v>
      </c>
      <c r="AT2213" s="25" t="s">
        <v>212</v>
      </c>
      <c r="AU2213" s="25" t="s">
        <v>80</v>
      </c>
      <c r="AY2213" s="25" t="s">
        <v>210</v>
      </c>
      <c r="BE2213" s="214">
        <f>IF(N2213="základní",J2213,0)</f>
        <v>0</v>
      </c>
      <c r="BF2213" s="214">
        <f>IF(N2213="snížená",J2213,0)</f>
        <v>0</v>
      </c>
      <c r="BG2213" s="214">
        <f>IF(N2213="zákl. přenesená",J2213,0)</f>
        <v>0</v>
      </c>
      <c r="BH2213" s="214">
        <f>IF(N2213="sníž. přenesená",J2213,0)</f>
        <v>0</v>
      </c>
      <c r="BI2213" s="214">
        <f>IF(N2213="nulová",J2213,0)</f>
        <v>0</v>
      </c>
      <c r="BJ2213" s="25" t="s">
        <v>78</v>
      </c>
      <c r="BK2213" s="214">
        <f>ROUND(I2213*H2213,2)</f>
        <v>0</v>
      </c>
      <c r="BL2213" s="25" t="s">
        <v>291</v>
      </c>
      <c r="BM2213" s="25" t="s">
        <v>3977</v>
      </c>
    </row>
    <row r="2214" spans="2:51" s="12" customFormat="1" ht="13.5">
      <c r="B2214" s="215"/>
      <c r="C2214" s="216"/>
      <c r="D2214" s="217" t="s">
        <v>219</v>
      </c>
      <c r="E2214" s="218" t="s">
        <v>21</v>
      </c>
      <c r="F2214" s="219" t="s">
        <v>3978</v>
      </c>
      <c r="G2214" s="216"/>
      <c r="H2214" s="220">
        <v>131.52</v>
      </c>
      <c r="I2214" s="221"/>
      <c r="J2214" s="216"/>
      <c r="K2214" s="216"/>
      <c r="L2214" s="222"/>
      <c r="M2214" s="223"/>
      <c r="N2214" s="224"/>
      <c r="O2214" s="224"/>
      <c r="P2214" s="224"/>
      <c r="Q2214" s="224"/>
      <c r="R2214" s="224"/>
      <c r="S2214" s="224"/>
      <c r="T2214" s="225"/>
      <c r="AT2214" s="226" t="s">
        <v>219</v>
      </c>
      <c r="AU2214" s="226" t="s">
        <v>80</v>
      </c>
      <c r="AV2214" s="12" t="s">
        <v>80</v>
      </c>
      <c r="AW2214" s="12" t="s">
        <v>35</v>
      </c>
      <c r="AX2214" s="12" t="s">
        <v>71</v>
      </c>
      <c r="AY2214" s="226" t="s">
        <v>210</v>
      </c>
    </row>
    <row r="2215" spans="2:51" s="12" customFormat="1" ht="13.5">
      <c r="B2215" s="215"/>
      <c r="C2215" s="216"/>
      <c r="D2215" s="217" t="s">
        <v>219</v>
      </c>
      <c r="E2215" s="218" t="s">
        <v>21</v>
      </c>
      <c r="F2215" s="219" t="s">
        <v>3979</v>
      </c>
      <c r="G2215" s="216"/>
      <c r="H2215" s="220">
        <v>13.152</v>
      </c>
      <c r="I2215" s="221"/>
      <c r="J2215" s="216"/>
      <c r="K2215" s="216"/>
      <c r="L2215" s="222"/>
      <c r="M2215" s="223"/>
      <c r="N2215" s="224"/>
      <c r="O2215" s="224"/>
      <c r="P2215" s="224"/>
      <c r="Q2215" s="224"/>
      <c r="R2215" s="224"/>
      <c r="S2215" s="224"/>
      <c r="T2215" s="225"/>
      <c r="AT2215" s="226" t="s">
        <v>219</v>
      </c>
      <c r="AU2215" s="226" t="s">
        <v>80</v>
      </c>
      <c r="AV2215" s="12" t="s">
        <v>80</v>
      </c>
      <c r="AW2215" s="12" t="s">
        <v>35</v>
      </c>
      <c r="AX2215" s="12" t="s">
        <v>71</v>
      </c>
      <c r="AY2215" s="226" t="s">
        <v>210</v>
      </c>
    </row>
    <row r="2216" spans="2:51" s="13" customFormat="1" ht="13.5">
      <c r="B2216" s="227"/>
      <c r="C2216" s="228"/>
      <c r="D2216" s="217" t="s">
        <v>219</v>
      </c>
      <c r="E2216" s="229" t="s">
        <v>21</v>
      </c>
      <c r="F2216" s="230" t="s">
        <v>240</v>
      </c>
      <c r="G2216" s="228"/>
      <c r="H2216" s="231">
        <v>144.672</v>
      </c>
      <c r="I2216" s="232"/>
      <c r="J2216" s="228"/>
      <c r="K2216" s="228"/>
      <c r="L2216" s="233"/>
      <c r="M2216" s="234"/>
      <c r="N2216" s="235"/>
      <c r="O2216" s="235"/>
      <c r="P2216" s="235"/>
      <c r="Q2216" s="235"/>
      <c r="R2216" s="235"/>
      <c r="S2216" s="235"/>
      <c r="T2216" s="236"/>
      <c r="AT2216" s="237" t="s">
        <v>219</v>
      </c>
      <c r="AU2216" s="237" t="s">
        <v>80</v>
      </c>
      <c r="AV2216" s="13" t="s">
        <v>217</v>
      </c>
      <c r="AW2216" s="13" t="s">
        <v>35</v>
      </c>
      <c r="AX2216" s="13" t="s">
        <v>78</v>
      </c>
      <c r="AY2216" s="237" t="s">
        <v>210</v>
      </c>
    </row>
    <row r="2217" spans="2:65" s="1" customFormat="1" ht="16.5" customHeight="1">
      <c r="B2217" s="41"/>
      <c r="C2217" s="203" t="s">
        <v>3980</v>
      </c>
      <c r="D2217" s="203" t="s">
        <v>212</v>
      </c>
      <c r="E2217" s="204" t="s">
        <v>3981</v>
      </c>
      <c r="F2217" s="205" t="s">
        <v>3982</v>
      </c>
      <c r="G2217" s="206" t="s">
        <v>226</v>
      </c>
      <c r="H2217" s="207">
        <v>144.672</v>
      </c>
      <c r="I2217" s="208"/>
      <c r="J2217" s="209">
        <f>ROUND(I2217*H2217,2)</f>
        <v>0</v>
      </c>
      <c r="K2217" s="205" t="s">
        <v>216</v>
      </c>
      <c r="L2217" s="61"/>
      <c r="M2217" s="210" t="s">
        <v>21</v>
      </c>
      <c r="N2217" s="211" t="s">
        <v>42</v>
      </c>
      <c r="O2217" s="42"/>
      <c r="P2217" s="212">
        <f>O2217*H2217</f>
        <v>0</v>
      </c>
      <c r="Q2217" s="212">
        <v>0.00025</v>
      </c>
      <c r="R2217" s="212">
        <f>Q2217*H2217</f>
        <v>0.036168</v>
      </c>
      <c r="S2217" s="212">
        <v>0</v>
      </c>
      <c r="T2217" s="213">
        <f>S2217*H2217</f>
        <v>0</v>
      </c>
      <c r="AR2217" s="25" t="s">
        <v>291</v>
      </c>
      <c r="AT2217" s="25" t="s">
        <v>212</v>
      </c>
      <c r="AU2217" s="25" t="s">
        <v>80</v>
      </c>
      <c r="AY2217" s="25" t="s">
        <v>210</v>
      </c>
      <c r="BE2217" s="214">
        <f>IF(N2217="základní",J2217,0)</f>
        <v>0</v>
      </c>
      <c r="BF2217" s="214">
        <f>IF(N2217="snížená",J2217,0)</f>
        <v>0</v>
      </c>
      <c r="BG2217" s="214">
        <f>IF(N2217="zákl. přenesená",J2217,0)</f>
        <v>0</v>
      </c>
      <c r="BH2217" s="214">
        <f>IF(N2217="sníž. přenesená",J2217,0)</f>
        <v>0</v>
      </c>
      <c r="BI2217" s="214">
        <f>IF(N2217="nulová",J2217,0)</f>
        <v>0</v>
      </c>
      <c r="BJ2217" s="25" t="s">
        <v>78</v>
      </c>
      <c r="BK2217" s="214">
        <f>ROUND(I2217*H2217,2)</f>
        <v>0</v>
      </c>
      <c r="BL2217" s="25" t="s">
        <v>291</v>
      </c>
      <c r="BM2217" s="25" t="s">
        <v>3983</v>
      </c>
    </row>
    <row r="2218" spans="2:65" s="1" customFormat="1" ht="16.5" customHeight="1">
      <c r="B2218" s="41"/>
      <c r="C2218" s="203" t="s">
        <v>3984</v>
      </c>
      <c r="D2218" s="203" t="s">
        <v>212</v>
      </c>
      <c r="E2218" s="204" t="s">
        <v>3985</v>
      </c>
      <c r="F2218" s="205" t="s">
        <v>3986</v>
      </c>
      <c r="G2218" s="206" t="s">
        <v>274</v>
      </c>
      <c r="H2218" s="207">
        <v>0.071</v>
      </c>
      <c r="I2218" s="208"/>
      <c r="J2218" s="209">
        <f>ROUND(I2218*H2218,2)</f>
        <v>0</v>
      </c>
      <c r="K2218" s="205" t="s">
        <v>216</v>
      </c>
      <c r="L2218" s="61"/>
      <c r="M2218" s="210" t="s">
        <v>21</v>
      </c>
      <c r="N2218" s="211" t="s">
        <v>42</v>
      </c>
      <c r="O2218" s="42"/>
      <c r="P2218" s="212">
        <f>O2218*H2218</f>
        <v>0</v>
      </c>
      <c r="Q2218" s="212">
        <v>0</v>
      </c>
      <c r="R2218" s="212">
        <f>Q2218*H2218</f>
        <v>0</v>
      </c>
      <c r="S2218" s="212">
        <v>0</v>
      </c>
      <c r="T2218" s="213">
        <f>S2218*H2218</f>
        <v>0</v>
      </c>
      <c r="AR2218" s="25" t="s">
        <v>291</v>
      </c>
      <c r="AT2218" s="25" t="s">
        <v>212</v>
      </c>
      <c r="AU2218" s="25" t="s">
        <v>80</v>
      </c>
      <c r="AY2218" s="25" t="s">
        <v>210</v>
      </c>
      <c r="BE2218" s="214">
        <f>IF(N2218="základní",J2218,0)</f>
        <v>0</v>
      </c>
      <c r="BF2218" s="214">
        <f>IF(N2218="snížená",J2218,0)</f>
        <v>0</v>
      </c>
      <c r="BG2218" s="214">
        <f>IF(N2218="zákl. přenesená",J2218,0)</f>
        <v>0</v>
      </c>
      <c r="BH2218" s="214">
        <f>IF(N2218="sníž. přenesená",J2218,0)</f>
        <v>0</v>
      </c>
      <c r="BI2218" s="214">
        <f>IF(N2218="nulová",J2218,0)</f>
        <v>0</v>
      </c>
      <c r="BJ2218" s="25" t="s">
        <v>78</v>
      </c>
      <c r="BK2218" s="214">
        <f>ROUND(I2218*H2218,2)</f>
        <v>0</v>
      </c>
      <c r="BL2218" s="25" t="s">
        <v>291</v>
      </c>
      <c r="BM2218" s="25" t="s">
        <v>3987</v>
      </c>
    </row>
    <row r="2219" spans="2:63" s="11" customFormat="1" ht="29.85" customHeight="1">
      <c r="B2219" s="187"/>
      <c r="C2219" s="188"/>
      <c r="D2219" s="189" t="s">
        <v>70</v>
      </c>
      <c r="E2219" s="201" t="s">
        <v>3988</v>
      </c>
      <c r="F2219" s="201" t="s">
        <v>3989</v>
      </c>
      <c r="G2219" s="188"/>
      <c r="H2219" s="188"/>
      <c r="I2219" s="191"/>
      <c r="J2219" s="202">
        <f>BK2219</f>
        <v>0</v>
      </c>
      <c r="K2219" s="188"/>
      <c r="L2219" s="193"/>
      <c r="M2219" s="194"/>
      <c r="N2219" s="195"/>
      <c r="O2219" s="195"/>
      <c r="P2219" s="196">
        <f>SUM(P2220:P2242)</f>
        <v>0</v>
      </c>
      <c r="Q2219" s="195"/>
      <c r="R2219" s="196">
        <f>SUM(R2220:R2242)</f>
        <v>3.5289346999999998</v>
      </c>
      <c r="S2219" s="195"/>
      <c r="T2219" s="197">
        <f>SUM(T2220:T2242)</f>
        <v>0</v>
      </c>
      <c r="AR2219" s="198" t="s">
        <v>80</v>
      </c>
      <c r="AT2219" s="199" t="s">
        <v>70</v>
      </c>
      <c r="AU2219" s="199" t="s">
        <v>78</v>
      </c>
      <c r="AY2219" s="198" t="s">
        <v>210</v>
      </c>
      <c r="BK2219" s="200">
        <f>SUM(BK2220:BK2242)</f>
        <v>0</v>
      </c>
    </row>
    <row r="2220" spans="2:65" s="1" customFormat="1" ht="25.5" customHeight="1">
      <c r="B2220" s="41"/>
      <c r="C2220" s="203" t="s">
        <v>3990</v>
      </c>
      <c r="D2220" s="203" t="s">
        <v>212</v>
      </c>
      <c r="E2220" s="204" t="s">
        <v>3991</v>
      </c>
      <c r="F2220" s="205" t="s">
        <v>3992</v>
      </c>
      <c r="G2220" s="206" t="s">
        <v>226</v>
      </c>
      <c r="H2220" s="207">
        <v>196.404</v>
      </c>
      <c r="I2220" s="208"/>
      <c r="J2220" s="209">
        <f>ROUND(I2220*H2220,2)</f>
        <v>0</v>
      </c>
      <c r="K2220" s="205" t="s">
        <v>216</v>
      </c>
      <c r="L2220" s="61"/>
      <c r="M2220" s="210" t="s">
        <v>21</v>
      </c>
      <c r="N2220" s="211" t="s">
        <v>42</v>
      </c>
      <c r="O2220" s="42"/>
      <c r="P2220" s="212">
        <f>O2220*H2220</f>
        <v>0</v>
      </c>
      <c r="Q2220" s="212">
        <v>0.003</v>
      </c>
      <c r="R2220" s="212">
        <f>Q2220*H2220</f>
        <v>0.589212</v>
      </c>
      <c r="S2220" s="212">
        <v>0</v>
      </c>
      <c r="T2220" s="213">
        <f>S2220*H2220</f>
        <v>0</v>
      </c>
      <c r="AR2220" s="25" t="s">
        <v>291</v>
      </c>
      <c r="AT2220" s="25" t="s">
        <v>212</v>
      </c>
      <c r="AU2220" s="25" t="s">
        <v>80</v>
      </c>
      <c r="AY2220" s="25" t="s">
        <v>210</v>
      </c>
      <c r="BE2220" s="214">
        <f>IF(N2220="základní",J2220,0)</f>
        <v>0</v>
      </c>
      <c r="BF2220" s="214">
        <f>IF(N2220="snížená",J2220,0)</f>
        <v>0</v>
      </c>
      <c r="BG2220" s="214">
        <f>IF(N2220="zákl. přenesená",J2220,0)</f>
        <v>0</v>
      </c>
      <c r="BH2220" s="214">
        <f>IF(N2220="sníž. přenesená",J2220,0)</f>
        <v>0</v>
      </c>
      <c r="BI2220" s="214">
        <f>IF(N2220="nulová",J2220,0)</f>
        <v>0</v>
      </c>
      <c r="BJ2220" s="25" t="s">
        <v>78</v>
      </c>
      <c r="BK2220" s="214">
        <f>ROUND(I2220*H2220,2)</f>
        <v>0</v>
      </c>
      <c r="BL2220" s="25" t="s">
        <v>291</v>
      </c>
      <c r="BM2220" s="25" t="s">
        <v>3993</v>
      </c>
    </row>
    <row r="2221" spans="2:51" s="12" customFormat="1" ht="27">
      <c r="B2221" s="215"/>
      <c r="C2221" s="216"/>
      <c r="D2221" s="217" t="s">
        <v>219</v>
      </c>
      <c r="E2221" s="218" t="s">
        <v>21</v>
      </c>
      <c r="F2221" s="219" t="s">
        <v>545</v>
      </c>
      <c r="G2221" s="216"/>
      <c r="H2221" s="220">
        <v>52.349</v>
      </c>
      <c r="I2221" s="221"/>
      <c r="J2221" s="216"/>
      <c r="K2221" s="216"/>
      <c r="L2221" s="222"/>
      <c r="M2221" s="223"/>
      <c r="N2221" s="224"/>
      <c r="O2221" s="224"/>
      <c r="P2221" s="224"/>
      <c r="Q2221" s="224"/>
      <c r="R2221" s="224"/>
      <c r="S2221" s="224"/>
      <c r="T2221" s="225"/>
      <c r="AT2221" s="226" t="s">
        <v>219</v>
      </c>
      <c r="AU2221" s="226" t="s">
        <v>80</v>
      </c>
      <c r="AV2221" s="12" t="s">
        <v>80</v>
      </c>
      <c r="AW2221" s="12" t="s">
        <v>35</v>
      </c>
      <c r="AX2221" s="12" t="s">
        <v>71</v>
      </c>
      <c r="AY2221" s="226" t="s">
        <v>210</v>
      </c>
    </row>
    <row r="2222" spans="2:51" s="12" customFormat="1" ht="27">
      <c r="B2222" s="215"/>
      <c r="C2222" s="216"/>
      <c r="D2222" s="217" t="s">
        <v>219</v>
      </c>
      <c r="E2222" s="218" t="s">
        <v>21</v>
      </c>
      <c r="F2222" s="219" t="s">
        <v>3994</v>
      </c>
      <c r="G2222" s="216"/>
      <c r="H2222" s="220">
        <v>64.785</v>
      </c>
      <c r="I2222" s="221"/>
      <c r="J2222" s="216"/>
      <c r="K2222" s="216"/>
      <c r="L2222" s="222"/>
      <c r="M2222" s="223"/>
      <c r="N2222" s="224"/>
      <c r="O2222" s="224"/>
      <c r="P2222" s="224"/>
      <c r="Q2222" s="224"/>
      <c r="R2222" s="224"/>
      <c r="S2222" s="224"/>
      <c r="T2222" s="225"/>
      <c r="AT2222" s="226" t="s">
        <v>219</v>
      </c>
      <c r="AU2222" s="226" t="s">
        <v>80</v>
      </c>
      <c r="AV2222" s="12" t="s">
        <v>80</v>
      </c>
      <c r="AW2222" s="12" t="s">
        <v>35</v>
      </c>
      <c r="AX2222" s="12" t="s">
        <v>71</v>
      </c>
      <c r="AY2222" s="226" t="s">
        <v>210</v>
      </c>
    </row>
    <row r="2223" spans="2:51" s="12" customFormat="1" ht="27">
      <c r="B2223" s="215"/>
      <c r="C2223" s="216"/>
      <c r="D2223" s="217" t="s">
        <v>219</v>
      </c>
      <c r="E2223" s="218" t="s">
        <v>21</v>
      </c>
      <c r="F2223" s="219" t="s">
        <v>868</v>
      </c>
      <c r="G2223" s="216"/>
      <c r="H2223" s="220">
        <v>55.155</v>
      </c>
      <c r="I2223" s="221"/>
      <c r="J2223" s="216"/>
      <c r="K2223" s="216"/>
      <c r="L2223" s="222"/>
      <c r="M2223" s="223"/>
      <c r="N2223" s="224"/>
      <c r="O2223" s="224"/>
      <c r="P2223" s="224"/>
      <c r="Q2223" s="224"/>
      <c r="R2223" s="224"/>
      <c r="S2223" s="224"/>
      <c r="T2223" s="225"/>
      <c r="AT2223" s="226" t="s">
        <v>219</v>
      </c>
      <c r="AU2223" s="226" t="s">
        <v>80</v>
      </c>
      <c r="AV2223" s="12" t="s">
        <v>80</v>
      </c>
      <c r="AW2223" s="12" t="s">
        <v>35</v>
      </c>
      <c r="AX2223" s="12" t="s">
        <v>71</v>
      </c>
      <c r="AY2223" s="226" t="s">
        <v>210</v>
      </c>
    </row>
    <row r="2224" spans="2:51" s="12" customFormat="1" ht="13.5">
      <c r="B2224" s="215"/>
      <c r="C2224" s="216"/>
      <c r="D2224" s="217" t="s">
        <v>219</v>
      </c>
      <c r="E2224" s="218" t="s">
        <v>21</v>
      </c>
      <c r="F2224" s="219" t="s">
        <v>3995</v>
      </c>
      <c r="G2224" s="216"/>
      <c r="H2224" s="220">
        <v>12.435</v>
      </c>
      <c r="I2224" s="221"/>
      <c r="J2224" s="216"/>
      <c r="K2224" s="216"/>
      <c r="L2224" s="222"/>
      <c r="M2224" s="223"/>
      <c r="N2224" s="224"/>
      <c r="O2224" s="224"/>
      <c r="P2224" s="224"/>
      <c r="Q2224" s="224"/>
      <c r="R2224" s="224"/>
      <c r="S2224" s="224"/>
      <c r="T2224" s="225"/>
      <c r="AT2224" s="226" t="s">
        <v>219</v>
      </c>
      <c r="AU2224" s="226" t="s">
        <v>80</v>
      </c>
      <c r="AV2224" s="12" t="s">
        <v>80</v>
      </c>
      <c r="AW2224" s="12" t="s">
        <v>35</v>
      </c>
      <c r="AX2224" s="12" t="s">
        <v>71</v>
      </c>
      <c r="AY2224" s="226" t="s">
        <v>210</v>
      </c>
    </row>
    <row r="2225" spans="2:51" s="12" customFormat="1" ht="13.5">
      <c r="B2225" s="215"/>
      <c r="C2225" s="216"/>
      <c r="D2225" s="217" t="s">
        <v>219</v>
      </c>
      <c r="E2225" s="218" t="s">
        <v>21</v>
      </c>
      <c r="F2225" s="219" t="s">
        <v>869</v>
      </c>
      <c r="G2225" s="216"/>
      <c r="H2225" s="220">
        <v>2.4</v>
      </c>
      <c r="I2225" s="221"/>
      <c r="J2225" s="216"/>
      <c r="K2225" s="216"/>
      <c r="L2225" s="222"/>
      <c r="M2225" s="223"/>
      <c r="N2225" s="224"/>
      <c r="O2225" s="224"/>
      <c r="P2225" s="224"/>
      <c r="Q2225" s="224"/>
      <c r="R2225" s="224"/>
      <c r="S2225" s="224"/>
      <c r="T2225" s="225"/>
      <c r="AT2225" s="226" t="s">
        <v>219</v>
      </c>
      <c r="AU2225" s="226" t="s">
        <v>80</v>
      </c>
      <c r="AV2225" s="12" t="s">
        <v>80</v>
      </c>
      <c r="AW2225" s="12" t="s">
        <v>35</v>
      </c>
      <c r="AX2225" s="12" t="s">
        <v>71</v>
      </c>
      <c r="AY2225" s="226" t="s">
        <v>210</v>
      </c>
    </row>
    <row r="2226" spans="2:51" s="12" customFormat="1" ht="13.5">
      <c r="B2226" s="215"/>
      <c r="C2226" s="216"/>
      <c r="D2226" s="217" t="s">
        <v>219</v>
      </c>
      <c r="E2226" s="218" t="s">
        <v>21</v>
      </c>
      <c r="F2226" s="219" t="s">
        <v>870</v>
      </c>
      <c r="G2226" s="216"/>
      <c r="H2226" s="220">
        <v>4.4</v>
      </c>
      <c r="I2226" s="221"/>
      <c r="J2226" s="216"/>
      <c r="K2226" s="216"/>
      <c r="L2226" s="222"/>
      <c r="M2226" s="223"/>
      <c r="N2226" s="224"/>
      <c r="O2226" s="224"/>
      <c r="P2226" s="224"/>
      <c r="Q2226" s="224"/>
      <c r="R2226" s="224"/>
      <c r="S2226" s="224"/>
      <c r="T2226" s="225"/>
      <c r="AT2226" s="226" t="s">
        <v>219</v>
      </c>
      <c r="AU2226" s="226" t="s">
        <v>80</v>
      </c>
      <c r="AV2226" s="12" t="s">
        <v>80</v>
      </c>
      <c r="AW2226" s="12" t="s">
        <v>35</v>
      </c>
      <c r="AX2226" s="12" t="s">
        <v>71</v>
      </c>
      <c r="AY2226" s="226" t="s">
        <v>210</v>
      </c>
    </row>
    <row r="2227" spans="2:51" s="12" customFormat="1" ht="13.5">
      <c r="B2227" s="215"/>
      <c r="C2227" s="216"/>
      <c r="D2227" s="217" t="s">
        <v>219</v>
      </c>
      <c r="E2227" s="218" t="s">
        <v>21</v>
      </c>
      <c r="F2227" s="219" t="s">
        <v>871</v>
      </c>
      <c r="G2227" s="216"/>
      <c r="H2227" s="220">
        <v>4.88</v>
      </c>
      <c r="I2227" s="221"/>
      <c r="J2227" s="216"/>
      <c r="K2227" s="216"/>
      <c r="L2227" s="222"/>
      <c r="M2227" s="223"/>
      <c r="N2227" s="224"/>
      <c r="O2227" s="224"/>
      <c r="P2227" s="224"/>
      <c r="Q2227" s="224"/>
      <c r="R2227" s="224"/>
      <c r="S2227" s="224"/>
      <c r="T2227" s="225"/>
      <c r="AT2227" s="226" t="s">
        <v>219</v>
      </c>
      <c r="AU2227" s="226" t="s">
        <v>80</v>
      </c>
      <c r="AV2227" s="12" t="s">
        <v>80</v>
      </c>
      <c r="AW2227" s="12" t="s">
        <v>35</v>
      </c>
      <c r="AX2227" s="12" t="s">
        <v>71</v>
      </c>
      <c r="AY2227" s="226" t="s">
        <v>210</v>
      </c>
    </row>
    <row r="2228" spans="2:51" s="13" customFormat="1" ht="13.5">
      <c r="B2228" s="227"/>
      <c r="C2228" s="228"/>
      <c r="D2228" s="217" t="s">
        <v>219</v>
      </c>
      <c r="E2228" s="229" t="s">
        <v>21</v>
      </c>
      <c r="F2228" s="230" t="s">
        <v>240</v>
      </c>
      <c r="G2228" s="228"/>
      <c r="H2228" s="231">
        <v>196.404</v>
      </c>
      <c r="I2228" s="232"/>
      <c r="J2228" s="228"/>
      <c r="K2228" s="228"/>
      <c r="L2228" s="233"/>
      <c r="M2228" s="234"/>
      <c r="N2228" s="235"/>
      <c r="O2228" s="235"/>
      <c r="P2228" s="235"/>
      <c r="Q2228" s="235"/>
      <c r="R2228" s="235"/>
      <c r="S2228" s="235"/>
      <c r="T2228" s="236"/>
      <c r="AT2228" s="237" t="s">
        <v>219</v>
      </c>
      <c r="AU2228" s="237" t="s">
        <v>80</v>
      </c>
      <c r="AV2228" s="13" t="s">
        <v>217</v>
      </c>
      <c r="AW2228" s="13" t="s">
        <v>35</v>
      </c>
      <c r="AX2228" s="13" t="s">
        <v>78</v>
      </c>
      <c r="AY2228" s="237" t="s">
        <v>210</v>
      </c>
    </row>
    <row r="2229" spans="2:65" s="1" customFormat="1" ht="16.5" customHeight="1">
      <c r="B2229" s="41"/>
      <c r="C2229" s="238" t="s">
        <v>3996</v>
      </c>
      <c r="D2229" s="238" t="s">
        <v>302</v>
      </c>
      <c r="E2229" s="239" t="s">
        <v>3997</v>
      </c>
      <c r="F2229" s="240" t="s">
        <v>3998</v>
      </c>
      <c r="G2229" s="241" t="s">
        <v>226</v>
      </c>
      <c r="H2229" s="242">
        <v>216.044</v>
      </c>
      <c r="I2229" s="243"/>
      <c r="J2229" s="244">
        <f>ROUND(I2229*H2229,2)</f>
        <v>0</v>
      </c>
      <c r="K2229" s="240" t="s">
        <v>216</v>
      </c>
      <c r="L2229" s="245"/>
      <c r="M2229" s="246" t="s">
        <v>21</v>
      </c>
      <c r="N2229" s="247" t="s">
        <v>42</v>
      </c>
      <c r="O2229" s="42"/>
      <c r="P2229" s="212">
        <f>O2229*H2229</f>
        <v>0</v>
      </c>
      <c r="Q2229" s="212">
        <v>0.0129</v>
      </c>
      <c r="R2229" s="212">
        <f>Q2229*H2229</f>
        <v>2.7869676</v>
      </c>
      <c r="S2229" s="212">
        <v>0</v>
      </c>
      <c r="T2229" s="213">
        <f>S2229*H2229</f>
        <v>0</v>
      </c>
      <c r="AR2229" s="25" t="s">
        <v>372</v>
      </c>
      <c r="AT2229" s="25" t="s">
        <v>302</v>
      </c>
      <c r="AU2229" s="25" t="s">
        <v>80</v>
      </c>
      <c r="AY2229" s="25" t="s">
        <v>210</v>
      </c>
      <c r="BE2229" s="214">
        <f>IF(N2229="základní",J2229,0)</f>
        <v>0</v>
      </c>
      <c r="BF2229" s="214">
        <f>IF(N2229="snížená",J2229,0)</f>
        <v>0</v>
      </c>
      <c r="BG2229" s="214">
        <f>IF(N2229="zákl. přenesená",J2229,0)</f>
        <v>0</v>
      </c>
      <c r="BH2229" s="214">
        <f>IF(N2229="sníž. přenesená",J2229,0)</f>
        <v>0</v>
      </c>
      <c r="BI2229" s="214">
        <f>IF(N2229="nulová",J2229,0)</f>
        <v>0</v>
      </c>
      <c r="BJ2229" s="25" t="s">
        <v>78</v>
      </c>
      <c r="BK2229" s="214">
        <f>ROUND(I2229*H2229,2)</f>
        <v>0</v>
      </c>
      <c r="BL2229" s="25" t="s">
        <v>291</v>
      </c>
      <c r="BM2229" s="25" t="s">
        <v>3999</v>
      </c>
    </row>
    <row r="2230" spans="2:51" s="12" customFormat="1" ht="13.5">
      <c r="B2230" s="215"/>
      <c r="C2230" s="216"/>
      <c r="D2230" s="217" t="s">
        <v>219</v>
      </c>
      <c r="E2230" s="216"/>
      <c r="F2230" s="219" t="s">
        <v>4000</v>
      </c>
      <c r="G2230" s="216"/>
      <c r="H2230" s="220">
        <v>216.044</v>
      </c>
      <c r="I2230" s="221"/>
      <c r="J2230" s="216"/>
      <c r="K2230" s="216"/>
      <c r="L2230" s="222"/>
      <c r="M2230" s="223"/>
      <c r="N2230" s="224"/>
      <c r="O2230" s="224"/>
      <c r="P2230" s="224"/>
      <c r="Q2230" s="224"/>
      <c r="R2230" s="224"/>
      <c r="S2230" s="224"/>
      <c r="T2230" s="225"/>
      <c r="AT2230" s="226" t="s">
        <v>219</v>
      </c>
      <c r="AU2230" s="226" t="s">
        <v>80</v>
      </c>
      <c r="AV2230" s="12" t="s">
        <v>80</v>
      </c>
      <c r="AW2230" s="12" t="s">
        <v>6</v>
      </c>
      <c r="AX2230" s="12" t="s">
        <v>78</v>
      </c>
      <c r="AY2230" s="226" t="s">
        <v>210</v>
      </c>
    </row>
    <row r="2231" spans="2:65" s="1" customFormat="1" ht="16.5" customHeight="1">
      <c r="B2231" s="41"/>
      <c r="C2231" s="203" t="s">
        <v>4001</v>
      </c>
      <c r="D2231" s="203" t="s">
        <v>212</v>
      </c>
      <c r="E2231" s="204" t="s">
        <v>4002</v>
      </c>
      <c r="F2231" s="205" t="s">
        <v>4003</v>
      </c>
      <c r="G2231" s="206" t="s">
        <v>345</v>
      </c>
      <c r="H2231" s="207">
        <v>302.69</v>
      </c>
      <c r="I2231" s="208"/>
      <c r="J2231" s="209">
        <f>ROUND(I2231*H2231,2)</f>
        <v>0</v>
      </c>
      <c r="K2231" s="205" t="s">
        <v>216</v>
      </c>
      <c r="L2231" s="61"/>
      <c r="M2231" s="210" t="s">
        <v>21</v>
      </c>
      <c r="N2231" s="211" t="s">
        <v>42</v>
      </c>
      <c r="O2231" s="42"/>
      <c r="P2231" s="212">
        <f>O2231*H2231</f>
        <v>0</v>
      </c>
      <c r="Q2231" s="212">
        <v>0.00031</v>
      </c>
      <c r="R2231" s="212">
        <f>Q2231*H2231</f>
        <v>0.0938339</v>
      </c>
      <c r="S2231" s="212">
        <v>0</v>
      </c>
      <c r="T2231" s="213">
        <f>S2231*H2231</f>
        <v>0</v>
      </c>
      <c r="AR2231" s="25" t="s">
        <v>291</v>
      </c>
      <c r="AT2231" s="25" t="s">
        <v>212</v>
      </c>
      <c r="AU2231" s="25" t="s">
        <v>80</v>
      </c>
      <c r="AY2231" s="25" t="s">
        <v>210</v>
      </c>
      <c r="BE2231" s="214">
        <f>IF(N2231="základní",J2231,0)</f>
        <v>0</v>
      </c>
      <c r="BF2231" s="214">
        <f>IF(N2231="snížená",J2231,0)</f>
        <v>0</v>
      </c>
      <c r="BG2231" s="214">
        <f>IF(N2231="zákl. přenesená",J2231,0)</f>
        <v>0</v>
      </c>
      <c r="BH2231" s="214">
        <f>IF(N2231="sníž. přenesená",J2231,0)</f>
        <v>0</v>
      </c>
      <c r="BI2231" s="214">
        <f>IF(N2231="nulová",J2231,0)</f>
        <v>0</v>
      </c>
      <c r="BJ2231" s="25" t="s">
        <v>78</v>
      </c>
      <c r="BK2231" s="214">
        <f>ROUND(I2231*H2231,2)</f>
        <v>0</v>
      </c>
      <c r="BL2231" s="25" t="s">
        <v>291</v>
      </c>
      <c r="BM2231" s="25" t="s">
        <v>4004</v>
      </c>
    </row>
    <row r="2232" spans="2:51" s="12" customFormat="1" ht="27">
      <c r="B2232" s="215"/>
      <c r="C2232" s="216"/>
      <c r="D2232" s="217" t="s">
        <v>219</v>
      </c>
      <c r="E2232" s="218" t="s">
        <v>21</v>
      </c>
      <c r="F2232" s="219" t="s">
        <v>4005</v>
      </c>
      <c r="G2232" s="216"/>
      <c r="H2232" s="220">
        <v>79.72</v>
      </c>
      <c r="I2232" s="221"/>
      <c r="J2232" s="216"/>
      <c r="K2232" s="216"/>
      <c r="L2232" s="222"/>
      <c r="M2232" s="223"/>
      <c r="N2232" s="224"/>
      <c r="O2232" s="224"/>
      <c r="P2232" s="224"/>
      <c r="Q2232" s="224"/>
      <c r="R2232" s="224"/>
      <c r="S2232" s="224"/>
      <c r="T2232" s="225"/>
      <c r="AT2232" s="226" t="s">
        <v>219</v>
      </c>
      <c r="AU2232" s="226" t="s">
        <v>80</v>
      </c>
      <c r="AV2232" s="12" t="s">
        <v>80</v>
      </c>
      <c r="AW2232" s="12" t="s">
        <v>35</v>
      </c>
      <c r="AX2232" s="12" t="s">
        <v>71</v>
      </c>
      <c r="AY2232" s="226" t="s">
        <v>210</v>
      </c>
    </row>
    <row r="2233" spans="2:51" s="12" customFormat="1" ht="27">
      <c r="B2233" s="215"/>
      <c r="C2233" s="216"/>
      <c r="D2233" s="217" t="s">
        <v>219</v>
      </c>
      <c r="E2233" s="218" t="s">
        <v>21</v>
      </c>
      <c r="F2233" s="219" t="s">
        <v>4006</v>
      </c>
      <c r="G2233" s="216"/>
      <c r="H2233" s="220">
        <v>102.81</v>
      </c>
      <c r="I2233" s="221"/>
      <c r="J2233" s="216"/>
      <c r="K2233" s="216"/>
      <c r="L2233" s="222"/>
      <c r="M2233" s="223"/>
      <c r="N2233" s="224"/>
      <c r="O2233" s="224"/>
      <c r="P2233" s="224"/>
      <c r="Q2233" s="224"/>
      <c r="R2233" s="224"/>
      <c r="S2233" s="224"/>
      <c r="T2233" s="225"/>
      <c r="AT2233" s="226" t="s">
        <v>219</v>
      </c>
      <c r="AU2233" s="226" t="s">
        <v>80</v>
      </c>
      <c r="AV2233" s="12" t="s">
        <v>80</v>
      </c>
      <c r="AW2233" s="12" t="s">
        <v>35</v>
      </c>
      <c r="AX2233" s="12" t="s">
        <v>71</v>
      </c>
      <c r="AY2233" s="226" t="s">
        <v>210</v>
      </c>
    </row>
    <row r="2234" spans="2:51" s="12" customFormat="1" ht="27">
      <c r="B2234" s="215"/>
      <c r="C2234" s="216"/>
      <c r="D2234" s="217" t="s">
        <v>219</v>
      </c>
      <c r="E2234" s="218" t="s">
        <v>21</v>
      </c>
      <c r="F2234" s="219" t="s">
        <v>4007</v>
      </c>
      <c r="G2234" s="216"/>
      <c r="H2234" s="220">
        <v>84.77</v>
      </c>
      <c r="I2234" s="221"/>
      <c r="J2234" s="216"/>
      <c r="K2234" s="216"/>
      <c r="L2234" s="222"/>
      <c r="M2234" s="223"/>
      <c r="N2234" s="224"/>
      <c r="O2234" s="224"/>
      <c r="P2234" s="224"/>
      <c r="Q2234" s="224"/>
      <c r="R2234" s="224"/>
      <c r="S2234" s="224"/>
      <c r="T2234" s="225"/>
      <c r="AT2234" s="226" t="s">
        <v>219</v>
      </c>
      <c r="AU2234" s="226" t="s">
        <v>80</v>
      </c>
      <c r="AV2234" s="12" t="s">
        <v>80</v>
      </c>
      <c r="AW2234" s="12" t="s">
        <v>35</v>
      </c>
      <c r="AX2234" s="12" t="s">
        <v>71</v>
      </c>
      <c r="AY2234" s="226" t="s">
        <v>210</v>
      </c>
    </row>
    <row r="2235" spans="2:51" s="12" customFormat="1" ht="13.5">
      <c r="B2235" s="215"/>
      <c r="C2235" s="216"/>
      <c r="D2235" s="217" t="s">
        <v>219</v>
      </c>
      <c r="E2235" s="218" t="s">
        <v>21</v>
      </c>
      <c r="F2235" s="219" t="s">
        <v>4008</v>
      </c>
      <c r="G2235" s="216"/>
      <c r="H2235" s="220">
        <v>14.39</v>
      </c>
      <c r="I2235" s="221"/>
      <c r="J2235" s="216"/>
      <c r="K2235" s="216"/>
      <c r="L2235" s="222"/>
      <c r="M2235" s="223"/>
      <c r="N2235" s="224"/>
      <c r="O2235" s="224"/>
      <c r="P2235" s="224"/>
      <c r="Q2235" s="224"/>
      <c r="R2235" s="224"/>
      <c r="S2235" s="224"/>
      <c r="T2235" s="225"/>
      <c r="AT2235" s="226" t="s">
        <v>219</v>
      </c>
      <c r="AU2235" s="226" t="s">
        <v>80</v>
      </c>
      <c r="AV2235" s="12" t="s">
        <v>80</v>
      </c>
      <c r="AW2235" s="12" t="s">
        <v>35</v>
      </c>
      <c r="AX2235" s="12" t="s">
        <v>71</v>
      </c>
      <c r="AY2235" s="226" t="s">
        <v>210</v>
      </c>
    </row>
    <row r="2236" spans="2:51" s="12" customFormat="1" ht="13.5">
      <c r="B2236" s="215"/>
      <c r="C2236" s="216"/>
      <c r="D2236" s="217" t="s">
        <v>219</v>
      </c>
      <c r="E2236" s="218" t="s">
        <v>21</v>
      </c>
      <c r="F2236" s="219" t="s">
        <v>4009</v>
      </c>
      <c r="G2236" s="216"/>
      <c r="H2236" s="220">
        <v>4.6</v>
      </c>
      <c r="I2236" s="221"/>
      <c r="J2236" s="216"/>
      <c r="K2236" s="216"/>
      <c r="L2236" s="222"/>
      <c r="M2236" s="223"/>
      <c r="N2236" s="224"/>
      <c r="O2236" s="224"/>
      <c r="P2236" s="224"/>
      <c r="Q2236" s="224"/>
      <c r="R2236" s="224"/>
      <c r="S2236" s="224"/>
      <c r="T2236" s="225"/>
      <c r="AT2236" s="226" t="s">
        <v>219</v>
      </c>
      <c r="AU2236" s="226" t="s">
        <v>80</v>
      </c>
      <c r="AV2236" s="12" t="s">
        <v>80</v>
      </c>
      <c r="AW2236" s="12" t="s">
        <v>35</v>
      </c>
      <c r="AX2236" s="12" t="s">
        <v>71</v>
      </c>
      <c r="AY2236" s="226" t="s">
        <v>210</v>
      </c>
    </row>
    <row r="2237" spans="2:51" s="12" customFormat="1" ht="13.5">
      <c r="B2237" s="215"/>
      <c r="C2237" s="216"/>
      <c r="D2237" s="217" t="s">
        <v>219</v>
      </c>
      <c r="E2237" s="218" t="s">
        <v>21</v>
      </c>
      <c r="F2237" s="219" t="s">
        <v>4010</v>
      </c>
      <c r="G2237" s="216"/>
      <c r="H2237" s="220">
        <v>7.1</v>
      </c>
      <c r="I2237" s="221"/>
      <c r="J2237" s="216"/>
      <c r="K2237" s="216"/>
      <c r="L2237" s="222"/>
      <c r="M2237" s="223"/>
      <c r="N2237" s="224"/>
      <c r="O2237" s="224"/>
      <c r="P2237" s="224"/>
      <c r="Q2237" s="224"/>
      <c r="R2237" s="224"/>
      <c r="S2237" s="224"/>
      <c r="T2237" s="225"/>
      <c r="AT2237" s="226" t="s">
        <v>219</v>
      </c>
      <c r="AU2237" s="226" t="s">
        <v>80</v>
      </c>
      <c r="AV2237" s="12" t="s">
        <v>80</v>
      </c>
      <c r="AW2237" s="12" t="s">
        <v>35</v>
      </c>
      <c r="AX2237" s="12" t="s">
        <v>71</v>
      </c>
      <c r="AY2237" s="226" t="s">
        <v>210</v>
      </c>
    </row>
    <row r="2238" spans="2:51" s="12" customFormat="1" ht="13.5">
      <c r="B2238" s="215"/>
      <c r="C2238" s="216"/>
      <c r="D2238" s="217" t="s">
        <v>219</v>
      </c>
      <c r="E2238" s="218" t="s">
        <v>21</v>
      </c>
      <c r="F2238" s="219" t="s">
        <v>4011</v>
      </c>
      <c r="G2238" s="216"/>
      <c r="H2238" s="220">
        <v>9.3</v>
      </c>
      <c r="I2238" s="221"/>
      <c r="J2238" s="216"/>
      <c r="K2238" s="216"/>
      <c r="L2238" s="222"/>
      <c r="M2238" s="223"/>
      <c r="N2238" s="224"/>
      <c r="O2238" s="224"/>
      <c r="P2238" s="224"/>
      <c r="Q2238" s="224"/>
      <c r="R2238" s="224"/>
      <c r="S2238" s="224"/>
      <c r="T2238" s="225"/>
      <c r="AT2238" s="226" t="s">
        <v>219</v>
      </c>
      <c r="AU2238" s="226" t="s">
        <v>80</v>
      </c>
      <c r="AV2238" s="12" t="s">
        <v>80</v>
      </c>
      <c r="AW2238" s="12" t="s">
        <v>35</v>
      </c>
      <c r="AX2238" s="12" t="s">
        <v>71</v>
      </c>
      <c r="AY2238" s="226" t="s">
        <v>210</v>
      </c>
    </row>
    <row r="2239" spans="2:51" s="13" customFormat="1" ht="13.5">
      <c r="B2239" s="227"/>
      <c r="C2239" s="228"/>
      <c r="D2239" s="217" t="s">
        <v>219</v>
      </c>
      <c r="E2239" s="229" t="s">
        <v>21</v>
      </c>
      <c r="F2239" s="230" t="s">
        <v>240</v>
      </c>
      <c r="G2239" s="228"/>
      <c r="H2239" s="231">
        <v>302.69</v>
      </c>
      <c r="I2239" s="232"/>
      <c r="J2239" s="228"/>
      <c r="K2239" s="228"/>
      <c r="L2239" s="233"/>
      <c r="M2239" s="234"/>
      <c r="N2239" s="235"/>
      <c r="O2239" s="235"/>
      <c r="P2239" s="235"/>
      <c r="Q2239" s="235"/>
      <c r="R2239" s="235"/>
      <c r="S2239" s="235"/>
      <c r="T2239" s="236"/>
      <c r="AT2239" s="237" t="s">
        <v>219</v>
      </c>
      <c r="AU2239" s="237" t="s">
        <v>80</v>
      </c>
      <c r="AV2239" s="13" t="s">
        <v>217</v>
      </c>
      <c r="AW2239" s="13" t="s">
        <v>35</v>
      </c>
      <c r="AX2239" s="13" t="s">
        <v>78</v>
      </c>
      <c r="AY2239" s="237" t="s">
        <v>210</v>
      </c>
    </row>
    <row r="2240" spans="2:65" s="1" customFormat="1" ht="16.5" customHeight="1">
      <c r="B2240" s="41"/>
      <c r="C2240" s="203" t="s">
        <v>4012</v>
      </c>
      <c r="D2240" s="203" t="s">
        <v>212</v>
      </c>
      <c r="E2240" s="204" t="s">
        <v>4013</v>
      </c>
      <c r="F2240" s="205" t="s">
        <v>4014</v>
      </c>
      <c r="G2240" s="206" t="s">
        <v>226</v>
      </c>
      <c r="H2240" s="207">
        <v>196.404</v>
      </c>
      <c r="I2240" s="208"/>
      <c r="J2240" s="209">
        <f>ROUND(I2240*H2240,2)</f>
        <v>0</v>
      </c>
      <c r="K2240" s="205" t="s">
        <v>216</v>
      </c>
      <c r="L2240" s="61"/>
      <c r="M2240" s="210" t="s">
        <v>21</v>
      </c>
      <c r="N2240" s="211" t="s">
        <v>42</v>
      </c>
      <c r="O2240" s="42"/>
      <c r="P2240" s="212">
        <f>O2240*H2240</f>
        <v>0</v>
      </c>
      <c r="Q2240" s="212">
        <v>0.0003</v>
      </c>
      <c r="R2240" s="212">
        <f>Q2240*H2240</f>
        <v>0.05892119999999999</v>
      </c>
      <c r="S2240" s="212">
        <v>0</v>
      </c>
      <c r="T2240" s="213">
        <f>S2240*H2240</f>
        <v>0</v>
      </c>
      <c r="AR2240" s="25" t="s">
        <v>291</v>
      </c>
      <c r="AT2240" s="25" t="s">
        <v>212</v>
      </c>
      <c r="AU2240" s="25" t="s">
        <v>80</v>
      </c>
      <c r="AY2240" s="25" t="s">
        <v>210</v>
      </c>
      <c r="BE2240" s="214">
        <f>IF(N2240="základní",J2240,0)</f>
        <v>0</v>
      </c>
      <c r="BF2240" s="214">
        <f>IF(N2240="snížená",J2240,0)</f>
        <v>0</v>
      </c>
      <c r="BG2240" s="214">
        <f>IF(N2240="zákl. přenesená",J2240,0)</f>
        <v>0</v>
      </c>
      <c r="BH2240" s="214">
        <f>IF(N2240="sníž. přenesená",J2240,0)</f>
        <v>0</v>
      </c>
      <c r="BI2240" s="214">
        <f>IF(N2240="nulová",J2240,0)</f>
        <v>0</v>
      </c>
      <c r="BJ2240" s="25" t="s">
        <v>78</v>
      </c>
      <c r="BK2240" s="214">
        <f>ROUND(I2240*H2240,2)</f>
        <v>0</v>
      </c>
      <c r="BL2240" s="25" t="s">
        <v>291</v>
      </c>
      <c r="BM2240" s="25" t="s">
        <v>4015</v>
      </c>
    </row>
    <row r="2241" spans="2:65" s="1" customFormat="1" ht="16.5" customHeight="1">
      <c r="B2241" s="41"/>
      <c r="C2241" s="203" t="s">
        <v>4016</v>
      </c>
      <c r="D2241" s="203" t="s">
        <v>212</v>
      </c>
      <c r="E2241" s="204" t="s">
        <v>4017</v>
      </c>
      <c r="F2241" s="205" t="s">
        <v>4018</v>
      </c>
      <c r="G2241" s="206" t="s">
        <v>274</v>
      </c>
      <c r="H2241" s="207">
        <v>3.529</v>
      </c>
      <c r="I2241" s="208"/>
      <c r="J2241" s="209">
        <f>ROUND(I2241*H2241,2)</f>
        <v>0</v>
      </c>
      <c r="K2241" s="205" t="s">
        <v>216</v>
      </c>
      <c r="L2241" s="61"/>
      <c r="M2241" s="210" t="s">
        <v>21</v>
      </c>
      <c r="N2241" s="211" t="s">
        <v>42</v>
      </c>
      <c r="O2241" s="42"/>
      <c r="P2241" s="212">
        <f>O2241*H2241</f>
        <v>0</v>
      </c>
      <c r="Q2241" s="212">
        <v>0</v>
      </c>
      <c r="R2241" s="212">
        <f>Q2241*H2241</f>
        <v>0</v>
      </c>
      <c r="S2241" s="212">
        <v>0</v>
      </c>
      <c r="T2241" s="213">
        <f>S2241*H2241</f>
        <v>0</v>
      </c>
      <c r="AR2241" s="25" t="s">
        <v>291</v>
      </c>
      <c r="AT2241" s="25" t="s">
        <v>212</v>
      </c>
      <c r="AU2241" s="25" t="s">
        <v>80</v>
      </c>
      <c r="AY2241" s="25" t="s">
        <v>210</v>
      </c>
      <c r="BE2241" s="214">
        <f>IF(N2241="základní",J2241,0)</f>
        <v>0</v>
      </c>
      <c r="BF2241" s="214">
        <f>IF(N2241="snížená",J2241,0)</f>
        <v>0</v>
      </c>
      <c r="BG2241" s="214">
        <f>IF(N2241="zákl. přenesená",J2241,0)</f>
        <v>0</v>
      </c>
      <c r="BH2241" s="214">
        <f>IF(N2241="sníž. přenesená",J2241,0)</f>
        <v>0</v>
      </c>
      <c r="BI2241" s="214">
        <f>IF(N2241="nulová",J2241,0)</f>
        <v>0</v>
      </c>
      <c r="BJ2241" s="25" t="s">
        <v>78</v>
      </c>
      <c r="BK2241" s="214">
        <f>ROUND(I2241*H2241,2)</f>
        <v>0</v>
      </c>
      <c r="BL2241" s="25" t="s">
        <v>291</v>
      </c>
      <c r="BM2241" s="25" t="s">
        <v>4019</v>
      </c>
    </row>
    <row r="2242" spans="2:65" s="1" customFormat="1" ht="16.5" customHeight="1">
      <c r="B2242" s="41"/>
      <c r="C2242" s="203" t="s">
        <v>4020</v>
      </c>
      <c r="D2242" s="203" t="s">
        <v>212</v>
      </c>
      <c r="E2242" s="204" t="s">
        <v>4021</v>
      </c>
      <c r="F2242" s="205" t="s">
        <v>4022</v>
      </c>
      <c r="G2242" s="206" t="s">
        <v>274</v>
      </c>
      <c r="H2242" s="207">
        <v>3.529</v>
      </c>
      <c r="I2242" s="208"/>
      <c r="J2242" s="209">
        <f>ROUND(I2242*H2242,2)</f>
        <v>0</v>
      </c>
      <c r="K2242" s="205" t="s">
        <v>216</v>
      </c>
      <c r="L2242" s="61"/>
      <c r="M2242" s="210" t="s">
        <v>21</v>
      </c>
      <c r="N2242" s="211" t="s">
        <v>42</v>
      </c>
      <c r="O2242" s="42"/>
      <c r="P2242" s="212">
        <f>O2242*H2242</f>
        <v>0</v>
      </c>
      <c r="Q2242" s="212">
        <v>0</v>
      </c>
      <c r="R2242" s="212">
        <f>Q2242*H2242</f>
        <v>0</v>
      </c>
      <c r="S2242" s="212">
        <v>0</v>
      </c>
      <c r="T2242" s="213">
        <f>S2242*H2242</f>
        <v>0</v>
      </c>
      <c r="AR2242" s="25" t="s">
        <v>291</v>
      </c>
      <c r="AT2242" s="25" t="s">
        <v>212</v>
      </c>
      <c r="AU2242" s="25" t="s">
        <v>80</v>
      </c>
      <c r="AY2242" s="25" t="s">
        <v>210</v>
      </c>
      <c r="BE2242" s="214">
        <f>IF(N2242="základní",J2242,0)</f>
        <v>0</v>
      </c>
      <c r="BF2242" s="214">
        <f>IF(N2242="snížená",J2242,0)</f>
        <v>0</v>
      </c>
      <c r="BG2242" s="214">
        <f>IF(N2242="zákl. přenesená",J2242,0)</f>
        <v>0</v>
      </c>
      <c r="BH2242" s="214">
        <f>IF(N2242="sníž. přenesená",J2242,0)</f>
        <v>0</v>
      </c>
      <c r="BI2242" s="214">
        <f>IF(N2242="nulová",J2242,0)</f>
        <v>0</v>
      </c>
      <c r="BJ2242" s="25" t="s">
        <v>78</v>
      </c>
      <c r="BK2242" s="214">
        <f>ROUND(I2242*H2242,2)</f>
        <v>0</v>
      </c>
      <c r="BL2242" s="25" t="s">
        <v>291</v>
      </c>
      <c r="BM2242" s="25" t="s">
        <v>4023</v>
      </c>
    </row>
    <row r="2243" spans="2:63" s="11" customFormat="1" ht="29.85" customHeight="1">
      <c r="B2243" s="187"/>
      <c r="C2243" s="188"/>
      <c r="D2243" s="189" t="s">
        <v>70</v>
      </c>
      <c r="E2243" s="201" t="s">
        <v>4024</v>
      </c>
      <c r="F2243" s="201" t="s">
        <v>4025</v>
      </c>
      <c r="G2243" s="188"/>
      <c r="H2243" s="188"/>
      <c r="I2243" s="191"/>
      <c r="J2243" s="202">
        <f>BK2243</f>
        <v>0</v>
      </c>
      <c r="K2243" s="188"/>
      <c r="L2243" s="193"/>
      <c r="M2243" s="194"/>
      <c r="N2243" s="195"/>
      <c r="O2243" s="195"/>
      <c r="P2243" s="196">
        <f>SUM(P2244:P2300)</f>
        <v>0</v>
      </c>
      <c r="Q2243" s="195"/>
      <c r="R2243" s="196">
        <f>SUM(R2244:R2300)</f>
        <v>0.35006200000000004</v>
      </c>
      <c r="S2243" s="195"/>
      <c r="T2243" s="197">
        <f>SUM(T2244:T2300)</f>
        <v>0</v>
      </c>
      <c r="AR2243" s="198" t="s">
        <v>80</v>
      </c>
      <c r="AT2243" s="199" t="s">
        <v>70</v>
      </c>
      <c r="AU2243" s="199" t="s">
        <v>78</v>
      </c>
      <c r="AY2243" s="198" t="s">
        <v>210</v>
      </c>
      <c r="BK2243" s="200">
        <f>SUM(BK2244:BK2300)</f>
        <v>0</v>
      </c>
    </row>
    <row r="2244" spans="2:65" s="1" customFormat="1" ht="25.5" customHeight="1">
      <c r="B2244" s="41"/>
      <c r="C2244" s="203" t="s">
        <v>4026</v>
      </c>
      <c r="D2244" s="203" t="s">
        <v>212</v>
      </c>
      <c r="E2244" s="204" t="s">
        <v>4027</v>
      </c>
      <c r="F2244" s="205" t="s">
        <v>4028</v>
      </c>
      <c r="G2244" s="206" t="s">
        <v>226</v>
      </c>
      <c r="H2244" s="207">
        <v>122.925</v>
      </c>
      <c r="I2244" s="208"/>
      <c r="J2244" s="209">
        <f>ROUND(I2244*H2244,2)</f>
        <v>0</v>
      </c>
      <c r="K2244" s="205" t="s">
        <v>216</v>
      </c>
      <c r="L2244" s="61"/>
      <c r="M2244" s="210" t="s">
        <v>21</v>
      </c>
      <c r="N2244" s="211" t="s">
        <v>42</v>
      </c>
      <c r="O2244" s="42"/>
      <c r="P2244" s="212">
        <f>O2244*H2244</f>
        <v>0</v>
      </c>
      <c r="Q2244" s="212">
        <v>0.00022</v>
      </c>
      <c r="R2244" s="212">
        <f>Q2244*H2244</f>
        <v>0.0270435</v>
      </c>
      <c r="S2244" s="212">
        <v>0</v>
      </c>
      <c r="T2244" s="213">
        <f>S2244*H2244</f>
        <v>0</v>
      </c>
      <c r="AR2244" s="25" t="s">
        <v>291</v>
      </c>
      <c r="AT2244" s="25" t="s">
        <v>212</v>
      </c>
      <c r="AU2244" s="25" t="s">
        <v>80</v>
      </c>
      <c r="AY2244" s="25" t="s">
        <v>210</v>
      </c>
      <c r="BE2244" s="214">
        <f>IF(N2244="základní",J2244,0)</f>
        <v>0</v>
      </c>
      <c r="BF2244" s="214">
        <f>IF(N2244="snížená",J2244,0)</f>
        <v>0</v>
      </c>
      <c r="BG2244" s="214">
        <f>IF(N2244="zákl. přenesená",J2244,0)</f>
        <v>0</v>
      </c>
      <c r="BH2244" s="214">
        <f>IF(N2244="sníž. přenesená",J2244,0)</f>
        <v>0</v>
      </c>
      <c r="BI2244" s="214">
        <f>IF(N2244="nulová",J2244,0)</f>
        <v>0</v>
      </c>
      <c r="BJ2244" s="25" t="s">
        <v>78</v>
      </c>
      <c r="BK2244" s="214">
        <f>ROUND(I2244*H2244,2)</f>
        <v>0</v>
      </c>
      <c r="BL2244" s="25" t="s">
        <v>291</v>
      </c>
      <c r="BM2244" s="25" t="s">
        <v>4029</v>
      </c>
    </row>
    <row r="2245" spans="2:51" s="12" customFormat="1" ht="27">
      <c r="B2245" s="215"/>
      <c r="C2245" s="216"/>
      <c r="D2245" s="217" t="s">
        <v>219</v>
      </c>
      <c r="E2245" s="218" t="s">
        <v>21</v>
      </c>
      <c r="F2245" s="219" t="s">
        <v>4030</v>
      </c>
      <c r="G2245" s="216"/>
      <c r="H2245" s="220">
        <v>122.925</v>
      </c>
      <c r="I2245" s="221"/>
      <c r="J2245" s="216"/>
      <c r="K2245" s="216"/>
      <c r="L2245" s="222"/>
      <c r="M2245" s="223"/>
      <c r="N2245" s="224"/>
      <c r="O2245" s="224"/>
      <c r="P2245" s="224"/>
      <c r="Q2245" s="224"/>
      <c r="R2245" s="224"/>
      <c r="S2245" s="224"/>
      <c r="T2245" s="225"/>
      <c r="AT2245" s="226" t="s">
        <v>219</v>
      </c>
      <c r="AU2245" s="226" t="s">
        <v>80</v>
      </c>
      <c r="AV2245" s="12" t="s">
        <v>80</v>
      </c>
      <c r="AW2245" s="12" t="s">
        <v>35</v>
      </c>
      <c r="AX2245" s="12" t="s">
        <v>78</v>
      </c>
      <c r="AY2245" s="226" t="s">
        <v>210</v>
      </c>
    </row>
    <row r="2246" spans="2:65" s="1" customFormat="1" ht="25.5" customHeight="1">
      <c r="B2246" s="41"/>
      <c r="C2246" s="203" t="s">
        <v>4031</v>
      </c>
      <c r="D2246" s="203" t="s">
        <v>212</v>
      </c>
      <c r="E2246" s="204" t="s">
        <v>4032</v>
      </c>
      <c r="F2246" s="205" t="s">
        <v>4033</v>
      </c>
      <c r="G2246" s="206" t="s">
        <v>226</v>
      </c>
      <c r="H2246" s="207">
        <v>917.643</v>
      </c>
      <c r="I2246" s="208"/>
      <c r="J2246" s="209">
        <f>ROUND(I2246*H2246,2)</f>
        <v>0</v>
      </c>
      <c r="K2246" s="205" t="s">
        <v>216</v>
      </c>
      <c r="L2246" s="61"/>
      <c r="M2246" s="210" t="s">
        <v>21</v>
      </c>
      <c r="N2246" s="211" t="s">
        <v>42</v>
      </c>
      <c r="O2246" s="42"/>
      <c r="P2246" s="212">
        <f>O2246*H2246</f>
        <v>0</v>
      </c>
      <c r="Q2246" s="212">
        <v>0.00022</v>
      </c>
      <c r="R2246" s="212">
        <f>Q2246*H2246</f>
        <v>0.20188146</v>
      </c>
      <c r="S2246" s="212">
        <v>0</v>
      </c>
      <c r="T2246" s="213">
        <f>S2246*H2246</f>
        <v>0</v>
      </c>
      <c r="AR2246" s="25" t="s">
        <v>291</v>
      </c>
      <c r="AT2246" s="25" t="s">
        <v>212</v>
      </c>
      <c r="AU2246" s="25" t="s">
        <v>80</v>
      </c>
      <c r="AY2246" s="25" t="s">
        <v>210</v>
      </c>
      <c r="BE2246" s="214">
        <f>IF(N2246="základní",J2246,0)</f>
        <v>0</v>
      </c>
      <c r="BF2246" s="214">
        <f>IF(N2246="snížená",J2246,0)</f>
        <v>0</v>
      </c>
      <c r="BG2246" s="214">
        <f>IF(N2246="zákl. přenesená",J2246,0)</f>
        <v>0</v>
      </c>
      <c r="BH2246" s="214">
        <f>IF(N2246="sníž. přenesená",J2246,0)</f>
        <v>0</v>
      </c>
      <c r="BI2246" s="214">
        <f>IF(N2246="nulová",J2246,0)</f>
        <v>0</v>
      </c>
      <c r="BJ2246" s="25" t="s">
        <v>78</v>
      </c>
      <c r="BK2246" s="214">
        <f>ROUND(I2246*H2246,2)</f>
        <v>0</v>
      </c>
      <c r="BL2246" s="25" t="s">
        <v>291</v>
      </c>
      <c r="BM2246" s="25" t="s">
        <v>4034</v>
      </c>
    </row>
    <row r="2247" spans="2:51" s="12" customFormat="1" ht="13.5">
      <c r="B2247" s="215"/>
      <c r="C2247" s="216"/>
      <c r="D2247" s="217" t="s">
        <v>219</v>
      </c>
      <c r="E2247" s="218" t="s">
        <v>21</v>
      </c>
      <c r="F2247" s="219" t="s">
        <v>4035</v>
      </c>
      <c r="G2247" s="216"/>
      <c r="H2247" s="220">
        <v>514.344</v>
      </c>
      <c r="I2247" s="221"/>
      <c r="J2247" s="216"/>
      <c r="K2247" s="216"/>
      <c r="L2247" s="222"/>
      <c r="M2247" s="223"/>
      <c r="N2247" s="224"/>
      <c r="O2247" s="224"/>
      <c r="P2247" s="224"/>
      <c r="Q2247" s="224"/>
      <c r="R2247" s="224"/>
      <c r="S2247" s="224"/>
      <c r="T2247" s="225"/>
      <c r="AT2247" s="226" t="s">
        <v>219</v>
      </c>
      <c r="AU2247" s="226" t="s">
        <v>80</v>
      </c>
      <c r="AV2247" s="12" t="s">
        <v>80</v>
      </c>
      <c r="AW2247" s="12" t="s">
        <v>35</v>
      </c>
      <c r="AX2247" s="12" t="s">
        <v>71</v>
      </c>
      <c r="AY2247" s="226" t="s">
        <v>210</v>
      </c>
    </row>
    <row r="2248" spans="2:51" s="12" customFormat="1" ht="13.5">
      <c r="B2248" s="215"/>
      <c r="C2248" s="216"/>
      <c r="D2248" s="217" t="s">
        <v>219</v>
      </c>
      <c r="E2248" s="218" t="s">
        <v>21</v>
      </c>
      <c r="F2248" s="219" t="s">
        <v>4036</v>
      </c>
      <c r="G2248" s="216"/>
      <c r="H2248" s="220">
        <v>282.889</v>
      </c>
      <c r="I2248" s="221"/>
      <c r="J2248" s="216"/>
      <c r="K2248" s="216"/>
      <c r="L2248" s="222"/>
      <c r="M2248" s="223"/>
      <c r="N2248" s="224"/>
      <c r="O2248" s="224"/>
      <c r="P2248" s="224"/>
      <c r="Q2248" s="224"/>
      <c r="R2248" s="224"/>
      <c r="S2248" s="224"/>
      <c r="T2248" s="225"/>
      <c r="AT2248" s="226" t="s">
        <v>219</v>
      </c>
      <c r="AU2248" s="226" t="s">
        <v>80</v>
      </c>
      <c r="AV2248" s="12" t="s">
        <v>80</v>
      </c>
      <c r="AW2248" s="12" t="s">
        <v>35</v>
      </c>
      <c r="AX2248" s="12" t="s">
        <v>71</v>
      </c>
      <c r="AY2248" s="226" t="s">
        <v>210</v>
      </c>
    </row>
    <row r="2249" spans="2:51" s="12" customFormat="1" ht="27">
      <c r="B2249" s="215"/>
      <c r="C2249" s="216"/>
      <c r="D2249" s="217" t="s">
        <v>219</v>
      </c>
      <c r="E2249" s="218" t="s">
        <v>21</v>
      </c>
      <c r="F2249" s="219" t="s">
        <v>4037</v>
      </c>
      <c r="G2249" s="216"/>
      <c r="H2249" s="220">
        <v>120.41</v>
      </c>
      <c r="I2249" s="221"/>
      <c r="J2249" s="216"/>
      <c r="K2249" s="216"/>
      <c r="L2249" s="222"/>
      <c r="M2249" s="223"/>
      <c r="N2249" s="224"/>
      <c r="O2249" s="224"/>
      <c r="P2249" s="224"/>
      <c r="Q2249" s="224"/>
      <c r="R2249" s="224"/>
      <c r="S2249" s="224"/>
      <c r="T2249" s="225"/>
      <c r="AT2249" s="226" t="s">
        <v>219</v>
      </c>
      <c r="AU2249" s="226" t="s">
        <v>80</v>
      </c>
      <c r="AV2249" s="12" t="s">
        <v>80</v>
      </c>
      <c r="AW2249" s="12" t="s">
        <v>35</v>
      </c>
      <c r="AX2249" s="12" t="s">
        <v>71</v>
      </c>
      <c r="AY2249" s="226" t="s">
        <v>210</v>
      </c>
    </row>
    <row r="2250" spans="2:51" s="13" customFormat="1" ht="13.5">
      <c r="B2250" s="227"/>
      <c r="C2250" s="228"/>
      <c r="D2250" s="217" t="s">
        <v>219</v>
      </c>
      <c r="E2250" s="229" t="s">
        <v>21</v>
      </c>
      <c r="F2250" s="230" t="s">
        <v>240</v>
      </c>
      <c r="G2250" s="228"/>
      <c r="H2250" s="231">
        <v>917.643</v>
      </c>
      <c r="I2250" s="232"/>
      <c r="J2250" s="228"/>
      <c r="K2250" s="228"/>
      <c r="L2250" s="233"/>
      <c r="M2250" s="234"/>
      <c r="N2250" s="235"/>
      <c r="O2250" s="235"/>
      <c r="P2250" s="235"/>
      <c r="Q2250" s="235"/>
      <c r="R2250" s="235"/>
      <c r="S2250" s="235"/>
      <c r="T2250" s="236"/>
      <c r="AT2250" s="237" t="s">
        <v>219</v>
      </c>
      <c r="AU2250" s="237" t="s">
        <v>80</v>
      </c>
      <c r="AV2250" s="13" t="s">
        <v>217</v>
      </c>
      <c r="AW2250" s="13" t="s">
        <v>35</v>
      </c>
      <c r="AX2250" s="13" t="s">
        <v>78</v>
      </c>
      <c r="AY2250" s="237" t="s">
        <v>210</v>
      </c>
    </row>
    <row r="2251" spans="2:65" s="1" customFormat="1" ht="16.5" customHeight="1">
      <c r="B2251" s="41"/>
      <c r="C2251" s="203" t="s">
        <v>4038</v>
      </c>
      <c r="D2251" s="203" t="s">
        <v>212</v>
      </c>
      <c r="E2251" s="204" t="s">
        <v>4039</v>
      </c>
      <c r="F2251" s="205" t="s">
        <v>4040</v>
      </c>
      <c r="G2251" s="206" t="s">
        <v>226</v>
      </c>
      <c r="H2251" s="207">
        <v>156.165</v>
      </c>
      <c r="I2251" s="208"/>
      <c r="J2251" s="209">
        <f>ROUND(I2251*H2251,2)</f>
        <v>0</v>
      </c>
      <c r="K2251" s="205" t="s">
        <v>216</v>
      </c>
      <c r="L2251" s="61"/>
      <c r="M2251" s="210" t="s">
        <v>21</v>
      </c>
      <c r="N2251" s="211" t="s">
        <v>42</v>
      </c>
      <c r="O2251" s="42"/>
      <c r="P2251" s="212">
        <f>O2251*H2251</f>
        <v>0</v>
      </c>
      <c r="Q2251" s="212">
        <v>0.00034</v>
      </c>
      <c r="R2251" s="212">
        <f>Q2251*H2251</f>
        <v>0.0530961</v>
      </c>
      <c r="S2251" s="212">
        <v>0</v>
      </c>
      <c r="T2251" s="213">
        <f>S2251*H2251</f>
        <v>0</v>
      </c>
      <c r="AR2251" s="25" t="s">
        <v>291</v>
      </c>
      <c r="AT2251" s="25" t="s">
        <v>212</v>
      </c>
      <c r="AU2251" s="25" t="s">
        <v>80</v>
      </c>
      <c r="AY2251" s="25" t="s">
        <v>210</v>
      </c>
      <c r="BE2251" s="214">
        <f>IF(N2251="základní",J2251,0)</f>
        <v>0</v>
      </c>
      <c r="BF2251" s="214">
        <f>IF(N2251="snížená",J2251,0)</f>
        <v>0</v>
      </c>
      <c r="BG2251" s="214">
        <f>IF(N2251="zákl. přenesená",J2251,0)</f>
        <v>0</v>
      </c>
      <c r="BH2251" s="214">
        <f>IF(N2251="sníž. přenesená",J2251,0)</f>
        <v>0</v>
      </c>
      <c r="BI2251" s="214">
        <f>IF(N2251="nulová",J2251,0)</f>
        <v>0</v>
      </c>
      <c r="BJ2251" s="25" t="s">
        <v>78</v>
      </c>
      <c r="BK2251" s="214">
        <f>ROUND(I2251*H2251,2)</f>
        <v>0</v>
      </c>
      <c r="BL2251" s="25" t="s">
        <v>291</v>
      </c>
      <c r="BM2251" s="25" t="s">
        <v>4041</v>
      </c>
    </row>
    <row r="2252" spans="2:51" s="12" customFormat="1" ht="13.5">
      <c r="B2252" s="215"/>
      <c r="C2252" s="216"/>
      <c r="D2252" s="217" t="s">
        <v>219</v>
      </c>
      <c r="E2252" s="218" t="s">
        <v>21</v>
      </c>
      <c r="F2252" s="219" t="s">
        <v>4042</v>
      </c>
      <c r="G2252" s="216"/>
      <c r="H2252" s="220">
        <v>33.24</v>
      </c>
      <c r="I2252" s="221"/>
      <c r="J2252" s="216"/>
      <c r="K2252" s="216"/>
      <c r="L2252" s="222"/>
      <c r="M2252" s="223"/>
      <c r="N2252" s="224"/>
      <c r="O2252" s="224"/>
      <c r="P2252" s="224"/>
      <c r="Q2252" s="224"/>
      <c r="R2252" s="224"/>
      <c r="S2252" s="224"/>
      <c r="T2252" s="225"/>
      <c r="AT2252" s="226" t="s">
        <v>219</v>
      </c>
      <c r="AU2252" s="226" t="s">
        <v>80</v>
      </c>
      <c r="AV2252" s="12" t="s">
        <v>80</v>
      </c>
      <c r="AW2252" s="12" t="s">
        <v>35</v>
      </c>
      <c r="AX2252" s="12" t="s">
        <v>71</v>
      </c>
      <c r="AY2252" s="226" t="s">
        <v>210</v>
      </c>
    </row>
    <row r="2253" spans="2:51" s="12" customFormat="1" ht="27">
      <c r="B2253" s="215"/>
      <c r="C2253" s="216"/>
      <c r="D2253" s="217" t="s">
        <v>219</v>
      </c>
      <c r="E2253" s="218" t="s">
        <v>21</v>
      </c>
      <c r="F2253" s="219" t="s">
        <v>4030</v>
      </c>
      <c r="G2253" s="216"/>
      <c r="H2253" s="220">
        <v>122.925</v>
      </c>
      <c r="I2253" s="221"/>
      <c r="J2253" s="216"/>
      <c r="K2253" s="216"/>
      <c r="L2253" s="222"/>
      <c r="M2253" s="223"/>
      <c r="N2253" s="224"/>
      <c r="O2253" s="224"/>
      <c r="P2253" s="224"/>
      <c r="Q2253" s="224"/>
      <c r="R2253" s="224"/>
      <c r="S2253" s="224"/>
      <c r="T2253" s="225"/>
      <c r="AT2253" s="226" t="s">
        <v>219</v>
      </c>
      <c r="AU2253" s="226" t="s">
        <v>80</v>
      </c>
      <c r="AV2253" s="12" t="s">
        <v>80</v>
      </c>
      <c r="AW2253" s="12" t="s">
        <v>35</v>
      </c>
      <c r="AX2253" s="12" t="s">
        <v>71</v>
      </c>
      <c r="AY2253" s="226" t="s">
        <v>210</v>
      </c>
    </row>
    <row r="2254" spans="2:51" s="13" customFormat="1" ht="13.5">
      <c r="B2254" s="227"/>
      <c r="C2254" s="228"/>
      <c r="D2254" s="217" t="s">
        <v>219</v>
      </c>
      <c r="E2254" s="229" t="s">
        <v>21</v>
      </c>
      <c r="F2254" s="230" t="s">
        <v>240</v>
      </c>
      <c r="G2254" s="228"/>
      <c r="H2254" s="231">
        <v>156.165</v>
      </c>
      <c r="I2254" s="232"/>
      <c r="J2254" s="228"/>
      <c r="K2254" s="228"/>
      <c r="L2254" s="233"/>
      <c r="M2254" s="234"/>
      <c r="N2254" s="235"/>
      <c r="O2254" s="235"/>
      <c r="P2254" s="235"/>
      <c r="Q2254" s="235"/>
      <c r="R2254" s="235"/>
      <c r="S2254" s="235"/>
      <c r="T2254" s="236"/>
      <c r="AT2254" s="237" t="s">
        <v>219</v>
      </c>
      <c r="AU2254" s="237" t="s">
        <v>80</v>
      </c>
      <c r="AV2254" s="13" t="s">
        <v>217</v>
      </c>
      <c r="AW2254" s="13" t="s">
        <v>35</v>
      </c>
      <c r="AX2254" s="13" t="s">
        <v>78</v>
      </c>
      <c r="AY2254" s="237" t="s">
        <v>210</v>
      </c>
    </row>
    <row r="2255" spans="2:65" s="1" customFormat="1" ht="16.5" customHeight="1">
      <c r="B2255" s="41"/>
      <c r="C2255" s="203" t="s">
        <v>4043</v>
      </c>
      <c r="D2255" s="203" t="s">
        <v>212</v>
      </c>
      <c r="E2255" s="204" t="s">
        <v>4044</v>
      </c>
      <c r="F2255" s="205" t="s">
        <v>4045</v>
      </c>
      <c r="G2255" s="206" t="s">
        <v>226</v>
      </c>
      <c r="H2255" s="207">
        <v>33.24</v>
      </c>
      <c r="I2255" s="208"/>
      <c r="J2255" s="209">
        <f>ROUND(I2255*H2255,2)</f>
        <v>0</v>
      </c>
      <c r="K2255" s="205" t="s">
        <v>216</v>
      </c>
      <c r="L2255" s="61"/>
      <c r="M2255" s="210" t="s">
        <v>21</v>
      </c>
      <c r="N2255" s="211" t="s">
        <v>42</v>
      </c>
      <c r="O2255" s="42"/>
      <c r="P2255" s="212">
        <f>O2255*H2255</f>
        <v>0</v>
      </c>
      <c r="Q2255" s="212">
        <v>0.00058</v>
      </c>
      <c r="R2255" s="212">
        <f>Q2255*H2255</f>
        <v>0.0192792</v>
      </c>
      <c r="S2255" s="212">
        <v>0</v>
      </c>
      <c r="T2255" s="213">
        <f>S2255*H2255</f>
        <v>0</v>
      </c>
      <c r="AR2255" s="25" t="s">
        <v>291</v>
      </c>
      <c r="AT2255" s="25" t="s">
        <v>212</v>
      </c>
      <c r="AU2255" s="25" t="s">
        <v>80</v>
      </c>
      <c r="AY2255" s="25" t="s">
        <v>210</v>
      </c>
      <c r="BE2255" s="214">
        <f>IF(N2255="základní",J2255,0)</f>
        <v>0</v>
      </c>
      <c r="BF2255" s="214">
        <f>IF(N2255="snížená",J2255,0)</f>
        <v>0</v>
      </c>
      <c r="BG2255" s="214">
        <f>IF(N2255="zákl. přenesená",J2255,0)</f>
        <v>0</v>
      </c>
      <c r="BH2255" s="214">
        <f>IF(N2255="sníž. přenesená",J2255,0)</f>
        <v>0</v>
      </c>
      <c r="BI2255" s="214">
        <f>IF(N2255="nulová",J2255,0)</f>
        <v>0</v>
      </c>
      <c r="BJ2255" s="25" t="s">
        <v>78</v>
      </c>
      <c r="BK2255" s="214">
        <f>ROUND(I2255*H2255,2)</f>
        <v>0</v>
      </c>
      <c r="BL2255" s="25" t="s">
        <v>291</v>
      </c>
      <c r="BM2255" s="25" t="s">
        <v>4046</v>
      </c>
    </row>
    <row r="2256" spans="2:51" s="12" customFormat="1" ht="13.5">
      <c r="B2256" s="215"/>
      <c r="C2256" s="216"/>
      <c r="D2256" s="217" t="s">
        <v>219</v>
      </c>
      <c r="E2256" s="218" t="s">
        <v>21</v>
      </c>
      <c r="F2256" s="219" t="s">
        <v>4047</v>
      </c>
      <c r="G2256" s="216"/>
      <c r="H2256" s="220">
        <v>23.1</v>
      </c>
      <c r="I2256" s="221"/>
      <c r="J2256" s="216"/>
      <c r="K2256" s="216"/>
      <c r="L2256" s="222"/>
      <c r="M2256" s="223"/>
      <c r="N2256" s="224"/>
      <c r="O2256" s="224"/>
      <c r="P2256" s="224"/>
      <c r="Q2256" s="224"/>
      <c r="R2256" s="224"/>
      <c r="S2256" s="224"/>
      <c r="T2256" s="225"/>
      <c r="AT2256" s="226" t="s">
        <v>219</v>
      </c>
      <c r="AU2256" s="226" t="s">
        <v>80</v>
      </c>
      <c r="AV2256" s="12" t="s">
        <v>80</v>
      </c>
      <c r="AW2256" s="12" t="s">
        <v>35</v>
      </c>
      <c r="AX2256" s="12" t="s">
        <v>71</v>
      </c>
      <c r="AY2256" s="226" t="s">
        <v>210</v>
      </c>
    </row>
    <row r="2257" spans="2:51" s="12" customFormat="1" ht="13.5">
      <c r="B2257" s="215"/>
      <c r="C2257" s="216"/>
      <c r="D2257" s="217" t="s">
        <v>219</v>
      </c>
      <c r="E2257" s="218" t="s">
        <v>21</v>
      </c>
      <c r="F2257" s="219" t="s">
        <v>4048</v>
      </c>
      <c r="G2257" s="216"/>
      <c r="H2257" s="220">
        <v>6.24</v>
      </c>
      <c r="I2257" s="221"/>
      <c r="J2257" s="216"/>
      <c r="K2257" s="216"/>
      <c r="L2257" s="222"/>
      <c r="M2257" s="223"/>
      <c r="N2257" s="224"/>
      <c r="O2257" s="224"/>
      <c r="P2257" s="224"/>
      <c r="Q2257" s="224"/>
      <c r="R2257" s="224"/>
      <c r="S2257" s="224"/>
      <c r="T2257" s="225"/>
      <c r="AT2257" s="226" t="s">
        <v>219</v>
      </c>
      <c r="AU2257" s="226" t="s">
        <v>80</v>
      </c>
      <c r="AV2257" s="12" t="s">
        <v>80</v>
      </c>
      <c r="AW2257" s="12" t="s">
        <v>35</v>
      </c>
      <c r="AX2257" s="12" t="s">
        <v>71</v>
      </c>
      <c r="AY2257" s="226" t="s">
        <v>210</v>
      </c>
    </row>
    <row r="2258" spans="2:51" s="12" customFormat="1" ht="13.5">
      <c r="B2258" s="215"/>
      <c r="C2258" s="216"/>
      <c r="D2258" s="217" t="s">
        <v>219</v>
      </c>
      <c r="E2258" s="218" t="s">
        <v>21</v>
      </c>
      <c r="F2258" s="219" t="s">
        <v>4049</v>
      </c>
      <c r="G2258" s="216"/>
      <c r="H2258" s="220">
        <v>3.9</v>
      </c>
      <c r="I2258" s="221"/>
      <c r="J2258" s="216"/>
      <c r="K2258" s="216"/>
      <c r="L2258" s="222"/>
      <c r="M2258" s="223"/>
      <c r="N2258" s="224"/>
      <c r="O2258" s="224"/>
      <c r="P2258" s="224"/>
      <c r="Q2258" s="224"/>
      <c r="R2258" s="224"/>
      <c r="S2258" s="224"/>
      <c r="T2258" s="225"/>
      <c r="AT2258" s="226" t="s">
        <v>219</v>
      </c>
      <c r="AU2258" s="226" t="s">
        <v>80</v>
      </c>
      <c r="AV2258" s="12" t="s">
        <v>80</v>
      </c>
      <c r="AW2258" s="12" t="s">
        <v>35</v>
      </c>
      <c r="AX2258" s="12" t="s">
        <v>71</v>
      </c>
      <c r="AY2258" s="226" t="s">
        <v>210</v>
      </c>
    </row>
    <row r="2259" spans="2:51" s="13" customFormat="1" ht="13.5">
      <c r="B2259" s="227"/>
      <c r="C2259" s="228"/>
      <c r="D2259" s="217" t="s">
        <v>219</v>
      </c>
      <c r="E2259" s="229" t="s">
        <v>21</v>
      </c>
      <c r="F2259" s="230" t="s">
        <v>240</v>
      </c>
      <c r="G2259" s="228"/>
      <c r="H2259" s="231">
        <v>33.24</v>
      </c>
      <c r="I2259" s="232"/>
      <c r="J2259" s="228"/>
      <c r="K2259" s="228"/>
      <c r="L2259" s="233"/>
      <c r="M2259" s="234"/>
      <c r="N2259" s="235"/>
      <c r="O2259" s="235"/>
      <c r="P2259" s="235"/>
      <c r="Q2259" s="235"/>
      <c r="R2259" s="235"/>
      <c r="S2259" s="235"/>
      <c r="T2259" s="236"/>
      <c r="AT2259" s="237" t="s">
        <v>219</v>
      </c>
      <c r="AU2259" s="237" t="s">
        <v>80</v>
      </c>
      <c r="AV2259" s="13" t="s">
        <v>217</v>
      </c>
      <c r="AW2259" s="13" t="s">
        <v>35</v>
      </c>
      <c r="AX2259" s="13" t="s">
        <v>78</v>
      </c>
      <c r="AY2259" s="237" t="s">
        <v>210</v>
      </c>
    </row>
    <row r="2260" spans="2:65" s="1" customFormat="1" ht="16.5" customHeight="1">
      <c r="B2260" s="41"/>
      <c r="C2260" s="203" t="s">
        <v>4050</v>
      </c>
      <c r="D2260" s="203" t="s">
        <v>212</v>
      </c>
      <c r="E2260" s="204" t="s">
        <v>4051</v>
      </c>
      <c r="F2260" s="205" t="s">
        <v>4052</v>
      </c>
      <c r="G2260" s="206" t="s">
        <v>226</v>
      </c>
      <c r="H2260" s="207">
        <v>12</v>
      </c>
      <c r="I2260" s="208"/>
      <c r="J2260" s="209">
        <f>ROUND(I2260*H2260,2)</f>
        <v>0</v>
      </c>
      <c r="K2260" s="205" t="s">
        <v>216</v>
      </c>
      <c r="L2260" s="61"/>
      <c r="M2260" s="210" t="s">
        <v>21</v>
      </c>
      <c r="N2260" s="211" t="s">
        <v>42</v>
      </c>
      <c r="O2260" s="42"/>
      <c r="P2260" s="212">
        <f>O2260*H2260</f>
        <v>0</v>
      </c>
      <c r="Q2260" s="212">
        <v>7E-05</v>
      </c>
      <c r="R2260" s="212">
        <f>Q2260*H2260</f>
        <v>0.0008399999999999999</v>
      </c>
      <c r="S2260" s="212">
        <v>0</v>
      </c>
      <c r="T2260" s="213">
        <f>S2260*H2260</f>
        <v>0</v>
      </c>
      <c r="AR2260" s="25" t="s">
        <v>291</v>
      </c>
      <c r="AT2260" s="25" t="s">
        <v>212</v>
      </c>
      <c r="AU2260" s="25" t="s">
        <v>80</v>
      </c>
      <c r="AY2260" s="25" t="s">
        <v>210</v>
      </c>
      <c r="BE2260" s="214">
        <f>IF(N2260="základní",J2260,0)</f>
        <v>0</v>
      </c>
      <c r="BF2260" s="214">
        <f>IF(N2260="snížená",J2260,0)</f>
        <v>0</v>
      </c>
      <c r="BG2260" s="214">
        <f>IF(N2260="zákl. přenesená",J2260,0)</f>
        <v>0</v>
      </c>
      <c r="BH2260" s="214">
        <f>IF(N2260="sníž. přenesená",J2260,0)</f>
        <v>0</v>
      </c>
      <c r="BI2260" s="214">
        <f>IF(N2260="nulová",J2260,0)</f>
        <v>0</v>
      </c>
      <c r="BJ2260" s="25" t="s">
        <v>78</v>
      </c>
      <c r="BK2260" s="214">
        <f>ROUND(I2260*H2260,2)</f>
        <v>0</v>
      </c>
      <c r="BL2260" s="25" t="s">
        <v>291</v>
      </c>
      <c r="BM2260" s="25" t="s">
        <v>4053</v>
      </c>
    </row>
    <row r="2261" spans="2:65" s="1" customFormat="1" ht="16.5" customHeight="1">
      <c r="B2261" s="41"/>
      <c r="C2261" s="203" t="s">
        <v>4054</v>
      </c>
      <c r="D2261" s="203" t="s">
        <v>212</v>
      </c>
      <c r="E2261" s="204" t="s">
        <v>4055</v>
      </c>
      <c r="F2261" s="205" t="s">
        <v>4056</v>
      </c>
      <c r="G2261" s="206" t="s">
        <v>226</v>
      </c>
      <c r="H2261" s="207">
        <v>21.5</v>
      </c>
      <c r="I2261" s="208"/>
      <c r="J2261" s="209">
        <f>ROUND(I2261*H2261,2)</f>
        <v>0</v>
      </c>
      <c r="K2261" s="205" t="s">
        <v>216</v>
      </c>
      <c r="L2261" s="61"/>
      <c r="M2261" s="210" t="s">
        <v>21</v>
      </c>
      <c r="N2261" s="211" t="s">
        <v>42</v>
      </c>
      <c r="O2261" s="42"/>
      <c r="P2261" s="212">
        <f>O2261*H2261</f>
        <v>0</v>
      </c>
      <c r="Q2261" s="212">
        <v>6E-05</v>
      </c>
      <c r="R2261" s="212">
        <f>Q2261*H2261</f>
        <v>0.0012900000000000001</v>
      </c>
      <c r="S2261" s="212">
        <v>0</v>
      </c>
      <c r="T2261" s="213">
        <f>S2261*H2261</f>
        <v>0</v>
      </c>
      <c r="AR2261" s="25" t="s">
        <v>291</v>
      </c>
      <c r="AT2261" s="25" t="s">
        <v>212</v>
      </c>
      <c r="AU2261" s="25" t="s">
        <v>80</v>
      </c>
      <c r="AY2261" s="25" t="s">
        <v>210</v>
      </c>
      <c r="BE2261" s="214">
        <f>IF(N2261="základní",J2261,0)</f>
        <v>0</v>
      </c>
      <c r="BF2261" s="214">
        <f>IF(N2261="snížená",J2261,0)</f>
        <v>0</v>
      </c>
      <c r="BG2261" s="214">
        <f>IF(N2261="zákl. přenesená",J2261,0)</f>
        <v>0</v>
      </c>
      <c r="BH2261" s="214">
        <f>IF(N2261="sníž. přenesená",J2261,0)</f>
        <v>0</v>
      </c>
      <c r="BI2261" s="214">
        <f>IF(N2261="nulová",J2261,0)</f>
        <v>0</v>
      </c>
      <c r="BJ2261" s="25" t="s">
        <v>78</v>
      </c>
      <c r="BK2261" s="214">
        <f>ROUND(I2261*H2261,2)</f>
        <v>0</v>
      </c>
      <c r="BL2261" s="25" t="s">
        <v>291</v>
      </c>
      <c r="BM2261" s="25" t="s">
        <v>4057</v>
      </c>
    </row>
    <row r="2262" spans="2:51" s="12" customFormat="1" ht="13.5">
      <c r="B2262" s="215"/>
      <c r="C2262" s="216"/>
      <c r="D2262" s="217" t="s">
        <v>219</v>
      </c>
      <c r="E2262" s="218" t="s">
        <v>21</v>
      </c>
      <c r="F2262" s="219" t="s">
        <v>4058</v>
      </c>
      <c r="G2262" s="216"/>
      <c r="H2262" s="220">
        <v>10.8</v>
      </c>
      <c r="I2262" s="221"/>
      <c r="J2262" s="216"/>
      <c r="K2262" s="216"/>
      <c r="L2262" s="222"/>
      <c r="M2262" s="223"/>
      <c r="N2262" s="224"/>
      <c r="O2262" s="224"/>
      <c r="P2262" s="224"/>
      <c r="Q2262" s="224"/>
      <c r="R2262" s="224"/>
      <c r="S2262" s="224"/>
      <c r="T2262" s="225"/>
      <c r="AT2262" s="226" t="s">
        <v>219</v>
      </c>
      <c r="AU2262" s="226" t="s">
        <v>80</v>
      </c>
      <c r="AV2262" s="12" t="s">
        <v>80</v>
      </c>
      <c r="AW2262" s="12" t="s">
        <v>35</v>
      </c>
      <c r="AX2262" s="12" t="s">
        <v>71</v>
      </c>
      <c r="AY2262" s="226" t="s">
        <v>210</v>
      </c>
    </row>
    <row r="2263" spans="2:51" s="14" customFormat="1" ht="13.5">
      <c r="B2263" s="248"/>
      <c r="C2263" s="249"/>
      <c r="D2263" s="217" t="s">
        <v>219</v>
      </c>
      <c r="E2263" s="250" t="s">
        <v>21</v>
      </c>
      <c r="F2263" s="251" t="s">
        <v>737</v>
      </c>
      <c r="G2263" s="249"/>
      <c r="H2263" s="252">
        <v>10.8</v>
      </c>
      <c r="I2263" s="253"/>
      <c r="J2263" s="249"/>
      <c r="K2263" s="249"/>
      <c r="L2263" s="254"/>
      <c r="M2263" s="255"/>
      <c r="N2263" s="256"/>
      <c r="O2263" s="256"/>
      <c r="P2263" s="256"/>
      <c r="Q2263" s="256"/>
      <c r="R2263" s="256"/>
      <c r="S2263" s="256"/>
      <c r="T2263" s="257"/>
      <c r="AT2263" s="258" t="s">
        <v>219</v>
      </c>
      <c r="AU2263" s="258" t="s">
        <v>80</v>
      </c>
      <c r="AV2263" s="14" t="s">
        <v>88</v>
      </c>
      <c r="AW2263" s="14" t="s">
        <v>35</v>
      </c>
      <c r="AX2263" s="14" t="s">
        <v>71</v>
      </c>
      <c r="AY2263" s="258" t="s">
        <v>210</v>
      </c>
    </row>
    <row r="2264" spans="2:51" s="12" customFormat="1" ht="13.5">
      <c r="B2264" s="215"/>
      <c r="C2264" s="216"/>
      <c r="D2264" s="217" t="s">
        <v>219</v>
      </c>
      <c r="E2264" s="218" t="s">
        <v>21</v>
      </c>
      <c r="F2264" s="219" t="s">
        <v>4059</v>
      </c>
      <c r="G2264" s="216"/>
      <c r="H2264" s="220">
        <v>2.3</v>
      </c>
      <c r="I2264" s="221"/>
      <c r="J2264" s="216"/>
      <c r="K2264" s="216"/>
      <c r="L2264" s="222"/>
      <c r="M2264" s="223"/>
      <c r="N2264" s="224"/>
      <c r="O2264" s="224"/>
      <c r="P2264" s="224"/>
      <c r="Q2264" s="224"/>
      <c r="R2264" s="224"/>
      <c r="S2264" s="224"/>
      <c r="T2264" s="225"/>
      <c r="AT2264" s="226" t="s">
        <v>219</v>
      </c>
      <c r="AU2264" s="226" t="s">
        <v>80</v>
      </c>
      <c r="AV2264" s="12" t="s">
        <v>80</v>
      </c>
      <c r="AW2264" s="12" t="s">
        <v>35</v>
      </c>
      <c r="AX2264" s="12" t="s">
        <v>71</v>
      </c>
      <c r="AY2264" s="226" t="s">
        <v>210</v>
      </c>
    </row>
    <row r="2265" spans="2:51" s="14" customFormat="1" ht="13.5">
      <c r="B2265" s="248"/>
      <c r="C2265" s="249"/>
      <c r="D2265" s="217" t="s">
        <v>219</v>
      </c>
      <c r="E2265" s="250" t="s">
        <v>21</v>
      </c>
      <c r="F2265" s="251" t="s">
        <v>735</v>
      </c>
      <c r="G2265" s="249"/>
      <c r="H2265" s="252">
        <v>2.3</v>
      </c>
      <c r="I2265" s="253"/>
      <c r="J2265" s="249"/>
      <c r="K2265" s="249"/>
      <c r="L2265" s="254"/>
      <c r="M2265" s="255"/>
      <c r="N2265" s="256"/>
      <c r="O2265" s="256"/>
      <c r="P2265" s="256"/>
      <c r="Q2265" s="256"/>
      <c r="R2265" s="256"/>
      <c r="S2265" s="256"/>
      <c r="T2265" s="257"/>
      <c r="AT2265" s="258" t="s">
        <v>219</v>
      </c>
      <c r="AU2265" s="258" t="s">
        <v>80</v>
      </c>
      <c r="AV2265" s="14" t="s">
        <v>88</v>
      </c>
      <c r="AW2265" s="14" t="s">
        <v>35</v>
      </c>
      <c r="AX2265" s="14" t="s">
        <v>71</v>
      </c>
      <c r="AY2265" s="258" t="s">
        <v>210</v>
      </c>
    </row>
    <row r="2266" spans="2:51" s="12" customFormat="1" ht="13.5">
      <c r="B2266" s="215"/>
      <c r="C2266" s="216"/>
      <c r="D2266" s="217" t="s">
        <v>219</v>
      </c>
      <c r="E2266" s="218" t="s">
        <v>21</v>
      </c>
      <c r="F2266" s="219" t="s">
        <v>4060</v>
      </c>
      <c r="G2266" s="216"/>
      <c r="H2266" s="220">
        <v>8.4</v>
      </c>
      <c r="I2266" s="221"/>
      <c r="J2266" s="216"/>
      <c r="K2266" s="216"/>
      <c r="L2266" s="222"/>
      <c r="M2266" s="223"/>
      <c r="N2266" s="224"/>
      <c r="O2266" s="224"/>
      <c r="P2266" s="224"/>
      <c r="Q2266" s="224"/>
      <c r="R2266" s="224"/>
      <c r="S2266" s="224"/>
      <c r="T2266" s="225"/>
      <c r="AT2266" s="226" t="s">
        <v>219</v>
      </c>
      <c r="AU2266" s="226" t="s">
        <v>80</v>
      </c>
      <c r="AV2266" s="12" t="s">
        <v>80</v>
      </c>
      <c r="AW2266" s="12" t="s">
        <v>35</v>
      </c>
      <c r="AX2266" s="12" t="s">
        <v>71</v>
      </c>
      <c r="AY2266" s="226" t="s">
        <v>210</v>
      </c>
    </row>
    <row r="2267" spans="2:51" s="14" customFormat="1" ht="13.5">
      <c r="B2267" s="248"/>
      <c r="C2267" s="249"/>
      <c r="D2267" s="217" t="s">
        <v>219</v>
      </c>
      <c r="E2267" s="250" t="s">
        <v>21</v>
      </c>
      <c r="F2267" s="251" t="s">
        <v>835</v>
      </c>
      <c r="G2267" s="249"/>
      <c r="H2267" s="252">
        <v>8.4</v>
      </c>
      <c r="I2267" s="253"/>
      <c r="J2267" s="249"/>
      <c r="K2267" s="249"/>
      <c r="L2267" s="254"/>
      <c r="M2267" s="255"/>
      <c r="N2267" s="256"/>
      <c r="O2267" s="256"/>
      <c r="P2267" s="256"/>
      <c r="Q2267" s="256"/>
      <c r="R2267" s="256"/>
      <c r="S2267" s="256"/>
      <c r="T2267" s="257"/>
      <c r="AT2267" s="258" t="s">
        <v>219</v>
      </c>
      <c r="AU2267" s="258" t="s">
        <v>80</v>
      </c>
      <c r="AV2267" s="14" t="s">
        <v>88</v>
      </c>
      <c r="AW2267" s="14" t="s">
        <v>35</v>
      </c>
      <c r="AX2267" s="14" t="s">
        <v>71</v>
      </c>
      <c r="AY2267" s="258" t="s">
        <v>210</v>
      </c>
    </row>
    <row r="2268" spans="2:51" s="13" customFormat="1" ht="13.5">
      <c r="B2268" s="227"/>
      <c r="C2268" s="228"/>
      <c r="D2268" s="217" t="s">
        <v>219</v>
      </c>
      <c r="E2268" s="229" t="s">
        <v>21</v>
      </c>
      <c r="F2268" s="230" t="s">
        <v>4061</v>
      </c>
      <c r="G2268" s="228"/>
      <c r="H2268" s="231">
        <v>21.5</v>
      </c>
      <c r="I2268" s="232"/>
      <c r="J2268" s="228"/>
      <c r="K2268" s="228"/>
      <c r="L2268" s="233"/>
      <c r="M2268" s="234"/>
      <c r="N2268" s="235"/>
      <c r="O2268" s="235"/>
      <c r="P2268" s="235"/>
      <c r="Q2268" s="235"/>
      <c r="R2268" s="235"/>
      <c r="S2268" s="235"/>
      <c r="T2268" s="236"/>
      <c r="AT2268" s="237" t="s">
        <v>219</v>
      </c>
      <c r="AU2268" s="237" t="s">
        <v>80</v>
      </c>
      <c r="AV2268" s="13" t="s">
        <v>217</v>
      </c>
      <c r="AW2268" s="13" t="s">
        <v>35</v>
      </c>
      <c r="AX2268" s="13" t="s">
        <v>78</v>
      </c>
      <c r="AY2268" s="237" t="s">
        <v>210</v>
      </c>
    </row>
    <row r="2269" spans="2:65" s="1" customFormat="1" ht="16.5" customHeight="1">
      <c r="B2269" s="41"/>
      <c r="C2269" s="203" t="s">
        <v>4062</v>
      </c>
      <c r="D2269" s="203" t="s">
        <v>212</v>
      </c>
      <c r="E2269" s="204" t="s">
        <v>4063</v>
      </c>
      <c r="F2269" s="205" t="s">
        <v>4064</v>
      </c>
      <c r="G2269" s="206" t="s">
        <v>226</v>
      </c>
      <c r="H2269" s="207">
        <v>12</v>
      </c>
      <c r="I2269" s="208"/>
      <c r="J2269" s="209">
        <f>ROUND(I2269*H2269,2)</f>
        <v>0</v>
      </c>
      <c r="K2269" s="205" t="s">
        <v>216</v>
      </c>
      <c r="L2269" s="61"/>
      <c r="M2269" s="210" t="s">
        <v>21</v>
      </c>
      <c r="N2269" s="211" t="s">
        <v>42</v>
      </c>
      <c r="O2269" s="42"/>
      <c r="P2269" s="212">
        <f>O2269*H2269</f>
        <v>0</v>
      </c>
      <c r="Q2269" s="212">
        <v>0</v>
      </c>
      <c r="R2269" s="212">
        <f>Q2269*H2269</f>
        <v>0</v>
      </c>
      <c r="S2269" s="212">
        <v>0</v>
      </c>
      <c r="T2269" s="213">
        <f>S2269*H2269</f>
        <v>0</v>
      </c>
      <c r="AR2269" s="25" t="s">
        <v>291</v>
      </c>
      <c r="AT2269" s="25" t="s">
        <v>212</v>
      </c>
      <c r="AU2269" s="25" t="s">
        <v>80</v>
      </c>
      <c r="AY2269" s="25" t="s">
        <v>210</v>
      </c>
      <c r="BE2269" s="214">
        <f>IF(N2269="základní",J2269,0)</f>
        <v>0</v>
      </c>
      <c r="BF2269" s="214">
        <f>IF(N2269="snížená",J2269,0)</f>
        <v>0</v>
      </c>
      <c r="BG2269" s="214">
        <f>IF(N2269="zákl. přenesená",J2269,0)</f>
        <v>0</v>
      </c>
      <c r="BH2269" s="214">
        <f>IF(N2269="sníž. přenesená",J2269,0)</f>
        <v>0</v>
      </c>
      <c r="BI2269" s="214">
        <f>IF(N2269="nulová",J2269,0)</f>
        <v>0</v>
      </c>
      <c r="BJ2269" s="25" t="s">
        <v>78</v>
      </c>
      <c r="BK2269" s="214">
        <f>ROUND(I2269*H2269,2)</f>
        <v>0</v>
      </c>
      <c r="BL2269" s="25" t="s">
        <v>291</v>
      </c>
      <c r="BM2269" s="25" t="s">
        <v>4065</v>
      </c>
    </row>
    <row r="2270" spans="2:51" s="12" customFormat="1" ht="13.5">
      <c r="B2270" s="215"/>
      <c r="C2270" s="216"/>
      <c r="D2270" s="217" t="s">
        <v>219</v>
      </c>
      <c r="E2270" s="218" t="s">
        <v>21</v>
      </c>
      <c r="F2270" s="219" t="s">
        <v>4066</v>
      </c>
      <c r="G2270" s="216"/>
      <c r="H2270" s="220">
        <v>12</v>
      </c>
      <c r="I2270" s="221"/>
      <c r="J2270" s="216"/>
      <c r="K2270" s="216"/>
      <c r="L2270" s="222"/>
      <c r="M2270" s="223"/>
      <c r="N2270" s="224"/>
      <c r="O2270" s="224"/>
      <c r="P2270" s="224"/>
      <c r="Q2270" s="224"/>
      <c r="R2270" s="224"/>
      <c r="S2270" s="224"/>
      <c r="T2270" s="225"/>
      <c r="AT2270" s="226" t="s">
        <v>219</v>
      </c>
      <c r="AU2270" s="226" t="s">
        <v>80</v>
      </c>
      <c r="AV2270" s="12" t="s">
        <v>80</v>
      </c>
      <c r="AW2270" s="12" t="s">
        <v>35</v>
      </c>
      <c r="AX2270" s="12" t="s">
        <v>78</v>
      </c>
      <c r="AY2270" s="226" t="s">
        <v>210</v>
      </c>
    </row>
    <row r="2271" spans="2:65" s="1" customFormat="1" ht="25.5" customHeight="1">
      <c r="B2271" s="41"/>
      <c r="C2271" s="203" t="s">
        <v>4067</v>
      </c>
      <c r="D2271" s="203" t="s">
        <v>212</v>
      </c>
      <c r="E2271" s="204" t="s">
        <v>4068</v>
      </c>
      <c r="F2271" s="205" t="s">
        <v>4069</v>
      </c>
      <c r="G2271" s="206" t="s">
        <v>226</v>
      </c>
      <c r="H2271" s="207">
        <v>126.152</v>
      </c>
      <c r="I2271" s="208"/>
      <c r="J2271" s="209">
        <f>ROUND(I2271*H2271,2)</f>
        <v>0</v>
      </c>
      <c r="K2271" s="205" t="s">
        <v>216</v>
      </c>
      <c r="L2271" s="61"/>
      <c r="M2271" s="210" t="s">
        <v>21</v>
      </c>
      <c r="N2271" s="211" t="s">
        <v>42</v>
      </c>
      <c r="O2271" s="42"/>
      <c r="P2271" s="212">
        <f>O2271*H2271</f>
        <v>0</v>
      </c>
      <c r="Q2271" s="212">
        <v>0.00017</v>
      </c>
      <c r="R2271" s="212">
        <f>Q2271*H2271</f>
        <v>0.02144584</v>
      </c>
      <c r="S2271" s="212">
        <v>0</v>
      </c>
      <c r="T2271" s="213">
        <f>S2271*H2271</f>
        <v>0</v>
      </c>
      <c r="AR2271" s="25" t="s">
        <v>291</v>
      </c>
      <c r="AT2271" s="25" t="s">
        <v>212</v>
      </c>
      <c r="AU2271" s="25" t="s">
        <v>80</v>
      </c>
      <c r="AY2271" s="25" t="s">
        <v>210</v>
      </c>
      <c r="BE2271" s="214">
        <f>IF(N2271="základní",J2271,0)</f>
        <v>0</v>
      </c>
      <c r="BF2271" s="214">
        <f>IF(N2271="snížená",J2271,0)</f>
        <v>0</v>
      </c>
      <c r="BG2271" s="214">
        <f>IF(N2271="zákl. přenesená",J2271,0)</f>
        <v>0</v>
      </c>
      <c r="BH2271" s="214">
        <f>IF(N2271="sníž. přenesená",J2271,0)</f>
        <v>0</v>
      </c>
      <c r="BI2271" s="214">
        <f>IF(N2271="nulová",J2271,0)</f>
        <v>0</v>
      </c>
      <c r="BJ2271" s="25" t="s">
        <v>78</v>
      </c>
      <c r="BK2271" s="214">
        <f>ROUND(I2271*H2271,2)</f>
        <v>0</v>
      </c>
      <c r="BL2271" s="25" t="s">
        <v>291</v>
      </c>
      <c r="BM2271" s="25" t="s">
        <v>4070</v>
      </c>
    </row>
    <row r="2272" spans="2:51" s="12" customFormat="1" ht="13.5">
      <c r="B2272" s="215"/>
      <c r="C2272" s="216"/>
      <c r="D2272" s="217" t="s">
        <v>219</v>
      </c>
      <c r="E2272" s="218" t="s">
        <v>21</v>
      </c>
      <c r="F2272" s="219" t="s">
        <v>4071</v>
      </c>
      <c r="G2272" s="216"/>
      <c r="H2272" s="220">
        <v>21.5</v>
      </c>
      <c r="I2272" s="221"/>
      <c r="J2272" s="216"/>
      <c r="K2272" s="216"/>
      <c r="L2272" s="222"/>
      <c r="M2272" s="223"/>
      <c r="N2272" s="224"/>
      <c r="O2272" s="224"/>
      <c r="P2272" s="224"/>
      <c r="Q2272" s="224"/>
      <c r="R2272" s="224"/>
      <c r="S2272" s="224"/>
      <c r="T2272" s="225"/>
      <c r="AT2272" s="226" t="s">
        <v>219</v>
      </c>
      <c r="AU2272" s="226" t="s">
        <v>80</v>
      </c>
      <c r="AV2272" s="12" t="s">
        <v>80</v>
      </c>
      <c r="AW2272" s="12" t="s">
        <v>35</v>
      </c>
      <c r="AX2272" s="12" t="s">
        <v>71</v>
      </c>
      <c r="AY2272" s="226" t="s">
        <v>210</v>
      </c>
    </row>
    <row r="2273" spans="2:51" s="14" customFormat="1" ht="13.5">
      <c r="B2273" s="248"/>
      <c r="C2273" s="249"/>
      <c r="D2273" s="217" t="s">
        <v>219</v>
      </c>
      <c r="E2273" s="250" t="s">
        <v>21</v>
      </c>
      <c r="F2273" s="251" t="s">
        <v>1085</v>
      </c>
      <c r="G2273" s="249"/>
      <c r="H2273" s="252">
        <v>21.5</v>
      </c>
      <c r="I2273" s="253"/>
      <c r="J2273" s="249"/>
      <c r="K2273" s="249"/>
      <c r="L2273" s="254"/>
      <c r="M2273" s="255"/>
      <c r="N2273" s="256"/>
      <c r="O2273" s="256"/>
      <c r="P2273" s="256"/>
      <c r="Q2273" s="256"/>
      <c r="R2273" s="256"/>
      <c r="S2273" s="256"/>
      <c r="T2273" s="257"/>
      <c r="AT2273" s="258" t="s">
        <v>219</v>
      </c>
      <c r="AU2273" s="258" t="s">
        <v>80</v>
      </c>
      <c r="AV2273" s="14" t="s">
        <v>88</v>
      </c>
      <c r="AW2273" s="14" t="s">
        <v>35</v>
      </c>
      <c r="AX2273" s="14" t="s">
        <v>71</v>
      </c>
      <c r="AY2273" s="258" t="s">
        <v>210</v>
      </c>
    </row>
    <row r="2274" spans="2:51" s="12" customFormat="1" ht="13.5">
      <c r="B2274" s="215"/>
      <c r="C2274" s="216"/>
      <c r="D2274" s="217" t="s">
        <v>219</v>
      </c>
      <c r="E2274" s="218" t="s">
        <v>21</v>
      </c>
      <c r="F2274" s="219" t="s">
        <v>4072</v>
      </c>
      <c r="G2274" s="216"/>
      <c r="H2274" s="220">
        <v>31.86</v>
      </c>
      <c r="I2274" s="221"/>
      <c r="J2274" s="216"/>
      <c r="K2274" s="216"/>
      <c r="L2274" s="222"/>
      <c r="M2274" s="223"/>
      <c r="N2274" s="224"/>
      <c r="O2274" s="224"/>
      <c r="P2274" s="224"/>
      <c r="Q2274" s="224"/>
      <c r="R2274" s="224"/>
      <c r="S2274" s="224"/>
      <c r="T2274" s="225"/>
      <c r="AT2274" s="226" t="s">
        <v>219</v>
      </c>
      <c r="AU2274" s="226" t="s">
        <v>80</v>
      </c>
      <c r="AV2274" s="12" t="s">
        <v>80</v>
      </c>
      <c r="AW2274" s="12" t="s">
        <v>35</v>
      </c>
      <c r="AX2274" s="12" t="s">
        <v>71</v>
      </c>
      <c r="AY2274" s="226" t="s">
        <v>210</v>
      </c>
    </row>
    <row r="2275" spans="2:51" s="12" customFormat="1" ht="13.5">
      <c r="B2275" s="215"/>
      <c r="C2275" s="216"/>
      <c r="D2275" s="217" t="s">
        <v>219</v>
      </c>
      <c r="E2275" s="218" t="s">
        <v>21</v>
      </c>
      <c r="F2275" s="219" t="s">
        <v>4073</v>
      </c>
      <c r="G2275" s="216"/>
      <c r="H2275" s="220">
        <v>3.456</v>
      </c>
      <c r="I2275" s="221"/>
      <c r="J2275" s="216"/>
      <c r="K2275" s="216"/>
      <c r="L2275" s="222"/>
      <c r="M2275" s="223"/>
      <c r="N2275" s="224"/>
      <c r="O2275" s="224"/>
      <c r="P2275" s="224"/>
      <c r="Q2275" s="224"/>
      <c r="R2275" s="224"/>
      <c r="S2275" s="224"/>
      <c r="T2275" s="225"/>
      <c r="AT2275" s="226" t="s">
        <v>219</v>
      </c>
      <c r="AU2275" s="226" t="s">
        <v>80</v>
      </c>
      <c r="AV2275" s="12" t="s">
        <v>80</v>
      </c>
      <c r="AW2275" s="12" t="s">
        <v>35</v>
      </c>
      <c r="AX2275" s="12" t="s">
        <v>71</v>
      </c>
      <c r="AY2275" s="226" t="s">
        <v>210</v>
      </c>
    </row>
    <row r="2276" spans="2:51" s="12" customFormat="1" ht="13.5">
      <c r="B2276" s="215"/>
      <c r="C2276" s="216"/>
      <c r="D2276" s="217" t="s">
        <v>219</v>
      </c>
      <c r="E2276" s="218" t="s">
        <v>21</v>
      </c>
      <c r="F2276" s="219" t="s">
        <v>4074</v>
      </c>
      <c r="G2276" s="216"/>
      <c r="H2276" s="220">
        <v>4.453</v>
      </c>
      <c r="I2276" s="221"/>
      <c r="J2276" s="216"/>
      <c r="K2276" s="216"/>
      <c r="L2276" s="222"/>
      <c r="M2276" s="223"/>
      <c r="N2276" s="224"/>
      <c r="O2276" s="224"/>
      <c r="P2276" s="224"/>
      <c r="Q2276" s="224"/>
      <c r="R2276" s="224"/>
      <c r="S2276" s="224"/>
      <c r="T2276" s="225"/>
      <c r="AT2276" s="226" t="s">
        <v>219</v>
      </c>
      <c r="AU2276" s="226" t="s">
        <v>80</v>
      </c>
      <c r="AV2276" s="12" t="s">
        <v>80</v>
      </c>
      <c r="AW2276" s="12" t="s">
        <v>35</v>
      </c>
      <c r="AX2276" s="12" t="s">
        <v>71</v>
      </c>
      <c r="AY2276" s="226" t="s">
        <v>210</v>
      </c>
    </row>
    <row r="2277" spans="2:51" s="12" customFormat="1" ht="13.5">
      <c r="B2277" s="215"/>
      <c r="C2277" s="216"/>
      <c r="D2277" s="217" t="s">
        <v>219</v>
      </c>
      <c r="E2277" s="218" t="s">
        <v>21</v>
      </c>
      <c r="F2277" s="219" t="s">
        <v>4075</v>
      </c>
      <c r="G2277" s="216"/>
      <c r="H2277" s="220">
        <v>64.883</v>
      </c>
      <c r="I2277" s="221"/>
      <c r="J2277" s="216"/>
      <c r="K2277" s="216"/>
      <c r="L2277" s="222"/>
      <c r="M2277" s="223"/>
      <c r="N2277" s="224"/>
      <c r="O2277" s="224"/>
      <c r="P2277" s="224"/>
      <c r="Q2277" s="224"/>
      <c r="R2277" s="224"/>
      <c r="S2277" s="224"/>
      <c r="T2277" s="225"/>
      <c r="AT2277" s="226" t="s">
        <v>219</v>
      </c>
      <c r="AU2277" s="226" t="s">
        <v>80</v>
      </c>
      <c r="AV2277" s="12" t="s">
        <v>80</v>
      </c>
      <c r="AW2277" s="12" t="s">
        <v>35</v>
      </c>
      <c r="AX2277" s="12" t="s">
        <v>71</v>
      </c>
      <c r="AY2277" s="226" t="s">
        <v>210</v>
      </c>
    </row>
    <row r="2278" spans="2:51" s="14" customFormat="1" ht="13.5">
      <c r="B2278" s="248"/>
      <c r="C2278" s="249"/>
      <c r="D2278" s="217" t="s">
        <v>219</v>
      </c>
      <c r="E2278" s="250" t="s">
        <v>21</v>
      </c>
      <c r="F2278" s="251" t="s">
        <v>4076</v>
      </c>
      <c r="G2278" s="249"/>
      <c r="H2278" s="252">
        <v>104.652</v>
      </c>
      <c r="I2278" s="253"/>
      <c r="J2278" s="249"/>
      <c r="K2278" s="249"/>
      <c r="L2278" s="254"/>
      <c r="M2278" s="255"/>
      <c r="N2278" s="256"/>
      <c r="O2278" s="256"/>
      <c r="P2278" s="256"/>
      <c r="Q2278" s="256"/>
      <c r="R2278" s="256"/>
      <c r="S2278" s="256"/>
      <c r="T2278" s="257"/>
      <c r="AT2278" s="258" t="s">
        <v>219</v>
      </c>
      <c r="AU2278" s="258" t="s">
        <v>80</v>
      </c>
      <c r="AV2278" s="14" t="s">
        <v>88</v>
      </c>
      <c r="AW2278" s="14" t="s">
        <v>35</v>
      </c>
      <c r="AX2278" s="14" t="s">
        <v>71</v>
      </c>
      <c r="AY2278" s="258" t="s">
        <v>210</v>
      </c>
    </row>
    <row r="2279" spans="2:51" s="13" customFormat="1" ht="13.5">
      <c r="B2279" s="227"/>
      <c r="C2279" s="228"/>
      <c r="D2279" s="217" t="s">
        <v>219</v>
      </c>
      <c r="E2279" s="229" t="s">
        <v>21</v>
      </c>
      <c r="F2279" s="230" t="s">
        <v>240</v>
      </c>
      <c r="G2279" s="228"/>
      <c r="H2279" s="231">
        <v>126.152</v>
      </c>
      <c r="I2279" s="232"/>
      <c r="J2279" s="228"/>
      <c r="K2279" s="228"/>
      <c r="L2279" s="233"/>
      <c r="M2279" s="234"/>
      <c r="N2279" s="235"/>
      <c r="O2279" s="235"/>
      <c r="P2279" s="235"/>
      <c r="Q2279" s="235"/>
      <c r="R2279" s="235"/>
      <c r="S2279" s="235"/>
      <c r="T2279" s="236"/>
      <c r="AT2279" s="237" t="s">
        <v>219</v>
      </c>
      <c r="AU2279" s="237" t="s">
        <v>80</v>
      </c>
      <c r="AV2279" s="13" t="s">
        <v>217</v>
      </c>
      <c r="AW2279" s="13" t="s">
        <v>35</v>
      </c>
      <c r="AX2279" s="13" t="s">
        <v>78</v>
      </c>
      <c r="AY2279" s="237" t="s">
        <v>210</v>
      </c>
    </row>
    <row r="2280" spans="2:65" s="1" customFormat="1" ht="25.5" customHeight="1">
      <c r="B2280" s="41"/>
      <c r="C2280" s="203" t="s">
        <v>4077</v>
      </c>
      <c r="D2280" s="203" t="s">
        <v>212</v>
      </c>
      <c r="E2280" s="204" t="s">
        <v>4078</v>
      </c>
      <c r="F2280" s="205" t="s">
        <v>4079</v>
      </c>
      <c r="G2280" s="206" t="s">
        <v>226</v>
      </c>
      <c r="H2280" s="207">
        <v>12</v>
      </c>
      <c r="I2280" s="208"/>
      <c r="J2280" s="209">
        <f>ROUND(I2280*H2280,2)</f>
        <v>0</v>
      </c>
      <c r="K2280" s="205" t="s">
        <v>216</v>
      </c>
      <c r="L2280" s="61"/>
      <c r="M2280" s="210" t="s">
        <v>21</v>
      </c>
      <c r="N2280" s="211" t="s">
        <v>42</v>
      </c>
      <c r="O2280" s="42"/>
      <c r="P2280" s="212">
        <f>O2280*H2280</f>
        <v>0</v>
      </c>
      <c r="Q2280" s="212">
        <v>0.00014</v>
      </c>
      <c r="R2280" s="212">
        <f>Q2280*H2280</f>
        <v>0.0016799999999999999</v>
      </c>
      <c r="S2280" s="212">
        <v>0</v>
      </c>
      <c r="T2280" s="213">
        <f>S2280*H2280</f>
        <v>0</v>
      </c>
      <c r="AR2280" s="25" t="s">
        <v>291</v>
      </c>
      <c r="AT2280" s="25" t="s">
        <v>212</v>
      </c>
      <c r="AU2280" s="25" t="s">
        <v>80</v>
      </c>
      <c r="AY2280" s="25" t="s">
        <v>210</v>
      </c>
      <c r="BE2280" s="214">
        <f>IF(N2280="základní",J2280,0)</f>
        <v>0</v>
      </c>
      <c r="BF2280" s="214">
        <f>IF(N2280="snížená",J2280,0)</f>
        <v>0</v>
      </c>
      <c r="BG2280" s="214">
        <f>IF(N2280="zákl. přenesená",J2280,0)</f>
        <v>0</v>
      </c>
      <c r="BH2280" s="214">
        <f>IF(N2280="sníž. přenesená",J2280,0)</f>
        <v>0</v>
      </c>
      <c r="BI2280" s="214">
        <f>IF(N2280="nulová",J2280,0)</f>
        <v>0</v>
      </c>
      <c r="BJ2280" s="25" t="s">
        <v>78</v>
      </c>
      <c r="BK2280" s="214">
        <f>ROUND(I2280*H2280,2)</f>
        <v>0</v>
      </c>
      <c r="BL2280" s="25" t="s">
        <v>291</v>
      </c>
      <c r="BM2280" s="25" t="s">
        <v>4080</v>
      </c>
    </row>
    <row r="2281" spans="2:65" s="1" customFormat="1" ht="16.5" customHeight="1">
      <c r="B2281" s="41"/>
      <c r="C2281" s="203" t="s">
        <v>4081</v>
      </c>
      <c r="D2281" s="203" t="s">
        <v>212</v>
      </c>
      <c r="E2281" s="204" t="s">
        <v>4082</v>
      </c>
      <c r="F2281" s="205" t="s">
        <v>4083</v>
      </c>
      <c r="G2281" s="206" t="s">
        <v>226</v>
      </c>
      <c r="H2281" s="207">
        <v>41.025</v>
      </c>
      <c r="I2281" s="208"/>
      <c r="J2281" s="209">
        <f>ROUND(I2281*H2281,2)</f>
        <v>0</v>
      </c>
      <c r="K2281" s="205" t="s">
        <v>216</v>
      </c>
      <c r="L2281" s="61"/>
      <c r="M2281" s="210" t="s">
        <v>21</v>
      </c>
      <c r="N2281" s="211" t="s">
        <v>42</v>
      </c>
      <c r="O2281" s="42"/>
      <c r="P2281" s="212">
        <f>O2281*H2281</f>
        <v>0</v>
      </c>
      <c r="Q2281" s="212">
        <v>0.00012</v>
      </c>
      <c r="R2281" s="212">
        <f>Q2281*H2281</f>
        <v>0.004923</v>
      </c>
      <c r="S2281" s="212">
        <v>0</v>
      </c>
      <c r="T2281" s="213">
        <f>S2281*H2281</f>
        <v>0</v>
      </c>
      <c r="AR2281" s="25" t="s">
        <v>291</v>
      </c>
      <c r="AT2281" s="25" t="s">
        <v>212</v>
      </c>
      <c r="AU2281" s="25" t="s">
        <v>80</v>
      </c>
      <c r="AY2281" s="25" t="s">
        <v>210</v>
      </c>
      <c r="BE2281" s="214">
        <f>IF(N2281="základní",J2281,0)</f>
        <v>0</v>
      </c>
      <c r="BF2281" s="214">
        <f>IF(N2281="snížená",J2281,0)</f>
        <v>0</v>
      </c>
      <c r="BG2281" s="214">
        <f>IF(N2281="zákl. přenesená",J2281,0)</f>
        <v>0</v>
      </c>
      <c r="BH2281" s="214">
        <f>IF(N2281="sníž. přenesená",J2281,0)</f>
        <v>0</v>
      </c>
      <c r="BI2281" s="214">
        <f>IF(N2281="nulová",J2281,0)</f>
        <v>0</v>
      </c>
      <c r="BJ2281" s="25" t="s">
        <v>78</v>
      </c>
      <c r="BK2281" s="214">
        <f>ROUND(I2281*H2281,2)</f>
        <v>0</v>
      </c>
      <c r="BL2281" s="25" t="s">
        <v>291</v>
      </c>
      <c r="BM2281" s="25" t="s">
        <v>4084</v>
      </c>
    </row>
    <row r="2282" spans="2:51" s="12" customFormat="1" ht="13.5">
      <c r="B2282" s="215"/>
      <c r="C2282" s="216"/>
      <c r="D2282" s="217" t="s">
        <v>219</v>
      </c>
      <c r="E2282" s="218" t="s">
        <v>21</v>
      </c>
      <c r="F2282" s="219" t="s">
        <v>4085</v>
      </c>
      <c r="G2282" s="216"/>
      <c r="H2282" s="220">
        <v>1.175</v>
      </c>
      <c r="I2282" s="221"/>
      <c r="J2282" s="216"/>
      <c r="K2282" s="216"/>
      <c r="L2282" s="222"/>
      <c r="M2282" s="223"/>
      <c r="N2282" s="224"/>
      <c r="O2282" s="224"/>
      <c r="P2282" s="224"/>
      <c r="Q2282" s="224"/>
      <c r="R2282" s="224"/>
      <c r="S2282" s="224"/>
      <c r="T2282" s="225"/>
      <c r="AT2282" s="226" t="s">
        <v>219</v>
      </c>
      <c r="AU2282" s="226" t="s">
        <v>80</v>
      </c>
      <c r="AV2282" s="12" t="s">
        <v>80</v>
      </c>
      <c r="AW2282" s="12" t="s">
        <v>35</v>
      </c>
      <c r="AX2282" s="12" t="s">
        <v>71</v>
      </c>
      <c r="AY2282" s="226" t="s">
        <v>210</v>
      </c>
    </row>
    <row r="2283" spans="2:51" s="14" customFormat="1" ht="13.5">
      <c r="B2283" s="248"/>
      <c r="C2283" s="249"/>
      <c r="D2283" s="217" t="s">
        <v>219</v>
      </c>
      <c r="E2283" s="250" t="s">
        <v>21</v>
      </c>
      <c r="F2283" s="251" t="s">
        <v>850</v>
      </c>
      <c r="G2283" s="249"/>
      <c r="H2283" s="252">
        <v>1.175</v>
      </c>
      <c r="I2283" s="253"/>
      <c r="J2283" s="249"/>
      <c r="K2283" s="249"/>
      <c r="L2283" s="254"/>
      <c r="M2283" s="255"/>
      <c r="N2283" s="256"/>
      <c r="O2283" s="256"/>
      <c r="P2283" s="256"/>
      <c r="Q2283" s="256"/>
      <c r="R2283" s="256"/>
      <c r="S2283" s="256"/>
      <c r="T2283" s="257"/>
      <c r="AT2283" s="258" t="s">
        <v>219</v>
      </c>
      <c r="AU2283" s="258" t="s">
        <v>80</v>
      </c>
      <c r="AV2283" s="14" t="s">
        <v>88</v>
      </c>
      <c r="AW2283" s="14" t="s">
        <v>35</v>
      </c>
      <c r="AX2283" s="14" t="s">
        <v>71</v>
      </c>
      <c r="AY2283" s="258" t="s">
        <v>210</v>
      </c>
    </row>
    <row r="2284" spans="2:51" s="12" customFormat="1" ht="13.5">
      <c r="B2284" s="215"/>
      <c r="C2284" s="216"/>
      <c r="D2284" s="217" t="s">
        <v>219</v>
      </c>
      <c r="E2284" s="218" t="s">
        <v>21</v>
      </c>
      <c r="F2284" s="219" t="s">
        <v>4086</v>
      </c>
      <c r="G2284" s="216"/>
      <c r="H2284" s="220">
        <v>12</v>
      </c>
      <c r="I2284" s="221"/>
      <c r="J2284" s="216"/>
      <c r="K2284" s="216"/>
      <c r="L2284" s="222"/>
      <c r="M2284" s="223"/>
      <c r="N2284" s="224"/>
      <c r="O2284" s="224"/>
      <c r="P2284" s="224"/>
      <c r="Q2284" s="224"/>
      <c r="R2284" s="224"/>
      <c r="S2284" s="224"/>
      <c r="T2284" s="225"/>
      <c r="AT2284" s="226" t="s">
        <v>219</v>
      </c>
      <c r="AU2284" s="226" t="s">
        <v>80</v>
      </c>
      <c r="AV2284" s="12" t="s">
        <v>80</v>
      </c>
      <c r="AW2284" s="12" t="s">
        <v>35</v>
      </c>
      <c r="AX2284" s="12" t="s">
        <v>71</v>
      </c>
      <c r="AY2284" s="226" t="s">
        <v>210</v>
      </c>
    </row>
    <row r="2285" spans="2:51" s="14" customFormat="1" ht="13.5">
      <c r="B2285" s="248"/>
      <c r="C2285" s="249"/>
      <c r="D2285" s="217" t="s">
        <v>219</v>
      </c>
      <c r="E2285" s="250" t="s">
        <v>21</v>
      </c>
      <c r="F2285" s="251" t="s">
        <v>737</v>
      </c>
      <c r="G2285" s="249"/>
      <c r="H2285" s="252">
        <v>12</v>
      </c>
      <c r="I2285" s="253"/>
      <c r="J2285" s="249"/>
      <c r="K2285" s="249"/>
      <c r="L2285" s="254"/>
      <c r="M2285" s="255"/>
      <c r="N2285" s="256"/>
      <c r="O2285" s="256"/>
      <c r="P2285" s="256"/>
      <c r="Q2285" s="256"/>
      <c r="R2285" s="256"/>
      <c r="S2285" s="256"/>
      <c r="T2285" s="257"/>
      <c r="AT2285" s="258" t="s">
        <v>219</v>
      </c>
      <c r="AU2285" s="258" t="s">
        <v>80</v>
      </c>
      <c r="AV2285" s="14" t="s">
        <v>88</v>
      </c>
      <c r="AW2285" s="14" t="s">
        <v>35</v>
      </c>
      <c r="AX2285" s="14" t="s">
        <v>71</v>
      </c>
      <c r="AY2285" s="258" t="s">
        <v>210</v>
      </c>
    </row>
    <row r="2286" spans="2:51" s="12" customFormat="1" ht="13.5">
      <c r="B2286" s="215"/>
      <c r="C2286" s="216"/>
      <c r="D2286" s="217" t="s">
        <v>219</v>
      </c>
      <c r="E2286" s="218" t="s">
        <v>21</v>
      </c>
      <c r="F2286" s="219" t="s">
        <v>4087</v>
      </c>
      <c r="G2286" s="216"/>
      <c r="H2286" s="220">
        <v>7.05</v>
      </c>
      <c r="I2286" s="221"/>
      <c r="J2286" s="216"/>
      <c r="K2286" s="216"/>
      <c r="L2286" s="222"/>
      <c r="M2286" s="223"/>
      <c r="N2286" s="224"/>
      <c r="O2286" s="224"/>
      <c r="P2286" s="224"/>
      <c r="Q2286" s="224"/>
      <c r="R2286" s="224"/>
      <c r="S2286" s="224"/>
      <c r="T2286" s="225"/>
      <c r="AT2286" s="226" t="s">
        <v>219</v>
      </c>
      <c r="AU2286" s="226" t="s">
        <v>80</v>
      </c>
      <c r="AV2286" s="12" t="s">
        <v>80</v>
      </c>
      <c r="AW2286" s="12" t="s">
        <v>35</v>
      </c>
      <c r="AX2286" s="12" t="s">
        <v>71</v>
      </c>
      <c r="AY2286" s="226" t="s">
        <v>210</v>
      </c>
    </row>
    <row r="2287" spans="2:51" s="14" customFormat="1" ht="13.5">
      <c r="B2287" s="248"/>
      <c r="C2287" s="249"/>
      <c r="D2287" s="217" t="s">
        <v>219</v>
      </c>
      <c r="E2287" s="250" t="s">
        <v>21</v>
      </c>
      <c r="F2287" s="251" t="s">
        <v>735</v>
      </c>
      <c r="G2287" s="249"/>
      <c r="H2287" s="252">
        <v>7.05</v>
      </c>
      <c r="I2287" s="253"/>
      <c r="J2287" s="249"/>
      <c r="K2287" s="249"/>
      <c r="L2287" s="254"/>
      <c r="M2287" s="255"/>
      <c r="N2287" s="256"/>
      <c r="O2287" s="256"/>
      <c r="P2287" s="256"/>
      <c r="Q2287" s="256"/>
      <c r="R2287" s="256"/>
      <c r="S2287" s="256"/>
      <c r="T2287" s="257"/>
      <c r="AT2287" s="258" t="s">
        <v>219</v>
      </c>
      <c r="AU2287" s="258" t="s">
        <v>80</v>
      </c>
      <c r="AV2287" s="14" t="s">
        <v>88</v>
      </c>
      <c r="AW2287" s="14" t="s">
        <v>35</v>
      </c>
      <c r="AX2287" s="14" t="s">
        <v>71</v>
      </c>
      <c r="AY2287" s="258" t="s">
        <v>210</v>
      </c>
    </row>
    <row r="2288" spans="2:51" s="12" customFormat="1" ht="13.5">
      <c r="B2288" s="215"/>
      <c r="C2288" s="216"/>
      <c r="D2288" s="217" t="s">
        <v>219</v>
      </c>
      <c r="E2288" s="218" t="s">
        <v>21</v>
      </c>
      <c r="F2288" s="219" t="s">
        <v>4088</v>
      </c>
      <c r="G2288" s="216"/>
      <c r="H2288" s="220">
        <v>18</v>
      </c>
      <c r="I2288" s="221"/>
      <c r="J2288" s="216"/>
      <c r="K2288" s="216"/>
      <c r="L2288" s="222"/>
      <c r="M2288" s="223"/>
      <c r="N2288" s="224"/>
      <c r="O2288" s="224"/>
      <c r="P2288" s="224"/>
      <c r="Q2288" s="224"/>
      <c r="R2288" s="224"/>
      <c r="S2288" s="224"/>
      <c r="T2288" s="225"/>
      <c r="AT2288" s="226" t="s">
        <v>219</v>
      </c>
      <c r="AU2288" s="226" t="s">
        <v>80</v>
      </c>
      <c r="AV2288" s="12" t="s">
        <v>80</v>
      </c>
      <c r="AW2288" s="12" t="s">
        <v>35</v>
      </c>
      <c r="AX2288" s="12" t="s">
        <v>71</v>
      </c>
      <c r="AY2288" s="226" t="s">
        <v>210</v>
      </c>
    </row>
    <row r="2289" spans="2:51" s="12" customFormat="1" ht="13.5">
      <c r="B2289" s="215"/>
      <c r="C2289" s="216"/>
      <c r="D2289" s="217" t="s">
        <v>219</v>
      </c>
      <c r="E2289" s="218" t="s">
        <v>21</v>
      </c>
      <c r="F2289" s="219" t="s">
        <v>4089</v>
      </c>
      <c r="G2289" s="216"/>
      <c r="H2289" s="220">
        <v>2.8</v>
      </c>
      <c r="I2289" s="221"/>
      <c r="J2289" s="216"/>
      <c r="K2289" s="216"/>
      <c r="L2289" s="222"/>
      <c r="M2289" s="223"/>
      <c r="N2289" s="224"/>
      <c r="O2289" s="224"/>
      <c r="P2289" s="224"/>
      <c r="Q2289" s="224"/>
      <c r="R2289" s="224"/>
      <c r="S2289" s="224"/>
      <c r="T2289" s="225"/>
      <c r="AT2289" s="226" t="s">
        <v>219</v>
      </c>
      <c r="AU2289" s="226" t="s">
        <v>80</v>
      </c>
      <c r="AV2289" s="12" t="s">
        <v>80</v>
      </c>
      <c r="AW2289" s="12" t="s">
        <v>35</v>
      </c>
      <c r="AX2289" s="12" t="s">
        <v>71</v>
      </c>
      <c r="AY2289" s="226" t="s">
        <v>210</v>
      </c>
    </row>
    <row r="2290" spans="2:51" s="14" customFormat="1" ht="13.5">
      <c r="B2290" s="248"/>
      <c r="C2290" s="249"/>
      <c r="D2290" s="217" t="s">
        <v>219</v>
      </c>
      <c r="E2290" s="250" t="s">
        <v>21</v>
      </c>
      <c r="F2290" s="251" t="s">
        <v>835</v>
      </c>
      <c r="G2290" s="249"/>
      <c r="H2290" s="252">
        <v>20.8</v>
      </c>
      <c r="I2290" s="253"/>
      <c r="J2290" s="249"/>
      <c r="K2290" s="249"/>
      <c r="L2290" s="254"/>
      <c r="M2290" s="255"/>
      <c r="N2290" s="256"/>
      <c r="O2290" s="256"/>
      <c r="P2290" s="256"/>
      <c r="Q2290" s="256"/>
      <c r="R2290" s="256"/>
      <c r="S2290" s="256"/>
      <c r="T2290" s="257"/>
      <c r="AT2290" s="258" t="s">
        <v>219</v>
      </c>
      <c r="AU2290" s="258" t="s">
        <v>80</v>
      </c>
      <c r="AV2290" s="14" t="s">
        <v>88</v>
      </c>
      <c r="AW2290" s="14" t="s">
        <v>35</v>
      </c>
      <c r="AX2290" s="14" t="s">
        <v>71</v>
      </c>
      <c r="AY2290" s="258" t="s">
        <v>210</v>
      </c>
    </row>
    <row r="2291" spans="2:51" s="13" customFormat="1" ht="13.5">
      <c r="B2291" s="227"/>
      <c r="C2291" s="228"/>
      <c r="D2291" s="217" t="s">
        <v>219</v>
      </c>
      <c r="E2291" s="229" t="s">
        <v>21</v>
      </c>
      <c r="F2291" s="230" t="s">
        <v>4090</v>
      </c>
      <c r="G2291" s="228"/>
      <c r="H2291" s="231">
        <v>41.025</v>
      </c>
      <c r="I2291" s="232"/>
      <c r="J2291" s="228"/>
      <c r="K2291" s="228"/>
      <c r="L2291" s="233"/>
      <c r="M2291" s="234"/>
      <c r="N2291" s="235"/>
      <c r="O2291" s="235"/>
      <c r="P2291" s="235"/>
      <c r="Q2291" s="235"/>
      <c r="R2291" s="235"/>
      <c r="S2291" s="235"/>
      <c r="T2291" s="236"/>
      <c r="AT2291" s="237" t="s">
        <v>219</v>
      </c>
      <c r="AU2291" s="237" t="s">
        <v>80</v>
      </c>
      <c r="AV2291" s="13" t="s">
        <v>217</v>
      </c>
      <c r="AW2291" s="13" t="s">
        <v>35</v>
      </c>
      <c r="AX2291" s="13" t="s">
        <v>78</v>
      </c>
      <c r="AY2291" s="237" t="s">
        <v>210</v>
      </c>
    </row>
    <row r="2292" spans="2:65" s="1" customFormat="1" ht="16.5" customHeight="1">
      <c r="B2292" s="41"/>
      <c r="C2292" s="203" t="s">
        <v>4091</v>
      </c>
      <c r="D2292" s="203" t="s">
        <v>212</v>
      </c>
      <c r="E2292" s="204" t="s">
        <v>4092</v>
      </c>
      <c r="F2292" s="205" t="s">
        <v>4093</v>
      </c>
      <c r="G2292" s="206" t="s">
        <v>226</v>
      </c>
      <c r="H2292" s="207">
        <v>12</v>
      </c>
      <c r="I2292" s="208"/>
      <c r="J2292" s="209">
        <f>ROUND(I2292*H2292,2)</f>
        <v>0</v>
      </c>
      <c r="K2292" s="205" t="s">
        <v>216</v>
      </c>
      <c r="L2292" s="61"/>
      <c r="M2292" s="210" t="s">
        <v>21</v>
      </c>
      <c r="N2292" s="211" t="s">
        <v>42</v>
      </c>
      <c r="O2292" s="42"/>
      <c r="P2292" s="212">
        <f>O2292*H2292</f>
        <v>0</v>
      </c>
      <c r="Q2292" s="212">
        <v>0.00014</v>
      </c>
      <c r="R2292" s="212">
        <f>Q2292*H2292</f>
        <v>0.0016799999999999999</v>
      </c>
      <c r="S2292" s="212">
        <v>0</v>
      </c>
      <c r="T2292" s="213">
        <f>S2292*H2292</f>
        <v>0</v>
      </c>
      <c r="AR2292" s="25" t="s">
        <v>291</v>
      </c>
      <c r="AT2292" s="25" t="s">
        <v>212</v>
      </c>
      <c r="AU2292" s="25" t="s">
        <v>80</v>
      </c>
      <c r="AY2292" s="25" t="s">
        <v>210</v>
      </c>
      <c r="BE2292" s="214">
        <f>IF(N2292="základní",J2292,0)</f>
        <v>0</v>
      </c>
      <c r="BF2292" s="214">
        <f>IF(N2292="snížená",J2292,0)</f>
        <v>0</v>
      </c>
      <c r="BG2292" s="214">
        <f>IF(N2292="zákl. přenesená",J2292,0)</f>
        <v>0</v>
      </c>
      <c r="BH2292" s="214">
        <f>IF(N2292="sníž. přenesená",J2292,0)</f>
        <v>0</v>
      </c>
      <c r="BI2292" s="214">
        <f>IF(N2292="nulová",J2292,0)</f>
        <v>0</v>
      </c>
      <c r="BJ2292" s="25" t="s">
        <v>78</v>
      </c>
      <c r="BK2292" s="214">
        <f>ROUND(I2292*H2292,2)</f>
        <v>0</v>
      </c>
      <c r="BL2292" s="25" t="s">
        <v>291</v>
      </c>
      <c r="BM2292" s="25" t="s">
        <v>4094</v>
      </c>
    </row>
    <row r="2293" spans="2:65" s="1" customFormat="1" ht="16.5" customHeight="1">
      <c r="B2293" s="41"/>
      <c r="C2293" s="203" t="s">
        <v>2451</v>
      </c>
      <c r="D2293" s="203" t="s">
        <v>212</v>
      </c>
      <c r="E2293" s="204" t="s">
        <v>4095</v>
      </c>
      <c r="F2293" s="205" t="s">
        <v>4096</v>
      </c>
      <c r="G2293" s="206" t="s">
        <v>226</v>
      </c>
      <c r="H2293" s="207">
        <v>53.025</v>
      </c>
      <c r="I2293" s="208"/>
      <c r="J2293" s="209">
        <f>ROUND(I2293*H2293,2)</f>
        <v>0</v>
      </c>
      <c r="K2293" s="205" t="s">
        <v>216</v>
      </c>
      <c r="L2293" s="61"/>
      <c r="M2293" s="210" t="s">
        <v>21</v>
      </c>
      <c r="N2293" s="211" t="s">
        <v>42</v>
      </c>
      <c r="O2293" s="42"/>
      <c r="P2293" s="212">
        <f>O2293*H2293</f>
        <v>0</v>
      </c>
      <c r="Q2293" s="212">
        <v>0.00012</v>
      </c>
      <c r="R2293" s="212">
        <f>Q2293*H2293</f>
        <v>0.006363</v>
      </c>
      <c r="S2293" s="212">
        <v>0</v>
      </c>
      <c r="T2293" s="213">
        <f>S2293*H2293</f>
        <v>0</v>
      </c>
      <c r="AR2293" s="25" t="s">
        <v>291</v>
      </c>
      <c r="AT2293" s="25" t="s">
        <v>212</v>
      </c>
      <c r="AU2293" s="25" t="s">
        <v>80</v>
      </c>
      <c r="AY2293" s="25" t="s">
        <v>210</v>
      </c>
      <c r="BE2293" s="214">
        <f>IF(N2293="základní",J2293,0)</f>
        <v>0</v>
      </c>
      <c r="BF2293" s="214">
        <f>IF(N2293="snížená",J2293,0)</f>
        <v>0</v>
      </c>
      <c r="BG2293" s="214">
        <f>IF(N2293="zákl. přenesená",J2293,0)</f>
        <v>0</v>
      </c>
      <c r="BH2293" s="214">
        <f>IF(N2293="sníž. přenesená",J2293,0)</f>
        <v>0</v>
      </c>
      <c r="BI2293" s="214">
        <f>IF(N2293="nulová",J2293,0)</f>
        <v>0</v>
      </c>
      <c r="BJ2293" s="25" t="s">
        <v>78</v>
      </c>
      <c r="BK2293" s="214">
        <f>ROUND(I2293*H2293,2)</f>
        <v>0</v>
      </c>
      <c r="BL2293" s="25" t="s">
        <v>291</v>
      </c>
      <c r="BM2293" s="25" t="s">
        <v>4097</v>
      </c>
    </row>
    <row r="2294" spans="2:51" s="12" customFormat="1" ht="13.5">
      <c r="B2294" s="215"/>
      <c r="C2294" s="216"/>
      <c r="D2294" s="217" t="s">
        <v>219</v>
      </c>
      <c r="E2294" s="218" t="s">
        <v>21</v>
      </c>
      <c r="F2294" s="219" t="s">
        <v>4098</v>
      </c>
      <c r="G2294" s="216"/>
      <c r="H2294" s="220">
        <v>53.025</v>
      </c>
      <c r="I2294" s="221"/>
      <c r="J2294" s="216"/>
      <c r="K2294" s="216"/>
      <c r="L2294" s="222"/>
      <c r="M2294" s="223"/>
      <c r="N2294" s="224"/>
      <c r="O2294" s="224"/>
      <c r="P2294" s="224"/>
      <c r="Q2294" s="224"/>
      <c r="R2294" s="224"/>
      <c r="S2294" s="224"/>
      <c r="T2294" s="225"/>
      <c r="AT2294" s="226" t="s">
        <v>219</v>
      </c>
      <c r="AU2294" s="226" t="s">
        <v>80</v>
      </c>
      <c r="AV2294" s="12" t="s">
        <v>80</v>
      </c>
      <c r="AW2294" s="12" t="s">
        <v>35</v>
      </c>
      <c r="AX2294" s="12" t="s">
        <v>78</v>
      </c>
      <c r="AY2294" s="226" t="s">
        <v>210</v>
      </c>
    </row>
    <row r="2295" spans="2:65" s="1" customFormat="1" ht="16.5" customHeight="1">
      <c r="B2295" s="41"/>
      <c r="C2295" s="203" t="s">
        <v>4099</v>
      </c>
      <c r="D2295" s="203" t="s">
        <v>212</v>
      </c>
      <c r="E2295" s="204" t="s">
        <v>4100</v>
      </c>
      <c r="F2295" s="205" t="s">
        <v>4101</v>
      </c>
      <c r="G2295" s="206" t="s">
        <v>226</v>
      </c>
      <c r="H2295" s="207">
        <v>50.19</v>
      </c>
      <c r="I2295" s="208"/>
      <c r="J2295" s="209">
        <f>ROUND(I2295*H2295,2)</f>
        <v>0</v>
      </c>
      <c r="K2295" s="205" t="s">
        <v>21</v>
      </c>
      <c r="L2295" s="61"/>
      <c r="M2295" s="210" t="s">
        <v>21</v>
      </c>
      <c r="N2295" s="211" t="s">
        <v>42</v>
      </c>
      <c r="O2295" s="42"/>
      <c r="P2295" s="212">
        <f>O2295*H2295</f>
        <v>0</v>
      </c>
      <c r="Q2295" s="212">
        <v>0.00021</v>
      </c>
      <c r="R2295" s="212">
        <f>Q2295*H2295</f>
        <v>0.0105399</v>
      </c>
      <c r="S2295" s="212">
        <v>0</v>
      </c>
      <c r="T2295" s="213">
        <f>S2295*H2295</f>
        <v>0</v>
      </c>
      <c r="AR2295" s="25" t="s">
        <v>291</v>
      </c>
      <c r="AT2295" s="25" t="s">
        <v>212</v>
      </c>
      <c r="AU2295" s="25" t="s">
        <v>80</v>
      </c>
      <c r="AY2295" s="25" t="s">
        <v>210</v>
      </c>
      <c r="BE2295" s="214">
        <f>IF(N2295="základní",J2295,0)</f>
        <v>0</v>
      </c>
      <c r="BF2295" s="214">
        <f>IF(N2295="snížená",J2295,0)</f>
        <v>0</v>
      </c>
      <c r="BG2295" s="214">
        <f>IF(N2295="zákl. přenesená",J2295,0)</f>
        <v>0</v>
      </c>
      <c r="BH2295" s="214">
        <f>IF(N2295="sníž. přenesená",J2295,0)</f>
        <v>0</v>
      </c>
      <c r="BI2295" s="214">
        <f>IF(N2295="nulová",J2295,0)</f>
        <v>0</v>
      </c>
      <c r="BJ2295" s="25" t="s">
        <v>78</v>
      </c>
      <c r="BK2295" s="214">
        <f>ROUND(I2295*H2295,2)</f>
        <v>0</v>
      </c>
      <c r="BL2295" s="25" t="s">
        <v>291</v>
      </c>
      <c r="BM2295" s="25" t="s">
        <v>4102</v>
      </c>
    </row>
    <row r="2296" spans="2:51" s="12" customFormat="1" ht="13.5">
      <c r="B2296" s="215"/>
      <c r="C2296" s="216"/>
      <c r="D2296" s="217" t="s">
        <v>219</v>
      </c>
      <c r="E2296" s="218" t="s">
        <v>21</v>
      </c>
      <c r="F2296" s="219" t="s">
        <v>1161</v>
      </c>
      <c r="G2296" s="216"/>
      <c r="H2296" s="220">
        <v>23.31</v>
      </c>
      <c r="I2296" s="221"/>
      <c r="J2296" s="216"/>
      <c r="K2296" s="216"/>
      <c r="L2296" s="222"/>
      <c r="M2296" s="223"/>
      <c r="N2296" s="224"/>
      <c r="O2296" s="224"/>
      <c r="P2296" s="224"/>
      <c r="Q2296" s="224"/>
      <c r="R2296" s="224"/>
      <c r="S2296" s="224"/>
      <c r="T2296" s="225"/>
      <c r="AT2296" s="226" t="s">
        <v>219</v>
      </c>
      <c r="AU2296" s="226" t="s">
        <v>80</v>
      </c>
      <c r="AV2296" s="12" t="s">
        <v>80</v>
      </c>
      <c r="AW2296" s="12" t="s">
        <v>35</v>
      </c>
      <c r="AX2296" s="12" t="s">
        <v>71</v>
      </c>
      <c r="AY2296" s="226" t="s">
        <v>210</v>
      </c>
    </row>
    <row r="2297" spans="2:51" s="12" customFormat="1" ht="13.5">
      <c r="B2297" s="215"/>
      <c r="C2297" s="216"/>
      <c r="D2297" s="217" t="s">
        <v>219</v>
      </c>
      <c r="E2297" s="218" t="s">
        <v>21</v>
      </c>
      <c r="F2297" s="219" t="s">
        <v>1162</v>
      </c>
      <c r="G2297" s="216"/>
      <c r="H2297" s="220">
        <v>16.335</v>
      </c>
      <c r="I2297" s="221"/>
      <c r="J2297" s="216"/>
      <c r="K2297" s="216"/>
      <c r="L2297" s="222"/>
      <c r="M2297" s="223"/>
      <c r="N2297" s="224"/>
      <c r="O2297" s="224"/>
      <c r="P2297" s="224"/>
      <c r="Q2297" s="224"/>
      <c r="R2297" s="224"/>
      <c r="S2297" s="224"/>
      <c r="T2297" s="225"/>
      <c r="AT2297" s="226" t="s">
        <v>219</v>
      </c>
      <c r="AU2297" s="226" t="s">
        <v>80</v>
      </c>
      <c r="AV2297" s="12" t="s">
        <v>80</v>
      </c>
      <c r="AW2297" s="12" t="s">
        <v>35</v>
      </c>
      <c r="AX2297" s="12" t="s">
        <v>71</v>
      </c>
      <c r="AY2297" s="226" t="s">
        <v>210</v>
      </c>
    </row>
    <row r="2298" spans="2:51" s="12" customFormat="1" ht="13.5">
      <c r="B2298" s="215"/>
      <c r="C2298" s="216"/>
      <c r="D2298" s="217" t="s">
        <v>219</v>
      </c>
      <c r="E2298" s="218" t="s">
        <v>21</v>
      </c>
      <c r="F2298" s="219" t="s">
        <v>1163</v>
      </c>
      <c r="G2298" s="216"/>
      <c r="H2298" s="220">
        <v>10.545</v>
      </c>
      <c r="I2298" s="221"/>
      <c r="J2298" s="216"/>
      <c r="K2298" s="216"/>
      <c r="L2298" s="222"/>
      <c r="M2298" s="223"/>
      <c r="N2298" s="224"/>
      <c r="O2298" s="224"/>
      <c r="P2298" s="224"/>
      <c r="Q2298" s="224"/>
      <c r="R2298" s="224"/>
      <c r="S2298" s="224"/>
      <c r="T2298" s="225"/>
      <c r="AT2298" s="226" t="s">
        <v>219</v>
      </c>
      <c r="AU2298" s="226" t="s">
        <v>80</v>
      </c>
      <c r="AV2298" s="12" t="s">
        <v>80</v>
      </c>
      <c r="AW2298" s="12" t="s">
        <v>35</v>
      </c>
      <c r="AX2298" s="12" t="s">
        <v>71</v>
      </c>
      <c r="AY2298" s="226" t="s">
        <v>210</v>
      </c>
    </row>
    <row r="2299" spans="2:51" s="14" customFormat="1" ht="13.5">
      <c r="B2299" s="248"/>
      <c r="C2299" s="249"/>
      <c r="D2299" s="217" t="s">
        <v>219</v>
      </c>
      <c r="E2299" s="250" t="s">
        <v>21</v>
      </c>
      <c r="F2299" s="251" t="s">
        <v>1164</v>
      </c>
      <c r="G2299" s="249"/>
      <c r="H2299" s="252">
        <v>50.19</v>
      </c>
      <c r="I2299" s="253"/>
      <c r="J2299" s="249"/>
      <c r="K2299" s="249"/>
      <c r="L2299" s="254"/>
      <c r="M2299" s="255"/>
      <c r="N2299" s="256"/>
      <c r="O2299" s="256"/>
      <c r="P2299" s="256"/>
      <c r="Q2299" s="256"/>
      <c r="R2299" s="256"/>
      <c r="S2299" s="256"/>
      <c r="T2299" s="257"/>
      <c r="AT2299" s="258" t="s">
        <v>219</v>
      </c>
      <c r="AU2299" s="258" t="s">
        <v>80</v>
      </c>
      <c r="AV2299" s="14" t="s">
        <v>88</v>
      </c>
      <c r="AW2299" s="14" t="s">
        <v>35</v>
      </c>
      <c r="AX2299" s="14" t="s">
        <v>71</v>
      </c>
      <c r="AY2299" s="258" t="s">
        <v>210</v>
      </c>
    </row>
    <row r="2300" spans="2:51" s="13" customFormat="1" ht="13.5">
      <c r="B2300" s="227"/>
      <c r="C2300" s="228"/>
      <c r="D2300" s="217" t="s">
        <v>219</v>
      </c>
      <c r="E2300" s="229" t="s">
        <v>21</v>
      </c>
      <c r="F2300" s="230" t="s">
        <v>240</v>
      </c>
      <c r="G2300" s="228"/>
      <c r="H2300" s="231">
        <v>50.19</v>
      </c>
      <c r="I2300" s="232"/>
      <c r="J2300" s="228"/>
      <c r="K2300" s="228"/>
      <c r="L2300" s="233"/>
      <c r="M2300" s="234"/>
      <c r="N2300" s="235"/>
      <c r="O2300" s="235"/>
      <c r="P2300" s="235"/>
      <c r="Q2300" s="235"/>
      <c r="R2300" s="235"/>
      <c r="S2300" s="235"/>
      <c r="T2300" s="236"/>
      <c r="AT2300" s="237" t="s">
        <v>219</v>
      </c>
      <c r="AU2300" s="237" t="s">
        <v>80</v>
      </c>
      <c r="AV2300" s="13" t="s">
        <v>217</v>
      </c>
      <c r="AW2300" s="13" t="s">
        <v>35</v>
      </c>
      <c r="AX2300" s="13" t="s">
        <v>78</v>
      </c>
      <c r="AY2300" s="237" t="s">
        <v>210</v>
      </c>
    </row>
    <row r="2301" spans="2:63" s="11" customFormat="1" ht="29.85" customHeight="1">
      <c r="B2301" s="187"/>
      <c r="C2301" s="188"/>
      <c r="D2301" s="189" t="s">
        <v>70</v>
      </c>
      <c r="E2301" s="201" t="s">
        <v>4103</v>
      </c>
      <c r="F2301" s="201" t="s">
        <v>4104</v>
      </c>
      <c r="G2301" s="188"/>
      <c r="H2301" s="188"/>
      <c r="I2301" s="191"/>
      <c r="J2301" s="202">
        <f>BK2301</f>
        <v>0</v>
      </c>
      <c r="K2301" s="188"/>
      <c r="L2301" s="193"/>
      <c r="M2301" s="194"/>
      <c r="N2301" s="195"/>
      <c r="O2301" s="195"/>
      <c r="P2301" s="196">
        <f>SUM(P2302:P2370)</f>
        <v>0</v>
      </c>
      <c r="Q2301" s="195"/>
      <c r="R2301" s="196">
        <f>SUM(R2302:R2370)</f>
        <v>2.5601023400000003</v>
      </c>
      <c r="S2301" s="195"/>
      <c r="T2301" s="197">
        <f>SUM(T2302:T2370)</f>
        <v>0.67837994</v>
      </c>
      <c r="AR2301" s="198" t="s">
        <v>80</v>
      </c>
      <c r="AT2301" s="199" t="s">
        <v>70</v>
      </c>
      <c r="AU2301" s="199" t="s">
        <v>78</v>
      </c>
      <c r="AY2301" s="198" t="s">
        <v>210</v>
      </c>
      <c r="BK2301" s="200">
        <f>SUM(BK2302:BK2370)</f>
        <v>0</v>
      </c>
    </row>
    <row r="2302" spans="2:65" s="1" customFormat="1" ht="16.5" customHeight="1">
      <c r="B2302" s="41"/>
      <c r="C2302" s="203" t="s">
        <v>4105</v>
      </c>
      <c r="D2302" s="203" t="s">
        <v>212</v>
      </c>
      <c r="E2302" s="204" t="s">
        <v>4106</v>
      </c>
      <c r="F2302" s="205" t="s">
        <v>4107</v>
      </c>
      <c r="G2302" s="206" t="s">
        <v>226</v>
      </c>
      <c r="H2302" s="207">
        <v>1474.739</v>
      </c>
      <c r="I2302" s="208"/>
      <c r="J2302" s="209">
        <f>ROUND(I2302*H2302,2)</f>
        <v>0</v>
      </c>
      <c r="K2302" s="205" t="s">
        <v>216</v>
      </c>
      <c r="L2302" s="61"/>
      <c r="M2302" s="210" t="s">
        <v>21</v>
      </c>
      <c r="N2302" s="211" t="s">
        <v>42</v>
      </c>
      <c r="O2302" s="42"/>
      <c r="P2302" s="212">
        <f>O2302*H2302</f>
        <v>0</v>
      </c>
      <c r="Q2302" s="212">
        <v>0</v>
      </c>
      <c r="R2302" s="212">
        <f>Q2302*H2302</f>
        <v>0</v>
      </c>
      <c r="S2302" s="212">
        <v>0.00015</v>
      </c>
      <c r="T2302" s="213">
        <f>S2302*H2302</f>
        <v>0.22121085</v>
      </c>
      <c r="AR2302" s="25" t="s">
        <v>291</v>
      </c>
      <c r="AT2302" s="25" t="s">
        <v>212</v>
      </c>
      <c r="AU2302" s="25" t="s">
        <v>80</v>
      </c>
      <c r="AY2302" s="25" t="s">
        <v>210</v>
      </c>
      <c r="BE2302" s="214">
        <f>IF(N2302="základní",J2302,0)</f>
        <v>0</v>
      </c>
      <c r="BF2302" s="214">
        <f>IF(N2302="snížená",J2302,0)</f>
        <v>0</v>
      </c>
      <c r="BG2302" s="214">
        <f>IF(N2302="zákl. přenesená",J2302,0)</f>
        <v>0</v>
      </c>
      <c r="BH2302" s="214">
        <f>IF(N2302="sníž. přenesená",J2302,0)</f>
        <v>0</v>
      </c>
      <c r="BI2302" s="214">
        <f>IF(N2302="nulová",J2302,0)</f>
        <v>0</v>
      </c>
      <c r="BJ2302" s="25" t="s">
        <v>78</v>
      </c>
      <c r="BK2302" s="214">
        <f>ROUND(I2302*H2302,2)</f>
        <v>0</v>
      </c>
      <c r="BL2302" s="25" t="s">
        <v>291</v>
      </c>
      <c r="BM2302" s="25" t="s">
        <v>4108</v>
      </c>
    </row>
    <row r="2303" spans="2:51" s="12" customFormat="1" ht="27">
      <c r="B2303" s="215"/>
      <c r="C2303" s="216"/>
      <c r="D2303" s="217" t="s">
        <v>219</v>
      </c>
      <c r="E2303" s="218" t="s">
        <v>21</v>
      </c>
      <c r="F2303" s="219" t="s">
        <v>4109</v>
      </c>
      <c r="G2303" s="216"/>
      <c r="H2303" s="220">
        <v>175.728</v>
      </c>
      <c r="I2303" s="221"/>
      <c r="J2303" s="216"/>
      <c r="K2303" s="216"/>
      <c r="L2303" s="222"/>
      <c r="M2303" s="223"/>
      <c r="N2303" s="224"/>
      <c r="O2303" s="224"/>
      <c r="P2303" s="224"/>
      <c r="Q2303" s="224"/>
      <c r="R2303" s="224"/>
      <c r="S2303" s="224"/>
      <c r="T2303" s="225"/>
      <c r="AT2303" s="226" t="s">
        <v>219</v>
      </c>
      <c r="AU2303" s="226" t="s">
        <v>80</v>
      </c>
      <c r="AV2303" s="12" t="s">
        <v>80</v>
      </c>
      <c r="AW2303" s="12" t="s">
        <v>35</v>
      </c>
      <c r="AX2303" s="12" t="s">
        <v>71</v>
      </c>
      <c r="AY2303" s="226" t="s">
        <v>210</v>
      </c>
    </row>
    <row r="2304" spans="2:51" s="12" customFormat="1" ht="27">
      <c r="B2304" s="215"/>
      <c r="C2304" s="216"/>
      <c r="D2304" s="217" t="s">
        <v>219</v>
      </c>
      <c r="E2304" s="218" t="s">
        <v>21</v>
      </c>
      <c r="F2304" s="219" t="s">
        <v>834</v>
      </c>
      <c r="G2304" s="216"/>
      <c r="H2304" s="220">
        <v>23.04</v>
      </c>
      <c r="I2304" s="221"/>
      <c r="J2304" s="216"/>
      <c r="K2304" s="216"/>
      <c r="L2304" s="222"/>
      <c r="M2304" s="223"/>
      <c r="N2304" s="224"/>
      <c r="O2304" s="224"/>
      <c r="P2304" s="224"/>
      <c r="Q2304" s="224"/>
      <c r="R2304" s="224"/>
      <c r="S2304" s="224"/>
      <c r="T2304" s="225"/>
      <c r="AT2304" s="226" t="s">
        <v>219</v>
      </c>
      <c r="AU2304" s="226" t="s">
        <v>80</v>
      </c>
      <c r="AV2304" s="12" t="s">
        <v>80</v>
      </c>
      <c r="AW2304" s="12" t="s">
        <v>35</v>
      </c>
      <c r="AX2304" s="12" t="s">
        <v>71</v>
      </c>
      <c r="AY2304" s="226" t="s">
        <v>210</v>
      </c>
    </row>
    <row r="2305" spans="2:51" s="12" customFormat="1" ht="13.5">
      <c r="B2305" s="215"/>
      <c r="C2305" s="216"/>
      <c r="D2305" s="217" t="s">
        <v>219</v>
      </c>
      <c r="E2305" s="218" t="s">
        <v>21</v>
      </c>
      <c r="F2305" s="219" t="s">
        <v>4110</v>
      </c>
      <c r="G2305" s="216"/>
      <c r="H2305" s="220">
        <v>145.98</v>
      </c>
      <c r="I2305" s="221"/>
      <c r="J2305" s="216"/>
      <c r="K2305" s="216"/>
      <c r="L2305" s="222"/>
      <c r="M2305" s="223"/>
      <c r="N2305" s="224"/>
      <c r="O2305" s="224"/>
      <c r="P2305" s="224"/>
      <c r="Q2305" s="224"/>
      <c r="R2305" s="224"/>
      <c r="S2305" s="224"/>
      <c r="T2305" s="225"/>
      <c r="AT2305" s="226" t="s">
        <v>219</v>
      </c>
      <c r="AU2305" s="226" t="s">
        <v>80</v>
      </c>
      <c r="AV2305" s="12" t="s">
        <v>80</v>
      </c>
      <c r="AW2305" s="12" t="s">
        <v>35</v>
      </c>
      <c r="AX2305" s="12" t="s">
        <v>71</v>
      </c>
      <c r="AY2305" s="226" t="s">
        <v>210</v>
      </c>
    </row>
    <row r="2306" spans="2:51" s="14" customFormat="1" ht="13.5">
      <c r="B2306" s="248"/>
      <c r="C2306" s="249"/>
      <c r="D2306" s="217" t="s">
        <v>219</v>
      </c>
      <c r="E2306" s="250" t="s">
        <v>21</v>
      </c>
      <c r="F2306" s="251" t="s">
        <v>835</v>
      </c>
      <c r="G2306" s="249"/>
      <c r="H2306" s="252">
        <v>344.748</v>
      </c>
      <c r="I2306" s="253"/>
      <c r="J2306" s="249"/>
      <c r="K2306" s="249"/>
      <c r="L2306" s="254"/>
      <c r="M2306" s="255"/>
      <c r="N2306" s="256"/>
      <c r="O2306" s="256"/>
      <c r="P2306" s="256"/>
      <c r="Q2306" s="256"/>
      <c r="R2306" s="256"/>
      <c r="S2306" s="256"/>
      <c r="T2306" s="257"/>
      <c r="AT2306" s="258" t="s">
        <v>219</v>
      </c>
      <c r="AU2306" s="258" t="s">
        <v>80</v>
      </c>
      <c r="AV2306" s="14" t="s">
        <v>88</v>
      </c>
      <c r="AW2306" s="14" t="s">
        <v>35</v>
      </c>
      <c r="AX2306" s="14" t="s">
        <v>71</v>
      </c>
      <c r="AY2306" s="258" t="s">
        <v>210</v>
      </c>
    </row>
    <row r="2307" spans="2:51" s="12" customFormat="1" ht="40.5">
      <c r="B2307" s="215"/>
      <c r="C2307" s="216"/>
      <c r="D2307" s="217" t="s">
        <v>219</v>
      </c>
      <c r="E2307" s="218" t="s">
        <v>21</v>
      </c>
      <c r="F2307" s="219" t="s">
        <v>836</v>
      </c>
      <c r="G2307" s="216"/>
      <c r="H2307" s="220">
        <v>27.354</v>
      </c>
      <c r="I2307" s="221"/>
      <c r="J2307" s="216"/>
      <c r="K2307" s="216"/>
      <c r="L2307" s="222"/>
      <c r="M2307" s="223"/>
      <c r="N2307" s="224"/>
      <c r="O2307" s="224"/>
      <c r="P2307" s="224"/>
      <c r="Q2307" s="224"/>
      <c r="R2307" s="224"/>
      <c r="S2307" s="224"/>
      <c r="T2307" s="225"/>
      <c r="AT2307" s="226" t="s">
        <v>219</v>
      </c>
      <c r="AU2307" s="226" t="s">
        <v>80</v>
      </c>
      <c r="AV2307" s="12" t="s">
        <v>80</v>
      </c>
      <c r="AW2307" s="12" t="s">
        <v>35</v>
      </c>
      <c r="AX2307" s="12" t="s">
        <v>71</v>
      </c>
      <c r="AY2307" s="226" t="s">
        <v>210</v>
      </c>
    </row>
    <row r="2308" spans="2:51" s="12" customFormat="1" ht="27">
      <c r="B2308" s="215"/>
      <c r="C2308" s="216"/>
      <c r="D2308" s="217" t="s">
        <v>219</v>
      </c>
      <c r="E2308" s="218" t="s">
        <v>21</v>
      </c>
      <c r="F2308" s="219" t="s">
        <v>4111</v>
      </c>
      <c r="G2308" s="216"/>
      <c r="H2308" s="220">
        <v>300.359</v>
      </c>
      <c r="I2308" s="221"/>
      <c r="J2308" s="216"/>
      <c r="K2308" s="216"/>
      <c r="L2308" s="222"/>
      <c r="M2308" s="223"/>
      <c r="N2308" s="224"/>
      <c r="O2308" s="224"/>
      <c r="P2308" s="224"/>
      <c r="Q2308" s="224"/>
      <c r="R2308" s="224"/>
      <c r="S2308" s="224"/>
      <c r="T2308" s="225"/>
      <c r="AT2308" s="226" t="s">
        <v>219</v>
      </c>
      <c r="AU2308" s="226" t="s">
        <v>80</v>
      </c>
      <c r="AV2308" s="12" t="s">
        <v>80</v>
      </c>
      <c r="AW2308" s="12" t="s">
        <v>35</v>
      </c>
      <c r="AX2308" s="12" t="s">
        <v>71</v>
      </c>
      <c r="AY2308" s="226" t="s">
        <v>210</v>
      </c>
    </row>
    <row r="2309" spans="2:51" s="12" customFormat="1" ht="13.5">
      <c r="B2309" s="215"/>
      <c r="C2309" s="216"/>
      <c r="D2309" s="217" t="s">
        <v>219</v>
      </c>
      <c r="E2309" s="218" t="s">
        <v>21</v>
      </c>
      <c r="F2309" s="219" t="s">
        <v>791</v>
      </c>
      <c r="G2309" s="216"/>
      <c r="H2309" s="220">
        <v>160.19</v>
      </c>
      <c r="I2309" s="221"/>
      <c r="J2309" s="216"/>
      <c r="K2309" s="216"/>
      <c r="L2309" s="222"/>
      <c r="M2309" s="223"/>
      <c r="N2309" s="224"/>
      <c r="O2309" s="224"/>
      <c r="P2309" s="224"/>
      <c r="Q2309" s="224"/>
      <c r="R2309" s="224"/>
      <c r="S2309" s="224"/>
      <c r="T2309" s="225"/>
      <c r="AT2309" s="226" t="s">
        <v>219</v>
      </c>
      <c r="AU2309" s="226" t="s">
        <v>80</v>
      </c>
      <c r="AV2309" s="12" t="s">
        <v>80</v>
      </c>
      <c r="AW2309" s="12" t="s">
        <v>35</v>
      </c>
      <c r="AX2309" s="12" t="s">
        <v>71</v>
      </c>
      <c r="AY2309" s="226" t="s">
        <v>210</v>
      </c>
    </row>
    <row r="2310" spans="2:51" s="14" customFormat="1" ht="13.5">
      <c r="B2310" s="248"/>
      <c r="C2310" s="249"/>
      <c r="D2310" s="217" t="s">
        <v>219</v>
      </c>
      <c r="E2310" s="250" t="s">
        <v>21</v>
      </c>
      <c r="F2310" s="251" t="s">
        <v>735</v>
      </c>
      <c r="G2310" s="249"/>
      <c r="H2310" s="252">
        <v>487.903</v>
      </c>
      <c r="I2310" s="253"/>
      <c r="J2310" s="249"/>
      <c r="K2310" s="249"/>
      <c r="L2310" s="254"/>
      <c r="M2310" s="255"/>
      <c r="N2310" s="256"/>
      <c r="O2310" s="256"/>
      <c r="P2310" s="256"/>
      <c r="Q2310" s="256"/>
      <c r="R2310" s="256"/>
      <c r="S2310" s="256"/>
      <c r="T2310" s="257"/>
      <c r="AT2310" s="258" t="s">
        <v>219</v>
      </c>
      <c r="AU2310" s="258" t="s">
        <v>80</v>
      </c>
      <c r="AV2310" s="14" t="s">
        <v>88</v>
      </c>
      <c r="AW2310" s="14" t="s">
        <v>35</v>
      </c>
      <c r="AX2310" s="14" t="s">
        <v>71</v>
      </c>
      <c r="AY2310" s="258" t="s">
        <v>210</v>
      </c>
    </row>
    <row r="2311" spans="2:51" s="12" customFormat="1" ht="27">
      <c r="B2311" s="215"/>
      <c r="C2311" s="216"/>
      <c r="D2311" s="217" t="s">
        <v>219</v>
      </c>
      <c r="E2311" s="218" t="s">
        <v>21</v>
      </c>
      <c r="F2311" s="219" t="s">
        <v>4112</v>
      </c>
      <c r="G2311" s="216"/>
      <c r="H2311" s="220">
        <v>361.449</v>
      </c>
      <c r="I2311" s="221"/>
      <c r="J2311" s="216"/>
      <c r="K2311" s="216"/>
      <c r="L2311" s="222"/>
      <c r="M2311" s="223"/>
      <c r="N2311" s="224"/>
      <c r="O2311" s="224"/>
      <c r="P2311" s="224"/>
      <c r="Q2311" s="224"/>
      <c r="R2311" s="224"/>
      <c r="S2311" s="224"/>
      <c r="T2311" s="225"/>
      <c r="AT2311" s="226" t="s">
        <v>219</v>
      </c>
      <c r="AU2311" s="226" t="s">
        <v>80</v>
      </c>
      <c r="AV2311" s="12" t="s">
        <v>80</v>
      </c>
      <c r="AW2311" s="12" t="s">
        <v>35</v>
      </c>
      <c r="AX2311" s="12" t="s">
        <v>71</v>
      </c>
      <c r="AY2311" s="226" t="s">
        <v>210</v>
      </c>
    </row>
    <row r="2312" spans="2:51" s="12" customFormat="1" ht="27">
      <c r="B2312" s="215"/>
      <c r="C2312" s="216"/>
      <c r="D2312" s="217" t="s">
        <v>219</v>
      </c>
      <c r="E2312" s="218" t="s">
        <v>21</v>
      </c>
      <c r="F2312" s="219" t="s">
        <v>4113</v>
      </c>
      <c r="G2312" s="216"/>
      <c r="H2312" s="220">
        <v>54.204</v>
      </c>
      <c r="I2312" s="221"/>
      <c r="J2312" s="216"/>
      <c r="K2312" s="216"/>
      <c r="L2312" s="222"/>
      <c r="M2312" s="223"/>
      <c r="N2312" s="224"/>
      <c r="O2312" s="224"/>
      <c r="P2312" s="224"/>
      <c r="Q2312" s="224"/>
      <c r="R2312" s="224"/>
      <c r="S2312" s="224"/>
      <c r="T2312" s="225"/>
      <c r="AT2312" s="226" t="s">
        <v>219</v>
      </c>
      <c r="AU2312" s="226" t="s">
        <v>80</v>
      </c>
      <c r="AV2312" s="12" t="s">
        <v>80</v>
      </c>
      <c r="AW2312" s="12" t="s">
        <v>35</v>
      </c>
      <c r="AX2312" s="12" t="s">
        <v>71</v>
      </c>
      <c r="AY2312" s="226" t="s">
        <v>210</v>
      </c>
    </row>
    <row r="2313" spans="2:51" s="12" customFormat="1" ht="13.5">
      <c r="B2313" s="215"/>
      <c r="C2313" s="216"/>
      <c r="D2313" s="217" t="s">
        <v>219</v>
      </c>
      <c r="E2313" s="218" t="s">
        <v>21</v>
      </c>
      <c r="F2313" s="219" t="s">
        <v>792</v>
      </c>
      <c r="G2313" s="216"/>
      <c r="H2313" s="220">
        <v>160.07</v>
      </c>
      <c r="I2313" s="221"/>
      <c r="J2313" s="216"/>
      <c r="K2313" s="216"/>
      <c r="L2313" s="222"/>
      <c r="M2313" s="223"/>
      <c r="N2313" s="224"/>
      <c r="O2313" s="224"/>
      <c r="P2313" s="224"/>
      <c r="Q2313" s="224"/>
      <c r="R2313" s="224"/>
      <c r="S2313" s="224"/>
      <c r="T2313" s="225"/>
      <c r="AT2313" s="226" t="s">
        <v>219</v>
      </c>
      <c r="AU2313" s="226" t="s">
        <v>80</v>
      </c>
      <c r="AV2313" s="12" t="s">
        <v>80</v>
      </c>
      <c r="AW2313" s="12" t="s">
        <v>35</v>
      </c>
      <c r="AX2313" s="12" t="s">
        <v>71</v>
      </c>
      <c r="AY2313" s="226" t="s">
        <v>210</v>
      </c>
    </row>
    <row r="2314" spans="2:51" s="14" customFormat="1" ht="13.5">
      <c r="B2314" s="248"/>
      <c r="C2314" s="249"/>
      <c r="D2314" s="217" t="s">
        <v>219</v>
      </c>
      <c r="E2314" s="250" t="s">
        <v>21</v>
      </c>
      <c r="F2314" s="251" t="s">
        <v>737</v>
      </c>
      <c r="G2314" s="249"/>
      <c r="H2314" s="252">
        <v>575.723</v>
      </c>
      <c r="I2314" s="253"/>
      <c r="J2314" s="249"/>
      <c r="K2314" s="249"/>
      <c r="L2314" s="254"/>
      <c r="M2314" s="255"/>
      <c r="N2314" s="256"/>
      <c r="O2314" s="256"/>
      <c r="P2314" s="256"/>
      <c r="Q2314" s="256"/>
      <c r="R2314" s="256"/>
      <c r="S2314" s="256"/>
      <c r="T2314" s="257"/>
      <c r="AT2314" s="258" t="s">
        <v>219</v>
      </c>
      <c r="AU2314" s="258" t="s">
        <v>80</v>
      </c>
      <c r="AV2314" s="14" t="s">
        <v>88</v>
      </c>
      <c r="AW2314" s="14" t="s">
        <v>35</v>
      </c>
      <c r="AX2314" s="14" t="s">
        <v>71</v>
      </c>
      <c r="AY2314" s="258" t="s">
        <v>210</v>
      </c>
    </row>
    <row r="2315" spans="2:51" s="12" customFormat="1" ht="13.5">
      <c r="B2315" s="215"/>
      <c r="C2315" s="216"/>
      <c r="D2315" s="217" t="s">
        <v>219</v>
      </c>
      <c r="E2315" s="218" t="s">
        <v>21</v>
      </c>
      <c r="F2315" s="219" t="s">
        <v>4114</v>
      </c>
      <c r="G2315" s="216"/>
      <c r="H2315" s="220">
        <v>19.5</v>
      </c>
      <c r="I2315" s="221"/>
      <c r="J2315" s="216"/>
      <c r="K2315" s="216"/>
      <c r="L2315" s="222"/>
      <c r="M2315" s="223"/>
      <c r="N2315" s="224"/>
      <c r="O2315" s="224"/>
      <c r="P2315" s="224"/>
      <c r="Q2315" s="224"/>
      <c r="R2315" s="224"/>
      <c r="S2315" s="224"/>
      <c r="T2315" s="225"/>
      <c r="AT2315" s="226" t="s">
        <v>219</v>
      </c>
      <c r="AU2315" s="226" t="s">
        <v>80</v>
      </c>
      <c r="AV2315" s="12" t="s">
        <v>80</v>
      </c>
      <c r="AW2315" s="12" t="s">
        <v>35</v>
      </c>
      <c r="AX2315" s="12" t="s">
        <v>71</v>
      </c>
      <c r="AY2315" s="226" t="s">
        <v>210</v>
      </c>
    </row>
    <row r="2316" spans="2:51" s="12" customFormat="1" ht="13.5">
      <c r="B2316" s="215"/>
      <c r="C2316" s="216"/>
      <c r="D2316" s="217" t="s">
        <v>219</v>
      </c>
      <c r="E2316" s="218" t="s">
        <v>21</v>
      </c>
      <c r="F2316" s="219" t="s">
        <v>847</v>
      </c>
      <c r="G2316" s="216"/>
      <c r="H2316" s="220">
        <v>9.165</v>
      </c>
      <c r="I2316" s="221"/>
      <c r="J2316" s="216"/>
      <c r="K2316" s="216"/>
      <c r="L2316" s="222"/>
      <c r="M2316" s="223"/>
      <c r="N2316" s="224"/>
      <c r="O2316" s="224"/>
      <c r="P2316" s="224"/>
      <c r="Q2316" s="224"/>
      <c r="R2316" s="224"/>
      <c r="S2316" s="224"/>
      <c r="T2316" s="225"/>
      <c r="AT2316" s="226" t="s">
        <v>219</v>
      </c>
      <c r="AU2316" s="226" t="s">
        <v>80</v>
      </c>
      <c r="AV2316" s="12" t="s">
        <v>80</v>
      </c>
      <c r="AW2316" s="12" t="s">
        <v>35</v>
      </c>
      <c r="AX2316" s="12" t="s">
        <v>71</v>
      </c>
      <c r="AY2316" s="226" t="s">
        <v>210</v>
      </c>
    </row>
    <row r="2317" spans="2:51" s="12" customFormat="1" ht="13.5">
      <c r="B2317" s="215"/>
      <c r="C2317" s="216"/>
      <c r="D2317" s="217" t="s">
        <v>219</v>
      </c>
      <c r="E2317" s="218" t="s">
        <v>21</v>
      </c>
      <c r="F2317" s="219" t="s">
        <v>848</v>
      </c>
      <c r="G2317" s="216"/>
      <c r="H2317" s="220">
        <v>1.3</v>
      </c>
      <c r="I2317" s="221"/>
      <c r="J2317" s="216"/>
      <c r="K2317" s="216"/>
      <c r="L2317" s="222"/>
      <c r="M2317" s="223"/>
      <c r="N2317" s="224"/>
      <c r="O2317" s="224"/>
      <c r="P2317" s="224"/>
      <c r="Q2317" s="224"/>
      <c r="R2317" s="224"/>
      <c r="S2317" s="224"/>
      <c r="T2317" s="225"/>
      <c r="AT2317" s="226" t="s">
        <v>219</v>
      </c>
      <c r="AU2317" s="226" t="s">
        <v>80</v>
      </c>
      <c r="AV2317" s="12" t="s">
        <v>80</v>
      </c>
      <c r="AW2317" s="12" t="s">
        <v>35</v>
      </c>
      <c r="AX2317" s="12" t="s">
        <v>71</v>
      </c>
      <c r="AY2317" s="226" t="s">
        <v>210</v>
      </c>
    </row>
    <row r="2318" spans="2:51" s="12" customFormat="1" ht="13.5">
      <c r="B2318" s="215"/>
      <c r="C2318" s="216"/>
      <c r="D2318" s="217" t="s">
        <v>219</v>
      </c>
      <c r="E2318" s="218" t="s">
        <v>21</v>
      </c>
      <c r="F2318" s="219" t="s">
        <v>849</v>
      </c>
      <c r="G2318" s="216"/>
      <c r="H2318" s="220">
        <v>36.4</v>
      </c>
      <c r="I2318" s="221"/>
      <c r="J2318" s="216"/>
      <c r="K2318" s="216"/>
      <c r="L2318" s="222"/>
      <c r="M2318" s="223"/>
      <c r="N2318" s="224"/>
      <c r="O2318" s="224"/>
      <c r="P2318" s="224"/>
      <c r="Q2318" s="224"/>
      <c r="R2318" s="224"/>
      <c r="S2318" s="224"/>
      <c r="T2318" s="225"/>
      <c r="AT2318" s="226" t="s">
        <v>219</v>
      </c>
      <c r="AU2318" s="226" t="s">
        <v>80</v>
      </c>
      <c r="AV2318" s="12" t="s">
        <v>80</v>
      </c>
      <c r="AW2318" s="12" t="s">
        <v>35</v>
      </c>
      <c r="AX2318" s="12" t="s">
        <v>71</v>
      </c>
      <c r="AY2318" s="226" t="s">
        <v>210</v>
      </c>
    </row>
    <row r="2319" spans="2:51" s="14" customFormat="1" ht="13.5">
      <c r="B2319" s="248"/>
      <c r="C2319" s="249"/>
      <c r="D2319" s="217" t="s">
        <v>219</v>
      </c>
      <c r="E2319" s="250" t="s">
        <v>21</v>
      </c>
      <c r="F2319" s="251" t="s">
        <v>850</v>
      </c>
      <c r="G2319" s="249"/>
      <c r="H2319" s="252">
        <v>66.365</v>
      </c>
      <c r="I2319" s="253"/>
      <c r="J2319" s="249"/>
      <c r="K2319" s="249"/>
      <c r="L2319" s="254"/>
      <c r="M2319" s="255"/>
      <c r="N2319" s="256"/>
      <c r="O2319" s="256"/>
      <c r="P2319" s="256"/>
      <c r="Q2319" s="256"/>
      <c r="R2319" s="256"/>
      <c r="S2319" s="256"/>
      <c r="T2319" s="257"/>
      <c r="AT2319" s="258" t="s">
        <v>219</v>
      </c>
      <c r="AU2319" s="258" t="s">
        <v>80</v>
      </c>
      <c r="AV2319" s="14" t="s">
        <v>88</v>
      </c>
      <c r="AW2319" s="14" t="s">
        <v>35</v>
      </c>
      <c r="AX2319" s="14" t="s">
        <v>71</v>
      </c>
      <c r="AY2319" s="258" t="s">
        <v>210</v>
      </c>
    </row>
    <row r="2320" spans="2:51" s="13" customFormat="1" ht="13.5">
      <c r="B2320" s="227"/>
      <c r="C2320" s="228"/>
      <c r="D2320" s="217" t="s">
        <v>219</v>
      </c>
      <c r="E2320" s="229" t="s">
        <v>21</v>
      </c>
      <c r="F2320" s="230" t="s">
        <v>240</v>
      </c>
      <c r="G2320" s="228"/>
      <c r="H2320" s="231">
        <v>1474.739</v>
      </c>
      <c r="I2320" s="232"/>
      <c r="J2320" s="228"/>
      <c r="K2320" s="228"/>
      <c r="L2320" s="233"/>
      <c r="M2320" s="234"/>
      <c r="N2320" s="235"/>
      <c r="O2320" s="235"/>
      <c r="P2320" s="235"/>
      <c r="Q2320" s="235"/>
      <c r="R2320" s="235"/>
      <c r="S2320" s="235"/>
      <c r="T2320" s="236"/>
      <c r="AT2320" s="237" t="s">
        <v>219</v>
      </c>
      <c r="AU2320" s="237" t="s">
        <v>80</v>
      </c>
      <c r="AV2320" s="13" t="s">
        <v>217</v>
      </c>
      <c r="AW2320" s="13" t="s">
        <v>35</v>
      </c>
      <c r="AX2320" s="13" t="s">
        <v>78</v>
      </c>
      <c r="AY2320" s="237" t="s">
        <v>210</v>
      </c>
    </row>
    <row r="2321" spans="2:65" s="1" customFormat="1" ht="16.5" customHeight="1">
      <c r="B2321" s="41"/>
      <c r="C2321" s="203" t="s">
        <v>4115</v>
      </c>
      <c r="D2321" s="203" t="s">
        <v>212</v>
      </c>
      <c r="E2321" s="204" t="s">
        <v>4116</v>
      </c>
      <c r="F2321" s="205" t="s">
        <v>4117</v>
      </c>
      <c r="G2321" s="206" t="s">
        <v>226</v>
      </c>
      <c r="H2321" s="207">
        <v>1474.739</v>
      </c>
      <c r="I2321" s="208"/>
      <c r="J2321" s="209">
        <f>ROUND(I2321*H2321,2)</f>
        <v>0</v>
      </c>
      <c r="K2321" s="205" t="s">
        <v>216</v>
      </c>
      <c r="L2321" s="61"/>
      <c r="M2321" s="210" t="s">
        <v>21</v>
      </c>
      <c r="N2321" s="211" t="s">
        <v>42</v>
      </c>
      <c r="O2321" s="42"/>
      <c r="P2321" s="212">
        <f>O2321*H2321</f>
        <v>0</v>
      </c>
      <c r="Q2321" s="212">
        <v>0.001</v>
      </c>
      <c r="R2321" s="212">
        <f>Q2321*H2321</f>
        <v>1.474739</v>
      </c>
      <c r="S2321" s="212">
        <v>0.00031</v>
      </c>
      <c r="T2321" s="213">
        <f>S2321*H2321</f>
        <v>0.45716909</v>
      </c>
      <c r="AR2321" s="25" t="s">
        <v>291</v>
      </c>
      <c r="AT2321" s="25" t="s">
        <v>212</v>
      </c>
      <c r="AU2321" s="25" t="s">
        <v>80</v>
      </c>
      <c r="AY2321" s="25" t="s">
        <v>210</v>
      </c>
      <c r="BE2321" s="214">
        <f>IF(N2321="základní",J2321,0)</f>
        <v>0</v>
      </c>
      <c r="BF2321" s="214">
        <f>IF(N2321="snížená",J2321,0)</f>
        <v>0</v>
      </c>
      <c r="BG2321" s="214">
        <f>IF(N2321="zákl. přenesená",J2321,0)</f>
        <v>0</v>
      </c>
      <c r="BH2321" s="214">
        <f>IF(N2321="sníž. přenesená",J2321,0)</f>
        <v>0</v>
      </c>
      <c r="BI2321" s="214">
        <f>IF(N2321="nulová",J2321,0)</f>
        <v>0</v>
      </c>
      <c r="BJ2321" s="25" t="s">
        <v>78</v>
      </c>
      <c r="BK2321" s="214">
        <f>ROUND(I2321*H2321,2)</f>
        <v>0</v>
      </c>
      <c r="BL2321" s="25" t="s">
        <v>291</v>
      </c>
      <c r="BM2321" s="25" t="s">
        <v>4118</v>
      </c>
    </row>
    <row r="2322" spans="2:51" s="12" customFormat="1" ht="13.5">
      <c r="B2322" s="215"/>
      <c r="C2322" s="216"/>
      <c r="D2322" s="217" t="s">
        <v>219</v>
      </c>
      <c r="E2322" s="218" t="s">
        <v>21</v>
      </c>
      <c r="F2322" s="219" t="s">
        <v>4119</v>
      </c>
      <c r="G2322" s="216"/>
      <c r="H2322" s="220">
        <v>1474.739</v>
      </c>
      <c r="I2322" s="221"/>
      <c r="J2322" s="216"/>
      <c r="K2322" s="216"/>
      <c r="L2322" s="222"/>
      <c r="M2322" s="223"/>
      <c r="N2322" s="224"/>
      <c r="O2322" s="224"/>
      <c r="P2322" s="224"/>
      <c r="Q2322" s="224"/>
      <c r="R2322" s="224"/>
      <c r="S2322" s="224"/>
      <c r="T2322" s="225"/>
      <c r="AT2322" s="226" t="s">
        <v>219</v>
      </c>
      <c r="AU2322" s="226" t="s">
        <v>80</v>
      </c>
      <c r="AV2322" s="12" t="s">
        <v>80</v>
      </c>
      <c r="AW2322" s="12" t="s">
        <v>35</v>
      </c>
      <c r="AX2322" s="12" t="s">
        <v>78</v>
      </c>
      <c r="AY2322" s="226" t="s">
        <v>210</v>
      </c>
    </row>
    <row r="2323" spans="2:65" s="1" customFormat="1" ht="16.5" customHeight="1">
      <c r="B2323" s="41"/>
      <c r="C2323" s="203" t="s">
        <v>4120</v>
      </c>
      <c r="D2323" s="203" t="s">
        <v>212</v>
      </c>
      <c r="E2323" s="204" t="s">
        <v>4121</v>
      </c>
      <c r="F2323" s="205" t="s">
        <v>4122</v>
      </c>
      <c r="G2323" s="206" t="s">
        <v>226</v>
      </c>
      <c r="H2323" s="207">
        <v>1474.739</v>
      </c>
      <c r="I2323" s="208"/>
      <c r="J2323" s="209">
        <f>ROUND(I2323*H2323,2)</f>
        <v>0</v>
      </c>
      <c r="K2323" s="205" t="s">
        <v>216</v>
      </c>
      <c r="L2323" s="61"/>
      <c r="M2323" s="210" t="s">
        <v>21</v>
      </c>
      <c r="N2323" s="211" t="s">
        <v>42</v>
      </c>
      <c r="O2323" s="42"/>
      <c r="P2323" s="212">
        <f>O2323*H2323</f>
        <v>0</v>
      </c>
      <c r="Q2323" s="212">
        <v>0</v>
      </c>
      <c r="R2323" s="212">
        <f>Q2323*H2323</f>
        <v>0</v>
      </c>
      <c r="S2323" s="212">
        <v>0</v>
      </c>
      <c r="T2323" s="213">
        <f>S2323*H2323</f>
        <v>0</v>
      </c>
      <c r="AR2323" s="25" t="s">
        <v>291</v>
      </c>
      <c r="AT2323" s="25" t="s">
        <v>212</v>
      </c>
      <c r="AU2323" s="25" t="s">
        <v>80</v>
      </c>
      <c r="AY2323" s="25" t="s">
        <v>210</v>
      </c>
      <c r="BE2323" s="214">
        <f>IF(N2323="základní",J2323,0)</f>
        <v>0</v>
      </c>
      <c r="BF2323" s="214">
        <f>IF(N2323="snížená",J2323,0)</f>
        <v>0</v>
      </c>
      <c r="BG2323" s="214">
        <f>IF(N2323="zákl. přenesená",J2323,0)</f>
        <v>0</v>
      </c>
      <c r="BH2323" s="214">
        <f>IF(N2323="sníž. přenesená",J2323,0)</f>
        <v>0</v>
      </c>
      <c r="BI2323" s="214">
        <f>IF(N2323="nulová",J2323,0)</f>
        <v>0</v>
      </c>
      <c r="BJ2323" s="25" t="s">
        <v>78</v>
      </c>
      <c r="BK2323" s="214">
        <f>ROUND(I2323*H2323,2)</f>
        <v>0</v>
      </c>
      <c r="BL2323" s="25" t="s">
        <v>291</v>
      </c>
      <c r="BM2323" s="25" t="s">
        <v>4123</v>
      </c>
    </row>
    <row r="2324" spans="2:51" s="12" customFormat="1" ht="13.5">
      <c r="B2324" s="215"/>
      <c r="C2324" s="216"/>
      <c r="D2324" s="217" t="s">
        <v>219</v>
      </c>
      <c r="E2324" s="218" t="s">
        <v>21</v>
      </c>
      <c r="F2324" s="219" t="s">
        <v>4119</v>
      </c>
      <c r="G2324" s="216"/>
      <c r="H2324" s="220">
        <v>1474.739</v>
      </c>
      <c r="I2324" s="221"/>
      <c r="J2324" s="216"/>
      <c r="K2324" s="216"/>
      <c r="L2324" s="222"/>
      <c r="M2324" s="223"/>
      <c r="N2324" s="224"/>
      <c r="O2324" s="224"/>
      <c r="P2324" s="224"/>
      <c r="Q2324" s="224"/>
      <c r="R2324" s="224"/>
      <c r="S2324" s="224"/>
      <c r="T2324" s="225"/>
      <c r="AT2324" s="226" t="s">
        <v>219</v>
      </c>
      <c r="AU2324" s="226" t="s">
        <v>80</v>
      </c>
      <c r="AV2324" s="12" t="s">
        <v>80</v>
      </c>
      <c r="AW2324" s="12" t="s">
        <v>35</v>
      </c>
      <c r="AX2324" s="12" t="s">
        <v>78</v>
      </c>
      <c r="AY2324" s="226" t="s">
        <v>210</v>
      </c>
    </row>
    <row r="2325" spans="2:65" s="1" customFormat="1" ht="25.5" customHeight="1">
      <c r="B2325" s="41"/>
      <c r="C2325" s="203" t="s">
        <v>4124</v>
      </c>
      <c r="D2325" s="203" t="s">
        <v>212</v>
      </c>
      <c r="E2325" s="204" t="s">
        <v>4125</v>
      </c>
      <c r="F2325" s="205" t="s">
        <v>4126</v>
      </c>
      <c r="G2325" s="206" t="s">
        <v>226</v>
      </c>
      <c r="H2325" s="207">
        <v>1767.524</v>
      </c>
      <c r="I2325" s="208"/>
      <c r="J2325" s="209">
        <f>ROUND(I2325*H2325,2)</f>
        <v>0</v>
      </c>
      <c r="K2325" s="205" t="s">
        <v>216</v>
      </c>
      <c r="L2325" s="61"/>
      <c r="M2325" s="210" t="s">
        <v>21</v>
      </c>
      <c r="N2325" s="211" t="s">
        <v>42</v>
      </c>
      <c r="O2325" s="42"/>
      <c r="P2325" s="212">
        <f>O2325*H2325</f>
        <v>0</v>
      </c>
      <c r="Q2325" s="212">
        <v>0.0002</v>
      </c>
      <c r="R2325" s="212">
        <f>Q2325*H2325</f>
        <v>0.3535048</v>
      </c>
      <c r="S2325" s="212">
        <v>0</v>
      </c>
      <c r="T2325" s="213">
        <f>S2325*H2325</f>
        <v>0</v>
      </c>
      <c r="AR2325" s="25" t="s">
        <v>291</v>
      </c>
      <c r="AT2325" s="25" t="s">
        <v>212</v>
      </c>
      <c r="AU2325" s="25" t="s">
        <v>80</v>
      </c>
      <c r="AY2325" s="25" t="s">
        <v>210</v>
      </c>
      <c r="BE2325" s="214">
        <f>IF(N2325="základní",J2325,0)</f>
        <v>0</v>
      </c>
      <c r="BF2325" s="214">
        <f>IF(N2325="snížená",J2325,0)</f>
        <v>0</v>
      </c>
      <c r="BG2325" s="214">
        <f>IF(N2325="zákl. přenesená",J2325,0)</f>
        <v>0</v>
      </c>
      <c r="BH2325" s="214">
        <f>IF(N2325="sníž. přenesená",J2325,0)</f>
        <v>0</v>
      </c>
      <c r="BI2325" s="214">
        <f>IF(N2325="nulová",J2325,0)</f>
        <v>0</v>
      </c>
      <c r="BJ2325" s="25" t="s">
        <v>78</v>
      </c>
      <c r="BK2325" s="214">
        <f>ROUND(I2325*H2325,2)</f>
        <v>0</v>
      </c>
      <c r="BL2325" s="25" t="s">
        <v>291</v>
      </c>
      <c r="BM2325" s="25" t="s">
        <v>4127</v>
      </c>
    </row>
    <row r="2326" spans="2:51" s="12" customFormat="1" ht="13.5">
      <c r="B2326" s="215"/>
      <c r="C2326" s="216"/>
      <c r="D2326" s="217" t="s">
        <v>219</v>
      </c>
      <c r="E2326" s="218" t="s">
        <v>21</v>
      </c>
      <c r="F2326" s="219" t="s">
        <v>4110</v>
      </c>
      <c r="G2326" s="216"/>
      <c r="H2326" s="220">
        <v>145.98</v>
      </c>
      <c r="I2326" s="221"/>
      <c r="J2326" s="216"/>
      <c r="K2326" s="216"/>
      <c r="L2326" s="222"/>
      <c r="M2326" s="223"/>
      <c r="N2326" s="224"/>
      <c r="O2326" s="224"/>
      <c r="P2326" s="224"/>
      <c r="Q2326" s="224"/>
      <c r="R2326" s="224"/>
      <c r="S2326" s="224"/>
      <c r="T2326" s="225"/>
      <c r="AT2326" s="226" t="s">
        <v>219</v>
      </c>
      <c r="AU2326" s="226" t="s">
        <v>80</v>
      </c>
      <c r="AV2326" s="12" t="s">
        <v>80</v>
      </c>
      <c r="AW2326" s="12" t="s">
        <v>35</v>
      </c>
      <c r="AX2326" s="12" t="s">
        <v>71</v>
      </c>
      <c r="AY2326" s="226" t="s">
        <v>210</v>
      </c>
    </row>
    <row r="2327" spans="2:51" s="12" customFormat="1" ht="13.5">
      <c r="B2327" s="215"/>
      <c r="C2327" s="216"/>
      <c r="D2327" s="217" t="s">
        <v>219</v>
      </c>
      <c r="E2327" s="218" t="s">
        <v>21</v>
      </c>
      <c r="F2327" s="219" t="s">
        <v>791</v>
      </c>
      <c r="G2327" s="216"/>
      <c r="H2327" s="220">
        <v>160.19</v>
      </c>
      <c r="I2327" s="221"/>
      <c r="J2327" s="216"/>
      <c r="K2327" s="216"/>
      <c r="L2327" s="222"/>
      <c r="M2327" s="223"/>
      <c r="N2327" s="224"/>
      <c r="O2327" s="224"/>
      <c r="P2327" s="224"/>
      <c r="Q2327" s="224"/>
      <c r="R2327" s="224"/>
      <c r="S2327" s="224"/>
      <c r="T2327" s="225"/>
      <c r="AT2327" s="226" t="s">
        <v>219</v>
      </c>
      <c r="AU2327" s="226" t="s">
        <v>80</v>
      </c>
      <c r="AV2327" s="12" t="s">
        <v>80</v>
      </c>
      <c r="AW2327" s="12" t="s">
        <v>35</v>
      </c>
      <c r="AX2327" s="12" t="s">
        <v>71</v>
      </c>
      <c r="AY2327" s="226" t="s">
        <v>210</v>
      </c>
    </row>
    <row r="2328" spans="2:51" s="12" customFormat="1" ht="13.5">
      <c r="B2328" s="215"/>
      <c r="C2328" s="216"/>
      <c r="D2328" s="217" t="s">
        <v>219</v>
      </c>
      <c r="E2328" s="218" t="s">
        <v>21</v>
      </c>
      <c r="F2328" s="219" t="s">
        <v>792</v>
      </c>
      <c r="G2328" s="216"/>
      <c r="H2328" s="220">
        <v>160.07</v>
      </c>
      <c r="I2328" s="221"/>
      <c r="J2328" s="216"/>
      <c r="K2328" s="216"/>
      <c r="L2328" s="222"/>
      <c r="M2328" s="223"/>
      <c r="N2328" s="224"/>
      <c r="O2328" s="224"/>
      <c r="P2328" s="224"/>
      <c r="Q2328" s="224"/>
      <c r="R2328" s="224"/>
      <c r="S2328" s="224"/>
      <c r="T2328" s="225"/>
      <c r="AT2328" s="226" t="s">
        <v>219</v>
      </c>
      <c r="AU2328" s="226" t="s">
        <v>80</v>
      </c>
      <c r="AV2328" s="12" t="s">
        <v>80</v>
      </c>
      <c r="AW2328" s="12" t="s">
        <v>35</v>
      </c>
      <c r="AX2328" s="12" t="s">
        <v>71</v>
      </c>
      <c r="AY2328" s="226" t="s">
        <v>210</v>
      </c>
    </row>
    <row r="2329" spans="2:51" s="12" customFormat="1" ht="13.5">
      <c r="B2329" s="215"/>
      <c r="C2329" s="216"/>
      <c r="D2329" s="217" t="s">
        <v>219</v>
      </c>
      <c r="E2329" s="218" t="s">
        <v>21</v>
      </c>
      <c r="F2329" s="219" t="s">
        <v>4128</v>
      </c>
      <c r="G2329" s="216"/>
      <c r="H2329" s="220">
        <v>128.981</v>
      </c>
      <c r="I2329" s="221"/>
      <c r="J2329" s="216"/>
      <c r="K2329" s="216"/>
      <c r="L2329" s="222"/>
      <c r="M2329" s="223"/>
      <c r="N2329" s="224"/>
      <c r="O2329" s="224"/>
      <c r="P2329" s="224"/>
      <c r="Q2329" s="224"/>
      <c r="R2329" s="224"/>
      <c r="S2329" s="224"/>
      <c r="T2329" s="225"/>
      <c r="AT2329" s="226" t="s">
        <v>219</v>
      </c>
      <c r="AU2329" s="226" t="s">
        <v>80</v>
      </c>
      <c r="AV2329" s="12" t="s">
        <v>80</v>
      </c>
      <c r="AW2329" s="12" t="s">
        <v>35</v>
      </c>
      <c r="AX2329" s="12" t="s">
        <v>71</v>
      </c>
      <c r="AY2329" s="226" t="s">
        <v>210</v>
      </c>
    </row>
    <row r="2330" spans="2:51" s="14" customFormat="1" ht="13.5">
      <c r="B2330" s="248"/>
      <c r="C2330" s="249"/>
      <c r="D2330" s="217" t="s">
        <v>219</v>
      </c>
      <c r="E2330" s="250" t="s">
        <v>21</v>
      </c>
      <c r="F2330" s="251" t="s">
        <v>4129</v>
      </c>
      <c r="G2330" s="249"/>
      <c r="H2330" s="252">
        <v>595.221</v>
      </c>
      <c r="I2330" s="253"/>
      <c r="J2330" s="249"/>
      <c r="K2330" s="249"/>
      <c r="L2330" s="254"/>
      <c r="M2330" s="255"/>
      <c r="N2330" s="256"/>
      <c r="O2330" s="256"/>
      <c r="P2330" s="256"/>
      <c r="Q2330" s="256"/>
      <c r="R2330" s="256"/>
      <c r="S2330" s="256"/>
      <c r="T2330" s="257"/>
      <c r="AT2330" s="258" t="s">
        <v>219</v>
      </c>
      <c r="AU2330" s="258" t="s">
        <v>80</v>
      </c>
      <c r="AV2330" s="14" t="s">
        <v>88</v>
      </c>
      <c r="AW2330" s="14" t="s">
        <v>35</v>
      </c>
      <c r="AX2330" s="14" t="s">
        <v>71</v>
      </c>
      <c r="AY2330" s="258" t="s">
        <v>210</v>
      </c>
    </row>
    <row r="2331" spans="2:51" s="12" customFormat="1" ht="27">
      <c r="B2331" s="215"/>
      <c r="C2331" s="216"/>
      <c r="D2331" s="217" t="s">
        <v>219</v>
      </c>
      <c r="E2331" s="218" t="s">
        <v>21</v>
      </c>
      <c r="F2331" s="219" t="s">
        <v>4109</v>
      </c>
      <c r="G2331" s="216"/>
      <c r="H2331" s="220">
        <v>175.728</v>
      </c>
      <c r="I2331" s="221"/>
      <c r="J2331" s="216"/>
      <c r="K2331" s="216"/>
      <c r="L2331" s="222"/>
      <c r="M2331" s="223"/>
      <c r="N2331" s="224"/>
      <c r="O2331" s="224"/>
      <c r="P2331" s="224"/>
      <c r="Q2331" s="224"/>
      <c r="R2331" s="224"/>
      <c r="S2331" s="224"/>
      <c r="T2331" s="225"/>
      <c r="AT2331" s="226" t="s">
        <v>219</v>
      </c>
      <c r="AU2331" s="226" t="s">
        <v>80</v>
      </c>
      <c r="AV2331" s="12" t="s">
        <v>80</v>
      </c>
      <c r="AW2331" s="12" t="s">
        <v>35</v>
      </c>
      <c r="AX2331" s="12" t="s">
        <v>71</v>
      </c>
      <c r="AY2331" s="226" t="s">
        <v>210</v>
      </c>
    </row>
    <row r="2332" spans="2:51" s="12" customFormat="1" ht="27">
      <c r="B2332" s="215"/>
      <c r="C2332" s="216"/>
      <c r="D2332" s="217" t="s">
        <v>219</v>
      </c>
      <c r="E2332" s="218" t="s">
        <v>21</v>
      </c>
      <c r="F2332" s="219" t="s">
        <v>834</v>
      </c>
      <c r="G2332" s="216"/>
      <c r="H2332" s="220">
        <v>23.04</v>
      </c>
      <c r="I2332" s="221"/>
      <c r="J2332" s="216"/>
      <c r="K2332" s="216"/>
      <c r="L2332" s="222"/>
      <c r="M2332" s="223"/>
      <c r="N2332" s="224"/>
      <c r="O2332" s="224"/>
      <c r="P2332" s="224"/>
      <c r="Q2332" s="224"/>
      <c r="R2332" s="224"/>
      <c r="S2332" s="224"/>
      <c r="T2332" s="225"/>
      <c r="AT2332" s="226" t="s">
        <v>219</v>
      </c>
      <c r="AU2332" s="226" t="s">
        <v>80</v>
      </c>
      <c r="AV2332" s="12" t="s">
        <v>80</v>
      </c>
      <c r="AW2332" s="12" t="s">
        <v>35</v>
      </c>
      <c r="AX2332" s="12" t="s">
        <v>71</v>
      </c>
      <c r="AY2332" s="226" t="s">
        <v>210</v>
      </c>
    </row>
    <row r="2333" spans="2:51" s="12" customFormat="1" ht="40.5">
      <c r="B2333" s="215"/>
      <c r="C2333" s="216"/>
      <c r="D2333" s="217" t="s">
        <v>219</v>
      </c>
      <c r="E2333" s="218" t="s">
        <v>21</v>
      </c>
      <c r="F2333" s="219" t="s">
        <v>836</v>
      </c>
      <c r="G2333" s="216"/>
      <c r="H2333" s="220">
        <v>27.354</v>
      </c>
      <c r="I2333" s="221"/>
      <c r="J2333" s="216"/>
      <c r="K2333" s="216"/>
      <c r="L2333" s="222"/>
      <c r="M2333" s="223"/>
      <c r="N2333" s="224"/>
      <c r="O2333" s="224"/>
      <c r="P2333" s="224"/>
      <c r="Q2333" s="224"/>
      <c r="R2333" s="224"/>
      <c r="S2333" s="224"/>
      <c r="T2333" s="225"/>
      <c r="AT2333" s="226" t="s">
        <v>219</v>
      </c>
      <c r="AU2333" s="226" t="s">
        <v>80</v>
      </c>
      <c r="AV2333" s="12" t="s">
        <v>80</v>
      </c>
      <c r="AW2333" s="12" t="s">
        <v>35</v>
      </c>
      <c r="AX2333" s="12" t="s">
        <v>71</v>
      </c>
      <c r="AY2333" s="226" t="s">
        <v>210</v>
      </c>
    </row>
    <row r="2334" spans="2:51" s="12" customFormat="1" ht="27">
      <c r="B2334" s="215"/>
      <c r="C2334" s="216"/>
      <c r="D2334" s="217" t="s">
        <v>219</v>
      </c>
      <c r="E2334" s="218" t="s">
        <v>21</v>
      </c>
      <c r="F2334" s="219" t="s">
        <v>4111</v>
      </c>
      <c r="G2334" s="216"/>
      <c r="H2334" s="220">
        <v>300.359</v>
      </c>
      <c r="I2334" s="221"/>
      <c r="J2334" s="216"/>
      <c r="K2334" s="216"/>
      <c r="L2334" s="222"/>
      <c r="M2334" s="223"/>
      <c r="N2334" s="224"/>
      <c r="O2334" s="224"/>
      <c r="P2334" s="224"/>
      <c r="Q2334" s="224"/>
      <c r="R2334" s="224"/>
      <c r="S2334" s="224"/>
      <c r="T2334" s="225"/>
      <c r="AT2334" s="226" t="s">
        <v>219</v>
      </c>
      <c r="AU2334" s="226" t="s">
        <v>80</v>
      </c>
      <c r="AV2334" s="12" t="s">
        <v>80</v>
      </c>
      <c r="AW2334" s="12" t="s">
        <v>35</v>
      </c>
      <c r="AX2334" s="12" t="s">
        <v>71</v>
      </c>
      <c r="AY2334" s="226" t="s">
        <v>210</v>
      </c>
    </row>
    <row r="2335" spans="2:51" s="12" customFormat="1" ht="27">
      <c r="B2335" s="215"/>
      <c r="C2335" s="216"/>
      <c r="D2335" s="217" t="s">
        <v>219</v>
      </c>
      <c r="E2335" s="218" t="s">
        <v>21</v>
      </c>
      <c r="F2335" s="219" t="s">
        <v>4112</v>
      </c>
      <c r="G2335" s="216"/>
      <c r="H2335" s="220">
        <v>361.449</v>
      </c>
      <c r="I2335" s="221"/>
      <c r="J2335" s="216"/>
      <c r="K2335" s="216"/>
      <c r="L2335" s="222"/>
      <c r="M2335" s="223"/>
      <c r="N2335" s="224"/>
      <c r="O2335" s="224"/>
      <c r="P2335" s="224"/>
      <c r="Q2335" s="224"/>
      <c r="R2335" s="224"/>
      <c r="S2335" s="224"/>
      <c r="T2335" s="225"/>
      <c r="AT2335" s="226" t="s">
        <v>219</v>
      </c>
      <c r="AU2335" s="226" t="s">
        <v>80</v>
      </c>
      <c r="AV2335" s="12" t="s">
        <v>80</v>
      </c>
      <c r="AW2335" s="12" t="s">
        <v>35</v>
      </c>
      <c r="AX2335" s="12" t="s">
        <v>71</v>
      </c>
      <c r="AY2335" s="226" t="s">
        <v>210</v>
      </c>
    </row>
    <row r="2336" spans="2:51" s="12" customFormat="1" ht="27">
      <c r="B2336" s="215"/>
      <c r="C2336" s="216"/>
      <c r="D2336" s="217" t="s">
        <v>219</v>
      </c>
      <c r="E2336" s="218" t="s">
        <v>21</v>
      </c>
      <c r="F2336" s="219" t="s">
        <v>4113</v>
      </c>
      <c r="G2336" s="216"/>
      <c r="H2336" s="220">
        <v>54.204</v>
      </c>
      <c r="I2336" s="221"/>
      <c r="J2336" s="216"/>
      <c r="K2336" s="216"/>
      <c r="L2336" s="222"/>
      <c r="M2336" s="223"/>
      <c r="N2336" s="224"/>
      <c r="O2336" s="224"/>
      <c r="P2336" s="224"/>
      <c r="Q2336" s="224"/>
      <c r="R2336" s="224"/>
      <c r="S2336" s="224"/>
      <c r="T2336" s="225"/>
      <c r="AT2336" s="226" t="s">
        <v>219</v>
      </c>
      <c r="AU2336" s="226" t="s">
        <v>80</v>
      </c>
      <c r="AV2336" s="12" t="s">
        <v>80</v>
      </c>
      <c r="AW2336" s="12" t="s">
        <v>35</v>
      </c>
      <c r="AX2336" s="12" t="s">
        <v>71</v>
      </c>
      <c r="AY2336" s="226" t="s">
        <v>210</v>
      </c>
    </row>
    <row r="2337" spans="2:51" s="14" customFormat="1" ht="13.5">
      <c r="B2337" s="248"/>
      <c r="C2337" s="249"/>
      <c r="D2337" s="217" t="s">
        <v>219</v>
      </c>
      <c r="E2337" s="250" t="s">
        <v>21</v>
      </c>
      <c r="F2337" s="251" t="s">
        <v>4130</v>
      </c>
      <c r="G2337" s="249"/>
      <c r="H2337" s="252">
        <v>942.134</v>
      </c>
      <c r="I2337" s="253"/>
      <c r="J2337" s="249"/>
      <c r="K2337" s="249"/>
      <c r="L2337" s="254"/>
      <c r="M2337" s="255"/>
      <c r="N2337" s="256"/>
      <c r="O2337" s="256"/>
      <c r="P2337" s="256"/>
      <c r="Q2337" s="256"/>
      <c r="R2337" s="256"/>
      <c r="S2337" s="256"/>
      <c r="T2337" s="257"/>
      <c r="AT2337" s="258" t="s">
        <v>219</v>
      </c>
      <c r="AU2337" s="258" t="s">
        <v>80</v>
      </c>
      <c r="AV2337" s="14" t="s">
        <v>88</v>
      </c>
      <c r="AW2337" s="14" t="s">
        <v>35</v>
      </c>
      <c r="AX2337" s="14" t="s">
        <v>71</v>
      </c>
      <c r="AY2337" s="258" t="s">
        <v>210</v>
      </c>
    </row>
    <row r="2338" spans="2:51" s="12" customFormat="1" ht="13.5">
      <c r="B2338" s="215"/>
      <c r="C2338" s="216"/>
      <c r="D2338" s="217" t="s">
        <v>219</v>
      </c>
      <c r="E2338" s="218" t="s">
        <v>21</v>
      </c>
      <c r="F2338" s="219" t="s">
        <v>4131</v>
      </c>
      <c r="G2338" s="216"/>
      <c r="H2338" s="220">
        <v>38.698</v>
      </c>
      <c r="I2338" s="221"/>
      <c r="J2338" s="216"/>
      <c r="K2338" s="216"/>
      <c r="L2338" s="222"/>
      <c r="M2338" s="223"/>
      <c r="N2338" s="224"/>
      <c r="O2338" s="224"/>
      <c r="P2338" s="224"/>
      <c r="Q2338" s="224"/>
      <c r="R2338" s="224"/>
      <c r="S2338" s="224"/>
      <c r="T2338" s="225"/>
      <c r="AT2338" s="226" t="s">
        <v>219</v>
      </c>
      <c r="AU2338" s="226" t="s">
        <v>80</v>
      </c>
      <c r="AV2338" s="12" t="s">
        <v>80</v>
      </c>
      <c r="AW2338" s="12" t="s">
        <v>35</v>
      </c>
      <c r="AX2338" s="12" t="s">
        <v>71</v>
      </c>
      <c r="AY2338" s="226" t="s">
        <v>210</v>
      </c>
    </row>
    <row r="2339" spans="2:51" s="12" customFormat="1" ht="13.5">
      <c r="B2339" s="215"/>
      <c r="C2339" s="216"/>
      <c r="D2339" s="217" t="s">
        <v>219</v>
      </c>
      <c r="E2339" s="218" t="s">
        <v>21</v>
      </c>
      <c r="F2339" s="219" t="s">
        <v>4132</v>
      </c>
      <c r="G2339" s="216"/>
      <c r="H2339" s="220">
        <v>37.368</v>
      </c>
      <c r="I2339" s="221"/>
      <c r="J2339" s="216"/>
      <c r="K2339" s="216"/>
      <c r="L2339" s="222"/>
      <c r="M2339" s="223"/>
      <c r="N2339" s="224"/>
      <c r="O2339" s="224"/>
      <c r="P2339" s="224"/>
      <c r="Q2339" s="224"/>
      <c r="R2339" s="224"/>
      <c r="S2339" s="224"/>
      <c r="T2339" s="225"/>
      <c r="AT2339" s="226" t="s">
        <v>219</v>
      </c>
      <c r="AU2339" s="226" t="s">
        <v>80</v>
      </c>
      <c r="AV2339" s="12" t="s">
        <v>80</v>
      </c>
      <c r="AW2339" s="12" t="s">
        <v>35</v>
      </c>
      <c r="AX2339" s="12" t="s">
        <v>71</v>
      </c>
      <c r="AY2339" s="226" t="s">
        <v>210</v>
      </c>
    </row>
    <row r="2340" spans="2:51" s="12" customFormat="1" ht="13.5">
      <c r="B2340" s="215"/>
      <c r="C2340" s="216"/>
      <c r="D2340" s="217" t="s">
        <v>219</v>
      </c>
      <c r="E2340" s="218" t="s">
        <v>21</v>
      </c>
      <c r="F2340" s="219" t="s">
        <v>4133</v>
      </c>
      <c r="G2340" s="216"/>
      <c r="H2340" s="220">
        <v>14.425</v>
      </c>
      <c r="I2340" s="221"/>
      <c r="J2340" s="216"/>
      <c r="K2340" s="216"/>
      <c r="L2340" s="222"/>
      <c r="M2340" s="223"/>
      <c r="N2340" s="224"/>
      <c r="O2340" s="224"/>
      <c r="P2340" s="224"/>
      <c r="Q2340" s="224"/>
      <c r="R2340" s="224"/>
      <c r="S2340" s="224"/>
      <c r="T2340" s="225"/>
      <c r="AT2340" s="226" t="s">
        <v>219</v>
      </c>
      <c r="AU2340" s="226" t="s">
        <v>80</v>
      </c>
      <c r="AV2340" s="12" t="s">
        <v>80</v>
      </c>
      <c r="AW2340" s="12" t="s">
        <v>35</v>
      </c>
      <c r="AX2340" s="12" t="s">
        <v>71</v>
      </c>
      <c r="AY2340" s="226" t="s">
        <v>210</v>
      </c>
    </row>
    <row r="2341" spans="2:51" s="14" customFormat="1" ht="13.5">
      <c r="B2341" s="248"/>
      <c r="C2341" s="249"/>
      <c r="D2341" s="217" t="s">
        <v>219</v>
      </c>
      <c r="E2341" s="250" t="s">
        <v>21</v>
      </c>
      <c r="F2341" s="251" t="s">
        <v>4134</v>
      </c>
      <c r="G2341" s="249"/>
      <c r="H2341" s="252">
        <v>90.491</v>
      </c>
      <c r="I2341" s="253"/>
      <c r="J2341" s="249"/>
      <c r="K2341" s="249"/>
      <c r="L2341" s="254"/>
      <c r="M2341" s="255"/>
      <c r="N2341" s="256"/>
      <c r="O2341" s="256"/>
      <c r="P2341" s="256"/>
      <c r="Q2341" s="256"/>
      <c r="R2341" s="256"/>
      <c r="S2341" s="256"/>
      <c r="T2341" s="257"/>
      <c r="AT2341" s="258" t="s">
        <v>219</v>
      </c>
      <c r="AU2341" s="258" t="s">
        <v>80</v>
      </c>
      <c r="AV2341" s="14" t="s">
        <v>88</v>
      </c>
      <c r="AW2341" s="14" t="s">
        <v>35</v>
      </c>
      <c r="AX2341" s="14" t="s">
        <v>71</v>
      </c>
      <c r="AY2341" s="258" t="s">
        <v>210</v>
      </c>
    </row>
    <row r="2342" spans="2:51" s="12" customFormat="1" ht="13.5">
      <c r="B2342" s="215"/>
      <c r="C2342" s="216"/>
      <c r="D2342" s="217" t="s">
        <v>219</v>
      </c>
      <c r="E2342" s="218" t="s">
        <v>21</v>
      </c>
      <c r="F2342" s="219" t="s">
        <v>4135</v>
      </c>
      <c r="G2342" s="216"/>
      <c r="H2342" s="220">
        <v>101.497</v>
      </c>
      <c r="I2342" s="221"/>
      <c r="J2342" s="216"/>
      <c r="K2342" s="216"/>
      <c r="L2342" s="222"/>
      <c r="M2342" s="223"/>
      <c r="N2342" s="224"/>
      <c r="O2342" s="224"/>
      <c r="P2342" s="224"/>
      <c r="Q2342" s="224"/>
      <c r="R2342" s="224"/>
      <c r="S2342" s="224"/>
      <c r="T2342" s="225"/>
      <c r="AT2342" s="226" t="s">
        <v>219</v>
      </c>
      <c r="AU2342" s="226" t="s">
        <v>80</v>
      </c>
      <c r="AV2342" s="12" t="s">
        <v>80</v>
      </c>
      <c r="AW2342" s="12" t="s">
        <v>35</v>
      </c>
      <c r="AX2342" s="12" t="s">
        <v>71</v>
      </c>
      <c r="AY2342" s="226" t="s">
        <v>210</v>
      </c>
    </row>
    <row r="2343" spans="2:51" s="12" customFormat="1" ht="13.5">
      <c r="B2343" s="215"/>
      <c r="C2343" s="216"/>
      <c r="D2343" s="217" t="s">
        <v>219</v>
      </c>
      <c r="E2343" s="218" t="s">
        <v>21</v>
      </c>
      <c r="F2343" s="219" t="s">
        <v>4136</v>
      </c>
      <c r="G2343" s="216"/>
      <c r="H2343" s="220">
        <v>24.457</v>
      </c>
      <c r="I2343" s="221"/>
      <c r="J2343" s="216"/>
      <c r="K2343" s="216"/>
      <c r="L2343" s="222"/>
      <c r="M2343" s="223"/>
      <c r="N2343" s="224"/>
      <c r="O2343" s="224"/>
      <c r="P2343" s="224"/>
      <c r="Q2343" s="224"/>
      <c r="R2343" s="224"/>
      <c r="S2343" s="224"/>
      <c r="T2343" s="225"/>
      <c r="AT2343" s="226" t="s">
        <v>219</v>
      </c>
      <c r="AU2343" s="226" t="s">
        <v>80</v>
      </c>
      <c r="AV2343" s="12" t="s">
        <v>80</v>
      </c>
      <c r="AW2343" s="12" t="s">
        <v>35</v>
      </c>
      <c r="AX2343" s="12" t="s">
        <v>71</v>
      </c>
      <c r="AY2343" s="226" t="s">
        <v>210</v>
      </c>
    </row>
    <row r="2344" spans="2:51" s="12" customFormat="1" ht="27">
      <c r="B2344" s="215"/>
      <c r="C2344" s="216"/>
      <c r="D2344" s="217" t="s">
        <v>219</v>
      </c>
      <c r="E2344" s="218" t="s">
        <v>21</v>
      </c>
      <c r="F2344" s="219" t="s">
        <v>4137</v>
      </c>
      <c r="G2344" s="216"/>
      <c r="H2344" s="220">
        <v>19.37</v>
      </c>
      <c r="I2344" s="221"/>
      <c r="J2344" s="216"/>
      <c r="K2344" s="216"/>
      <c r="L2344" s="222"/>
      <c r="M2344" s="223"/>
      <c r="N2344" s="224"/>
      <c r="O2344" s="224"/>
      <c r="P2344" s="224"/>
      <c r="Q2344" s="224"/>
      <c r="R2344" s="224"/>
      <c r="S2344" s="224"/>
      <c r="T2344" s="225"/>
      <c r="AT2344" s="226" t="s">
        <v>219</v>
      </c>
      <c r="AU2344" s="226" t="s">
        <v>80</v>
      </c>
      <c r="AV2344" s="12" t="s">
        <v>80</v>
      </c>
      <c r="AW2344" s="12" t="s">
        <v>35</v>
      </c>
      <c r="AX2344" s="12" t="s">
        <v>71</v>
      </c>
      <c r="AY2344" s="226" t="s">
        <v>210</v>
      </c>
    </row>
    <row r="2345" spans="2:51" s="12" customFormat="1" ht="13.5">
      <c r="B2345" s="215"/>
      <c r="C2345" s="216"/>
      <c r="D2345" s="217" t="s">
        <v>219</v>
      </c>
      <c r="E2345" s="218" t="s">
        <v>21</v>
      </c>
      <c r="F2345" s="219" t="s">
        <v>825</v>
      </c>
      <c r="G2345" s="216"/>
      <c r="H2345" s="220">
        <v>15.498</v>
      </c>
      <c r="I2345" s="221"/>
      <c r="J2345" s="216"/>
      <c r="K2345" s="216"/>
      <c r="L2345" s="222"/>
      <c r="M2345" s="223"/>
      <c r="N2345" s="224"/>
      <c r="O2345" s="224"/>
      <c r="P2345" s="224"/>
      <c r="Q2345" s="224"/>
      <c r="R2345" s="224"/>
      <c r="S2345" s="224"/>
      <c r="T2345" s="225"/>
      <c r="AT2345" s="226" t="s">
        <v>219</v>
      </c>
      <c r="AU2345" s="226" t="s">
        <v>80</v>
      </c>
      <c r="AV2345" s="12" t="s">
        <v>80</v>
      </c>
      <c r="AW2345" s="12" t="s">
        <v>35</v>
      </c>
      <c r="AX2345" s="12" t="s">
        <v>71</v>
      </c>
      <c r="AY2345" s="226" t="s">
        <v>210</v>
      </c>
    </row>
    <row r="2346" spans="2:51" s="12" customFormat="1" ht="13.5">
      <c r="B2346" s="215"/>
      <c r="C2346" s="216"/>
      <c r="D2346" s="217" t="s">
        <v>219</v>
      </c>
      <c r="E2346" s="218" t="s">
        <v>21</v>
      </c>
      <c r="F2346" s="219" t="s">
        <v>4138</v>
      </c>
      <c r="G2346" s="216"/>
      <c r="H2346" s="220">
        <v>31.876</v>
      </c>
      <c r="I2346" s="221"/>
      <c r="J2346" s="216"/>
      <c r="K2346" s="216"/>
      <c r="L2346" s="222"/>
      <c r="M2346" s="223"/>
      <c r="N2346" s="224"/>
      <c r="O2346" s="224"/>
      <c r="P2346" s="224"/>
      <c r="Q2346" s="224"/>
      <c r="R2346" s="224"/>
      <c r="S2346" s="224"/>
      <c r="T2346" s="225"/>
      <c r="AT2346" s="226" t="s">
        <v>219</v>
      </c>
      <c r="AU2346" s="226" t="s">
        <v>80</v>
      </c>
      <c r="AV2346" s="12" t="s">
        <v>80</v>
      </c>
      <c r="AW2346" s="12" t="s">
        <v>35</v>
      </c>
      <c r="AX2346" s="12" t="s">
        <v>71</v>
      </c>
      <c r="AY2346" s="226" t="s">
        <v>210</v>
      </c>
    </row>
    <row r="2347" spans="2:51" s="12" customFormat="1" ht="13.5">
      <c r="B2347" s="215"/>
      <c r="C2347" s="216"/>
      <c r="D2347" s="217" t="s">
        <v>219</v>
      </c>
      <c r="E2347" s="218" t="s">
        <v>21</v>
      </c>
      <c r="F2347" s="219" t="s">
        <v>4139</v>
      </c>
      <c r="G2347" s="216"/>
      <c r="H2347" s="220">
        <v>31.876</v>
      </c>
      <c r="I2347" s="221"/>
      <c r="J2347" s="216"/>
      <c r="K2347" s="216"/>
      <c r="L2347" s="222"/>
      <c r="M2347" s="223"/>
      <c r="N2347" s="224"/>
      <c r="O2347" s="224"/>
      <c r="P2347" s="224"/>
      <c r="Q2347" s="224"/>
      <c r="R2347" s="224"/>
      <c r="S2347" s="224"/>
      <c r="T2347" s="225"/>
      <c r="AT2347" s="226" t="s">
        <v>219</v>
      </c>
      <c r="AU2347" s="226" t="s">
        <v>80</v>
      </c>
      <c r="AV2347" s="12" t="s">
        <v>80</v>
      </c>
      <c r="AW2347" s="12" t="s">
        <v>35</v>
      </c>
      <c r="AX2347" s="12" t="s">
        <v>71</v>
      </c>
      <c r="AY2347" s="226" t="s">
        <v>210</v>
      </c>
    </row>
    <row r="2348" spans="2:51" s="14" customFormat="1" ht="13.5">
      <c r="B2348" s="248"/>
      <c r="C2348" s="249"/>
      <c r="D2348" s="217" t="s">
        <v>219</v>
      </c>
      <c r="E2348" s="250" t="s">
        <v>21</v>
      </c>
      <c r="F2348" s="251" t="s">
        <v>4140</v>
      </c>
      <c r="G2348" s="249"/>
      <c r="H2348" s="252">
        <v>224.574</v>
      </c>
      <c r="I2348" s="253"/>
      <c r="J2348" s="249"/>
      <c r="K2348" s="249"/>
      <c r="L2348" s="254"/>
      <c r="M2348" s="255"/>
      <c r="N2348" s="256"/>
      <c r="O2348" s="256"/>
      <c r="P2348" s="256"/>
      <c r="Q2348" s="256"/>
      <c r="R2348" s="256"/>
      <c r="S2348" s="256"/>
      <c r="T2348" s="257"/>
      <c r="AT2348" s="258" t="s">
        <v>219</v>
      </c>
      <c r="AU2348" s="258" t="s">
        <v>80</v>
      </c>
      <c r="AV2348" s="14" t="s">
        <v>88</v>
      </c>
      <c r="AW2348" s="14" t="s">
        <v>35</v>
      </c>
      <c r="AX2348" s="14" t="s">
        <v>71</v>
      </c>
      <c r="AY2348" s="258" t="s">
        <v>210</v>
      </c>
    </row>
    <row r="2349" spans="2:51" s="12" customFormat="1" ht="13.5">
      <c r="B2349" s="215"/>
      <c r="C2349" s="216"/>
      <c r="D2349" s="217" t="s">
        <v>219</v>
      </c>
      <c r="E2349" s="218" t="s">
        <v>21</v>
      </c>
      <c r="F2349" s="219" t="s">
        <v>4114</v>
      </c>
      <c r="G2349" s="216"/>
      <c r="H2349" s="220">
        <v>19.5</v>
      </c>
      <c r="I2349" s="221"/>
      <c r="J2349" s="216"/>
      <c r="K2349" s="216"/>
      <c r="L2349" s="222"/>
      <c r="M2349" s="223"/>
      <c r="N2349" s="224"/>
      <c r="O2349" s="224"/>
      <c r="P2349" s="224"/>
      <c r="Q2349" s="224"/>
      <c r="R2349" s="224"/>
      <c r="S2349" s="224"/>
      <c r="T2349" s="225"/>
      <c r="AT2349" s="226" t="s">
        <v>219</v>
      </c>
      <c r="AU2349" s="226" t="s">
        <v>80</v>
      </c>
      <c r="AV2349" s="12" t="s">
        <v>80</v>
      </c>
      <c r="AW2349" s="12" t="s">
        <v>35</v>
      </c>
      <c r="AX2349" s="12" t="s">
        <v>71</v>
      </c>
      <c r="AY2349" s="226" t="s">
        <v>210</v>
      </c>
    </row>
    <row r="2350" spans="2:51" s="12" customFormat="1" ht="13.5">
      <c r="B2350" s="215"/>
      <c r="C2350" s="216"/>
      <c r="D2350" s="217" t="s">
        <v>219</v>
      </c>
      <c r="E2350" s="218" t="s">
        <v>21</v>
      </c>
      <c r="F2350" s="219" t="s">
        <v>847</v>
      </c>
      <c r="G2350" s="216"/>
      <c r="H2350" s="220">
        <v>9.165</v>
      </c>
      <c r="I2350" s="221"/>
      <c r="J2350" s="216"/>
      <c r="K2350" s="216"/>
      <c r="L2350" s="222"/>
      <c r="M2350" s="223"/>
      <c r="N2350" s="224"/>
      <c r="O2350" s="224"/>
      <c r="P2350" s="224"/>
      <c r="Q2350" s="224"/>
      <c r="R2350" s="224"/>
      <c r="S2350" s="224"/>
      <c r="T2350" s="225"/>
      <c r="AT2350" s="226" t="s">
        <v>219</v>
      </c>
      <c r="AU2350" s="226" t="s">
        <v>80</v>
      </c>
      <c r="AV2350" s="12" t="s">
        <v>80</v>
      </c>
      <c r="AW2350" s="12" t="s">
        <v>35</v>
      </c>
      <c r="AX2350" s="12" t="s">
        <v>71</v>
      </c>
      <c r="AY2350" s="226" t="s">
        <v>210</v>
      </c>
    </row>
    <row r="2351" spans="2:51" s="12" customFormat="1" ht="13.5">
      <c r="B2351" s="215"/>
      <c r="C2351" s="216"/>
      <c r="D2351" s="217" t="s">
        <v>219</v>
      </c>
      <c r="E2351" s="218" t="s">
        <v>21</v>
      </c>
      <c r="F2351" s="219" t="s">
        <v>848</v>
      </c>
      <c r="G2351" s="216"/>
      <c r="H2351" s="220">
        <v>1.3</v>
      </c>
      <c r="I2351" s="221"/>
      <c r="J2351" s="216"/>
      <c r="K2351" s="216"/>
      <c r="L2351" s="222"/>
      <c r="M2351" s="223"/>
      <c r="N2351" s="224"/>
      <c r="O2351" s="224"/>
      <c r="P2351" s="224"/>
      <c r="Q2351" s="224"/>
      <c r="R2351" s="224"/>
      <c r="S2351" s="224"/>
      <c r="T2351" s="225"/>
      <c r="AT2351" s="226" t="s">
        <v>219</v>
      </c>
      <c r="AU2351" s="226" t="s">
        <v>80</v>
      </c>
      <c r="AV2351" s="12" t="s">
        <v>80</v>
      </c>
      <c r="AW2351" s="12" t="s">
        <v>35</v>
      </c>
      <c r="AX2351" s="12" t="s">
        <v>71</v>
      </c>
      <c r="AY2351" s="226" t="s">
        <v>210</v>
      </c>
    </row>
    <row r="2352" spans="2:51" s="12" customFormat="1" ht="13.5">
      <c r="B2352" s="215"/>
      <c r="C2352" s="216"/>
      <c r="D2352" s="217" t="s">
        <v>219</v>
      </c>
      <c r="E2352" s="218" t="s">
        <v>21</v>
      </c>
      <c r="F2352" s="219" t="s">
        <v>849</v>
      </c>
      <c r="G2352" s="216"/>
      <c r="H2352" s="220">
        <v>36.4</v>
      </c>
      <c r="I2352" s="221"/>
      <c r="J2352" s="216"/>
      <c r="K2352" s="216"/>
      <c r="L2352" s="222"/>
      <c r="M2352" s="223"/>
      <c r="N2352" s="224"/>
      <c r="O2352" s="224"/>
      <c r="P2352" s="224"/>
      <c r="Q2352" s="224"/>
      <c r="R2352" s="224"/>
      <c r="S2352" s="224"/>
      <c r="T2352" s="225"/>
      <c r="AT2352" s="226" t="s">
        <v>219</v>
      </c>
      <c r="AU2352" s="226" t="s">
        <v>80</v>
      </c>
      <c r="AV2352" s="12" t="s">
        <v>80</v>
      </c>
      <c r="AW2352" s="12" t="s">
        <v>35</v>
      </c>
      <c r="AX2352" s="12" t="s">
        <v>71</v>
      </c>
      <c r="AY2352" s="226" t="s">
        <v>210</v>
      </c>
    </row>
    <row r="2353" spans="2:51" s="14" customFormat="1" ht="13.5">
      <c r="B2353" s="248"/>
      <c r="C2353" s="249"/>
      <c r="D2353" s="217" t="s">
        <v>219</v>
      </c>
      <c r="E2353" s="250" t="s">
        <v>21</v>
      </c>
      <c r="F2353" s="251" t="s">
        <v>850</v>
      </c>
      <c r="G2353" s="249"/>
      <c r="H2353" s="252">
        <v>66.365</v>
      </c>
      <c r="I2353" s="253"/>
      <c r="J2353" s="249"/>
      <c r="K2353" s="249"/>
      <c r="L2353" s="254"/>
      <c r="M2353" s="255"/>
      <c r="N2353" s="256"/>
      <c r="O2353" s="256"/>
      <c r="P2353" s="256"/>
      <c r="Q2353" s="256"/>
      <c r="R2353" s="256"/>
      <c r="S2353" s="256"/>
      <c r="T2353" s="257"/>
      <c r="AT2353" s="258" t="s">
        <v>219</v>
      </c>
      <c r="AU2353" s="258" t="s">
        <v>80</v>
      </c>
      <c r="AV2353" s="14" t="s">
        <v>88</v>
      </c>
      <c r="AW2353" s="14" t="s">
        <v>35</v>
      </c>
      <c r="AX2353" s="14" t="s">
        <v>71</v>
      </c>
      <c r="AY2353" s="258" t="s">
        <v>210</v>
      </c>
    </row>
    <row r="2354" spans="2:51" s="12" customFormat="1" ht="13.5">
      <c r="B2354" s="215"/>
      <c r="C2354" s="216"/>
      <c r="D2354" s="217" t="s">
        <v>219</v>
      </c>
      <c r="E2354" s="218" t="s">
        <v>21</v>
      </c>
      <c r="F2354" s="219" t="s">
        <v>4141</v>
      </c>
      <c r="G2354" s="216"/>
      <c r="H2354" s="220">
        <v>-151.261</v>
      </c>
      <c r="I2354" s="221"/>
      <c r="J2354" s="216"/>
      <c r="K2354" s="216"/>
      <c r="L2354" s="222"/>
      <c r="M2354" s="223"/>
      <c r="N2354" s="224"/>
      <c r="O2354" s="224"/>
      <c r="P2354" s="224"/>
      <c r="Q2354" s="224"/>
      <c r="R2354" s="224"/>
      <c r="S2354" s="224"/>
      <c r="T2354" s="225"/>
      <c r="AT2354" s="226" t="s">
        <v>219</v>
      </c>
      <c r="AU2354" s="226" t="s">
        <v>80</v>
      </c>
      <c r="AV2354" s="12" t="s">
        <v>80</v>
      </c>
      <c r="AW2354" s="12" t="s">
        <v>35</v>
      </c>
      <c r="AX2354" s="12" t="s">
        <v>71</v>
      </c>
      <c r="AY2354" s="226" t="s">
        <v>210</v>
      </c>
    </row>
    <row r="2355" spans="2:51" s="13" customFormat="1" ht="13.5">
      <c r="B2355" s="227"/>
      <c r="C2355" s="228"/>
      <c r="D2355" s="217" t="s">
        <v>219</v>
      </c>
      <c r="E2355" s="229" t="s">
        <v>21</v>
      </c>
      <c r="F2355" s="230" t="s">
        <v>240</v>
      </c>
      <c r="G2355" s="228"/>
      <c r="H2355" s="231">
        <v>1767.524</v>
      </c>
      <c r="I2355" s="232"/>
      <c r="J2355" s="228"/>
      <c r="K2355" s="228"/>
      <c r="L2355" s="233"/>
      <c r="M2355" s="234"/>
      <c r="N2355" s="235"/>
      <c r="O2355" s="235"/>
      <c r="P2355" s="235"/>
      <c r="Q2355" s="235"/>
      <c r="R2355" s="235"/>
      <c r="S2355" s="235"/>
      <c r="T2355" s="236"/>
      <c r="AT2355" s="237" t="s">
        <v>219</v>
      </c>
      <c r="AU2355" s="237" t="s">
        <v>80</v>
      </c>
      <c r="AV2355" s="13" t="s">
        <v>217</v>
      </c>
      <c r="AW2355" s="13" t="s">
        <v>35</v>
      </c>
      <c r="AX2355" s="13" t="s">
        <v>78</v>
      </c>
      <c r="AY2355" s="237" t="s">
        <v>210</v>
      </c>
    </row>
    <row r="2356" spans="2:65" s="1" customFormat="1" ht="25.5" customHeight="1">
      <c r="B2356" s="41"/>
      <c r="C2356" s="203" t="s">
        <v>4142</v>
      </c>
      <c r="D2356" s="203" t="s">
        <v>212</v>
      </c>
      <c r="E2356" s="204" t="s">
        <v>4143</v>
      </c>
      <c r="F2356" s="205" t="s">
        <v>4144</v>
      </c>
      <c r="G2356" s="206" t="s">
        <v>226</v>
      </c>
      <c r="H2356" s="207">
        <v>151.261</v>
      </c>
      <c r="I2356" s="208"/>
      <c r="J2356" s="209">
        <f>ROUND(I2356*H2356,2)</f>
        <v>0</v>
      </c>
      <c r="K2356" s="205" t="s">
        <v>216</v>
      </c>
      <c r="L2356" s="61"/>
      <c r="M2356" s="210" t="s">
        <v>21</v>
      </c>
      <c r="N2356" s="211" t="s">
        <v>42</v>
      </c>
      <c r="O2356" s="42"/>
      <c r="P2356" s="212">
        <f>O2356*H2356</f>
        <v>0</v>
      </c>
      <c r="Q2356" s="212">
        <v>0.00021</v>
      </c>
      <c r="R2356" s="212">
        <f>Q2356*H2356</f>
        <v>0.03176481</v>
      </c>
      <c r="S2356" s="212">
        <v>0</v>
      </c>
      <c r="T2356" s="213">
        <f>S2356*H2356</f>
        <v>0</v>
      </c>
      <c r="AR2356" s="25" t="s">
        <v>291</v>
      </c>
      <c r="AT2356" s="25" t="s">
        <v>212</v>
      </c>
      <c r="AU2356" s="25" t="s">
        <v>80</v>
      </c>
      <c r="AY2356" s="25" t="s">
        <v>210</v>
      </c>
      <c r="BE2356" s="214">
        <f>IF(N2356="základní",J2356,0)</f>
        <v>0</v>
      </c>
      <c r="BF2356" s="214">
        <f>IF(N2356="snížená",J2356,0)</f>
        <v>0</v>
      </c>
      <c r="BG2356" s="214">
        <f>IF(N2356="zákl. přenesená",J2356,0)</f>
        <v>0</v>
      </c>
      <c r="BH2356" s="214">
        <f>IF(N2356="sníž. přenesená",J2356,0)</f>
        <v>0</v>
      </c>
      <c r="BI2356" s="214">
        <f>IF(N2356="nulová",J2356,0)</f>
        <v>0</v>
      </c>
      <c r="BJ2356" s="25" t="s">
        <v>78</v>
      </c>
      <c r="BK2356" s="214">
        <f>ROUND(I2356*H2356,2)</f>
        <v>0</v>
      </c>
      <c r="BL2356" s="25" t="s">
        <v>291</v>
      </c>
      <c r="BM2356" s="25" t="s">
        <v>4145</v>
      </c>
    </row>
    <row r="2357" spans="2:65" s="1" customFormat="1" ht="25.5" customHeight="1">
      <c r="B2357" s="41"/>
      <c r="C2357" s="203" t="s">
        <v>4146</v>
      </c>
      <c r="D2357" s="203" t="s">
        <v>212</v>
      </c>
      <c r="E2357" s="204" t="s">
        <v>4147</v>
      </c>
      <c r="F2357" s="205" t="s">
        <v>4148</v>
      </c>
      <c r="G2357" s="206" t="s">
        <v>226</v>
      </c>
      <c r="H2357" s="207">
        <v>2031.805</v>
      </c>
      <c r="I2357" s="208"/>
      <c r="J2357" s="209">
        <f>ROUND(I2357*H2357,2)</f>
        <v>0</v>
      </c>
      <c r="K2357" s="205" t="s">
        <v>216</v>
      </c>
      <c r="L2357" s="61"/>
      <c r="M2357" s="210" t="s">
        <v>21</v>
      </c>
      <c r="N2357" s="211" t="s">
        <v>42</v>
      </c>
      <c r="O2357" s="42"/>
      <c r="P2357" s="212">
        <f>O2357*H2357</f>
        <v>0</v>
      </c>
      <c r="Q2357" s="212">
        <v>0.00032</v>
      </c>
      <c r="R2357" s="212">
        <f>Q2357*H2357</f>
        <v>0.6501776</v>
      </c>
      <c r="S2357" s="212">
        <v>0</v>
      </c>
      <c r="T2357" s="213">
        <f>S2357*H2357</f>
        <v>0</v>
      </c>
      <c r="AR2357" s="25" t="s">
        <v>291</v>
      </c>
      <c r="AT2357" s="25" t="s">
        <v>212</v>
      </c>
      <c r="AU2357" s="25" t="s">
        <v>80</v>
      </c>
      <c r="AY2357" s="25" t="s">
        <v>210</v>
      </c>
      <c r="BE2357" s="214">
        <f>IF(N2357="základní",J2357,0)</f>
        <v>0</v>
      </c>
      <c r="BF2357" s="214">
        <f>IF(N2357="snížená",J2357,0)</f>
        <v>0</v>
      </c>
      <c r="BG2357" s="214">
        <f>IF(N2357="zákl. přenesená",J2357,0)</f>
        <v>0</v>
      </c>
      <c r="BH2357" s="214">
        <f>IF(N2357="sníž. přenesená",J2357,0)</f>
        <v>0</v>
      </c>
      <c r="BI2357" s="214">
        <f>IF(N2357="nulová",J2357,0)</f>
        <v>0</v>
      </c>
      <c r="BJ2357" s="25" t="s">
        <v>78</v>
      </c>
      <c r="BK2357" s="214">
        <f>ROUND(I2357*H2357,2)</f>
        <v>0</v>
      </c>
      <c r="BL2357" s="25" t="s">
        <v>291</v>
      </c>
      <c r="BM2357" s="25" t="s">
        <v>4149</v>
      </c>
    </row>
    <row r="2358" spans="2:51" s="12" customFormat="1" ht="27">
      <c r="B2358" s="215"/>
      <c r="C2358" s="216"/>
      <c r="D2358" s="217" t="s">
        <v>219</v>
      </c>
      <c r="E2358" s="218" t="s">
        <v>21</v>
      </c>
      <c r="F2358" s="219" t="s">
        <v>4150</v>
      </c>
      <c r="G2358" s="216"/>
      <c r="H2358" s="220">
        <v>108.551</v>
      </c>
      <c r="I2358" s="221"/>
      <c r="J2358" s="216"/>
      <c r="K2358" s="216"/>
      <c r="L2358" s="222"/>
      <c r="M2358" s="223"/>
      <c r="N2358" s="224"/>
      <c r="O2358" s="224"/>
      <c r="P2358" s="224"/>
      <c r="Q2358" s="224"/>
      <c r="R2358" s="224"/>
      <c r="S2358" s="224"/>
      <c r="T2358" s="225"/>
      <c r="AT2358" s="226" t="s">
        <v>219</v>
      </c>
      <c r="AU2358" s="226" t="s">
        <v>80</v>
      </c>
      <c r="AV2358" s="12" t="s">
        <v>80</v>
      </c>
      <c r="AW2358" s="12" t="s">
        <v>35</v>
      </c>
      <c r="AX2358" s="12" t="s">
        <v>71</v>
      </c>
      <c r="AY2358" s="226" t="s">
        <v>210</v>
      </c>
    </row>
    <row r="2359" spans="2:51" s="12" customFormat="1" ht="13.5">
      <c r="B2359" s="215"/>
      <c r="C2359" s="216"/>
      <c r="D2359" s="217" t="s">
        <v>219</v>
      </c>
      <c r="E2359" s="218" t="s">
        <v>21</v>
      </c>
      <c r="F2359" s="219" t="s">
        <v>2742</v>
      </c>
      <c r="G2359" s="216"/>
      <c r="H2359" s="220">
        <v>14.16</v>
      </c>
      <c r="I2359" s="221"/>
      <c r="J2359" s="216"/>
      <c r="K2359" s="216"/>
      <c r="L2359" s="222"/>
      <c r="M2359" s="223"/>
      <c r="N2359" s="224"/>
      <c r="O2359" s="224"/>
      <c r="P2359" s="224"/>
      <c r="Q2359" s="224"/>
      <c r="R2359" s="224"/>
      <c r="S2359" s="224"/>
      <c r="T2359" s="225"/>
      <c r="AT2359" s="226" t="s">
        <v>219</v>
      </c>
      <c r="AU2359" s="226" t="s">
        <v>80</v>
      </c>
      <c r="AV2359" s="12" t="s">
        <v>80</v>
      </c>
      <c r="AW2359" s="12" t="s">
        <v>35</v>
      </c>
      <c r="AX2359" s="12" t="s">
        <v>71</v>
      </c>
      <c r="AY2359" s="226" t="s">
        <v>210</v>
      </c>
    </row>
    <row r="2360" spans="2:51" s="12" customFormat="1" ht="13.5">
      <c r="B2360" s="215"/>
      <c r="C2360" s="216"/>
      <c r="D2360" s="217" t="s">
        <v>219</v>
      </c>
      <c r="E2360" s="218" t="s">
        <v>21</v>
      </c>
      <c r="F2360" s="219" t="s">
        <v>2815</v>
      </c>
      <c r="G2360" s="216"/>
      <c r="H2360" s="220">
        <v>110.65</v>
      </c>
      <c r="I2360" s="221"/>
      <c r="J2360" s="216"/>
      <c r="K2360" s="216"/>
      <c r="L2360" s="222"/>
      <c r="M2360" s="223"/>
      <c r="N2360" s="224"/>
      <c r="O2360" s="224"/>
      <c r="P2360" s="224"/>
      <c r="Q2360" s="224"/>
      <c r="R2360" s="224"/>
      <c r="S2360" s="224"/>
      <c r="T2360" s="225"/>
      <c r="AT2360" s="226" t="s">
        <v>219</v>
      </c>
      <c r="AU2360" s="226" t="s">
        <v>80</v>
      </c>
      <c r="AV2360" s="12" t="s">
        <v>80</v>
      </c>
      <c r="AW2360" s="12" t="s">
        <v>35</v>
      </c>
      <c r="AX2360" s="12" t="s">
        <v>71</v>
      </c>
      <c r="AY2360" s="226" t="s">
        <v>210</v>
      </c>
    </row>
    <row r="2361" spans="2:51" s="12" customFormat="1" ht="13.5">
      <c r="B2361" s="215"/>
      <c r="C2361" s="216"/>
      <c r="D2361" s="217" t="s">
        <v>219</v>
      </c>
      <c r="E2361" s="218" t="s">
        <v>21</v>
      </c>
      <c r="F2361" s="219" t="s">
        <v>2816</v>
      </c>
      <c r="G2361" s="216"/>
      <c r="H2361" s="220">
        <v>30.92</v>
      </c>
      <c r="I2361" s="221"/>
      <c r="J2361" s="216"/>
      <c r="K2361" s="216"/>
      <c r="L2361" s="222"/>
      <c r="M2361" s="223"/>
      <c r="N2361" s="224"/>
      <c r="O2361" s="224"/>
      <c r="P2361" s="224"/>
      <c r="Q2361" s="224"/>
      <c r="R2361" s="224"/>
      <c r="S2361" s="224"/>
      <c r="T2361" s="225"/>
      <c r="AT2361" s="226" t="s">
        <v>219</v>
      </c>
      <c r="AU2361" s="226" t="s">
        <v>80</v>
      </c>
      <c r="AV2361" s="12" t="s">
        <v>80</v>
      </c>
      <c r="AW2361" s="12" t="s">
        <v>35</v>
      </c>
      <c r="AX2361" s="12" t="s">
        <v>71</v>
      </c>
      <c r="AY2361" s="226" t="s">
        <v>210</v>
      </c>
    </row>
    <row r="2362" spans="2:51" s="14" customFormat="1" ht="13.5">
      <c r="B2362" s="248"/>
      <c r="C2362" s="249"/>
      <c r="D2362" s="217" t="s">
        <v>219</v>
      </c>
      <c r="E2362" s="250" t="s">
        <v>21</v>
      </c>
      <c r="F2362" s="251" t="s">
        <v>4151</v>
      </c>
      <c r="G2362" s="249"/>
      <c r="H2362" s="252">
        <v>264.281</v>
      </c>
      <c r="I2362" s="253"/>
      <c r="J2362" s="249"/>
      <c r="K2362" s="249"/>
      <c r="L2362" s="254"/>
      <c r="M2362" s="255"/>
      <c r="N2362" s="256"/>
      <c r="O2362" s="256"/>
      <c r="P2362" s="256"/>
      <c r="Q2362" s="256"/>
      <c r="R2362" s="256"/>
      <c r="S2362" s="256"/>
      <c r="T2362" s="257"/>
      <c r="AT2362" s="258" t="s">
        <v>219</v>
      </c>
      <c r="AU2362" s="258" t="s">
        <v>80</v>
      </c>
      <c r="AV2362" s="14" t="s">
        <v>88</v>
      </c>
      <c r="AW2362" s="14" t="s">
        <v>35</v>
      </c>
      <c r="AX2362" s="14" t="s">
        <v>71</v>
      </c>
      <c r="AY2362" s="258" t="s">
        <v>210</v>
      </c>
    </row>
    <row r="2363" spans="2:51" s="12" customFormat="1" ht="13.5">
      <c r="B2363" s="215"/>
      <c r="C2363" s="216"/>
      <c r="D2363" s="217" t="s">
        <v>219</v>
      </c>
      <c r="E2363" s="218" t="s">
        <v>21</v>
      </c>
      <c r="F2363" s="219" t="s">
        <v>4152</v>
      </c>
      <c r="G2363" s="216"/>
      <c r="H2363" s="220">
        <v>1767.524</v>
      </c>
      <c r="I2363" s="221"/>
      <c r="J2363" s="216"/>
      <c r="K2363" s="216"/>
      <c r="L2363" s="222"/>
      <c r="M2363" s="223"/>
      <c r="N2363" s="224"/>
      <c r="O2363" s="224"/>
      <c r="P2363" s="224"/>
      <c r="Q2363" s="224"/>
      <c r="R2363" s="224"/>
      <c r="S2363" s="224"/>
      <c r="T2363" s="225"/>
      <c r="AT2363" s="226" t="s">
        <v>219</v>
      </c>
      <c r="AU2363" s="226" t="s">
        <v>80</v>
      </c>
      <c r="AV2363" s="12" t="s">
        <v>80</v>
      </c>
      <c r="AW2363" s="12" t="s">
        <v>35</v>
      </c>
      <c r="AX2363" s="12" t="s">
        <v>71</v>
      </c>
      <c r="AY2363" s="226" t="s">
        <v>210</v>
      </c>
    </row>
    <row r="2364" spans="2:51" s="13" customFormat="1" ht="13.5">
      <c r="B2364" s="227"/>
      <c r="C2364" s="228"/>
      <c r="D2364" s="217" t="s">
        <v>219</v>
      </c>
      <c r="E2364" s="229" t="s">
        <v>21</v>
      </c>
      <c r="F2364" s="230" t="s">
        <v>240</v>
      </c>
      <c r="G2364" s="228"/>
      <c r="H2364" s="231">
        <v>2031.805</v>
      </c>
      <c r="I2364" s="232"/>
      <c r="J2364" s="228"/>
      <c r="K2364" s="228"/>
      <c r="L2364" s="233"/>
      <c r="M2364" s="234"/>
      <c r="N2364" s="235"/>
      <c r="O2364" s="235"/>
      <c r="P2364" s="235"/>
      <c r="Q2364" s="235"/>
      <c r="R2364" s="235"/>
      <c r="S2364" s="235"/>
      <c r="T2364" s="236"/>
      <c r="AT2364" s="237" t="s">
        <v>219</v>
      </c>
      <c r="AU2364" s="237" t="s">
        <v>80</v>
      </c>
      <c r="AV2364" s="13" t="s">
        <v>217</v>
      </c>
      <c r="AW2364" s="13" t="s">
        <v>35</v>
      </c>
      <c r="AX2364" s="13" t="s">
        <v>78</v>
      </c>
      <c r="AY2364" s="237" t="s">
        <v>210</v>
      </c>
    </row>
    <row r="2365" spans="2:65" s="1" customFormat="1" ht="16.5" customHeight="1">
      <c r="B2365" s="41"/>
      <c r="C2365" s="203" t="s">
        <v>4153</v>
      </c>
      <c r="D2365" s="203" t="s">
        <v>212</v>
      </c>
      <c r="E2365" s="204" t="s">
        <v>4154</v>
      </c>
      <c r="F2365" s="205" t="s">
        <v>4155</v>
      </c>
      <c r="G2365" s="206" t="s">
        <v>226</v>
      </c>
      <c r="H2365" s="207">
        <v>151.261</v>
      </c>
      <c r="I2365" s="208"/>
      <c r="J2365" s="209">
        <f>ROUND(I2365*H2365,2)</f>
        <v>0</v>
      </c>
      <c r="K2365" s="205" t="s">
        <v>216</v>
      </c>
      <c r="L2365" s="61"/>
      <c r="M2365" s="210" t="s">
        <v>21</v>
      </c>
      <c r="N2365" s="211" t="s">
        <v>42</v>
      </c>
      <c r="O2365" s="42"/>
      <c r="P2365" s="212">
        <f>O2365*H2365</f>
        <v>0</v>
      </c>
      <c r="Q2365" s="212">
        <v>0.00033</v>
      </c>
      <c r="R2365" s="212">
        <f>Q2365*H2365</f>
        <v>0.049916129999999996</v>
      </c>
      <c r="S2365" s="212">
        <v>0</v>
      </c>
      <c r="T2365" s="213">
        <f>S2365*H2365</f>
        <v>0</v>
      </c>
      <c r="AR2365" s="25" t="s">
        <v>291</v>
      </c>
      <c r="AT2365" s="25" t="s">
        <v>212</v>
      </c>
      <c r="AU2365" s="25" t="s">
        <v>80</v>
      </c>
      <c r="AY2365" s="25" t="s">
        <v>210</v>
      </c>
      <c r="BE2365" s="214">
        <f>IF(N2365="základní",J2365,0)</f>
        <v>0</v>
      </c>
      <c r="BF2365" s="214">
        <f>IF(N2365="snížená",J2365,0)</f>
        <v>0</v>
      </c>
      <c r="BG2365" s="214">
        <f>IF(N2365="zákl. přenesená",J2365,0)</f>
        <v>0</v>
      </c>
      <c r="BH2365" s="214">
        <f>IF(N2365="sníž. přenesená",J2365,0)</f>
        <v>0</v>
      </c>
      <c r="BI2365" s="214">
        <f>IF(N2365="nulová",J2365,0)</f>
        <v>0</v>
      </c>
      <c r="BJ2365" s="25" t="s">
        <v>78</v>
      </c>
      <c r="BK2365" s="214">
        <f>ROUND(I2365*H2365,2)</f>
        <v>0</v>
      </c>
      <c r="BL2365" s="25" t="s">
        <v>291</v>
      </c>
      <c r="BM2365" s="25" t="s">
        <v>4156</v>
      </c>
    </row>
    <row r="2366" spans="2:51" s="12" customFormat="1" ht="27">
      <c r="B2366" s="215"/>
      <c r="C2366" s="216"/>
      <c r="D2366" s="217" t="s">
        <v>219</v>
      </c>
      <c r="E2366" s="218" t="s">
        <v>21</v>
      </c>
      <c r="F2366" s="219" t="s">
        <v>898</v>
      </c>
      <c r="G2366" s="216"/>
      <c r="H2366" s="220">
        <v>102.407</v>
      </c>
      <c r="I2366" s="221"/>
      <c r="J2366" s="216"/>
      <c r="K2366" s="216"/>
      <c r="L2366" s="222"/>
      <c r="M2366" s="223"/>
      <c r="N2366" s="224"/>
      <c r="O2366" s="224"/>
      <c r="P2366" s="224"/>
      <c r="Q2366" s="224"/>
      <c r="R2366" s="224"/>
      <c r="S2366" s="224"/>
      <c r="T2366" s="225"/>
      <c r="AT2366" s="226" t="s">
        <v>219</v>
      </c>
      <c r="AU2366" s="226" t="s">
        <v>80</v>
      </c>
      <c r="AV2366" s="12" t="s">
        <v>80</v>
      </c>
      <c r="AW2366" s="12" t="s">
        <v>35</v>
      </c>
      <c r="AX2366" s="12" t="s">
        <v>71</v>
      </c>
      <c r="AY2366" s="226" t="s">
        <v>210</v>
      </c>
    </row>
    <row r="2367" spans="2:51" s="12" customFormat="1" ht="13.5">
      <c r="B2367" s="215"/>
      <c r="C2367" s="216"/>
      <c r="D2367" s="217" t="s">
        <v>219</v>
      </c>
      <c r="E2367" s="218" t="s">
        <v>21</v>
      </c>
      <c r="F2367" s="219" t="s">
        <v>899</v>
      </c>
      <c r="G2367" s="216"/>
      <c r="H2367" s="220">
        <v>2.604</v>
      </c>
      <c r="I2367" s="221"/>
      <c r="J2367" s="216"/>
      <c r="K2367" s="216"/>
      <c r="L2367" s="222"/>
      <c r="M2367" s="223"/>
      <c r="N2367" s="224"/>
      <c r="O2367" s="224"/>
      <c r="P2367" s="224"/>
      <c r="Q2367" s="224"/>
      <c r="R2367" s="224"/>
      <c r="S2367" s="224"/>
      <c r="T2367" s="225"/>
      <c r="AT2367" s="226" t="s">
        <v>219</v>
      </c>
      <c r="AU2367" s="226" t="s">
        <v>80</v>
      </c>
      <c r="AV2367" s="12" t="s">
        <v>80</v>
      </c>
      <c r="AW2367" s="12" t="s">
        <v>35</v>
      </c>
      <c r="AX2367" s="12" t="s">
        <v>71</v>
      </c>
      <c r="AY2367" s="226" t="s">
        <v>210</v>
      </c>
    </row>
    <row r="2368" spans="2:51" s="14" customFormat="1" ht="13.5">
      <c r="B2368" s="248"/>
      <c r="C2368" s="249"/>
      <c r="D2368" s="217" t="s">
        <v>219</v>
      </c>
      <c r="E2368" s="250" t="s">
        <v>21</v>
      </c>
      <c r="F2368" s="251" t="s">
        <v>900</v>
      </c>
      <c r="G2368" s="249"/>
      <c r="H2368" s="252">
        <v>105.011</v>
      </c>
      <c r="I2368" s="253"/>
      <c r="J2368" s="249"/>
      <c r="K2368" s="249"/>
      <c r="L2368" s="254"/>
      <c r="M2368" s="255"/>
      <c r="N2368" s="256"/>
      <c r="O2368" s="256"/>
      <c r="P2368" s="256"/>
      <c r="Q2368" s="256"/>
      <c r="R2368" s="256"/>
      <c r="S2368" s="256"/>
      <c r="T2368" s="257"/>
      <c r="AT2368" s="258" t="s">
        <v>219</v>
      </c>
      <c r="AU2368" s="258" t="s">
        <v>80</v>
      </c>
      <c r="AV2368" s="14" t="s">
        <v>88</v>
      </c>
      <c r="AW2368" s="14" t="s">
        <v>35</v>
      </c>
      <c r="AX2368" s="14" t="s">
        <v>71</v>
      </c>
      <c r="AY2368" s="258" t="s">
        <v>210</v>
      </c>
    </row>
    <row r="2369" spans="2:51" s="12" customFormat="1" ht="27">
      <c r="B2369" s="215"/>
      <c r="C2369" s="216"/>
      <c r="D2369" s="217" t="s">
        <v>219</v>
      </c>
      <c r="E2369" s="218" t="s">
        <v>21</v>
      </c>
      <c r="F2369" s="219" t="s">
        <v>4157</v>
      </c>
      <c r="G2369" s="216"/>
      <c r="H2369" s="220">
        <v>46.25</v>
      </c>
      <c r="I2369" s="221"/>
      <c r="J2369" s="216"/>
      <c r="K2369" s="216"/>
      <c r="L2369" s="222"/>
      <c r="M2369" s="223"/>
      <c r="N2369" s="224"/>
      <c r="O2369" s="224"/>
      <c r="P2369" s="224"/>
      <c r="Q2369" s="224"/>
      <c r="R2369" s="224"/>
      <c r="S2369" s="224"/>
      <c r="T2369" s="225"/>
      <c r="AT2369" s="226" t="s">
        <v>219</v>
      </c>
      <c r="AU2369" s="226" t="s">
        <v>80</v>
      </c>
      <c r="AV2369" s="12" t="s">
        <v>80</v>
      </c>
      <c r="AW2369" s="12" t="s">
        <v>35</v>
      </c>
      <c r="AX2369" s="12" t="s">
        <v>71</v>
      </c>
      <c r="AY2369" s="226" t="s">
        <v>210</v>
      </c>
    </row>
    <row r="2370" spans="2:51" s="13" customFormat="1" ht="13.5">
      <c r="B2370" s="227"/>
      <c r="C2370" s="228"/>
      <c r="D2370" s="217" t="s">
        <v>219</v>
      </c>
      <c r="E2370" s="229" t="s">
        <v>21</v>
      </c>
      <c r="F2370" s="230" t="s">
        <v>828</v>
      </c>
      <c r="G2370" s="228"/>
      <c r="H2370" s="231">
        <v>151.261</v>
      </c>
      <c r="I2370" s="232"/>
      <c r="J2370" s="228"/>
      <c r="K2370" s="228"/>
      <c r="L2370" s="233"/>
      <c r="M2370" s="234"/>
      <c r="N2370" s="235"/>
      <c r="O2370" s="235"/>
      <c r="P2370" s="235"/>
      <c r="Q2370" s="235"/>
      <c r="R2370" s="235"/>
      <c r="S2370" s="235"/>
      <c r="T2370" s="236"/>
      <c r="AT2370" s="237" t="s">
        <v>219</v>
      </c>
      <c r="AU2370" s="237" t="s">
        <v>80</v>
      </c>
      <c r="AV2370" s="13" t="s">
        <v>217</v>
      </c>
      <c r="AW2370" s="13" t="s">
        <v>35</v>
      </c>
      <c r="AX2370" s="13" t="s">
        <v>78</v>
      </c>
      <c r="AY2370" s="237" t="s">
        <v>210</v>
      </c>
    </row>
    <row r="2371" spans="2:63" s="11" customFormat="1" ht="29.85" customHeight="1">
      <c r="B2371" s="187"/>
      <c r="C2371" s="188"/>
      <c r="D2371" s="189" t="s">
        <v>70</v>
      </c>
      <c r="E2371" s="201" t="s">
        <v>4158</v>
      </c>
      <c r="F2371" s="201" t="s">
        <v>4159</v>
      </c>
      <c r="G2371" s="188"/>
      <c r="H2371" s="188"/>
      <c r="I2371" s="191"/>
      <c r="J2371" s="202">
        <f>BK2371</f>
        <v>0</v>
      </c>
      <c r="K2371" s="188"/>
      <c r="L2371" s="193"/>
      <c r="M2371" s="194"/>
      <c r="N2371" s="195"/>
      <c r="O2371" s="195"/>
      <c r="P2371" s="196">
        <f>SUM(P2372:P2381)</f>
        <v>0</v>
      </c>
      <c r="Q2371" s="195"/>
      <c r="R2371" s="196">
        <f>SUM(R2372:R2381)</f>
        <v>0.1358943</v>
      </c>
      <c r="S2371" s="195"/>
      <c r="T2371" s="197">
        <f>SUM(T2372:T2381)</f>
        <v>0</v>
      </c>
      <c r="AR2371" s="198" t="s">
        <v>80</v>
      </c>
      <c r="AT2371" s="199" t="s">
        <v>70</v>
      </c>
      <c r="AU2371" s="199" t="s">
        <v>78</v>
      </c>
      <c r="AY2371" s="198" t="s">
        <v>210</v>
      </c>
      <c r="BK2371" s="200">
        <f>SUM(BK2372:BK2381)</f>
        <v>0</v>
      </c>
    </row>
    <row r="2372" spans="2:65" s="1" customFormat="1" ht="16.5" customHeight="1">
      <c r="B2372" s="41"/>
      <c r="C2372" s="203" t="s">
        <v>4160</v>
      </c>
      <c r="D2372" s="203" t="s">
        <v>212</v>
      </c>
      <c r="E2372" s="204" t="s">
        <v>4161</v>
      </c>
      <c r="F2372" s="205" t="s">
        <v>4162</v>
      </c>
      <c r="G2372" s="206" t="s">
        <v>226</v>
      </c>
      <c r="H2372" s="207">
        <v>60.192</v>
      </c>
      <c r="I2372" s="208"/>
      <c r="J2372" s="209">
        <f>ROUND(I2372*H2372,2)</f>
        <v>0</v>
      </c>
      <c r="K2372" s="205" t="s">
        <v>216</v>
      </c>
      <c r="L2372" s="61"/>
      <c r="M2372" s="210" t="s">
        <v>21</v>
      </c>
      <c r="N2372" s="211" t="s">
        <v>42</v>
      </c>
      <c r="O2372" s="42"/>
      <c r="P2372" s="212">
        <f>O2372*H2372</f>
        <v>0</v>
      </c>
      <c r="Q2372" s="212">
        <v>0</v>
      </c>
      <c r="R2372" s="212">
        <f>Q2372*H2372</f>
        <v>0</v>
      </c>
      <c r="S2372" s="212">
        <v>0</v>
      </c>
      <c r="T2372" s="213">
        <f>S2372*H2372</f>
        <v>0</v>
      </c>
      <c r="AR2372" s="25" t="s">
        <v>291</v>
      </c>
      <c r="AT2372" s="25" t="s">
        <v>212</v>
      </c>
      <c r="AU2372" s="25" t="s">
        <v>80</v>
      </c>
      <c r="AY2372" s="25" t="s">
        <v>210</v>
      </c>
      <c r="BE2372" s="214">
        <f>IF(N2372="základní",J2372,0)</f>
        <v>0</v>
      </c>
      <c r="BF2372" s="214">
        <f>IF(N2372="snížená",J2372,0)</f>
        <v>0</v>
      </c>
      <c r="BG2372" s="214">
        <f>IF(N2372="zákl. přenesená",J2372,0)</f>
        <v>0</v>
      </c>
      <c r="BH2372" s="214">
        <f>IF(N2372="sníž. přenesená",J2372,0)</f>
        <v>0</v>
      </c>
      <c r="BI2372" s="214">
        <f>IF(N2372="nulová",J2372,0)</f>
        <v>0</v>
      </c>
      <c r="BJ2372" s="25" t="s">
        <v>78</v>
      </c>
      <c r="BK2372" s="214">
        <f>ROUND(I2372*H2372,2)</f>
        <v>0</v>
      </c>
      <c r="BL2372" s="25" t="s">
        <v>291</v>
      </c>
      <c r="BM2372" s="25" t="s">
        <v>4163</v>
      </c>
    </row>
    <row r="2373" spans="2:51" s="12" customFormat="1" ht="27">
      <c r="B2373" s="215"/>
      <c r="C2373" s="216"/>
      <c r="D2373" s="217" t="s">
        <v>219</v>
      </c>
      <c r="E2373" s="218" t="s">
        <v>21</v>
      </c>
      <c r="F2373" s="219" t="s">
        <v>3074</v>
      </c>
      <c r="G2373" s="216"/>
      <c r="H2373" s="220">
        <v>50.432</v>
      </c>
      <c r="I2373" s="221"/>
      <c r="J2373" s="216"/>
      <c r="K2373" s="216"/>
      <c r="L2373" s="222"/>
      <c r="M2373" s="223"/>
      <c r="N2373" s="224"/>
      <c r="O2373" s="224"/>
      <c r="P2373" s="224"/>
      <c r="Q2373" s="224"/>
      <c r="R2373" s="224"/>
      <c r="S2373" s="224"/>
      <c r="T2373" s="225"/>
      <c r="AT2373" s="226" t="s">
        <v>219</v>
      </c>
      <c r="AU2373" s="226" t="s">
        <v>80</v>
      </c>
      <c r="AV2373" s="12" t="s">
        <v>80</v>
      </c>
      <c r="AW2373" s="12" t="s">
        <v>35</v>
      </c>
      <c r="AX2373" s="12" t="s">
        <v>71</v>
      </c>
      <c r="AY2373" s="226" t="s">
        <v>210</v>
      </c>
    </row>
    <row r="2374" spans="2:51" s="12" customFormat="1" ht="13.5">
      <c r="B2374" s="215"/>
      <c r="C2374" s="216"/>
      <c r="D2374" s="217" t="s">
        <v>219</v>
      </c>
      <c r="E2374" s="218" t="s">
        <v>21</v>
      </c>
      <c r="F2374" s="219" t="s">
        <v>4164</v>
      </c>
      <c r="G2374" s="216"/>
      <c r="H2374" s="220">
        <v>9.76</v>
      </c>
      <c r="I2374" s="221"/>
      <c r="J2374" s="216"/>
      <c r="K2374" s="216"/>
      <c r="L2374" s="222"/>
      <c r="M2374" s="223"/>
      <c r="N2374" s="224"/>
      <c r="O2374" s="224"/>
      <c r="P2374" s="224"/>
      <c r="Q2374" s="224"/>
      <c r="R2374" s="224"/>
      <c r="S2374" s="224"/>
      <c r="T2374" s="225"/>
      <c r="AT2374" s="226" t="s">
        <v>219</v>
      </c>
      <c r="AU2374" s="226" t="s">
        <v>80</v>
      </c>
      <c r="AV2374" s="12" t="s">
        <v>80</v>
      </c>
      <c r="AW2374" s="12" t="s">
        <v>35</v>
      </c>
      <c r="AX2374" s="12" t="s">
        <v>71</v>
      </c>
      <c r="AY2374" s="226" t="s">
        <v>210</v>
      </c>
    </row>
    <row r="2375" spans="2:51" s="13" customFormat="1" ht="13.5">
      <c r="B2375" s="227"/>
      <c r="C2375" s="228"/>
      <c r="D2375" s="217" t="s">
        <v>219</v>
      </c>
      <c r="E2375" s="229" t="s">
        <v>21</v>
      </c>
      <c r="F2375" s="230" t="s">
        <v>240</v>
      </c>
      <c r="G2375" s="228"/>
      <c r="H2375" s="231">
        <v>60.192</v>
      </c>
      <c r="I2375" s="232"/>
      <c r="J2375" s="228"/>
      <c r="K2375" s="228"/>
      <c r="L2375" s="233"/>
      <c r="M2375" s="234"/>
      <c r="N2375" s="235"/>
      <c r="O2375" s="235"/>
      <c r="P2375" s="235"/>
      <c r="Q2375" s="235"/>
      <c r="R2375" s="235"/>
      <c r="S2375" s="235"/>
      <c r="T2375" s="236"/>
      <c r="AT2375" s="237" t="s">
        <v>219</v>
      </c>
      <c r="AU2375" s="237" t="s">
        <v>80</v>
      </c>
      <c r="AV2375" s="13" t="s">
        <v>217</v>
      </c>
      <c r="AW2375" s="13" t="s">
        <v>35</v>
      </c>
      <c r="AX2375" s="13" t="s">
        <v>78</v>
      </c>
      <c r="AY2375" s="237" t="s">
        <v>210</v>
      </c>
    </row>
    <row r="2376" spans="2:65" s="1" customFormat="1" ht="16.5" customHeight="1">
      <c r="B2376" s="41"/>
      <c r="C2376" s="238" t="s">
        <v>4165</v>
      </c>
      <c r="D2376" s="238" t="s">
        <v>302</v>
      </c>
      <c r="E2376" s="239" t="s">
        <v>4166</v>
      </c>
      <c r="F2376" s="240" t="s">
        <v>4167</v>
      </c>
      <c r="G2376" s="241" t="s">
        <v>226</v>
      </c>
      <c r="H2376" s="242">
        <v>66.211</v>
      </c>
      <c r="I2376" s="243"/>
      <c r="J2376" s="244">
        <f>ROUND(I2376*H2376,2)</f>
        <v>0</v>
      </c>
      <c r="K2376" s="240" t="s">
        <v>762</v>
      </c>
      <c r="L2376" s="245"/>
      <c r="M2376" s="246" t="s">
        <v>21</v>
      </c>
      <c r="N2376" s="247" t="s">
        <v>42</v>
      </c>
      <c r="O2376" s="42"/>
      <c r="P2376" s="212">
        <f>O2376*H2376</f>
        <v>0</v>
      </c>
      <c r="Q2376" s="212">
        <v>0.0013</v>
      </c>
      <c r="R2376" s="212">
        <f>Q2376*H2376</f>
        <v>0.08607429999999999</v>
      </c>
      <c r="S2376" s="212">
        <v>0</v>
      </c>
      <c r="T2376" s="213">
        <f>S2376*H2376</f>
        <v>0</v>
      </c>
      <c r="AR2376" s="25" t="s">
        <v>372</v>
      </c>
      <c r="AT2376" s="25" t="s">
        <v>302</v>
      </c>
      <c r="AU2376" s="25" t="s">
        <v>80</v>
      </c>
      <c r="AY2376" s="25" t="s">
        <v>210</v>
      </c>
      <c r="BE2376" s="214">
        <f>IF(N2376="základní",J2376,0)</f>
        <v>0</v>
      </c>
      <c r="BF2376" s="214">
        <f>IF(N2376="snížená",J2376,0)</f>
        <v>0</v>
      </c>
      <c r="BG2376" s="214">
        <f>IF(N2376="zákl. přenesená",J2376,0)</f>
        <v>0</v>
      </c>
      <c r="BH2376" s="214">
        <f>IF(N2376="sníž. přenesená",J2376,0)</f>
        <v>0</v>
      </c>
      <c r="BI2376" s="214">
        <f>IF(N2376="nulová",J2376,0)</f>
        <v>0</v>
      </c>
      <c r="BJ2376" s="25" t="s">
        <v>78</v>
      </c>
      <c r="BK2376" s="214">
        <f>ROUND(I2376*H2376,2)</f>
        <v>0</v>
      </c>
      <c r="BL2376" s="25" t="s">
        <v>291</v>
      </c>
      <c r="BM2376" s="25" t="s">
        <v>4168</v>
      </c>
    </row>
    <row r="2377" spans="2:51" s="12" customFormat="1" ht="13.5">
      <c r="B2377" s="215"/>
      <c r="C2377" s="216"/>
      <c r="D2377" s="217" t="s">
        <v>219</v>
      </c>
      <c r="E2377" s="216"/>
      <c r="F2377" s="219" t="s">
        <v>4169</v>
      </c>
      <c r="G2377" s="216"/>
      <c r="H2377" s="220">
        <v>66.211</v>
      </c>
      <c r="I2377" s="221"/>
      <c r="J2377" s="216"/>
      <c r="K2377" s="216"/>
      <c r="L2377" s="222"/>
      <c r="M2377" s="223"/>
      <c r="N2377" s="224"/>
      <c r="O2377" s="224"/>
      <c r="P2377" s="224"/>
      <c r="Q2377" s="224"/>
      <c r="R2377" s="224"/>
      <c r="S2377" s="224"/>
      <c r="T2377" s="225"/>
      <c r="AT2377" s="226" t="s">
        <v>219</v>
      </c>
      <c r="AU2377" s="226" t="s">
        <v>80</v>
      </c>
      <c r="AV2377" s="12" t="s">
        <v>80</v>
      </c>
      <c r="AW2377" s="12" t="s">
        <v>6</v>
      </c>
      <c r="AX2377" s="12" t="s">
        <v>78</v>
      </c>
      <c r="AY2377" s="226" t="s">
        <v>210</v>
      </c>
    </row>
    <row r="2378" spans="2:65" s="1" customFormat="1" ht="25.5" customHeight="1">
      <c r="B2378" s="41"/>
      <c r="C2378" s="203" t="s">
        <v>2486</v>
      </c>
      <c r="D2378" s="203" t="s">
        <v>212</v>
      </c>
      <c r="E2378" s="204" t="s">
        <v>4170</v>
      </c>
      <c r="F2378" s="205" t="s">
        <v>4171</v>
      </c>
      <c r="G2378" s="206" t="s">
        <v>226</v>
      </c>
      <c r="H2378" s="207">
        <v>9.964</v>
      </c>
      <c r="I2378" s="208"/>
      <c r="J2378" s="209">
        <f>ROUND(I2378*H2378,2)</f>
        <v>0</v>
      </c>
      <c r="K2378" s="205" t="s">
        <v>21</v>
      </c>
      <c r="L2378" s="61"/>
      <c r="M2378" s="210" t="s">
        <v>21</v>
      </c>
      <c r="N2378" s="211" t="s">
        <v>42</v>
      </c>
      <c r="O2378" s="42"/>
      <c r="P2378" s="212">
        <f>O2378*H2378</f>
        <v>0</v>
      </c>
      <c r="Q2378" s="212">
        <v>0.005</v>
      </c>
      <c r="R2378" s="212">
        <f>Q2378*H2378</f>
        <v>0.04982</v>
      </c>
      <c r="S2378" s="212">
        <v>0</v>
      </c>
      <c r="T2378" s="213">
        <f>S2378*H2378</f>
        <v>0</v>
      </c>
      <c r="AR2378" s="25" t="s">
        <v>291</v>
      </c>
      <c r="AT2378" s="25" t="s">
        <v>212</v>
      </c>
      <c r="AU2378" s="25" t="s">
        <v>80</v>
      </c>
      <c r="AY2378" s="25" t="s">
        <v>210</v>
      </c>
      <c r="BE2378" s="214">
        <f>IF(N2378="základní",J2378,0)</f>
        <v>0</v>
      </c>
      <c r="BF2378" s="214">
        <f>IF(N2378="snížená",J2378,0)</f>
        <v>0</v>
      </c>
      <c r="BG2378" s="214">
        <f>IF(N2378="zákl. přenesená",J2378,0)</f>
        <v>0</v>
      </c>
      <c r="BH2378" s="214">
        <f>IF(N2378="sníž. přenesená",J2378,0)</f>
        <v>0</v>
      </c>
      <c r="BI2378" s="214">
        <f>IF(N2378="nulová",J2378,0)</f>
        <v>0</v>
      </c>
      <c r="BJ2378" s="25" t="s">
        <v>78</v>
      </c>
      <c r="BK2378" s="214">
        <f>ROUND(I2378*H2378,2)</f>
        <v>0</v>
      </c>
      <c r="BL2378" s="25" t="s">
        <v>291</v>
      </c>
      <c r="BM2378" s="25" t="s">
        <v>4172</v>
      </c>
    </row>
    <row r="2379" spans="2:51" s="12" customFormat="1" ht="13.5">
      <c r="B2379" s="215"/>
      <c r="C2379" s="216"/>
      <c r="D2379" s="217" t="s">
        <v>219</v>
      </c>
      <c r="E2379" s="218" t="s">
        <v>21</v>
      </c>
      <c r="F2379" s="219" t="s">
        <v>4173</v>
      </c>
      <c r="G2379" s="216"/>
      <c r="H2379" s="220">
        <v>9.964</v>
      </c>
      <c r="I2379" s="221"/>
      <c r="J2379" s="216"/>
      <c r="K2379" s="216"/>
      <c r="L2379" s="222"/>
      <c r="M2379" s="223"/>
      <c r="N2379" s="224"/>
      <c r="O2379" s="224"/>
      <c r="P2379" s="224"/>
      <c r="Q2379" s="224"/>
      <c r="R2379" s="224"/>
      <c r="S2379" s="224"/>
      <c r="T2379" s="225"/>
      <c r="AT2379" s="226" t="s">
        <v>219</v>
      </c>
      <c r="AU2379" s="226" t="s">
        <v>80</v>
      </c>
      <c r="AV2379" s="12" t="s">
        <v>80</v>
      </c>
      <c r="AW2379" s="12" t="s">
        <v>35</v>
      </c>
      <c r="AX2379" s="12" t="s">
        <v>78</v>
      </c>
      <c r="AY2379" s="226" t="s">
        <v>210</v>
      </c>
    </row>
    <row r="2380" spans="2:65" s="1" customFormat="1" ht="16.5" customHeight="1">
      <c r="B2380" s="41"/>
      <c r="C2380" s="203" t="s">
        <v>2688</v>
      </c>
      <c r="D2380" s="203" t="s">
        <v>212</v>
      </c>
      <c r="E2380" s="204" t="s">
        <v>4174</v>
      </c>
      <c r="F2380" s="205" t="s">
        <v>4175</v>
      </c>
      <c r="G2380" s="206" t="s">
        <v>274</v>
      </c>
      <c r="H2380" s="207">
        <v>0.136</v>
      </c>
      <c r="I2380" s="208"/>
      <c r="J2380" s="209">
        <f>ROUND(I2380*H2380,2)</f>
        <v>0</v>
      </c>
      <c r="K2380" s="205" t="s">
        <v>216</v>
      </c>
      <c r="L2380" s="61"/>
      <c r="M2380" s="210" t="s">
        <v>21</v>
      </c>
      <c r="N2380" s="211" t="s">
        <v>42</v>
      </c>
      <c r="O2380" s="42"/>
      <c r="P2380" s="212">
        <f>O2380*H2380</f>
        <v>0</v>
      </c>
      <c r="Q2380" s="212">
        <v>0</v>
      </c>
      <c r="R2380" s="212">
        <f>Q2380*H2380</f>
        <v>0</v>
      </c>
      <c r="S2380" s="212">
        <v>0</v>
      </c>
      <c r="T2380" s="213">
        <f>S2380*H2380</f>
        <v>0</v>
      </c>
      <c r="AR2380" s="25" t="s">
        <v>291</v>
      </c>
      <c r="AT2380" s="25" t="s">
        <v>212</v>
      </c>
      <c r="AU2380" s="25" t="s">
        <v>80</v>
      </c>
      <c r="AY2380" s="25" t="s">
        <v>210</v>
      </c>
      <c r="BE2380" s="214">
        <f>IF(N2380="základní",J2380,0)</f>
        <v>0</v>
      </c>
      <c r="BF2380" s="214">
        <f>IF(N2380="snížená",J2380,0)</f>
        <v>0</v>
      </c>
      <c r="BG2380" s="214">
        <f>IF(N2380="zákl. přenesená",J2380,0)</f>
        <v>0</v>
      </c>
      <c r="BH2380" s="214">
        <f>IF(N2380="sníž. přenesená",J2380,0)</f>
        <v>0</v>
      </c>
      <c r="BI2380" s="214">
        <f>IF(N2380="nulová",J2380,0)</f>
        <v>0</v>
      </c>
      <c r="BJ2380" s="25" t="s">
        <v>78</v>
      </c>
      <c r="BK2380" s="214">
        <f>ROUND(I2380*H2380,2)</f>
        <v>0</v>
      </c>
      <c r="BL2380" s="25" t="s">
        <v>291</v>
      </c>
      <c r="BM2380" s="25" t="s">
        <v>4176</v>
      </c>
    </row>
    <row r="2381" spans="2:65" s="1" customFormat="1" ht="16.5" customHeight="1">
      <c r="B2381" s="41"/>
      <c r="C2381" s="203" t="s">
        <v>2848</v>
      </c>
      <c r="D2381" s="203" t="s">
        <v>212</v>
      </c>
      <c r="E2381" s="204" t="s">
        <v>4177</v>
      </c>
      <c r="F2381" s="205" t="s">
        <v>4178</v>
      </c>
      <c r="G2381" s="206" t="s">
        <v>274</v>
      </c>
      <c r="H2381" s="207">
        <v>0.136</v>
      </c>
      <c r="I2381" s="208"/>
      <c r="J2381" s="209">
        <f>ROUND(I2381*H2381,2)</f>
        <v>0</v>
      </c>
      <c r="K2381" s="205" t="s">
        <v>216</v>
      </c>
      <c r="L2381" s="61"/>
      <c r="M2381" s="210" t="s">
        <v>21</v>
      </c>
      <c r="N2381" s="211" t="s">
        <v>42</v>
      </c>
      <c r="O2381" s="42"/>
      <c r="P2381" s="212">
        <f>O2381*H2381</f>
        <v>0</v>
      </c>
      <c r="Q2381" s="212">
        <v>0</v>
      </c>
      <c r="R2381" s="212">
        <f>Q2381*H2381</f>
        <v>0</v>
      </c>
      <c r="S2381" s="212">
        <v>0</v>
      </c>
      <c r="T2381" s="213">
        <f>S2381*H2381</f>
        <v>0</v>
      </c>
      <c r="AR2381" s="25" t="s">
        <v>291</v>
      </c>
      <c r="AT2381" s="25" t="s">
        <v>212</v>
      </c>
      <c r="AU2381" s="25" t="s">
        <v>80</v>
      </c>
      <c r="AY2381" s="25" t="s">
        <v>210</v>
      </c>
      <c r="BE2381" s="214">
        <f>IF(N2381="základní",J2381,0)</f>
        <v>0</v>
      </c>
      <c r="BF2381" s="214">
        <f>IF(N2381="snížená",J2381,0)</f>
        <v>0</v>
      </c>
      <c r="BG2381" s="214">
        <f>IF(N2381="zákl. přenesená",J2381,0)</f>
        <v>0</v>
      </c>
      <c r="BH2381" s="214">
        <f>IF(N2381="sníž. přenesená",J2381,0)</f>
        <v>0</v>
      </c>
      <c r="BI2381" s="214">
        <f>IF(N2381="nulová",J2381,0)</f>
        <v>0</v>
      </c>
      <c r="BJ2381" s="25" t="s">
        <v>78</v>
      </c>
      <c r="BK2381" s="214">
        <f>ROUND(I2381*H2381,2)</f>
        <v>0</v>
      </c>
      <c r="BL2381" s="25" t="s">
        <v>291</v>
      </c>
      <c r="BM2381" s="25" t="s">
        <v>4179</v>
      </c>
    </row>
    <row r="2382" spans="2:63" s="11" customFormat="1" ht="29.85" customHeight="1">
      <c r="B2382" s="187"/>
      <c r="C2382" s="188"/>
      <c r="D2382" s="189" t="s">
        <v>70</v>
      </c>
      <c r="E2382" s="201" t="s">
        <v>4180</v>
      </c>
      <c r="F2382" s="201" t="s">
        <v>4181</v>
      </c>
      <c r="G2382" s="188"/>
      <c r="H2382" s="188"/>
      <c r="I2382" s="191"/>
      <c r="J2382" s="202">
        <f>BK2382</f>
        <v>0</v>
      </c>
      <c r="K2382" s="188"/>
      <c r="L2382" s="193"/>
      <c r="M2382" s="194"/>
      <c r="N2382" s="195"/>
      <c r="O2382" s="195"/>
      <c r="P2382" s="196">
        <f>SUM(P2383:P2386)</f>
        <v>0</v>
      </c>
      <c r="Q2382" s="195"/>
      <c r="R2382" s="196">
        <f>SUM(R2383:R2386)</f>
        <v>0.1953335</v>
      </c>
      <c r="S2382" s="195"/>
      <c r="T2382" s="197">
        <f>SUM(T2383:T2386)</f>
        <v>0</v>
      </c>
      <c r="AR2382" s="198" t="s">
        <v>80</v>
      </c>
      <c r="AT2382" s="199" t="s">
        <v>70</v>
      </c>
      <c r="AU2382" s="199" t="s">
        <v>78</v>
      </c>
      <c r="AY2382" s="198" t="s">
        <v>210</v>
      </c>
      <c r="BK2382" s="200">
        <f>SUM(BK2383:BK2386)</f>
        <v>0</v>
      </c>
    </row>
    <row r="2383" spans="2:65" s="1" customFormat="1" ht="25.5" customHeight="1">
      <c r="B2383" s="41"/>
      <c r="C2383" s="203" t="s">
        <v>2967</v>
      </c>
      <c r="D2383" s="203" t="s">
        <v>212</v>
      </c>
      <c r="E2383" s="204" t="s">
        <v>4182</v>
      </c>
      <c r="F2383" s="205" t="s">
        <v>4183</v>
      </c>
      <c r="G2383" s="206" t="s">
        <v>226</v>
      </c>
      <c r="H2383" s="207">
        <v>5.675</v>
      </c>
      <c r="I2383" s="208"/>
      <c r="J2383" s="209">
        <f>ROUND(I2383*H2383,2)</f>
        <v>0</v>
      </c>
      <c r="K2383" s="205" t="s">
        <v>21</v>
      </c>
      <c r="L2383" s="61"/>
      <c r="M2383" s="210" t="s">
        <v>21</v>
      </c>
      <c r="N2383" s="211" t="s">
        <v>42</v>
      </c>
      <c r="O2383" s="42"/>
      <c r="P2383" s="212">
        <f>O2383*H2383</f>
        <v>0</v>
      </c>
      <c r="Q2383" s="212">
        <v>0.03442</v>
      </c>
      <c r="R2383" s="212">
        <f>Q2383*H2383</f>
        <v>0.1953335</v>
      </c>
      <c r="S2383" s="212">
        <v>0</v>
      </c>
      <c r="T2383" s="213">
        <f>S2383*H2383</f>
        <v>0</v>
      </c>
      <c r="AR2383" s="25" t="s">
        <v>291</v>
      </c>
      <c r="AT2383" s="25" t="s">
        <v>212</v>
      </c>
      <c r="AU2383" s="25" t="s">
        <v>80</v>
      </c>
      <c r="AY2383" s="25" t="s">
        <v>210</v>
      </c>
      <c r="BE2383" s="214">
        <f>IF(N2383="základní",J2383,0)</f>
        <v>0</v>
      </c>
      <c r="BF2383" s="214">
        <f>IF(N2383="snížená",J2383,0)</f>
        <v>0</v>
      </c>
      <c r="BG2383" s="214">
        <f>IF(N2383="zákl. přenesená",J2383,0)</f>
        <v>0</v>
      </c>
      <c r="BH2383" s="214">
        <f>IF(N2383="sníž. přenesená",J2383,0)</f>
        <v>0</v>
      </c>
      <c r="BI2383" s="214">
        <f>IF(N2383="nulová",J2383,0)</f>
        <v>0</v>
      </c>
      <c r="BJ2383" s="25" t="s">
        <v>78</v>
      </c>
      <c r="BK2383" s="214">
        <f>ROUND(I2383*H2383,2)</f>
        <v>0</v>
      </c>
      <c r="BL2383" s="25" t="s">
        <v>291</v>
      </c>
      <c r="BM2383" s="25" t="s">
        <v>4184</v>
      </c>
    </row>
    <row r="2384" spans="2:51" s="12" customFormat="1" ht="13.5">
      <c r="B2384" s="215"/>
      <c r="C2384" s="216"/>
      <c r="D2384" s="217" t="s">
        <v>219</v>
      </c>
      <c r="E2384" s="218" t="s">
        <v>21</v>
      </c>
      <c r="F2384" s="219" t="s">
        <v>4185</v>
      </c>
      <c r="G2384" s="216"/>
      <c r="H2384" s="220">
        <v>5.675</v>
      </c>
      <c r="I2384" s="221"/>
      <c r="J2384" s="216"/>
      <c r="K2384" s="216"/>
      <c r="L2384" s="222"/>
      <c r="M2384" s="223"/>
      <c r="N2384" s="224"/>
      <c r="O2384" s="224"/>
      <c r="P2384" s="224"/>
      <c r="Q2384" s="224"/>
      <c r="R2384" s="224"/>
      <c r="S2384" s="224"/>
      <c r="T2384" s="225"/>
      <c r="AT2384" s="226" t="s">
        <v>219</v>
      </c>
      <c r="AU2384" s="226" t="s">
        <v>80</v>
      </c>
      <c r="AV2384" s="12" t="s">
        <v>80</v>
      </c>
      <c r="AW2384" s="12" t="s">
        <v>35</v>
      </c>
      <c r="AX2384" s="12" t="s">
        <v>78</v>
      </c>
      <c r="AY2384" s="226" t="s">
        <v>210</v>
      </c>
    </row>
    <row r="2385" spans="2:65" s="1" customFormat="1" ht="16.5" customHeight="1">
      <c r="B2385" s="41"/>
      <c r="C2385" s="203" t="s">
        <v>2992</v>
      </c>
      <c r="D2385" s="203" t="s">
        <v>212</v>
      </c>
      <c r="E2385" s="204" t="s">
        <v>4186</v>
      </c>
      <c r="F2385" s="205" t="s">
        <v>4187</v>
      </c>
      <c r="G2385" s="206" t="s">
        <v>274</v>
      </c>
      <c r="H2385" s="207">
        <v>0.195</v>
      </c>
      <c r="I2385" s="208"/>
      <c r="J2385" s="209">
        <f>ROUND(I2385*H2385,2)</f>
        <v>0</v>
      </c>
      <c r="K2385" s="205" t="s">
        <v>216</v>
      </c>
      <c r="L2385" s="61"/>
      <c r="M2385" s="210" t="s">
        <v>21</v>
      </c>
      <c r="N2385" s="211" t="s">
        <v>42</v>
      </c>
      <c r="O2385" s="42"/>
      <c r="P2385" s="212">
        <f>O2385*H2385</f>
        <v>0</v>
      </c>
      <c r="Q2385" s="212">
        <v>0</v>
      </c>
      <c r="R2385" s="212">
        <f>Q2385*H2385</f>
        <v>0</v>
      </c>
      <c r="S2385" s="212">
        <v>0</v>
      </c>
      <c r="T2385" s="213">
        <f>S2385*H2385</f>
        <v>0</v>
      </c>
      <c r="AR2385" s="25" t="s">
        <v>291</v>
      </c>
      <c r="AT2385" s="25" t="s">
        <v>212</v>
      </c>
      <c r="AU2385" s="25" t="s">
        <v>80</v>
      </c>
      <c r="AY2385" s="25" t="s">
        <v>210</v>
      </c>
      <c r="BE2385" s="214">
        <f>IF(N2385="základní",J2385,0)</f>
        <v>0</v>
      </c>
      <c r="BF2385" s="214">
        <f>IF(N2385="snížená",J2385,0)</f>
        <v>0</v>
      </c>
      <c r="BG2385" s="214">
        <f>IF(N2385="zákl. přenesená",J2385,0)</f>
        <v>0</v>
      </c>
      <c r="BH2385" s="214">
        <f>IF(N2385="sníž. přenesená",J2385,0)</f>
        <v>0</v>
      </c>
      <c r="BI2385" s="214">
        <f>IF(N2385="nulová",J2385,0)</f>
        <v>0</v>
      </c>
      <c r="BJ2385" s="25" t="s">
        <v>78</v>
      </c>
      <c r="BK2385" s="214">
        <f>ROUND(I2385*H2385,2)</f>
        <v>0</v>
      </c>
      <c r="BL2385" s="25" t="s">
        <v>291</v>
      </c>
      <c r="BM2385" s="25" t="s">
        <v>4188</v>
      </c>
    </row>
    <row r="2386" spans="2:65" s="1" customFormat="1" ht="16.5" customHeight="1">
      <c r="B2386" s="41"/>
      <c r="C2386" s="203" t="s">
        <v>3490</v>
      </c>
      <c r="D2386" s="203" t="s">
        <v>212</v>
      </c>
      <c r="E2386" s="204" t="s">
        <v>4189</v>
      </c>
      <c r="F2386" s="205" t="s">
        <v>4190</v>
      </c>
      <c r="G2386" s="206" t="s">
        <v>274</v>
      </c>
      <c r="H2386" s="207">
        <v>0.195</v>
      </c>
      <c r="I2386" s="208"/>
      <c r="J2386" s="209">
        <f>ROUND(I2386*H2386,2)</f>
        <v>0</v>
      </c>
      <c r="K2386" s="205" t="s">
        <v>216</v>
      </c>
      <c r="L2386" s="61"/>
      <c r="M2386" s="210" t="s">
        <v>21</v>
      </c>
      <c r="N2386" s="211" t="s">
        <v>42</v>
      </c>
      <c r="O2386" s="42"/>
      <c r="P2386" s="212">
        <f>O2386*H2386</f>
        <v>0</v>
      </c>
      <c r="Q2386" s="212">
        <v>0</v>
      </c>
      <c r="R2386" s="212">
        <f>Q2386*H2386</f>
        <v>0</v>
      </c>
      <c r="S2386" s="212">
        <v>0</v>
      </c>
      <c r="T2386" s="213">
        <f>S2386*H2386</f>
        <v>0</v>
      </c>
      <c r="AR2386" s="25" t="s">
        <v>291</v>
      </c>
      <c r="AT2386" s="25" t="s">
        <v>212</v>
      </c>
      <c r="AU2386" s="25" t="s">
        <v>80</v>
      </c>
      <c r="AY2386" s="25" t="s">
        <v>210</v>
      </c>
      <c r="BE2386" s="214">
        <f>IF(N2386="základní",J2386,0)</f>
        <v>0</v>
      </c>
      <c r="BF2386" s="214">
        <f>IF(N2386="snížená",J2386,0)</f>
        <v>0</v>
      </c>
      <c r="BG2386" s="214">
        <f>IF(N2386="zákl. přenesená",J2386,0)</f>
        <v>0</v>
      </c>
      <c r="BH2386" s="214">
        <f>IF(N2386="sníž. přenesená",J2386,0)</f>
        <v>0</v>
      </c>
      <c r="BI2386" s="214">
        <f>IF(N2386="nulová",J2386,0)</f>
        <v>0</v>
      </c>
      <c r="BJ2386" s="25" t="s">
        <v>78</v>
      </c>
      <c r="BK2386" s="214">
        <f>ROUND(I2386*H2386,2)</f>
        <v>0</v>
      </c>
      <c r="BL2386" s="25" t="s">
        <v>291</v>
      </c>
      <c r="BM2386" s="25" t="s">
        <v>4191</v>
      </c>
    </row>
    <row r="2387" spans="2:63" s="11" customFormat="1" ht="37.35" customHeight="1">
      <c r="B2387" s="187"/>
      <c r="C2387" s="188"/>
      <c r="D2387" s="189" t="s">
        <v>70</v>
      </c>
      <c r="E2387" s="190" t="s">
        <v>4192</v>
      </c>
      <c r="F2387" s="190" t="s">
        <v>4193</v>
      </c>
      <c r="G2387" s="188"/>
      <c r="H2387" s="188"/>
      <c r="I2387" s="191"/>
      <c r="J2387" s="192">
        <f>BK2387</f>
        <v>0</v>
      </c>
      <c r="K2387" s="188"/>
      <c r="L2387" s="193"/>
      <c r="M2387" s="194"/>
      <c r="N2387" s="195"/>
      <c r="O2387" s="195"/>
      <c r="P2387" s="196">
        <f>P2388+P2390+P2392</f>
        <v>0</v>
      </c>
      <c r="Q2387" s="195"/>
      <c r="R2387" s="196">
        <f>R2388+R2390+R2392</f>
        <v>0</v>
      </c>
      <c r="S2387" s="195"/>
      <c r="T2387" s="197">
        <f>T2388+T2390+T2392</f>
        <v>0</v>
      </c>
      <c r="AR2387" s="198" t="s">
        <v>234</v>
      </c>
      <c r="AT2387" s="199" t="s">
        <v>70</v>
      </c>
      <c r="AU2387" s="199" t="s">
        <v>71</v>
      </c>
      <c r="AY2387" s="198" t="s">
        <v>210</v>
      </c>
      <c r="BK2387" s="200">
        <f>BK2388+BK2390+BK2392</f>
        <v>0</v>
      </c>
    </row>
    <row r="2388" spans="2:63" s="11" customFormat="1" ht="19.9" customHeight="1">
      <c r="B2388" s="187"/>
      <c r="C2388" s="188"/>
      <c r="D2388" s="189" t="s">
        <v>70</v>
      </c>
      <c r="E2388" s="201" t="s">
        <v>4194</v>
      </c>
      <c r="F2388" s="201" t="s">
        <v>4195</v>
      </c>
      <c r="G2388" s="188"/>
      <c r="H2388" s="188"/>
      <c r="I2388" s="191"/>
      <c r="J2388" s="202">
        <f>BK2388</f>
        <v>0</v>
      </c>
      <c r="K2388" s="188"/>
      <c r="L2388" s="193"/>
      <c r="M2388" s="194"/>
      <c r="N2388" s="195"/>
      <c r="O2388" s="195"/>
      <c r="P2388" s="196">
        <f>P2389</f>
        <v>0</v>
      </c>
      <c r="Q2388" s="195"/>
      <c r="R2388" s="196">
        <f>R2389</f>
        <v>0</v>
      </c>
      <c r="S2388" s="195"/>
      <c r="T2388" s="197">
        <f>T2389</f>
        <v>0</v>
      </c>
      <c r="AR2388" s="198" t="s">
        <v>234</v>
      </c>
      <c r="AT2388" s="199" t="s">
        <v>70</v>
      </c>
      <c r="AU2388" s="199" t="s">
        <v>78</v>
      </c>
      <c r="AY2388" s="198" t="s">
        <v>210</v>
      </c>
      <c r="BK2388" s="200">
        <f>BK2389</f>
        <v>0</v>
      </c>
    </row>
    <row r="2389" spans="2:65" s="1" customFormat="1" ht="16.5" customHeight="1">
      <c r="B2389" s="41"/>
      <c r="C2389" s="203" t="s">
        <v>4196</v>
      </c>
      <c r="D2389" s="203" t="s">
        <v>212</v>
      </c>
      <c r="E2389" s="204" t="s">
        <v>4197</v>
      </c>
      <c r="F2389" s="205" t="s">
        <v>4195</v>
      </c>
      <c r="G2389" s="206" t="s">
        <v>4198</v>
      </c>
      <c r="H2389" s="207">
        <v>1</v>
      </c>
      <c r="I2389" s="208"/>
      <c r="J2389" s="209">
        <f>ROUND(I2389*H2389,2)</f>
        <v>0</v>
      </c>
      <c r="K2389" s="205" t="s">
        <v>762</v>
      </c>
      <c r="L2389" s="61"/>
      <c r="M2389" s="210" t="s">
        <v>21</v>
      </c>
      <c r="N2389" s="211" t="s">
        <v>42</v>
      </c>
      <c r="O2389" s="42"/>
      <c r="P2389" s="212">
        <f>O2389*H2389</f>
        <v>0</v>
      </c>
      <c r="Q2389" s="212">
        <v>0</v>
      </c>
      <c r="R2389" s="212">
        <f>Q2389*H2389</f>
        <v>0</v>
      </c>
      <c r="S2389" s="212">
        <v>0</v>
      </c>
      <c r="T2389" s="213">
        <f>S2389*H2389</f>
        <v>0</v>
      </c>
      <c r="AR2389" s="25" t="s">
        <v>4199</v>
      </c>
      <c r="AT2389" s="25" t="s">
        <v>212</v>
      </c>
      <c r="AU2389" s="25" t="s">
        <v>80</v>
      </c>
      <c r="AY2389" s="25" t="s">
        <v>210</v>
      </c>
      <c r="BE2389" s="214">
        <f>IF(N2389="základní",J2389,0)</f>
        <v>0</v>
      </c>
      <c r="BF2389" s="214">
        <f>IF(N2389="snížená",J2389,0)</f>
        <v>0</v>
      </c>
      <c r="BG2389" s="214">
        <f>IF(N2389="zákl. přenesená",J2389,0)</f>
        <v>0</v>
      </c>
      <c r="BH2389" s="214">
        <f>IF(N2389="sníž. přenesená",J2389,0)</f>
        <v>0</v>
      </c>
      <c r="BI2389" s="214">
        <f>IF(N2389="nulová",J2389,0)</f>
        <v>0</v>
      </c>
      <c r="BJ2389" s="25" t="s">
        <v>78</v>
      </c>
      <c r="BK2389" s="214">
        <f>ROUND(I2389*H2389,2)</f>
        <v>0</v>
      </c>
      <c r="BL2389" s="25" t="s">
        <v>4199</v>
      </c>
      <c r="BM2389" s="25" t="s">
        <v>4200</v>
      </c>
    </row>
    <row r="2390" spans="2:63" s="11" customFormat="1" ht="29.85" customHeight="1">
      <c r="B2390" s="187"/>
      <c r="C2390" s="188"/>
      <c r="D2390" s="189" t="s">
        <v>70</v>
      </c>
      <c r="E2390" s="201" t="s">
        <v>4201</v>
      </c>
      <c r="F2390" s="201" t="s">
        <v>4202</v>
      </c>
      <c r="G2390" s="188"/>
      <c r="H2390" s="188"/>
      <c r="I2390" s="191"/>
      <c r="J2390" s="202">
        <f>BK2390</f>
        <v>0</v>
      </c>
      <c r="K2390" s="188"/>
      <c r="L2390" s="193"/>
      <c r="M2390" s="194"/>
      <c r="N2390" s="195"/>
      <c r="O2390" s="195"/>
      <c r="P2390" s="196">
        <f>P2391</f>
        <v>0</v>
      </c>
      <c r="Q2390" s="195"/>
      <c r="R2390" s="196">
        <f>R2391</f>
        <v>0</v>
      </c>
      <c r="S2390" s="195"/>
      <c r="T2390" s="197">
        <f>T2391</f>
        <v>0</v>
      </c>
      <c r="AR2390" s="198" t="s">
        <v>234</v>
      </c>
      <c r="AT2390" s="199" t="s">
        <v>70</v>
      </c>
      <c r="AU2390" s="199" t="s">
        <v>78</v>
      </c>
      <c r="AY2390" s="198" t="s">
        <v>210</v>
      </c>
      <c r="BK2390" s="200">
        <f>BK2391</f>
        <v>0</v>
      </c>
    </row>
    <row r="2391" spans="2:65" s="1" customFormat="1" ht="16.5" customHeight="1">
      <c r="B2391" s="41"/>
      <c r="C2391" s="203" t="s">
        <v>4203</v>
      </c>
      <c r="D2391" s="203" t="s">
        <v>212</v>
      </c>
      <c r="E2391" s="204" t="s">
        <v>4204</v>
      </c>
      <c r="F2391" s="205" t="s">
        <v>4202</v>
      </c>
      <c r="G2391" s="206" t="s">
        <v>4198</v>
      </c>
      <c r="H2391" s="207">
        <v>1</v>
      </c>
      <c r="I2391" s="208"/>
      <c r="J2391" s="209">
        <f>ROUND(I2391*H2391,2)</f>
        <v>0</v>
      </c>
      <c r="K2391" s="205" t="s">
        <v>762</v>
      </c>
      <c r="L2391" s="61"/>
      <c r="M2391" s="210" t="s">
        <v>21</v>
      </c>
      <c r="N2391" s="211" t="s">
        <v>42</v>
      </c>
      <c r="O2391" s="42"/>
      <c r="P2391" s="212">
        <f>O2391*H2391</f>
        <v>0</v>
      </c>
      <c r="Q2391" s="212">
        <v>0</v>
      </c>
      <c r="R2391" s="212">
        <f>Q2391*H2391</f>
        <v>0</v>
      </c>
      <c r="S2391" s="212">
        <v>0</v>
      </c>
      <c r="T2391" s="213">
        <f>S2391*H2391</f>
        <v>0</v>
      </c>
      <c r="AR2391" s="25" t="s">
        <v>4199</v>
      </c>
      <c r="AT2391" s="25" t="s">
        <v>212</v>
      </c>
      <c r="AU2391" s="25" t="s">
        <v>80</v>
      </c>
      <c r="AY2391" s="25" t="s">
        <v>210</v>
      </c>
      <c r="BE2391" s="214">
        <f>IF(N2391="základní",J2391,0)</f>
        <v>0</v>
      </c>
      <c r="BF2391" s="214">
        <f>IF(N2391="snížená",J2391,0)</f>
        <v>0</v>
      </c>
      <c r="BG2391" s="214">
        <f>IF(N2391="zákl. přenesená",J2391,0)</f>
        <v>0</v>
      </c>
      <c r="BH2391" s="214">
        <f>IF(N2391="sníž. přenesená",J2391,0)</f>
        <v>0</v>
      </c>
      <c r="BI2391" s="214">
        <f>IF(N2391="nulová",J2391,0)</f>
        <v>0</v>
      </c>
      <c r="BJ2391" s="25" t="s">
        <v>78</v>
      </c>
      <c r="BK2391" s="214">
        <f>ROUND(I2391*H2391,2)</f>
        <v>0</v>
      </c>
      <c r="BL2391" s="25" t="s">
        <v>4199</v>
      </c>
      <c r="BM2391" s="25" t="s">
        <v>4205</v>
      </c>
    </row>
    <row r="2392" spans="2:63" s="11" customFormat="1" ht="29.85" customHeight="1">
      <c r="B2392" s="187"/>
      <c r="C2392" s="188"/>
      <c r="D2392" s="189" t="s">
        <v>70</v>
      </c>
      <c r="E2392" s="201" t="s">
        <v>4206</v>
      </c>
      <c r="F2392" s="201" t="s">
        <v>4207</v>
      </c>
      <c r="G2392" s="188"/>
      <c r="H2392" s="188"/>
      <c r="I2392" s="191"/>
      <c r="J2392" s="202">
        <f>BK2392</f>
        <v>0</v>
      </c>
      <c r="K2392" s="188"/>
      <c r="L2392" s="193"/>
      <c r="M2392" s="194"/>
      <c r="N2392" s="195"/>
      <c r="O2392" s="195"/>
      <c r="P2392" s="196">
        <f>P2393</f>
        <v>0</v>
      </c>
      <c r="Q2392" s="195"/>
      <c r="R2392" s="196">
        <f>R2393</f>
        <v>0</v>
      </c>
      <c r="S2392" s="195"/>
      <c r="T2392" s="197">
        <f>T2393</f>
        <v>0</v>
      </c>
      <c r="AR2392" s="198" t="s">
        <v>234</v>
      </c>
      <c r="AT2392" s="199" t="s">
        <v>70</v>
      </c>
      <c r="AU2392" s="199" t="s">
        <v>78</v>
      </c>
      <c r="AY2392" s="198" t="s">
        <v>210</v>
      </c>
      <c r="BK2392" s="200">
        <f>BK2393</f>
        <v>0</v>
      </c>
    </row>
    <row r="2393" spans="2:65" s="1" customFormat="1" ht="16.5" customHeight="1">
      <c r="B2393" s="41"/>
      <c r="C2393" s="203" t="s">
        <v>4208</v>
      </c>
      <c r="D2393" s="203" t="s">
        <v>212</v>
      </c>
      <c r="E2393" s="204" t="s">
        <v>4209</v>
      </c>
      <c r="F2393" s="205" t="s">
        <v>4207</v>
      </c>
      <c r="G2393" s="206" t="s">
        <v>4198</v>
      </c>
      <c r="H2393" s="207">
        <v>1</v>
      </c>
      <c r="I2393" s="208"/>
      <c r="J2393" s="209">
        <f>ROUND(I2393*H2393,2)</f>
        <v>0</v>
      </c>
      <c r="K2393" s="205" t="s">
        <v>762</v>
      </c>
      <c r="L2393" s="61"/>
      <c r="M2393" s="210" t="s">
        <v>21</v>
      </c>
      <c r="N2393" s="259" t="s">
        <v>42</v>
      </c>
      <c r="O2393" s="260"/>
      <c r="P2393" s="261">
        <f>O2393*H2393</f>
        <v>0</v>
      </c>
      <c r="Q2393" s="261">
        <v>0</v>
      </c>
      <c r="R2393" s="261">
        <f>Q2393*H2393</f>
        <v>0</v>
      </c>
      <c r="S2393" s="261">
        <v>0</v>
      </c>
      <c r="T2393" s="262">
        <f>S2393*H2393</f>
        <v>0</v>
      </c>
      <c r="AR2393" s="25" t="s">
        <v>4199</v>
      </c>
      <c r="AT2393" s="25" t="s">
        <v>212</v>
      </c>
      <c r="AU2393" s="25" t="s">
        <v>80</v>
      </c>
      <c r="AY2393" s="25" t="s">
        <v>210</v>
      </c>
      <c r="BE2393" s="214">
        <f>IF(N2393="základní",J2393,0)</f>
        <v>0</v>
      </c>
      <c r="BF2393" s="214">
        <f>IF(N2393="snížená",J2393,0)</f>
        <v>0</v>
      </c>
      <c r="BG2393" s="214">
        <f>IF(N2393="zákl. přenesená",J2393,0)</f>
        <v>0</v>
      </c>
      <c r="BH2393" s="214">
        <f>IF(N2393="sníž. přenesená",J2393,0)</f>
        <v>0</v>
      </c>
      <c r="BI2393" s="214">
        <f>IF(N2393="nulová",J2393,0)</f>
        <v>0</v>
      </c>
      <c r="BJ2393" s="25" t="s">
        <v>78</v>
      </c>
      <c r="BK2393" s="214">
        <f>ROUND(I2393*H2393,2)</f>
        <v>0</v>
      </c>
      <c r="BL2393" s="25" t="s">
        <v>4199</v>
      </c>
      <c r="BM2393" s="25" t="s">
        <v>4210</v>
      </c>
    </row>
    <row r="2394" spans="2:12" s="1" customFormat="1" ht="6.95" customHeight="1">
      <c r="B2394" s="56"/>
      <c r="C2394" s="57"/>
      <c r="D2394" s="57"/>
      <c r="E2394" s="57"/>
      <c r="F2394" s="57"/>
      <c r="G2394" s="57"/>
      <c r="H2394" s="57"/>
      <c r="I2394" s="148"/>
      <c r="J2394" s="57"/>
      <c r="K2394" s="57"/>
      <c r="L2394" s="61"/>
    </row>
  </sheetData>
  <sheetProtection password="CC35" sheet="1" objects="1" scenarios="1" formatColumns="0" formatRows="0" autoFilter="0"/>
  <autoFilter ref="C134:K2393"/>
  <mergeCells count="16">
    <mergeCell ref="G1:H1"/>
    <mergeCell ref="E49:H49"/>
    <mergeCell ref="E53:H53"/>
    <mergeCell ref="E51:H51"/>
    <mergeCell ref="E55:H55"/>
    <mergeCell ref="E7:H7"/>
    <mergeCell ref="E11:H11"/>
    <mergeCell ref="E9:H9"/>
    <mergeCell ref="E13:H13"/>
    <mergeCell ref="E28:H28"/>
    <mergeCell ref="L2:V2"/>
    <mergeCell ref="E121:H121"/>
    <mergeCell ref="E125:H125"/>
    <mergeCell ref="E123:H123"/>
    <mergeCell ref="E127:H127"/>
    <mergeCell ref="J59:J60"/>
  </mergeCells>
  <hyperlinks>
    <hyperlink ref="F1:G1" location="C2" display="1) Krycí list soupisu"/>
    <hyperlink ref="G1:H1" location="C62" display="2) Rekapitulace"/>
    <hyperlink ref="J1" location="C13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21"/>
  <sheetViews>
    <sheetView showGridLines="0" workbookViewId="0" topLeftCell="A1">
      <pane ySplit="1" topLeftCell="A129"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1"/>
      <c r="C1" s="121"/>
      <c r="D1" s="122" t="s">
        <v>1</v>
      </c>
      <c r="E1" s="121"/>
      <c r="F1" s="123" t="s">
        <v>130</v>
      </c>
      <c r="G1" s="405" t="s">
        <v>131</v>
      </c>
      <c r="H1" s="405"/>
      <c r="I1" s="124"/>
      <c r="J1" s="123" t="s">
        <v>132</v>
      </c>
      <c r="K1" s="122" t="s">
        <v>133</v>
      </c>
      <c r="L1" s="123" t="s">
        <v>134</v>
      </c>
      <c r="M1" s="123"/>
      <c r="N1" s="123"/>
      <c r="O1" s="123"/>
      <c r="P1" s="123"/>
      <c r="Q1" s="123"/>
      <c r="R1" s="123"/>
      <c r="S1" s="123"/>
      <c r="T1" s="12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92"/>
      <c r="M2" s="392"/>
      <c r="N2" s="392"/>
      <c r="O2" s="392"/>
      <c r="P2" s="392"/>
      <c r="Q2" s="392"/>
      <c r="R2" s="392"/>
      <c r="S2" s="392"/>
      <c r="T2" s="392"/>
      <c r="U2" s="392"/>
      <c r="V2" s="392"/>
      <c r="AT2" s="25" t="s">
        <v>92</v>
      </c>
    </row>
    <row r="3" spans="2:46" ht="6.95" customHeight="1">
      <c r="B3" s="26"/>
      <c r="C3" s="27"/>
      <c r="D3" s="27"/>
      <c r="E3" s="27"/>
      <c r="F3" s="27"/>
      <c r="G3" s="27"/>
      <c r="H3" s="27"/>
      <c r="I3" s="125"/>
      <c r="J3" s="27"/>
      <c r="K3" s="28"/>
      <c r="AT3" s="25" t="s">
        <v>80</v>
      </c>
    </row>
    <row r="4" spans="2:46" ht="36.95" customHeight="1">
      <c r="B4" s="29"/>
      <c r="C4" s="30"/>
      <c r="D4" s="31" t="s">
        <v>135</v>
      </c>
      <c r="E4" s="30"/>
      <c r="F4" s="30"/>
      <c r="G4" s="30"/>
      <c r="H4" s="30"/>
      <c r="I4" s="126"/>
      <c r="J4" s="30"/>
      <c r="K4" s="32"/>
      <c r="M4" s="33" t="s">
        <v>12</v>
      </c>
      <c r="AT4" s="25" t="s">
        <v>6</v>
      </c>
    </row>
    <row r="5" spans="2:11" ht="6.95" customHeight="1">
      <c r="B5" s="29"/>
      <c r="C5" s="30"/>
      <c r="D5" s="30"/>
      <c r="E5" s="30"/>
      <c r="F5" s="30"/>
      <c r="G5" s="30"/>
      <c r="H5" s="30"/>
      <c r="I5" s="126"/>
      <c r="J5" s="30"/>
      <c r="K5" s="32"/>
    </row>
    <row r="6" spans="2:11" ht="15">
      <c r="B6" s="29"/>
      <c r="C6" s="30"/>
      <c r="D6" s="38" t="s">
        <v>18</v>
      </c>
      <c r="E6" s="30"/>
      <c r="F6" s="30"/>
      <c r="G6" s="30"/>
      <c r="H6" s="30"/>
      <c r="I6" s="126"/>
      <c r="J6" s="30"/>
      <c r="K6" s="32"/>
    </row>
    <row r="7" spans="2:11" ht="16.5" customHeight="1">
      <c r="B7" s="29"/>
      <c r="C7" s="30"/>
      <c r="D7" s="30"/>
      <c r="E7" s="406" t="str">
        <f>'Rekapitulace stavby'!K6</f>
        <v>Stavební úpravy a přístavba komunitního centra BÉTEL</v>
      </c>
      <c r="F7" s="407"/>
      <c r="G7" s="407"/>
      <c r="H7" s="407"/>
      <c r="I7" s="126"/>
      <c r="J7" s="30"/>
      <c r="K7" s="32"/>
    </row>
    <row r="8" spans="2:11" ht="15">
      <c r="B8" s="29"/>
      <c r="C8" s="30"/>
      <c r="D8" s="38" t="s">
        <v>136</v>
      </c>
      <c r="E8" s="30"/>
      <c r="F8" s="30"/>
      <c r="G8" s="30"/>
      <c r="H8" s="30"/>
      <c r="I8" s="126"/>
      <c r="J8" s="30"/>
      <c r="K8" s="32"/>
    </row>
    <row r="9" spans="2:11" ht="16.5" customHeight="1">
      <c r="B9" s="29"/>
      <c r="C9" s="30"/>
      <c r="D9" s="30"/>
      <c r="E9" s="406" t="s">
        <v>137</v>
      </c>
      <c r="F9" s="385"/>
      <c r="G9" s="385"/>
      <c r="H9" s="385"/>
      <c r="I9" s="126"/>
      <c r="J9" s="30"/>
      <c r="K9" s="32"/>
    </row>
    <row r="10" spans="2:11" ht="15">
      <c r="B10" s="29"/>
      <c r="C10" s="30"/>
      <c r="D10" s="38" t="s">
        <v>138</v>
      </c>
      <c r="E10" s="30"/>
      <c r="F10" s="30"/>
      <c r="G10" s="30"/>
      <c r="H10" s="30"/>
      <c r="I10" s="126"/>
      <c r="J10" s="30"/>
      <c r="K10" s="32"/>
    </row>
    <row r="11" spans="2:11" s="1" customFormat="1" ht="16.5" customHeight="1">
      <c r="B11" s="41"/>
      <c r="C11" s="42"/>
      <c r="D11" s="42"/>
      <c r="E11" s="378" t="s">
        <v>139</v>
      </c>
      <c r="F11" s="408"/>
      <c r="G11" s="408"/>
      <c r="H11" s="408"/>
      <c r="I11" s="127"/>
      <c r="J11" s="42"/>
      <c r="K11" s="45"/>
    </row>
    <row r="12" spans="2:11" s="1" customFormat="1" ht="15">
      <c r="B12" s="41"/>
      <c r="C12" s="42"/>
      <c r="D12" s="38" t="s">
        <v>140</v>
      </c>
      <c r="E12" s="42"/>
      <c r="F12" s="42"/>
      <c r="G12" s="42"/>
      <c r="H12" s="42"/>
      <c r="I12" s="127"/>
      <c r="J12" s="42"/>
      <c r="K12" s="45"/>
    </row>
    <row r="13" spans="2:11" s="1" customFormat="1" ht="36.95" customHeight="1">
      <c r="B13" s="41"/>
      <c r="C13" s="42"/>
      <c r="D13" s="42"/>
      <c r="E13" s="409" t="s">
        <v>4211</v>
      </c>
      <c r="F13" s="408"/>
      <c r="G13" s="408"/>
      <c r="H13" s="408"/>
      <c r="I13" s="127"/>
      <c r="J13" s="42"/>
      <c r="K13" s="45"/>
    </row>
    <row r="14" spans="2:11" s="1" customFormat="1" ht="13.5">
      <c r="B14" s="41"/>
      <c r="C14" s="42"/>
      <c r="D14" s="42"/>
      <c r="E14" s="42"/>
      <c r="F14" s="42"/>
      <c r="G14" s="42"/>
      <c r="H14" s="42"/>
      <c r="I14" s="127"/>
      <c r="J14" s="42"/>
      <c r="K14" s="45"/>
    </row>
    <row r="15" spans="2:11" s="1" customFormat="1" ht="14.45" customHeight="1">
      <c r="B15" s="41"/>
      <c r="C15" s="42"/>
      <c r="D15" s="38" t="s">
        <v>20</v>
      </c>
      <c r="E15" s="42"/>
      <c r="F15" s="36" t="s">
        <v>21</v>
      </c>
      <c r="G15" s="42"/>
      <c r="H15" s="42"/>
      <c r="I15" s="128" t="s">
        <v>22</v>
      </c>
      <c r="J15" s="36" t="s">
        <v>21</v>
      </c>
      <c r="K15" s="45"/>
    </row>
    <row r="16" spans="2:11" s="1" customFormat="1" ht="14.45" customHeight="1">
      <c r="B16" s="41"/>
      <c r="C16" s="42"/>
      <c r="D16" s="38" t="s">
        <v>23</v>
      </c>
      <c r="E16" s="42"/>
      <c r="F16" s="36" t="s">
        <v>4212</v>
      </c>
      <c r="G16" s="42"/>
      <c r="H16" s="42"/>
      <c r="I16" s="128" t="s">
        <v>25</v>
      </c>
      <c r="J16" s="129">
        <f>'Rekapitulace stavby'!AN8</f>
        <v>43389</v>
      </c>
      <c r="K16" s="45"/>
    </row>
    <row r="17" spans="2:11" s="1" customFormat="1" ht="10.9" customHeight="1">
      <c r="B17" s="41"/>
      <c r="C17" s="42"/>
      <c r="D17" s="42"/>
      <c r="E17" s="42"/>
      <c r="F17" s="42"/>
      <c r="G17" s="42"/>
      <c r="H17" s="42"/>
      <c r="I17" s="127"/>
      <c r="J17" s="42"/>
      <c r="K17" s="45"/>
    </row>
    <row r="18" spans="2:11" s="1" customFormat="1" ht="14.45" customHeight="1">
      <c r="B18" s="41"/>
      <c r="C18" s="42"/>
      <c r="D18" s="38" t="s">
        <v>26</v>
      </c>
      <c r="E18" s="42"/>
      <c r="F18" s="42"/>
      <c r="G18" s="42"/>
      <c r="H18" s="42"/>
      <c r="I18" s="128" t="s">
        <v>27</v>
      </c>
      <c r="J18" s="36" t="str">
        <f>IF('Rekapitulace stavby'!AN10="","",'Rekapitulace stavby'!AN10)</f>
        <v/>
      </c>
      <c r="K18" s="45"/>
    </row>
    <row r="19" spans="2:11" s="1" customFormat="1" ht="18" customHeight="1">
      <c r="B19" s="41"/>
      <c r="C19" s="42"/>
      <c r="D19" s="42"/>
      <c r="E19" s="36" t="str">
        <f>IF('Rekapitulace stavby'!E11="","",'Rekapitulace stavby'!E11)</f>
        <v>Sbor JB v Chrastavě, Bezručova 503, 46331 Chrastav</v>
      </c>
      <c r="F19" s="42"/>
      <c r="G19" s="42"/>
      <c r="H19" s="42"/>
      <c r="I19" s="128" t="s">
        <v>30</v>
      </c>
      <c r="J19" s="36" t="str">
        <f>IF('Rekapitulace stavby'!AN11="","",'Rekapitulace stavby'!AN11)</f>
        <v/>
      </c>
      <c r="K19" s="45"/>
    </row>
    <row r="20" spans="2:11" s="1" customFormat="1" ht="6.95" customHeight="1">
      <c r="B20" s="41"/>
      <c r="C20" s="42"/>
      <c r="D20" s="42"/>
      <c r="E20" s="42"/>
      <c r="F20" s="42"/>
      <c r="G20" s="42"/>
      <c r="H20" s="42"/>
      <c r="I20" s="127"/>
      <c r="J20" s="42"/>
      <c r="K20" s="45"/>
    </row>
    <row r="21" spans="2:11" s="1" customFormat="1" ht="14.45" customHeight="1">
      <c r="B21" s="41"/>
      <c r="C21" s="42"/>
      <c r="D21" s="38" t="s">
        <v>31</v>
      </c>
      <c r="E21" s="42"/>
      <c r="F21" s="42"/>
      <c r="G21" s="42"/>
      <c r="H21" s="42"/>
      <c r="I21" s="128" t="s">
        <v>27</v>
      </c>
      <c r="J21" s="36" t="str">
        <f>IF('Rekapitulace stavby'!AN13="Vyplň údaj","",IF('Rekapitulace stavby'!AN13="","",'Rekapitulace stavby'!AN13))</f>
        <v/>
      </c>
      <c r="K21" s="45"/>
    </row>
    <row r="22" spans="2:11" s="1" customFormat="1" ht="18" customHeight="1">
      <c r="B22" s="41"/>
      <c r="C22" s="42"/>
      <c r="D22" s="42"/>
      <c r="E22" s="36" t="str">
        <f>IF('Rekapitulace stavby'!E14="Vyplň údaj","",IF('Rekapitulace stavby'!E14="","",'Rekapitulace stavby'!E14))</f>
        <v/>
      </c>
      <c r="F22" s="42"/>
      <c r="G22" s="42"/>
      <c r="H22" s="42"/>
      <c r="I22" s="128" t="s">
        <v>30</v>
      </c>
      <c r="J22" s="36" t="str">
        <f>IF('Rekapitulace stavby'!AN14="Vyplň údaj","",IF('Rekapitulace stavby'!AN14="","",'Rekapitulace stavby'!AN14))</f>
        <v/>
      </c>
      <c r="K22" s="45"/>
    </row>
    <row r="23" spans="2:11" s="1" customFormat="1" ht="6.95" customHeight="1">
      <c r="B23" s="41"/>
      <c r="C23" s="42"/>
      <c r="D23" s="42"/>
      <c r="E23" s="42"/>
      <c r="F23" s="42"/>
      <c r="G23" s="42"/>
      <c r="H23" s="42"/>
      <c r="I23" s="127"/>
      <c r="J23" s="42"/>
      <c r="K23" s="45"/>
    </row>
    <row r="24" spans="2:11" s="1" customFormat="1" ht="14.45" customHeight="1">
      <c r="B24" s="41"/>
      <c r="C24" s="42"/>
      <c r="D24" s="38" t="s">
        <v>33</v>
      </c>
      <c r="E24" s="42"/>
      <c r="F24" s="42"/>
      <c r="G24" s="42"/>
      <c r="H24" s="42"/>
      <c r="I24" s="128" t="s">
        <v>27</v>
      </c>
      <c r="J24" s="36" t="str">
        <f>IF('Rekapitulace stavby'!AN16="","",'Rekapitulace stavby'!AN16)</f>
        <v/>
      </c>
      <c r="K24" s="45"/>
    </row>
    <row r="25" spans="2:11" s="1" customFormat="1" ht="18" customHeight="1">
      <c r="B25" s="41"/>
      <c r="C25" s="42"/>
      <c r="D25" s="42"/>
      <c r="E25" s="36" t="str">
        <f>IF('Rekapitulace stavby'!E17="","",'Rekapitulace stavby'!E17)</f>
        <v>FS Vision, s.r.o. IČ: 22792902</v>
      </c>
      <c r="F25" s="42"/>
      <c r="G25" s="42"/>
      <c r="H25" s="42"/>
      <c r="I25" s="128" t="s">
        <v>30</v>
      </c>
      <c r="J25" s="36" t="str">
        <f>IF('Rekapitulace stavby'!AN17="","",'Rekapitulace stavby'!AN17)</f>
        <v/>
      </c>
      <c r="K25" s="45"/>
    </row>
    <row r="26" spans="2:11" s="1" customFormat="1" ht="6.95" customHeight="1">
      <c r="B26" s="41"/>
      <c r="C26" s="42"/>
      <c r="D26" s="42"/>
      <c r="E26" s="42"/>
      <c r="F26" s="42"/>
      <c r="G26" s="42"/>
      <c r="H26" s="42"/>
      <c r="I26" s="127"/>
      <c r="J26" s="42"/>
      <c r="K26" s="45"/>
    </row>
    <row r="27" spans="2:11" s="1" customFormat="1" ht="14.45" customHeight="1">
      <c r="B27" s="41"/>
      <c r="C27" s="42"/>
      <c r="D27" s="38" t="s">
        <v>36</v>
      </c>
      <c r="E27" s="42"/>
      <c r="F27" s="42"/>
      <c r="G27" s="42"/>
      <c r="H27" s="42"/>
      <c r="I27" s="127"/>
      <c r="J27" s="42"/>
      <c r="K27" s="45"/>
    </row>
    <row r="28" spans="2:11" s="7" customFormat="1" ht="16.5" customHeight="1">
      <c r="B28" s="130"/>
      <c r="C28" s="131"/>
      <c r="D28" s="131"/>
      <c r="E28" s="396" t="s">
        <v>21</v>
      </c>
      <c r="F28" s="396"/>
      <c r="G28" s="396"/>
      <c r="H28" s="396"/>
      <c r="I28" s="132"/>
      <c r="J28" s="131"/>
      <c r="K28" s="133"/>
    </row>
    <row r="29" spans="2:11" s="1" customFormat="1" ht="6.95" customHeight="1">
      <c r="B29" s="41"/>
      <c r="C29" s="42"/>
      <c r="D29" s="42"/>
      <c r="E29" s="42"/>
      <c r="F29" s="42"/>
      <c r="G29" s="42"/>
      <c r="H29" s="42"/>
      <c r="I29" s="127"/>
      <c r="J29" s="42"/>
      <c r="K29" s="45"/>
    </row>
    <row r="30" spans="2:11" s="1" customFormat="1" ht="6.95" customHeight="1">
      <c r="B30" s="41"/>
      <c r="C30" s="42"/>
      <c r="D30" s="85"/>
      <c r="E30" s="85"/>
      <c r="F30" s="85"/>
      <c r="G30" s="85"/>
      <c r="H30" s="85"/>
      <c r="I30" s="134"/>
      <c r="J30" s="85"/>
      <c r="K30" s="135"/>
    </row>
    <row r="31" spans="2:11" s="1" customFormat="1" ht="25.35" customHeight="1">
      <c r="B31" s="41"/>
      <c r="C31" s="42"/>
      <c r="D31" s="136" t="s">
        <v>37</v>
      </c>
      <c r="E31" s="42"/>
      <c r="F31" s="42"/>
      <c r="G31" s="42"/>
      <c r="H31" s="42"/>
      <c r="I31" s="127"/>
      <c r="J31" s="137">
        <f>ROUND(J117,2)</f>
        <v>0</v>
      </c>
      <c r="K31" s="45"/>
    </row>
    <row r="32" spans="2:11" s="1" customFormat="1" ht="6.95" customHeight="1">
      <c r="B32" s="41"/>
      <c r="C32" s="42"/>
      <c r="D32" s="85"/>
      <c r="E32" s="85"/>
      <c r="F32" s="85"/>
      <c r="G32" s="85"/>
      <c r="H32" s="85"/>
      <c r="I32" s="134"/>
      <c r="J32" s="85"/>
      <c r="K32" s="135"/>
    </row>
    <row r="33" spans="2:11" s="1" customFormat="1" ht="14.45" customHeight="1">
      <c r="B33" s="41"/>
      <c r="C33" s="42"/>
      <c r="D33" s="42"/>
      <c r="E33" s="42"/>
      <c r="F33" s="46" t="s">
        <v>39</v>
      </c>
      <c r="G33" s="42"/>
      <c r="H33" s="42"/>
      <c r="I33" s="138" t="s">
        <v>38</v>
      </c>
      <c r="J33" s="46" t="s">
        <v>40</v>
      </c>
      <c r="K33" s="45"/>
    </row>
    <row r="34" spans="2:11" s="1" customFormat="1" ht="14.45" customHeight="1">
      <c r="B34" s="41"/>
      <c r="C34" s="42"/>
      <c r="D34" s="49" t="s">
        <v>41</v>
      </c>
      <c r="E34" s="49" t="s">
        <v>42</v>
      </c>
      <c r="F34" s="139">
        <f>ROUND(SUM(BE117:BE320),2)</f>
        <v>0</v>
      </c>
      <c r="G34" s="42"/>
      <c r="H34" s="42"/>
      <c r="I34" s="140">
        <v>0.21</v>
      </c>
      <c r="J34" s="139">
        <f>ROUND(ROUND((SUM(BE117:BE320)),2)*I34,2)</f>
        <v>0</v>
      </c>
      <c r="K34" s="45"/>
    </row>
    <row r="35" spans="2:11" s="1" customFormat="1" ht="14.45" customHeight="1">
      <c r="B35" s="41"/>
      <c r="C35" s="42"/>
      <c r="D35" s="42"/>
      <c r="E35" s="49" t="s">
        <v>43</v>
      </c>
      <c r="F35" s="139">
        <f>ROUND(SUM(BF117:BF320),2)</f>
        <v>0</v>
      </c>
      <c r="G35" s="42"/>
      <c r="H35" s="42"/>
      <c r="I35" s="140">
        <v>0.15</v>
      </c>
      <c r="J35" s="139">
        <f>ROUND(ROUND((SUM(BF117:BF320)),2)*I35,2)</f>
        <v>0</v>
      </c>
      <c r="K35" s="45"/>
    </row>
    <row r="36" spans="2:11" s="1" customFormat="1" ht="14.45" customHeight="1" hidden="1">
      <c r="B36" s="41"/>
      <c r="C36" s="42"/>
      <c r="D36" s="42"/>
      <c r="E36" s="49" t="s">
        <v>44</v>
      </c>
      <c r="F36" s="139">
        <f>ROUND(SUM(BG117:BG320),2)</f>
        <v>0</v>
      </c>
      <c r="G36" s="42"/>
      <c r="H36" s="42"/>
      <c r="I36" s="140">
        <v>0.21</v>
      </c>
      <c r="J36" s="139">
        <v>0</v>
      </c>
      <c r="K36" s="45"/>
    </row>
    <row r="37" spans="2:11" s="1" customFormat="1" ht="14.45" customHeight="1" hidden="1">
      <c r="B37" s="41"/>
      <c r="C37" s="42"/>
      <c r="D37" s="42"/>
      <c r="E37" s="49" t="s">
        <v>45</v>
      </c>
      <c r="F37" s="139">
        <f>ROUND(SUM(BH117:BH320),2)</f>
        <v>0</v>
      </c>
      <c r="G37" s="42"/>
      <c r="H37" s="42"/>
      <c r="I37" s="140">
        <v>0.15</v>
      </c>
      <c r="J37" s="139">
        <v>0</v>
      </c>
      <c r="K37" s="45"/>
    </row>
    <row r="38" spans="2:11" s="1" customFormat="1" ht="14.45" customHeight="1" hidden="1">
      <c r="B38" s="41"/>
      <c r="C38" s="42"/>
      <c r="D38" s="42"/>
      <c r="E38" s="49" t="s">
        <v>46</v>
      </c>
      <c r="F38" s="139">
        <f>ROUND(SUM(BI117:BI320),2)</f>
        <v>0</v>
      </c>
      <c r="G38" s="42"/>
      <c r="H38" s="42"/>
      <c r="I38" s="140">
        <v>0</v>
      </c>
      <c r="J38" s="139">
        <v>0</v>
      </c>
      <c r="K38" s="45"/>
    </row>
    <row r="39" spans="2:11" s="1" customFormat="1" ht="6.95" customHeight="1">
      <c r="B39" s="41"/>
      <c r="C39" s="42"/>
      <c r="D39" s="42"/>
      <c r="E39" s="42"/>
      <c r="F39" s="42"/>
      <c r="G39" s="42"/>
      <c r="H39" s="42"/>
      <c r="I39" s="127"/>
      <c r="J39" s="42"/>
      <c r="K39" s="45"/>
    </row>
    <row r="40" spans="2:11" s="1" customFormat="1" ht="25.35" customHeight="1">
      <c r="B40" s="41"/>
      <c r="C40" s="141"/>
      <c r="D40" s="142" t="s">
        <v>47</v>
      </c>
      <c r="E40" s="79"/>
      <c r="F40" s="79"/>
      <c r="G40" s="143" t="s">
        <v>48</v>
      </c>
      <c r="H40" s="144" t="s">
        <v>49</v>
      </c>
      <c r="I40" s="145"/>
      <c r="J40" s="146">
        <f>SUM(J31:J38)</f>
        <v>0</v>
      </c>
      <c r="K40" s="147"/>
    </row>
    <row r="41" spans="2:11" s="1" customFormat="1" ht="14.45" customHeight="1">
      <c r="B41" s="56"/>
      <c r="C41" s="57"/>
      <c r="D41" s="57"/>
      <c r="E41" s="57"/>
      <c r="F41" s="57"/>
      <c r="G41" s="57"/>
      <c r="H41" s="57"/>
      <c r="I41" s="148"/>
      <c r="J41" s="57"/>
      <c r="K41" s="58"/>
    </row>
    <row r="45" spans="2:11" s="1" customFormat="1" ht="6.95" customHeight="1">
      <c r="B45" s="149"/>
      <c r="C45" s="150"/>
      <c r="D45" s="150"/>
      <c r="E45" s="150"/>
      <c r="F45" s="150"/>
      <c r="G45" s="150"/>
      <c r="H45" s="150"/>
      <c r="I45" s="151"/>
      <c r="J45" s="150"/>
      <c r="K45" s="152"/>
    </row>
    <row r="46" spans="2:11" s="1" customFormat="1" ht="36.95" customHeight="1">
      <c r="B46" s="41"/>
      <c r="C46" s="31" t="s">
        <v>142</v>
      </c>
      <c r="D46" s="42"/>
      <c r="E46" s="42"/>
      <c r="F46" s="42"/>
      <c r="G46" s="42"/>
      <c r="H46" s="42"/>
      <c r="I46" s="127"/>
      <c r="J46" s="42"/>
      <c r="K46" s="45"/>
    </row>
    <row r="47" spans="2:11" s="1" customFormat="1" ht="6.95" customHeight="1">
      <c r="B47" s="41"/>
      <c r="C47" s="42"/>
      <c r="D47" s="42"/>
      <c r="E47" s="42"/>
      <c r="F47" s="42"/>
      <c r="G47" s="42"/>
      <c r="H47" s="42"/>
      <c r="I47" s="127"/>
      <c r="J47" s="42"/>
      <c r="K47" s="45"/>
    </row>
    <row r="48" spans="2:11" s="1" customFormat="1" ht="14.45" customHeight="1">
      <c r="B48" s="41"/>
      <c r="C48" s="38" t="s">
        <v>18</v>
      </c>
      <c r="D48" s="42"/>
      <c r="E48" s="42"/>
      <c r="F48" s="42"/>
      <c r="G48" s="42"/>
      <c r="H48" s="42"/>
      <c r="I48" s="127"/>
      <c r="J48" s="42"/>
      <c r="K48" s="45"/>
    </row>
    <row r="49" spans="2:11" s="1" customFormat="1" ht="16.5" customHeight="1">
      <c r="B49" s="41"/>
      <c r="C49" s="42"/>
      <c r="D49" s="42"/>
      <c r="E49" s="406" t="str">
        <f>E7</f>
        <v>Stavební úpravy a přístavba komunitního centra BÉTEL</v>
      </c>
      <c r="F49" s="407"/>
      <c r="G49" s="407"/>
      <c r="H49" s="407"/>
      <c r="I49" s="127"/>
      <c r="J49" s="42"/>
      <c r="K49" s="45"/>
    </row>
    <row r="50" spans="2:11" ht="15">
      <c r="B50" s="29"/>
      <c r="C50" s="38" t="s">
        <v>136</v>
      </c>
      <c r="D50" s="30"/>
      <c r="E50" s="30"/>
      <c r="F50" s="30"/>
      <c r="G50" s="30"/>
      <c r="H50" s="30"/>
      <c r="I50" s="126"/>
      <c r="J50" s="30"/>
      <c r="K50" s="32"/>
    </row>
    <row r="51" spans="2:11" ht="16.5" customHeight="1">
      <c r="B51" s="29"/>
      <c r="C51" s="30"/>
      <c r="D51" s="30"/>
      <c r="E51" s="406" t="s">
        <v>137</v>
      </c>
      <c r="F51" s="385"/>
      <c r="G51" s="385"/>
      <c r="H51" s="385"/>
      <c r="I51" s="126"/>
      <c r="J51" s="30"/>
      <c r="K51" s="32"/>
    </row>
    <row r="52" spans="2:11" ht="15">
      <c r="B52" s="29"/>
      <c r="C52" s="38" t="s">
        <v>138</v>
      </c>
      <c r="D52" s="30"/>
      <c r="E52" s="30"/>
      <c r="F52" s="30"/>
      <c r="G52" s="30"/>
      <c r="H52" s="30"/>
      <c r="I52" s="126"/>
      <c r="J52" s="30"/>
      <c r="K52" s="32"/>
    </row>
    <row r="53" spans="2:11" s="1" customFormat="1" ht="16.5" customHeight="1">
      <c r="B53" s="41"/>
      <c r="C53" s="42"/>
      <c r="D53" s="42"/>
      <c r="E53" s="378" t="s">
        <v>139</v>
      </c>
      <c r="F53" s="408"/>
      <c r="G53" s="408"/>
      <c r="H53" s="408"/>
      <c r="I53" s="127"/>
      <c r="J53" s="42"/>
      <c r="K53" s="45"/>
    </row>
    <row r="54" spans="2:11" s="1" customFormat="1" ht="14.45" customHeight="1">
      <c r="B54" s="41"/>
      <c r="C54" s="38" t="s">
        <v>140</v>
      </c>
      <c r="D54" s="42"/>
      <c r="E54" s="42"/>
      <c r="F54" s="42"/>
      <c r="G54" s="42"/>
      <c r="H54" s="42"/>
      <c r="I54" s="127"/>
      <c r="J54" s="42"/>
      <c r="K54" s="45"/>
    </row>
    <row r="55" spans="2:11" s="1" customFormat="1" ht="17.25" customHeight="1">
      <c r="B55" s="41"/>
      <c r="C55" s="42"/>
      <c r="D55" s="42"/>
      <c r="E55" s="409" t="str">
        <f>E13</f>
        <v>část 1.2 SL - Slaboproud</v>
      </c>
      <c r="F55" s="408"/>
      <c r="G55" s="408"/>
      <c r="H55" s="408"/>
      <c r="I55" s="127"/>
      <c r="J55" s="42"/>
      <c r="K55" s="45"/>
    </row>
    <row r="56" spans="2:11" s="1" customFormat="1" ht="6.95" customHeight="1">
      <c r="B56" s="41"/>
      <c r="C56" s="42"/>
      <c r="D56" s="42"/>
      <c r="E56" s="42"/>
      <c r="F56" s="42"/>
      <c r="G56" s="42"/>
      <c r="H56" s="42"/>
      <c r="I56" s="127"/>
      <c r="J56" s="42"/>
      <c r="K56" s="45"/>
    </row>
    <row r="57" spans="2:11" s="1" customFormat="1" ht="18" customHeight="1">
      <c r="B57" s="41"/>
      <c r="C57" s="38" t="s">
        <v>23</v>
      </c>
      <c r="D57" s="42"/>
      <c r="E57" s="42"/>
      <c r="F57" s="36" t="str">
        <f>F16</f>
        <v xml:space="preserve"> </v>
      </c>
      <c r="G57" s="42"/>
      <c r="H57" s="42"/>
      <c r="I57" s="128" t="s">
        <v>25</v>
      </c>
      <c r="J57" s="129">
        <f>IF(J16="","",J16)</f>
        <v>43389</v>
      </c>
      <c r="K57" s="45"/>
    </row>
    <row r="58" spans="2:11" s="1" customFormat="1" ht="6.95" customHeight="1">
      <c r="B58" s="41"/>
      <c r="C58" s="42"/>
      <c r="D58" s="42"/>
      <c r="E58" s="42"/>
      <c r="F58" s="42"/>
      <c r="G58" s="42"/>
      <c r="H58" s="42"/>
      <c r="I58" s="127"/>
      <c r="J58" s="42"/>
      <c r="K58" s="45"/>
    </row>
    <row r="59" spans="2:11" s="1" customFormat="1" ht="15">
      <c r="B59" s="41"/>
      <c r="C59" s="38" t="s">
        <v>26</v>
      </c>
      <c r="D59" s="42"/>
      <c r="E59" s="42"/>
      <c r="F59" s="36" t="str">
        <f>E19</f>
        <v>Sbor JB v Chrastavě, Bezručova 503, 46331 Chrastav</v>
      </c>
      <c r="G59" s="42"/>
      <c r="H59" s="42"/>
      <c r="I59" s="128" t="s">
        <v>33</v>
      </c>
      <c r="J59" s="396" t="str">
        <f>E25</f>
        <v>FS Vision, s.r.o. IČ: 22792902</v>
      </c>
      <c r="K59" s="45"/>
    </row>
    <row r="60" spans="2:11" s="1" customFormat="1" ht="14.45" customHeight="1">
      <c r="B60" s="41"/>
      <c r="C60" s="38" t="s">
        <v>31</v>
      </c>
      <c r="D60" s="42"/>
      <c r="E60" s="42"/>
      <c r="F60" s="36" t="str">
        <f>IF(E22="","",E22)</f>
        <v/>
      </c>
      <c r="G60" s="42"/>
      <c r="H60" s="42"/>
      <c r="I60" s="127"/>
      <c r="J60" s="410"/>
      <c r="K60" s="45"/>
    </row>
    <row r="61" spans="2:11" s="1" customFormat="1" ht="10.35" customHeight="1">
      <c r="B61" s="41"/>
      <c r="C61" s="42"/>
      <c r="D61" s="42"/>
      <c r="E61" s="42"/>
      <c r="F61" s="42"/>
      <c r="G61" s="42"/>
      <c r="H61" s="42"/>
      <c r="I61" s="127"/>
      <c r="J61" s="42"/>
      <c r="K61" s="45"/>
    </row>
    <row r="62" spans="2:11" s="1" customFormat="1" ht="29.25" customHeight="1">
      <c r="B62" s="41"/>
      <c r="C62" s="153" t="s">
        <v>143</v>
      </c>
      <c r="D62" s="141"/>
      <c r="E62" s="141"/>
      <c r="F62" s="141"/>
      <c r="G62" s="141"/>
      <c r="H62" s="141"/>
      <c r="I62" s="154"/>
      <c r="J62" s="155" t="s">
        <v>144</v>
      </c>
      <c r="K62" s="156"/>
    </row>
    <row r="63" spans="2:11" s="1" customFormat="1" ht="10.35" customHeight="1">
      <c r="B63" s="41"/>
      <c r="C63" s="42"/>
      <c r="D63" s="42"/>
      <c r="E63" s="42"/>
      <c r="F63" s="42"/>
      <c r="G63" s="42"/>
      <c r="H63" s="42"/>
      <c r="I63" s="127"/>
      <c r="J63" s="42"/>
      <c r="K63" s="45"/>
    </row>
    <row r="64" spans="2:47" s="1" customFormat="1" ht="29.25" customHeight="1">
      <c r="B64" s="41"/>
      <c r="C64" s="157" t="s">
        <v>145</v>
      </c>
      <c r="D64" s="42"/>
      <c r="E64" s="42"/>
      <c r="F64" s="42"/>
      <c r="G64" s="42"/>
      <c r="H64" s="42"/>
      <c r="I64" s="127"/>
      <c r="J64" s="137">
        <f>J117</f>
        <v>0</v>
      </c>
      <c r="K64" s="45"/>
      <c r="AU64" s="25" t="s">
        <v>146</v>
      </c>
    </row>
    <row r="65" spans="2:11" s="8" customFormat="1" ht="24.95" customHeight="1">
      <c r="B65" s="158"/>
      <c r="C65" s="159"/>
      <c r="D65" s="160" t="s">
        <v>4213</v>
      </c>
      <c r="E65" s="161"/>
      <c r="F65" s="161"/>
      <c r="G65" s="161"/>
      <c r="H65" s="161"/>
      <c r="I65" s="162"/>
      <c r="J65" s="163">
        <f>J118</f>
        <v>0</v>
      </c>
      <c r="K65" s="164"/>
    </row>
    <row r="66" spans="2:11" s="9" customFormat="1" ht="19.9" customHeight="1">
      <c r="B66" s="165"/>
      <c r="C66" s="166"/>
      <c r="D66" s="167" t="s">
        <v>4214</v>
      </c>
      <c r="E66" s="168"/>
      <c r="F66" s="168"/>
      <c r="G66" s="168"/>
      <c r="H66" s="168"/>
      <c r="I66" s="169"/>
      <c r="J66" s="170">
        <f>J119</f>
        <v>0</v>
      </c>
      <c r="K66" s="171"/>
    </row>
    <row r="67" spans="2:11" s="9" customFormat="1" ht="19.9" customHeight="1">
      <c r="B67" s="165"/>
      <c r="C67" s="166"/>
      <c r="D67" s="167" t="s">
        <v>4215</v>
      </c>
      <c r="E67" s="168"/>
      <c r="F67" s="168"/>
      <c r="G67" s="168"/>
      <c r="H67" s="168"/>
      <c r="I67" s="169"/>
      <c r="J67" s="170">
        <f>J126</f>
        <v>0</v>
      </c>
      <c r="K67" s="171"/>
    </row>
    <row r="68" spans="2:11" s="9" customFormat="1" ht="19.9" customHeight="1">
      <c r="B68" s="165"/>
      <c r="C68" s="166"/>
      <c r="D68" s="167" t="s">
        <v>4216</v>
      </c>
      <c r="E68" s="168"/>
      <c r="F68" s="168"/>
      <c r="G68" s="168"/>
      <c r="H68" s="168"/>
      <c r="I68" s="169"/>
      <c r="J68" s="170">
        <f>J133</f>
        <v>0</v>
      </c>
      <c r="K68" s="171"/>
    </row>
    <row r="69" spans="2:11" s="9" customFormat="1" ht="19.9" customHeight="1">
      <c r="B69" s="165"/>
      <c r="C69" s="166"/>
      <c r="D69" s="167" t="s">
        <v>4217</v>
      </c>
      <c r="E69" s="168"/>
      <c r="F69" s="168"/>
      <c r="G69" s="168"/>
      <c r="H69" s="168"/>
      <c r="I69" s="169"/>
      <c r="J69" s="170">
        <f>J138</f>
        <v>0</v>
      </c>
      <c r="K69" s="171"/>
    </row>
    <row r="70" spans="2:11" s="9" customFormat="1" ht="19.9" customHeight="1">
      <c r="B70" s="165"/>
      <c r="C70" s="166"/>
      <c r="D70" s="167" t="s">
        <v>4218</v>
      </c>
      <c r="E70" s="168"/>
      <c r="F70" s="168"/>
      <c r="G70" s="168"/>
      <c r="H70" s="168"/>
      <c r="I70" s="169"/>
      <c r="J70" s="170">
        <f>J153</f>
        <v>0</v>
      </c>
      <c r="K70" s="171"/>
    </row>
    <row r="71" spans="2:11" s="8" customFormat="1" ht="24.95" customHeight="1">
      <c r="B71" s="158"/>
      <c r="C71" s="159"/>
      <c r="D71" s="160" t="s">
        <v>4219</v>
      </c>
      <c r="E71" s="161"/>
      <c r="F71" s="161"/>
      <c r="G71" s="161"/>
      <c r="H71" s="161"/>
      <c r="I71" s="162"/>
      <c r="J71" s="163">
        <f>J160</f>
        <v>0</v>
      </c>
      <c r="K71" s="164"/>
    </row>
    <row r="72" spans="2:11" s="9" customFormat="1" ht="19.9" customHeight="1">
      <c r="B72" s="165"/>
      <c r="C72" s="166"/>
      <c r="D72" s="167" t="s">
        <v>4220</v>
      </c>
      <c r="E72" s="168"/>
      <c r="F72" s="168"/>
      <c r="G72" s="168"/>
      <c r="H72" s="168"/>
      <c r="I72" s="169"/>
      <c r="J72" s="170">
        <f>J161</f>
        <v>0</v>
      </c>
      <c r="K72" s="171"/>
    </row>
    <row r="73" spans="2:11" s="9" customFormat="1" ht="19.9" customHeight="1">
      <c r="B73" s="165"/>
      <c r="C73" s="166"/>
      <c r="D73" s="167" t="s">
        <v>4221</v>
      </c>
      <c r="E73" s="168"/>
      <c r="F73" s="168"/>
      <c r="G73" s="168"/>
      <c r="H73" s="168"/>
      <c r="I73" s="169"/>
      <c r="J73" s="170">
        <f>J174</f>
        <v>0</v>
      </c>
      <c r="K73" s="171"/>
    </row>
    <row r="74" spans="2:11" s="9" customFormat="1" ht="19.9" customHeight="1">
      <c r="B74" s="165"/>
      <c r="C74" s="166"/>
      <c r="D74" s="167" t="s">
        <v>4216</v>
      </c>
      <c r="E74" s="168"/>
      <c r="F74" s="168"/>
      <c r="G74" s="168"/>
      <c r="H74" s="168"/>
      <c r="I74" s="169"/>
      <c r="J74" s="170">
        <f>J181</f>
        <v>0</v>
      </c>
      <c r="K74" s="171"/>
    </row>
    <row r="75" spans="2:11" s="9" customFormat="1" ht="19.9" customHeight="1">
      <c r="B75" s="165"/>
      <c r="C75" s="166"/>
      <c r="D75" s="167" t="s">
        <v>4217</v>
      </c>
      <c r="E75" s="168"/>
      <c r="F75" s="168"/>
      <c r="G75" s="168"/>
      <c r="H75" s="168"/>
      <c r="I75" s="169"/>
      <c r="J75" s="170">
        <f>J184</f>
        <v>0</v>
      </c>
      <c r="K75" s="171"/>
    </row>
    <row r="76" spans="2:11" s="9" customFormat="1" ht="19.9" customHeight="1">
      <c r="B76" s="165"/>
      <c r="C76" s="166"/>
      <c r="D76" s="167" t="s">
        <v>4222</v>
      </c>
      <c r="E76" s="168"/>
      <c r="F76" s="168"/>
      <c r="G76" s="168"/>
      <c r="H76" s="168"/>
      <c r="I76" s="169"/>
      <c r="J76" s="170">
        <f>J205</f>
        <v>0</v>
      </c>
      <c r="K76" s="171"/>
    </row>
    <row r="77" spans="2:11" s="8" customFormat="1" ht="24.95" customHeight="1">
      <c r="B77" s="158"/>
      <c r="C77" s="159"/>
      <c r="D77" s="160" t="s">
        <v>4223</v>
      </c>
      <c r="E77" s="161"/>
      <c r="F77" s="161"/>
      <c r="G77" s="161"/>
      <c r="H77" s="161"/>
      <c r="I77" s="162"/>
      <c r="J77" s="163">
        <f>J217</f>
        <v>0</v>
      </c>
      <c r="K77" s="164"/>
    </row>
    <row r="78" spans="2:11" s="9" customFormat="1" ht="19.9" customHeight="1">
      <c r="B78" s="165"/>
      <c r="C78" s="166"/>
      <c r="D78" s="167" t="s">
        <v>4224</v>
      </c>
      <c r="E78" s="168"/>
      <c r="F78" s="168"/>
      <c r="G78" s="168"/>
      <c r="H78" s="168"/>
      <c r="I78" s="169"/>
      <c r="J78" s="170">
        <f>J218</f>
        <v>0</v>
      </c>
      <c r="K78" s="171"/>
    </row>
    <row r="79" spans="2:11" s="9" customFormat="1" ht="19.9" customHeight="1">
      <c r="B79" s="165"/>
      <c r="C79" s="166"/>
      <c r="D79" s="167" t="s">
        <v>4225</v>
      </c>
      <c r="E79" s="168"/>
      <c r="F79" s="168"/>
      <c r="G79" s="168"/>
      <c r="H79" s="168"/>
      <c r="I79" s="169"/>
      <c r="J79" s="170">
        <f>J227</f>
        <v>0</v>
      </c>
      <c r="K79" s="171"/>
    </row>
    <row r="80" spans="2:11" s="9" customFormat="1" ht="19.9" customHeight="1">
      <c r="B80" s="165"/>
      <c r="C80" s="166"/>
      <c r="D80" s="167" t="s">
        <v>4226</v>
      </c>
      <c r="E80" s="168"/>
      <c r="F80" s="168"/>
      <c r="G80" s="168"/>
      <c r="H80" s="168"/>
      <c r="I80" s="169"/>
      <c r="J80" s="170">
        <f>J232</f>
        <v>0</v>
      </c>
      <c r="K80" s="171"/>
    </row>
    <row r="81" spans="2:11" s="9" customFormat="1" ht="19.9" customHeight="1">
      <c r="B81" s="165"/>
      <c r="C81" s="166"/>
      <c r="D81" s="167" t="s">
        <v>4216</v>
      </c>
      <c r="E81" s="168"/>
      <c r="F81" s="168"/>
      <c r="G81" s="168"/>
      <c r="H81" s="168"/>
      <c r="I81" s="169"/>
      <c r="J81" s="170">
        <f>J237</f>
        <v>0</v>
      </c>
      <c r="K81" s="171"/>
    </row>
    <row r="82" spans="2:11" s="9" customFormat="1" ht="19.9" customHeight="1">
      <c r="B82" s="165"/>
      <c r="C82" s="166"/>
      <c r="D82" s="167" t="s">
        <v>4217</v>
      </c>
      <c r="E82" s="168"/>
      <c r="F82" s="168"/>
      <c r="G82" s="168"/>
      <c r="H82" s="168"/>
      <c r="I82" s="169"/>
      <c r="J82" s="170">
        <f>J246</f>
        <v>0</v>
      </c>
      <c r="K82" s="171"/>
    </row>
    <row r="83" spans="2:11" s="9" customFormat="1" ht="19.9" customHeight="1">
      <c r="B83" s="165"/>
      <c r="C83" s="166"/>
      <c r="D83" s="167" t="s">
        <v>4222</v>
      </c>
      <c r="E83" s="168"/>
      <c r="F83" s="168"/>
      <c r="G83" s="168"/>
      <c r="H83" s="168"/>
      <c r="I83" s="169"/>
      <c r="J83" s="170">
        <f>J263</f>
        <v>0</v>
      </c>
      <c r="K83" s="171"/>
    </row>
    <row r="84" spans="2:11" s="8" customFormat="1" ht="24.95" customHeight="1">
      <c r="B84" s="158"/>
      <c r="C84" s="159"/>
      <c r="D84" s="160" t="s">
        <v>4227</v>
      </c>
      <c r="E84" s="161"/>
      <c r="F84" s="161"/>
      <c r="G84" s="161"/>
      <c r="H84" s="161"/>
      <c r="I84" s="162"/>
      <c r="J84" s="163">
        <f>J269</f>
        <v>0</v>
      </c>
      <c r="K84" s="164"/>
    </row>
    <row r="85" spans="2:11" s="9" customFormat="1" ht="19.9" customHeight="1">
      <c r="B85" s="165"/>
      <c r="C85" s="166"/>
      <c r="D85" s="167" t="s">
        <v>4228</v>
      </c>
      <c r="E85" s="168"/>
      <c r="F85" s="168"/>
      <c r="G85" s="168"/>
      <c r="H85" s="168"/>
      <c r="I85" s="169"/>
      <c r="J85" s="170">
        <f>J270</f>
        <v>0</v>
      </c>
      <c r="K85" s="171"/>
    </row>
    <row r="86" spans="2:11" s="9" customFormat="1" ht="19.9" customHeight="1">
      <c r="B86" s="165"/>
      <c r="C86" s="166"/>
      <c r="D86" s="167" t="s">
        <v>4229</v>
      </c>
      <c r="E86" s="168"/>
      <c r="F86" s="168"/>
      <c r="G86" s="168"/>
      <c r="H86" s="168"/>
      <c r="I86" s="169"/>
      <c r="J86" s="170">
        <f>J273</f>
        <v>0</v>
      </c>
      <c r="K86" s="171"/>
    </row>
    <row r="87" spans="2:11" s="9" customFormat="1" ht="19.9" customHeight="1">
      <c r="B87" s="165"/>
      <c r="C87" s="166"/>
      <c r="D87" s="167" t="s">
        <v>4230</v>
      </c>
      <c r="E87" s="168"/>
      <c r="F87" s="168"/>
      <c r="G87" s="168"/>
      <c r="H87" s="168"/>
      <c r="I87" s="169"/>
      <c r="J87" s="170">
        <f>J278</f>
        <v>0</v>
      </c>
      <c r="K87" s="171"/>
    </row>
    <row r="88" spans="2:11" s="9" customFormat="1" ht="19.9" customHeight="1">
      <c r="B88" s="165"/>
      <c r="C88" s="166"/>
      <c r="D88" s="167" t="s">
        <v>4216</v>
      </c>
      <c r="E88" s="168"/>
      <c r="F88" s="168"/>
      <c r="G88" s="168"/>
      <c r="H88" s="168"/>
      <c r="I88" s="169"/>
      <c r="J88" s="170">
        <f>J281</f>
        <v>0</v>
      </c>
      <c r="K88" s="171"/>
    </row>
    <row r="89" spans="2:11" s="9" customFormat="1" ht="19.9" customHeight="1">
      <c r="B89" s="165"/>
      <c r="C89" s="166"/>
      <c r="D89" s="167" t="s">
        <v>4217</v>
      </c>
      <c r="E89" s="168"/>
      <c r="F89" s="168"/>
      <c r="G89" s="168"/>
      <c r="H89" s="168"/>
      <c r="I89" s="169"/>
      <c r="J89" s="170">
        <f>J286</f>
        <v>0</v>
      </c>
      <c r="K89" s="171"/>
    </row>
    <row r="90" spans="2:11" s="9" customFormat="1" ht="19.9" customHeight="1">
      <c r="B90" s="165"/>
      <c r="C90" s="166"/>
      <c r="D90" s="167" t="s">
        <v>4222</v>
      </c>
      <c r="E90" s="168"/>
      <c r="F90" s="168"/>
      <c r="G90" s="168"/>
      <c r="H90" s="168"/>
      <c r="I90" s="169"/>
      <c r="J90" s="170">
        <f>J299</f>
        <v>0</v>
      </c>
      <c r="K90" s="171"/>
    </row>
    <row r="91" spans="2:11" s="8" customFormat="1" ht="24.95" customHeight="1">
      <c r="B91" s="158"/>
      <c r="C91" s="159"/>
      <c r="D91" s="160" t="s">
        <v>4231</v>
      </c>
      <c r="E91" s="161"/>
      <c r="F91" s="161"/>
      <c r="G91" s="161"/>
      <c r="H91" s="161"/>
      <c r="I91" s="162"/>
      <c r="J91" s="163">
        <f>J305</f>
        <v>0</v>
      </c>
      <c r="K91" s="164"/>
    </row>
    <row r="92" spans="2:11" s="9" customFormat="1" ht="19.9" customHeight="1">
      <c r="B92" s="165"/>
      <c r="C92" s="166"/>
      <c r="D92" s="167" t="s">
        <v>4232</v>
      </c>
      <c r="E92" s="168"/>
      <c r="F92" s="168"/>
      <c r="G92" s="168"/>
      <c r="H92" s="168"/>
      <c r="I92" s="169"/>
      <c r="J92" s="170">
        <f>J306</f>
        <v>0</v>
      </c>
      <c r="K92" s="171"/>
    </row>
    <row r="93" spans="2:11" s="9" customFormat="1" ht="19.9" customHeight="1">
      <c r="B93" s="165"/>
      <c r="C93" s="166"/>
      <c r="D93" s="167" t="s">
        <v>4233</v>
      </c>
      <c r="E93" s="168"/>
      <c r="F93" s="168"/>
      <c r="G93" s="168"/>
      <c r="H93" s="168"/>
      <c r="I93" s="169"/>
      <c r="J93" s="170">
        <f>J315</f>
        <v>0</v>
      </c>
      <c r="K93" s="171"/>
    </row>
    <row r="94" spans="2:11" s="1" customFormat="1" ht="21.75" customHeight="1">
      <c r="B94" s="41"/>
      <c r="C94" s="42"/>
      <c r="D94" s="42"/>
      <c r="E94" s="42"/>
      <c r="F94" s="42"/>
      <c r="G94" s="42"/>
      <c r="H94" s="42"/>
      <c r="I94" s="127"/>
      <c r="J94" s="42"/>
      <c r="K94" s="45"/>
    </row>
    <row r="95" spans="2:11" s="1" customFormat="1" ht="6.95" customHeight="1">
      <c r="B95" s="56"/>
      <c r="C95" s="57"/>
      <c r="D95" s="57"/>
      <c r="E95" s="57"/>
      <c r="F95" s="57"/>
      <c r="G95" s="57"/>
      <c r="H95" s="57"/>
      <c r="I95" s="148"/>
      <c r="J95" s="57"/>
      <c r="K95" s="58"/>
    </row>
    <row r="99" spans="2:12" s="1" customFormat="1" ht="6.95" customHeight="1">
      <c r="B99" s="59"/>
      <c r="C99" s="60"/>
      <c r="D99" s="60"/>
      <c r="E99" s="60"/>
      <c r="F99" s="60"/>
      <c r="G99" s="60"/>
      <c r="H99" s="60"/>
      <c r="I99" s="151"/>
      <c r="J99" s="60"/>
      <c r="K99" s="60"/>
      <c r="L99" s="61"/>
    </row>
    <row r="100" spans="2:12" s="1" customFormat="1" ht="36.95" customHeight="1">
      <c r="B100" s="41"/>
      <c r="C100" s="62" t="s">
        <v>194</v>
      </c>
      <c r="D100" s="63"/>
      <c r="E100" s="63"/>
      <c r="F100" s="63"/>
      <c r="G100" s="63"/>
      <c r="H100" s="63"/>
      <c r="I100" s="172"/>
      <c r="J100" s="63"/>
      <c r="K100" s="63"/>
      <c r="L100" s="61"/>
    </row>
    <row r="101" spans="2:12" s="1" customFormat="1" ht="6.95" customHeight="1">
      <c r="B101" s="41"/>
      <c r="C101" s="63"/>
      <c r="D101" s="63"/>
      <c r="E101" s="63"/>
      <c r="F101" s="63"/>
      <c r="G101" s="63"/>
      <c r="H101" s="63"/>
      <c r="I101" s="172"/>
      <c r="J101" s="63"/>
      <c r="K101" s="63"/>
      <c r="L101" s="61"/>
    </row>
    <row r="102" spans="2:12" s="1" customFormat="1" ht="14.45" customHeight="1">
      <c r="B102" s="41"/>
      <c r="C102" s="65" t="s">
        <v>18</v>
      </c>
      <c r="D102" s="63"/>
      <c r="E102" s="63"/>
      <c r="F102" s="63"/>
      <c r="G102" s="63"/>
      <c r="H102" s="63"/>
      <c r="I102" s="172"/>
      <c r="J102" s="63"/>
      <c r="K102" s="63"/>
      <c r="L102" s="61"/>
    </row>
    <row r="103" spans="2:12" s="1" customFormat="1" ht="16.5" customHeight="1">
      <c r="B103" s="41"/>
      <c r="C103" s="63"/>
      <c r="D103" s="63"/>
      <c r="E103" s="400" t="str">
        <f>E7</f>
        <v>Stavební úpravy a přístavba komunitního centra BÉTEL</v>
      </c>
      <c r="F103" s="401"/>
      <c r="G103" s="401"/>
      <c r="H103" s="401"/>
      <c r="I103" s="172"/>
      <c r="J103" s="63"/>
      <c r="K103" s="63"/>
      <c r="L103" s="61"/>
    </row>
    <row r="104" spans="2:12" ht="15">
      <c r="B104" s="29"/>
      <c r="C104" s="65" t="s">
        <v>136</v>
      </c>
      <c r="D104" s="173"/>
      <c r="E104" s="173"/>
      <c r="F104" s="173"/>
      <c r="G104" s="173"/>
      <c r="H104" s="173"/>
      <c r="J104" s="173"/>
      <c r="K104" s="173"/>
      <c r="L104" s="174"/>
    </row>
    <row r="105" spans="2:12" ht="16.5" customHeight="1">
      <c r="B105" s="29"/>
      <c r="C105" s="173"/>
      <c r="D105" s="173"/>
      <c r="E105" s="400" t="s">
        <v>137</v>
      </c>
      <c r="F105" s="404"/>
      <c r="G105" s="404"/>
      <c r="H105" s="404"/>
      <c r="J105" s="173"/>
      <c r="K105" s="173"/>
      <c r="L105" s="174"/>
    </row>
    <row r="106" spans="2:12" ht="15">
      <c r="B106" s="29"/>
      <c r="C106" s="65" t="s">
        <v>138</v>
      </c>
      <c r="D106" s="173"/>
      <c r="E106" s="173"/>
      <c r="F106" s="173"/>
      <c r="G106" s="173"/>
      <c r="H106" s="173"/>
      <c r="J106" s="173"/>
      <c r="K106" s="173"/>
      <c r="L106" s="174"/>
    </row>
    <row r="107" spans="2:12" s="1" customFormat="1" ht="16.5" customHeight="1">
      <c r="B107" s="41"/>
      <c r="C107" s="63"/>
      <c r="D107" s="63"/>
      <c r="E107" s="402" t="s">
        <v>139</v>
      </c>
      <c r="F107" s="403"/>
      <c r="G107" s="403"/>
      <c r="H107" s="403"/>
      <c r="I107" s="172"/>
      <c r="J107" s="63"/>
      <c r="K107" s="63"/>
      <c r="L107" s="61"/>
    </row>
    <row r="108" spans="2:12" s="1" customFormat="1" ht="14.45" customHeight="1">
      <c r="B108" s="41"/>
      <c r="C108" s="65" t="s">
        <v>140</v>
      </c>
      <c r="D108" s="63"/>
      <c r="E108" s="63"/>
      <c r="F108" s="63"/>
      <c r="G108" s="63"/>
      <c r="H108" s="63"/>
      <c r="I108" s="172"/>
      <c r="J108" s="63"/>
      <c r="K108" s="63"/>
      <c r="L108" s="61"/>
    </row>
    <row r="109" spans="2:12" s="1" customFormat="1" ht="17.25" customHeight="1">
      <c r="B109" s="41"/>
      <c r="C109" s="63"/>
      <c r="D109" s="63"/>
      <c r="E109" s="366" t="str">
        <f>E13</f>
        <v>část 1.2 SL - Slaboproud</v>
      </c>
      <c r="F109" s="403"/>
      <c r="G109" s="403"/>
      <c r="H109" s="403"/>
      <c r="I109" s="172"/>
      <c r="J109" s="63"/>
      <c r="K109" s="63"/>
      <c r="L109" s="61"/>
    </row>
    <row r="110" spans="2:12" s="1" customFormat="1" ht="6.95" customHeight="1">
      <c r="B110" s="41"/>
      <c r="C110" s="63"/>
      <c r="D110" s="63"/>
      <c r="E110" s="63"/>
      <c r="F110" s="63"/>
      <c r="G110" s="63"/>
      <c r="H110" s="63"/>
      <c r="I110" s="172"/>
      <c r="J110" s="63"/>
      <c r="K110" s="63"/>
      <c r="L110" s="61"/>
    </row>
    <row r="111" spans="2:12" s="1" customFormat="1" ht="18" customHeight="1">
      <c r="B111" s="41"/>
      <c r="C111" s="65" t="s">
        <v>23</v>
      </c>
      <c r="D111" s="63"/>
      <c r="E111" s="63"/>
      <c r="F111" s="175" t="str">
        <f>F16</f>
        <v xml:space="preserve"> </v>
      </c>
      <c r="G111" s="63"/>
      <c r="H111" s="63"/>
      <c r="I111" s="176" t="s">
        <v>25</v>
      </c>
      <c r="J111" s="73">
        <f>IF(J16="","",J16)</f>
        <v>43389</v>
      </c>
      <c r="K111" s="63"/>
      <c r="L111" s="61"/>
    </row>
    <row r="112" spans="2:12" s="1" customFormat="1" ht="6.95" customHeight="1">
      <c r="B112" s="41"/>
      <c r="C112" s="63"/>
      <c r="D112" s="63"/>
      <c r="E112" s="63"/>
      <c r="F112" s="63"/>
      <c r="G112" s="63"/>
      <c r="H112" s="63"/>
      <c r="I112" s="172"/>
      <c r="J112" s="63"/>
      <c r="K112" s="63"/>
      <c r="L112" s="61"/>
    </row>
    <row r="113" spans="2:12" s="1" customFormat="1" ht="15">
      <c r="B113" s="41"/>
      <c r="C113" s="65" t="s">
        <v>26</v>
      </c>
      <c r="D113" s="63"/>
      <c r="E113" s="63"/>
      <c r="F113" s="175" t="str">
        <f>E19</f>
        <v>Sbor JB v Chrastavě, Bezručova 503, 46331 Chrastav</v>
      </c>
      <c r="G113" s="63"/>
      <c r="H113" s="63"/>
      <c r="I113" s="176" t="s">
        <v>33</v>
      </c>
      <c r="J113" s="175" t="str">
        <f>E25</f>
        <v>FS Vision, s.r.o. IČ: 22792902</v>
      </c>
      <c r="K113" s="63"/>
      <c r="L113" s="61"/>
    </row>
    <row r="114" spans="2:12" s="1" customFormat="1" ht="14.45" customHeight="1">
      <c r="B114" s="41"/>
      <c r="C114" s="65" t="s">
        <v>31</v>
      </c>
      <c r="D114" s="63"/>
      <c r="E114" s="63"/>
      <c r="F114" s="175" t="str">
        <f>IF(E22="","",E22)</f>
        <v/>
      </c>
      <c r="G114" s="63"/>
      <c r="H114" s="63"/>
      <c r="I114" s="172"/>
      <c r="J114" s="63"/>
      <c r="K114" s="63"/>
      <c r="L114" s="61"/>
    </row>
    <row r="115" spans="2:12" s="1" customFormat="1" ht="10.35" customHeight="1">
      <c r="B115" s="41"/>
      <c r="C115" s="63"/>
      <c r="D115" s="63"/>
      <c r="E115" s="63"/>
      <c r="F115" s="63"/>
      <c r="G115" s="63"/>
      <c r="H115" s="63"/>
      <c r="I115" s="172"/>
      <c r="J115" s="63"/>
      <c r="K115" s="63"/>
      <c r="L115" s="61"/>
    </row>
    <row r="116" spans="2:20" s="10" customFormat="1" ht="29.25" customHeight="1">
      <c r="B116" s="177"/>
      <c r="C116" s="178" t="s">
        <v>195</v>
      </c>
      <c r="D116" s="179" t="s">
        <v>56</v>
      </c>
      <c r="E116" s="179" t="s">
        <v>52</v>
      </c>
      <c r="F116" s="179" t="s">
        <v>196</v>
      </c>
      <c r="G116" s="179" t="s">
        <v>197</v>
      </c>
      <c r="H116" s="179" t="s">
        <v>198</v>
      </c>
      <c r="I116" s="180" t="s">
        <v>199</v>
      </c>
      <c r="J116" s="179" t="s">
        <v>144</v>
      </c>
      <c r="K116" s="181" t="s">
        <v>200</v>
      </c>
      <c r="L116" s="182"/>
      <c r="M116" s="81" t="s">
        <v>201</v>
      </c>
      <c r="N116" s="82" t="s">
        <v>41</v>
      </c>
      <c r="O116" s="82" t="s">
        <v>202</v>
      </c>
      <c r="P116" s="82" t="s">
        <v>203</v>
      </c>
      <c r="Q116" s="82" t="s">
        <v>204</v>
      </c>
      <c r="R116" s="82" t="s">
        <v>205</v>
      </c>
      <c r="S116" s="82" t="s">
        <v>206</v>
      </c>
      <c r="T116" s="83" t="s">
        <v>207</v>
      </c>
    </row>
    <row r="117" spans="2:63" s="1" customFormat="1" ht="29.25" customHeight="1">
      <c r="B117" s="41"/>
      <c r="C117" s="87" t="s">
        <v>145</v>
      </c>
      <c r="D117" s="63"/>
      <c r="E117" s="63"/>
      <c r="F117" s="63"/>
      <c r="G117" s="63"/>
      <c r="H117" s="63"/>
      <c r="I117" s="172"/>
      <c r="J117" s="183">
        <f>BK117</f>
        <v>0</v>
      </c>
      <c r="K117" s="63"/>
      <c r="L117" s="61"/>
      <c r="M117" s="84"/>
      <c r="N117" s="85"/>
      <c r="O117" s="85"/>
      <c r="P117" s="184">
        <f>P118+P160+P217+P269+P305</f>
        <v>0</v>
      </c>
      <c r="Q117" s="85"/>
      <c r="R117" s="184">
        <f>R118+R160+R217+R269+R305</f>
        <v>0</v>
      </c>
      <c r="S117" s="85"/>
      <c r="T117" s="185">
        <f>T118+T160+T217+T269+T305</f>
        <v>0</v>
      </c>
      <c r="AT117" s="25" t="s">
        <v>70</v>
      </c>
      <c r="AU117" s="25" t="s">
        <v>146</v>
      </c>
      <c r="BK117" s="186">
        <f>BK118+BK160+BK217+BK269+BK305</f>
        <v>0</v>
      </c>
    </row>
    <row r="118" spans="2:63" s="11" customFormat="1" ht="37.35" customHeight="1">
      <c r="B118" s="187"/>
      <c r="C118" s="188"/>
      <c r="D118" s="189" t="s">
        <v>70</v>
      </c>
      <c r="E118" s="190" t="s">
        <v>4234</v>
      </c>
      <c r="F118" s="190" t="s">
        <v>4235</v>
      </c>
      <c r="G118" s="188"/>
      <c r="H118" s="188"/>
      <c r="I118" s="191"/>
      <c r="J118" s="192">
        <f>BK118</f>
        <v>0</v>
      </c>
      <c r="K118" s="188"/>
      <c r="L118" s="193"/>
      <c r="M118" s="194"/>
      <c r="N118" s="195"/>
      <c r="O118" s="195"/>
      <c r="P118" s="196">
        <f>P119+P126+P133+P138+P153</f>
        <v>0</v>
      </c>
      <c r="Q118" s="195"/>
      <c r="R118" s="196">
        <f>R119+R126+R133+R138+R153</f>
        <v>0</v>
      </c>
      <c r="S118" s="195"/>
      <c r="T118" s="197">
        <f>T119+T126+T133+T138+T153</f>
        <v>0</v>
      </c>
      <c r="AR118" s="198" t="s">
        <v>78</v>
      </c>
      <c r="AT118" s="199" t="s">
        <v>70</v>
      </c>
      <c r="AU118" s="199" t="s">
        <v>71</v>
      </c>
      <c r="AY118" s="198" t="s">
        <v>210</v>
      </c>
      <c r="BK118" s="200">
        <f>BK119+BK126+BK133+BK138+BK153</f>
        <v>0</v>
      </c>
    </row>
    <row r="119" spans="2:63" s="11" customFormat="1" ht="19.9" customHeight="1">
      <c r="B119" s="187"/>
      <c r="C119" s="188"/>
      <c r="D119" s="189" t="s">
        <v>70</v>
      </c>
      <c r="E119" s="201" t="s">
        <v>4236</v>
      </c>
      <c r="F119" s="201" t="s">
        <v>4237</v>
      </c>
      <c r="G119" s="188"/>
      <c r="H119" s="188"/>
      <c r="I119" s="191"/>
      <c r="J119" s="202">
        <f>BK119</f>
        <v>0</v>
      </c>
      <c r="K119" s="188"/>
      <c r="L119" s="193"/>
      <c r="M119" s="194"/>
      <c r="N119" s="195"/>
      <c r="O119" s="195"/>
      <c r="P119" s="196">
        <f>SUM(P120:P125)</f>
        <v>0</v>
      </c>
      <c r="Q119" s="195"/>
      <c r="R119" s="196">
        <f>SUM(R120:R125)</f>
        <v>0</v>
      </c>
      <c r="S119" s="195"/>
      <c r="T119" s="197">
        <f>SUM(T120:T125)</f>
        <v>0</v>
      </c>
      <c r="AR119" s="198" t="s">
        <v>78</v>
      </c>
      <c r="AT119" s="199" t="s">
        <v>70</v>
      </c>
      <c r="AU119" s="199" t="s">
        <v>78</v>
      </c>
      <c r="AY119" s="198" t="s">
        <v>210</v>
      </c>
      <c r="BK119" s="200">
        <f>SUM(BK120:BK125)</f>
        <v>0</v>
      </c>
    </row>
    <row r="120" spans="2:65" s="1" customFormat="1" ht="16.5" customHeight="1">
      <c r="B120" s="41"/>
      <c r="C120" s="238" t="s">
        <v>78</v>
      </c>
      <c r="D120" s="238" t="s">
        <v>302</v>
      </c>
      <c r="E120" s="239" t="s">
        <v>4238</v>
      </c>
      <c r="F120" s="240" t="s">
        <v>4239</v>
      </c>
      <c r="G120" s="241" t="s">
        <v>1472</v>
      </c>
      <c r="H120" s="242">
        <v>0.95</v>
      </c>
      <c r="I120" s="243"/>
      <c r="J120" s="244">
        <f aca="true" t="shared" si="0" ref="J120:J125">ROUND(I120*H120,2)</f>
        <v>0</v>
      </c>
      <c r="K120" s="240" t="s">
        <v>21</v>
      </c>
      <c r="L120" s="245"/>
      <c r="M120" s="246" t="s">
        <v>21</v>
      </c>
      <c r="N120" s="247" t="s">
        <v>42</v>
      </c>
      <c r="O120" s="42"/>
      <c r="P120" s="212">
        <f aca="true" t="shared" si="1" ref="P120:P125">O120*H120</f>
        <v>0</v>
      </c>
      <c r="Q120" s="212">
        <v>0</v>
      </c>
      <c r="R120" s="212">
        <f aca="true" t="shared" si="2" ref="R120:R125">Q120*H120</f>
        <v>0</v>
      </c>
      <c r="S120" s="212">
        <v>0</v>
      </c>
      <c r="T120" s="213">
        <f aca="true" t="shared" si="3" ref="T120:T125">S120*H120</f>
        <v>0</v>
      </c>
      <c r="AR120" s="25" t="s">
        <v>252</v>
      </c>
      <c r="AT120" s="25" t="s">
        <v>302</v>
      </c>
      <c r="AU120" s="25" t="s">
        <v>80</v>
      </c>
      <c r="AY120" s="25" t="s">
        <v>210</v>
      </c>
      <c r="BE120" s="214">
        <f aca="true" t="shared" si="4" ref="BE120:BE125">IF(N120="základní",J120,0)</f>
        <v>0</v>
      </c>
      <c r="BF120" s="214">
        <f aca="true" t="shared" si="5" ref="BF120:BF125">IF(N120="snížená",J120,0)</f>
        <v>0</v>
      </c>
      <c r="BG120" s="214">
        <f aca="true" t="shared" si="6" ref="BG120:BG125">IF(N120="zákl. přenesená",J120,0)</f>
        <v>0</v>
      </c>
      <c r="BH120" s="214">
        <f aca="true" t="shared" si="7" ref="BH120:BH125">IF(N120="sníž. přenesená",J120,0)</f>
        <v>0</v>
      </c>
      <c r="BI120" s="214">
        <f aca="true" t="shared" si="8" ref="BI120:BI125">IF(N120="nulová",J120,0)</f>
        <v>0</v>
      </c>
      <c r="BJ120" s="25" t="s">
        <v>78</v>
      </c>
      <c r="BK120" s="214">
        <f aca="true" t="shared" si="9" ref="BK120:BK125">ROUND(I120*H120,2)</f>
        <v>0</v>
      </c>
      <c r="BL120" s="25" t="s">
        <v>217</v>
      </c>
      <c r="BM120" s="25" t="s">
        <v>80</v>
      </c>
    </row>
    <row r="121" spans="2:65" s="1" customFormat="1" ht="16.5" customHeight="1">
      <c r="B121" s="41"/>
      <c r="C121" s="203" t="s">
        <v>80</v>
      </c>
      <c r="D121" s="203" t="s">
        <v>212</v>
      </c>
      <c r="E121" s="204" t="s">
        <v>4240</v>
      </c>
      <c r="F121" s="205" t="s">
        <v>4241</v>
      </c>
      <c r="G121" s="206" t="s">
        <v>1472</v>
      </c>
      <c r="H121" s="207">
        <v>0.95</v>
      </c>
      <c r="I121" s="208"/>
      <c r="J121" s="209">
        <f t="shared" si="0"/>
        <v>0</v>
      </c>
      <c r="K121" s="205" t="s">
        <v>21</v>
      </c>
      <c r="L121" s="61"/>
      <c r="M121" s="210" t="s">
        <v>21</v>
      </c>
      <c r="N121" s="211" t="s">
        <v>42</v>
      </c>
      <c r="O121" s="42"/>
      <c r="P121" s="212">
        <f t="shared" si="1"/>
        <v>0</v>
      </c>
      <c r="Q121" s="212">
        <v>0</v>
      </c>
      <c r="R121" s="212">
        <f t="shared" si="2"/>
        <v>0</v>
      </c>
      <c r="S121" s="212">
        <v>0</v>
      </c>
      <c r="T121" s="213">
        <f t="shared" si="3"/>
        <v>0</v>
      </c>
      <c r="AR121" s="25" t="s">
        <v>217</v>
      </c>
      <c r="AT121" s="25" t="s">
        <v>212</v>
      </c>
      <c r="AU121" s="25" t="s">
        <v>80</v>
      </c>
      <c r="AY121" s="25" t="s">
        <v>210</v>
      </c>
      <c r="BE121" s="214">
        <f t="shared" si="4"/>
        <v>0</v>
      </c>
      <c r="BF121" s="214">
        <f t="shared" si="5"/>
        <v>0</v>
      </c>
      <c r="BG121" s="214">
        <f t="shared" si="6"/>
        <v>0</v>
      </c>
      <c r="BH121" s="214">
        <f t="shared" si="7"/>
        <v>0</v>
      </c>
      <c r="BI121" s="214">
        <f t="shared" si="8"/>
        <v>0</v>
      </c>
      <c r="BJ121" s="25" t="s">
        <v>78</v>
      </c>
      <c r="BK121" s="214">
        <f t="shared" si="9"/>
        <v>0</v>
      </c>
      <c r="BL121" s="25" t="s">
        <v>217</v>
      </c>
      <c r="BM121" s="25" t="s">
        <v>217</v>
      </c>
    </row>
    <row r="122" spans="2:65" s="1" customFormat="1" ht="16.5" customHeight="1">
      <c r="B122" s="41"/>
      <c r="C122" s="238" t="s">
        <v>88</v>
      </c>
      <c r="D122" s="238" t="s">
        <v>302</v>
      </c>
      <c r="E122" s="239" t="s">
        <v>4242</v>
      </c>
      <c r="F122" s="240" t="s">
        <v>4243</v>
      </c>
      <c r="G122" s="241" t="s">
        <v>1472</v>
      </c>
      <c r="H122" s="242">
        <v>0.95</v>
      </c>
      <c r="I122" s="243"/>
      <c r="J122" s="244">
        <f t="shared" si="0"/>
        <v>0</v>
      </c>
      <c r="K122" s="240" t="s">
        <v>21</v>
      </c>
      <c r="L122" s="245"/>
      <c r="M122" s="246" t="s">
        <v>21</v>
      </c>
      <c r="N122" s="247" t="s">
        <v>42</v>
      </c>
      <c r="O122" s="42"/>
      <c r="P122" s="212">
        <f t="shared" si="1"/>
        <v>0</v>
      </c>
      <c r="Q122" s="212">
        <v>0</v>
      </c>
      <c r="R122" s="212">
        <f t="shared" si="2"/>
        <v>0</v>
      </c>
      <c r="S122" s="212">
        <v>0</v>
      </c>
      <c r="T122" s="213">
        <f t="shared" si="3"/>
        <v>0</v>
      </c>
      <c r="AR122" s="25" t="s">
        <v>252</v>
      </c>
      <c r="AT122" s="25" t="s">
        <v>302</v>
      </c>
      <c r="AU122" s="25" t="s">
        <v>80</v>
      </c>
      <c r="AY122" s="25" t="s">
        <v>210</v>
      </c>
      <c r="BE122" s="214">
        <f t="shared" si="4"/>
        <v>0</v>
      </c>
      <c r="BF122" s="214">
        <f t="shared" si="5"/>
        <v>0</v>
      </c>
      <c r="BG122" s="214">
        <f t="shared" si="6"/>
        <v>0</v>
      </c>
      <c r="BH122" s="214">
        <f t="shared" si="7"/>
        <v>0</v>
      </c>
      <c r="BI122" s="214">
        <f t="shared" si="8"/>
        <v>0</v>
      </c>
      <c r="BJ122" s="25" t="s">
        <v>78</v>
      </c>
      <c r="BK122" s="214">
        <f t="shared" si="9"/>
        <v>0</v>
      </c>
      <c r="BL122" s="25" t="s">
        <v>217</v>
      </c>
      <c r="BM122" s="25" t="s">
        <v>241</v>
      </c>
    </row>
    <row r="123" spans="2:65" s="1" customFormat="1" ht="16.5" customHeight="1">
      <c r="B123" s="41"/>
      <c r="C123" s="203" t="s">
        <v>217</v>
      </c>
      <c r="D123" s="203" t="s">
        <v>212</v>
      </c>
      <c r="E123" s="204" t="s">
        <v>4244</v>
      </c>
      <c r="F123" s="205" t="s">
        <v>4245</v>
      </c>
      <c r="G123" s="206" t="s">
        <v>4246</v>
      </c>
      <c r="H123" s="207">
        <v>0.95</v>
      </c>
      <c r="I123" s="208"/>
      <c r="J123" s="209">
        <f t="shared" si="0"/>
        <v>0</v>
      </c>
      <c r="K123" s="205" t="s">
        <v>21</v>
      </c>
      <c r="L123" s="61"/>
      <c r="M123" s="210" t="s">
        <v>21</v>
      </c>
      <c r="N123" s="211" t="s">
        <v>42</v>
      </c>
      <c r="O123" s="42"/>
      <c r="P123" s="212">
        <f t="shared" si="1"/>
        <v>0</v>
      </c>
      <c r="Q123" s="212">
        <v>0</v>
      </c>
      <c r="R123" s="212">
        <f t="shared" si="2"/>
        <v>0</v>
      </c>
      <c r="S123" s="212">
        <v>0</v>
      </c>
      <c r="T123" s="213">
        <f t="shared" si="3"/>
        <v>0</v>
      </c>
      <c r="AR123" s="25" t="s">
        <v>217</v>
      </c>
      <c r="AT123" s="25" t="s">
        <v>212</v>
      </c>
      <c r="AU123" s="25" t="s">
        <v>80</v>
      </c>
      <c r="AY123" s="25" t="s">
        <v>210</v>
      </c>
      <c r="BE123" s="214">
        <f t="shared" si="4"/>
        <v>0</v>
      </c>
      <c r="BF123" s="214">
        <f t="shared" si="5"/>
        <v>0</v>
      </c>
      <c r="BG123" s="214">
        <f t="shared" si="6"/>
        <v>0</v>
      </c>
      <c r="BH123" s="214">
        <f t="shared" si="7"/>
        <v>0</v>
      </c>
      <c r="BI123" s="214">
        <f t="shared" si="8"/>
        <v>0</v>
      </c>
      <c r="BJ123" s="25" t="s">
        <v>78</v>
      </c>
      <c r="BK123" s="214">
        <f t="shared" si="9"/>
        <v>0</v>
      </c>
      <c r="BL123" s="25" t="s">
        <v>217</v>
      </c>
      <c r="BM123" s="25" t="s">
        <v>252</v>
      </c>
    </row>
    <row r="124" spans="2:65" s="1" customFormat="1" ht="16.5" customHeight="1">
      <c r="B124" s="41"/>
      <c r="C124" s="238" t="s">
        <v>234</v>
      </c>
      <c r="D124" s="238" t="s">
        <v>302</v>
      </c>
      <c r="E124" s="239" t="s">
        <v>4247</v>
      </c>
      <c r="F124" s="240" t="s">
        <v>4248</v>
      </c>
      <c r="G124" s="241" t="s">
        <v>1472</v>
      </c>
      <c r="H124" s="242">
        <v>1.9</v>
      </c>
      <c r="I124" s="243"/>
      <c r="J124" s="244">
        <f t="shared" si="0"/>
        <v>0</v>
      </c>
      <c r="K124" s="240" t="s">
        <v>21</v>
      </c>
      <c r="L124" s="245"/>
      <c r="M124" s="246" t="s">
        <v>21</v>
      </c>
      <c r="N124" s="247" t="s">
        <v>42</v>
      </c>
      <c r="O124" s="42"/>
      <c r="P124" s="212">
        <f t="shared" si="1"/>
        <v>0</v>
      </c>
      <c r="Q124" s="212">
        <v>0</v>
      </c>
      <c r="R124" s="212">
        <f t="shared" si="2"/>
        <v>0</v>
      </c>
      <c r="S124" s="212">
        <v>0</v>
      </c>
      <c r="T124" s="213">
        <f t="shared" si="3"/>
        <v>0</v>
      </c>
      <c r="AR124" s="25" t="s">
        <v>252</v>
      </c>
      <c r="AT124" s="25" t="s">
        <v>302</v>
      </c>
      <c r="AU124" s="25" t="s">
        <v>80</v>
      </c>
      <c r="AY124" s="25" t="s">
        <v>210</v>
      </c>
      <c r="BE124" s="214">
        <f t="shared" si="4"/>
        <v>0</v>
      </c>
      <c r="BF124" s="214">
        <f t="shared" si="5"/>
        <v>0</v>
      </c>
      <c r="BG124" s="214">
        <f t="shared" si="6"/>
        <v>0</v>
      </c>
      <c r="BH124" s="214">
        <f t="shared" si="7"/>
        <v>0</v>
      </c>
      <c r="BI124" s="214">
        <f t="shared" si="8"/>
        <v>0</v>
      </c>
      <c r="BJ124" s="25" t="s">
        <v>78</v>
      </c>
      <c r="BK124" s="214">
        <f t="shared" si="9"/>
        <v>0</v>
      </c>
      <c r="BL124" s="25" t="s">
        <v>217</v>
      </c>
      <c r="BM124" s="25" t="s">
        <v>261</v>
      </c>
    </row>
    <row r="125" spans="2:65" s="1" customFormat="1" ht="16.5" customHeight="1">
      <c r="B125" s="41"/>
      <c r="C125" s="203" t="s">
        <v>241</v>
      </c>
      <c r="D125" s="203" t="s">
        <v>212</v>
      </c>
      <c r="E125" s="204" t="s">
        <v>4249</v>
      </c>
      <c r="F125" s="205" t="s">
        <v>4250</v>
      </c>
      <c r="G125" s="206" t="s">
        <v>1472</v>
      </c>
      <c r="H125" s="207">
        <v>1.9</v>
      </c>
      <c r="I125" s="208"/>
      <c r="J125" s="209">
        <f t="shared" si="0"/>
        <v>0</v>
      </c>
      <c r="K125" s="205" t="s">
        <v>21</v>
      </c>
      <c r="L125" s="61"/>
      <c r="M125" s="210" t="s">
        <v>21</v>
      </c>
      <c r="N125" s="211" t="s">
        <v>42</v>
      </c>
      <c r="O125" s="42"/>
      <c r="P125" s="212">
        <f t="shared" si="1"/>
        <v>0</v>
      </c>
      <c r="Q125" s="212">
        <v>0</v>
      </c>
      <c r="R125" s="212">
        <f t="shared" si="2"/>
        <v>0</v>
      </c>
      <c r="S125" s="212">
        <v>0</v>
      </c>
      <c r="T125" s="213">
        <f t="shared" si="3"/>
        <v>0</v>
      </c>
      <c r="AR125" s="25" t="s">
        <v>217</v>
      </c>
      <c r="AT125" s="25" t="s">
        <v>212</v>
      </c>
      <c r="AU125" s="25" t="s">
        <v>80</v>
      </c>
      <c r="AY125" s="25" t="s">
        <v>210</v>
      </c>
      <c r="BE125" s="214">
        <f t="shared" si="4"/>
        <v>0</v>
      </c>
      <c r="BF125" s="214">
        <f t="shared" si="5"/>
        <v>0</v>
      </c>
      <c r="BG125" s="214">
        <f t="shared" si="6"/>
        <v>0</v>
      </c>
      <c r="BH125" s="214">
        <f t="shared" si="7"/>
        <v>0</v>
      </c>
      <c r="BI125" s="214">
        <f t="shared" si="8"/>
        <v>0</v>
      </c>
      <c r="BJ125" s="25" t="s">
        <v>78</v>
      </c>
      <c r="BK125" s="214">
        <f t="shared" si="9"/>
        <v>0</v>
      </c>
      <c r="BL125" s="25" t="s">
        <v>217</v>
      </c>
      <c r="BM125" s="25" t="s">
        <v>271</v>
      </c>
    </row>
    <row r="126" spans="2:63" s="11" customFormat="1" ht="29.85" customHeight="1">
      <c r="B126" s="187"/>
      <c r="C126" s="188"/>
      <c r="D126" s="189" t="s">
        <v>70</v>
      </c>
      <c r="E126" s="201" t="s">
        <v>4251</v>
      </c>
      <c r="F126" s="201" t="s">
        <v>4252</v>
      </c>
      <c r="G126" s="188"/>
      <c r="H126" s="188"/>
      <c r="I126" s="191"/>
      <c r="J126" s="202">
        <f>BK126</f>
        <v>0</v>
      </c>
      <c r="K126" s="188"/>
      <c r="L126" s="193"/>
      <c r="M126" s="194"/>
      <c r="N126" s="195"/>
      <c r="O126" s="195"/>
      <c r="P126" s="196">
        <f>SUM(P127:P132)</f>
        <v>0</v>
      </c>
      <c r="Q126" s="195"/>
      <c r="R126" s="196">
        <f>SUM(R127:R132)</f>
        <v>0</v>
      </c>
      <c r="S126" s="195"/>
      <c r="T126" s="197">
        <f>SUM(T127:T132)</f>
        <v>0</v>
      </c>
      <c r="AR126" s="198" t="s">
        <v>78</v>
      </c>
      <c r="AT126" s="199" t="s">
        <v>70</v>
      </c>
      <c r="AU126" s="199" t="s">
        <v>78</v>
      </c>
      <c r="AY126" s="198" t="s">
        <v>210</v>
      </c>
      <c r="BK126" s="200">
        <f>SUM(BK127:BK132)</f>
        <v>0</v>
      </c>
    </row>
    <row r="127" spans="2:65" s="1" customFormat="1" ht="51" customHeight="1">
      <c r="B127" s="41"/>
      <c r="C127" s="238" t="s">
        <v>247</v>
      </c>
      <c r="D127" s="238" t="s">
        <v>302</v>
      </c>
      <c r="E127" s="239" t="s">
        <v>4253</v>
      </c>
      <c r="F127" s="240" t="s">
        <v>4254</v>
      </c>
      <c r="G127" s="241" t="s">
        <v>1472</v>
      </c>
      <c r="H127" s="242">
        <v>3.8</v>
      </c>
      <c r="I127" s="243"/>
      <c r="J127" s="244">
        <f aca="true" t="shared" si="10" ref="J127:J132">ROUND(I127*H127,2)</f>
        <v>0</v>
      </c>
      <c r="K127" s="240" t="s">
        <v>21</v>
      </c>
      <c r="L127" s="245"/>
      <c r="M127" s="246" t="s">
        <v>21</v>
      </c>
      <c r="N127" s="247" t="s">
        <v>42</v>
      </c>
      <c r="O127" s="42"/>
      <c r="P127" s="212">
        <f aca="true" t="shared" si="11" ref="P127:P132">O127*H127</f>
        <v>0</v>
      </c>
      <c r="Q127" s="212">
        <v>0</v>
      </c>
      <c r="R127" s="212">
        <f aca="true" t="shared" si="12" ref="R127:R132">Q127*H127</f>
        <v>0</v>
      </c>
      <c r="S127" s="212">
        <v>0</v>
      </c>
      <c r="T127" s="213">
        <f aca="true" t="shared" si="13" ref="T127:T132">S127*H127</f>
        <v>0</v>
      </c>
      <c r="AR127" s="25" t="s">
        <v>252</v>
      </c>
      <c r="AT127" s="25" t="s">
        <v>302</v>
      </c>
      <c r="AU127" s="25" t="s">
        <v>80</v>
      </c>
      <c r="AY127" s="25" t="s">
        <v>210</v>
      </c>
      <c r="BE127" s="214">
        <f aca="true" t="shared" si="14" ref="BE127:BE132">IF(N127="základní",J127,0)</f>
        <v>0</v>
      </c>
      <c r="BF127" s="214">
        <f aca="true" t="shared" si="15" ref="BF127:BF132">IF(N127="snížená",J127,0)</f>
        <v>0</v>
      </c>
      <c r="BG127" s="214">
        <f aca="true" t="shared" si="16" ref="BG127:BG132">IF(N127="zákl. přenesená",J127,0)</f>
        <v>0</v>
      </c>
      <c r="BH127" s="214">
        <f aca="true" t="shared" si="17" ref="BH127:BH132">IF(N127="sníž. přenesená",J127,0)</f>
        <v>0</v>
      </c>
      <c r="BI127" s="214">
        <f aca="true" t="shared" si="18" ref="BI127:BI132">IF(N127="nulová",J127,0)</f>
        <v>0</v>
      </c>
      <c r="BJ127" s="25" t="s">
        <v>78</v>
      </c>
      <c r="BK127" s="214">
        <f aca="true" t="shared" si="19" ref="BK127:BK132">ROUND(I127*H127,2)</f>
        <v>0</v>
      </c>
      <c r="BL127" s="25" t="s">
        <v>217</v>
      </c>
      <c r="BM127" s="25" t="s">
        <v>283</v>
      </c>
    </row>
    <row r="128" spans="2:65" s="1" customFormat="1" ht="16.5" customHeight="1">
      <c r="B128" s="41"/>
      <c r="C128" s="203" t="s">
        <v>252</v>
      </c>
      <c r="D128" s="203" t="s">
        <v>212</v>
      </c>
      <c r="E128" s="204" t="s">
        <v>4255</v>
      </c>
      <c r="F128" s="205" t="s">
        <v>4256</v>
      </c>
      <c r="G128" s="206" t="s">
        <v>1472</v>
      </c>
      <c r="H128" s="207">
        <v>3.8</v>
      </c>
      <c r="I128" s="208"/>
      <c r="J128" s="209">
        <f t="shared" si="10"/>
        <v>0</v>
      </c>
      <c r="K128" s="205" t="s">
        <v>21</v>
      </c>
      <c r="L128" s="61"/>
      <c r="M128" s="210" t="s">
        <v>21</v>
      </c>
      <c r="N128" s="211" t="s">
        <v>42</v>
      </c>
      <c r="O128" s="42"/>
      <c r="P128" s="212">
        <f t="shared" si="11"/>
        <v>0</v>
      </c>
      <c r="Q128" s="212">
        <v>0</v>
      </c>
      <c r="R128" s="212">
        <f t="shared" si="12"/>
        <v>0</v>
      </c>
      <c r="S128" s="212">
        <v>0</v>
      </c>
      <c r="T128" s="213">
        <f t="shared" si="13"/>
        <v>0</v>
      </c>
      <c r="AR128" s="25" t="s">
        <v>217</v>
      </c>
      <c r="AT128" s="25" t="s">
        <v>212</v>
      </c>
      <c r="AU128" s="25" t="s">
        <v>80</v>
      </c>
      <c r="AY128" s="25" t="s">
        <v>210</v>
      </c>
      <c r="BE128" s="214">
        <f t="shared" si="14"/>
        <v>0</v>
      </c>
      <c r="BF128" s="214">
        <f t="shared" si="15"/>
        <v>0</v>
      </c>
      <c r="BG128" s="214">
        <f t="shared" si="16"/>
        <v>0</v>
      </c>
      <c r="BH128" s="214">
        <f t="shared" si="17"/>
        <v>0</v>
      </c>
      <c r="BI128" s="214">
        <f t="shared" si="18"/>
        <v>0</v>
      </c>
      <c r="BJ128" s="25" t="s">
        <v>78</v>
      </c>
      <c r="BK128" s="214">
        <f t="shared" si="19"/>
        <v>0</v>
      </c>
      <c r="BL128" s="25" t="s">
        <v>217</v>
      </c>
      <c r="BM128" s="25" t="s">
        <v>291</v>
      </c>
    </row>
    <row r="129" spans="2:65" s="1" customFormat="1" ht="51" customHeight="1">
      <c r="B129" s="41"/>
      <c r="C129" s="238" t="s">
        <v>257</v>
      </c>
      <c r="D129" s="238" t="s">
        <v>302</v>
      </c>
      <c r="E129" s="239" t="s">
        <v>4257</v>
      </c>
      <c r="F129" s="240" t="s">
        <v>4258</v>
      </c>
      <c r="G129" s="241" t="s">
        <v>1472</v>
      </c>
      <c r="H129" s="242">
        <v>30.4</v>
      </c>
      <c r="I129" s="243"/>
      <c r="J129" s="244">
        <f t="shared" si="10"/>
        <v>0</v>
      </c>
      <c r="K129" s="240" t="s">
        <v>21</v>
      </c>
      <c r="L129" s="245"/>
      <c r="M129" s="246" t="s">
        <v>21</v>
      </c>
      <c r="N129" s="247" t="s">
        <v>42</v>
      </c>
      <c r="O129" s="42"/>
      <c r="P129" s="212">
        <f t="shared" si="11"/>
        <v>0</v>
      </c>
      <c r="Q129" s="212">
        <v>0</v>
      </c>
      <c r="R129" s="212">
        <f t="shared" si="12"/>
        <v>0</v>
      </c>
      <c r="S129" s="212">
        <v>0</v>
      </c>
      <c r="T129" s="213">
        <f t="shared" si="13"/>
        <v>0</v>
      </c>
      <c r="AR129" s="25" t="s">
        <v>252</v>
      </c>
      <c r="AT129" s="25" t="s">
        <v>302</v>
      </c>
      <c r="AU129" s="25" t="s">
        <v>80</v>
      </c>
      <c r="AY129" s="25" t="s">
        <v>210</v>
      </c>
      <c r="BE129" s="214">
        <f t="shared" si="14"/>
        <v>0</v>
      </c>
      <c r="BF129" s="214">
        <f t="shared" si="15"/>
        <v>0</v>
      </c>
      <c r="BG129" s="214">
        <f t="shared" si="16"/>
        <v>0</v>
      </c>
      <c r="BH129" s="214">
        <f t="shared" si="17"/>
        <v>0</v>
      </c>
      <c r="BI129" s="214">
        <f t="shared" si="18"/>
        <v>0</v>
      </c>
      <c r="BJ129" s="25" t="s">
        <v>78</v>
      </c>
      <c r="BK129" s="214">
        <f t="shared" si="19"/>
        <v>0</v>
      </c>
      <c r="BL129" s="25" t="s">
        <v>217</v>
      </c>
      <c r="BM129" s="25" t="s">
        <v>301</v>
      </c>
    </row>
    <row r="130" spans="2:65" s="1" customFormat="1" ht="51" customHeight="1">
      <c r="B130" s="41"/>
      <c r="C130" s="203" t="s">
        <v>261</v>
      </c>
      <c r="D130" s="203" t="s">
        <v>212</v>
      </c>
      <c r="E130" s="204" t="s">
        <v>4259</v>
      </c>
      <c r="F130" s="205" t="s">
        <v>4260</v>
      </c>
      <c r="G130" s="206" t="s">
        <v>1472</v>
      </c>
      <c r="H130" s="207">
        <v>30.4</v>
      </c>
      <c r="I130" s="208"/>
      <c r="J130" s="209">
        <f t="shared" si="10"/>
        <v>0</v>
      </c>
      <c r="K130" s="205" t="s">
        <v>21</v>
      </c>
      <c r="L130" s="61"/>
      <c r="M130" s="210" t="s">
        <v>21</v>
      </c>
      <c r="N130" s="211" t="s">
        <v>42</v>
      </c>
      <c r="O130" s="42"/>
      <c r="P130" s="212">
        <f t="shared" si="11"/>
        <v>0</v>
      </c>
      <c r="Q130" s="212">
        <v>0</v>
      </c>
      <c r="R130" s="212">
        <f t="shared" si="12"/>
        <v>0</v>
      </c>
      <c r="S130" s="212">
        <v>0</v>
      </c>
      <c r="T130" s="213">
        <f t="shared" si="13"/>
        <v>0</v>
      </c>
      <c r="AR130" s="25" t="s">
        <v>217</v>
      </c>
      <c r="AT130" s="25" t="s">
        <v>212</v>
      </c>
      <c r="AU130" s="25" t="s">
        <v>80</v>
      </c>
      <c r="AY130" s="25" t="s">
        <v>210</v>
      </c>
      <c r="BE130" s="214">
        <f t="shared" si="14"/>
        <v>0</v>
      </c>
      <c r="BF130" s="214">
        <f t="shared" si="15"/>
        <v>0</v>
      </c>
      <c r="BG130" s="214">
        <f t="shared" si="16"/>
        <v>0</v>
      </c>
      <c r="BH130" s="214">
        <f t="shared" si="17"/>
        <v>0</v>
      </c>
      <c r="BI130" s="214">
        <f t="shared" si="18"/>
        <v>0</v>
      </c>
      <c r="BJ130" s="25" t="s">
        <v>78</v>
      </c>
      <c r="BK130" s="214">
        <f t="shared" si="19"/>
        <v>0</v>
      </c>
      <c r="BL130" s="25" t="s">
        <v>217</v>
      </c>
      <c r="BM130" s="25" t="s">
        <v>312</v>
      </c>
    </row>
    <row r="131" spans="2:65" s="1" customFormat="1" ht="16.5" customHeight="1">
      <c r="B131" s="41"/>
      <c r="C131" s="238" t="s">
        <v>266</v>
      </c>
      <c r="D131" s="238" t="s">
        <v>302</v>
      </c>
      <c r="E131" s="239" t="s">
        <v>4261</v>
      </c>
      <c r="F131" s="240" t="s">
        <v>4262</v>
      </c>
      <c r="G131" s="241" t="s">
        <v>1472</v>
      </c>
      <c r="H131" s="242">
        <v>6.65</v>
      </c>
      <c r="I131" s="243"/>
      <c r="J131" s="244">
        <f t="shared" si="10"/>
        <v>0</v>
      </c>
      <c r="K131" s="240" t="s">
        <v>21</v>
      </c>
      <c r="L131" s="245"/>
      <c r="M131" s="246" t="s">
        <v>21</v>
      </c>
      <c r="N131" s="247" t="s">
        <v>42</v>
      </c>
      <c r="O131" s="42"/>
      <c r="P131" s="212">
        <f t="shared" si="11"/>
        <v>0</v>
      </c>
      <c r="Q131" s="212">
        <v>0</v>
      </c>
      <c r="R131" s="212">
        <f t="shared" si="12"/>
        <v>0</v>
      </c>
      <c r="S131" s="212">
        <v>0</v>
      </c>
      <c r="T131" s="213">
        <f t="shared" si="13"/>
        <v>0</v>
      </c>
      <c r="AR131" s="25" t="s">
        <v>252</v>
      </c>
      <c r="AT131" s="25" t="s">
        <v>302</v>
      </c>
      <c r="AU131" s="25" t="s">
        <v>80</v>
      </c>
      <c r="AY131" s="25" t="s">
        <v>210</v>
      </c>
      <c r="BE131" s="214">
        <f t="shared" si="14"/>
        <v>0</v>
      </c>
      <c r="BF131" s="214">
        <f t="shared" si="15"/>
        <v>0</v>
      </c>
      <c r="BG131" s="214">
        <f t="shared" si="16"/>
        <v>0</v>
      </c>
      <c r="BH131" s="214">
        <f t="shared" si="17"/>
        <v>0</v>
      </c>
      <c r="BI131" s="214">
        <f t="shared" si="18"/>
        <v>0</v>
      </c>
      <c r="BJ131" s="25" t="s">
        <v>78</v>
      </c>
      <c r="BK131" s="214">
        <f t="shared" si="19"/>
        <v>0</v>
      </c>
      <c r="BL131" s="25" t="s">
        <v>217</v>
      </c>
      <c r="BM131" s="25" t="s">
        <v>319</v>
      </c>
    </row>
    <row r="132" spans="2:65" s="1" customFormat="1" ht="16.5" customHeight="1">
      <c r="B132" s="41"/>
      <c r="C132" s="203" t="s">
        <v>271</v>
      </c>
      <c r="D132" s="203" t="s">
        <v>212</v>
      </c>
      <c r="E132" s="204" t="s">
        <v>4263</v>
      </c>
      <c r="F132" s="205" t="s">
        <v>4264</v>
      </c>
      <c r="G132" s="206" t="s">
        <v>1472</v>
      </c>
      <c r="H132" s="207">
        <v>6.65</v>
      </c>
      <c r="I132" s="208"/>
      <c r="J132" s="209">
        <f t="shared" si="10"/>
        <v>0</v>
      </c>
      <c r="K132" s="205" t="s">
        <v>21</v>
      </c>
      <c r="L132" s="61"/>
      <c r="M132" s="210" t="s">
        <v>21</v>
      </c>
      <c r="N132" s="211" t="s">
        <v>42</v>
      </c>
      <c r="O132" s="42"/>
      <c r="P132" s="212">
        <f t="shared" si="11"/>
        <v>0</v>
      </c>
      <c r="Q132" s="212">
        <v>0</v>
      </c>
      <c r="R132" s="212">
        <f t="shared" si="12"/>
        <v>0</v>
      </c>
      <c r="S132" s="212">
        <v>0</v>
      </c>
      <c r="T132" s="213">
        <f t="shared" si="13"/>
        <v>0</v>
      </c>
      <c r="AR132" s="25" t="s">
        <v>217</v>
      </c>
      <c r="AT132" s="25" t="s">
        <v>212</v>
      </c>
      <c r="AU132" s="25" t="s">
        <v>80</v>
      </c>
      <c r="AY132" s="25" t="s">
        <v>210</v>
      </c>
      <c r="BE132" s="214">
        <f t="shared" si="14"/>
        <v>0</v>
      </c>
      <c r="BF132" s="214">
        <f t="shared" si="15"/>
        <v>0</v>
      </c>
      <c r="BG132" s="214">
        <f t="shared" si="16"/>
        <v>0</v>
      </c>
      <c r="BH132" s="214">
        <f t="shared" si="17"/>
        <v>0</v>
      </c>
      <c r="BI132" s="214">
        <f t="shared" si="18"/>
        <v>0</v>
      </c>
      <c r="BJ132" s="25" t="s">
        <v>78</v>
      </c>
      <c r="BK132" s="214">
        <f t="shared" si="19"/>
        <v>0</v>
      </c>
      <c r="BL132" s="25" t="s">
        <v>217</v>
      </c>
      <c r="BM132" s="25" t="s">
        <v>332</v>
      </c>
    </row>
    <row r="133" spans="2:63" s="11" customFormat="1" ht="29.85" customHeight="1">
      <c r="B133" s="187"/>
      <c r="C133" s="188"/>
      <c r="D133" s="189" t="s">
        <v>70</v>
      </c>
      <c r="E133" s="201" t="s">
        <v>4265</v>
      </c>
      <c r="F133" s="201" t="s">
        <v>4266</v>
      </c>
      <c r="G133" s="188"/>
      <c r="H133" s="188"/>
      <c r="I133" s="191"/>
      <c r="J133" s="202">
        <f>BK133</f>
        <v>0</v>
      </c>
      <c r="K133" s="188"/>
      <c r="L133" s="193"/>
      <c r="M133" s="194"/>
      <c r="N133" s="195"/>
      <c r="O133" s="195"/>
      <c r="P133" s="196">
        <f>SUM(P134:P137)</f>
        <v>0</v>
      </c>
      <c r="Q133" s="195"/>
      <c r="R133" s="196">
        <f>SUM(R134:R137)</f>
        <v>0</v>
      </c>
      <c r="S133" s="195"/>
      <c r="T133" s="197">
        <f>SUM(T134:T137)</f>
        <v>0</v>
      </c>
      <c r="AR133" s="198" t="s">
        <v>78</v>
      </c>
      <c r="AT133" s="199" t="s">
        <v>70</v>
      </c>
      <c r="AU133" s="199" t="s">
        <v>78</v>
      </c>
      <c r="AY133" s="198" t="s">
        <v>210</v>
      </c>
      <c r="BK133" s="200">
        <f>SUM(BK134:BK137)</f>
        <v>0</v>
      </c>
    </row>
    <row r="134" spans="2:65" s="1" customFormat="1" ht="16.5" customHeight="1">
      <c r="B134" s="41"/>
      <c r="C134" s="238" t="s">
        <v>277</v>
      </c>
      <c r="D134" s="238" t="s">
        <v>302</v>
      </c>
      <c r="E134" s="239" t="s">
        <v>4267</v>
      </c>
      <c r="F134" s="240" t="s">
        <v>4268</v>
      </c>
      <c r="G134" s="241" t="s">
        <v>345</v>
      </c>
      <c r="H134" s="242">
        <v>399</v>
      </c>
      <c r="I134" s="243"/>
      <c r="J134" s="244">
        <f>ROUND(I134*H134,2)</f>
        <v>0</v>
      </c>
      <c r="K134" s="240" t="s">
        <v>21</v>
      </c>
      <c r="L134" s="245"/>
      <c r="M134" s="246" t="s">
        <v>21</v>
      </c>
      <c r="N134" s="247" t="s">
        <v>42</v>
      </c>
      <c r="O134" s="42"/>
      <c r="P134" s="212">
        <f>O134*H134</f>
        <v>0</v>
      </c>
      <c r="Q134" s="212">
        <v>0</v>
      </c>
      <c r="R134" s="212">
        <f>Q134*H134</f>
        <v>0</v>
      </c>
      <c r="S134" s="212">
        <v>0</v>
      </c>
      <c r="T134" s="213">
        <f>S134*H134</f>
        <v>0</v>
      </c>
      <c r="AR134" s="25" t="s">
        <v>252</v>
      </c>
      <c r="AT134" s="25" t="s">
        <v>302</v>
      </c>
      <c r="AU134" s="25" t="s">
        <v>80</v>
      </c>
      <c r="AY134" s="25" t="s">
        <v>210</v>
      </c>
      <c r="BE134" s="214">
        <f>IF(N134="základní",J134,0)</f>
        <v>0</v>
      </c>
      <c r="BF134" s="214">
        <f>IF(N134="snížená",J134,0)</f>
        <v>0</v>
      </c>
      <c r="BG134" s="214">
        <f>IF(N134="zákl. přenesená",J134,0)</f>
        <v>0</v>
      </c>
      <c r="BH134" s="214">
        <f>IF(N134="sníž. přenesená",J134,0)</f>
        <v>0</v>
      </c>
      <c r="BI134" s="214">
        <f>IF(N134="nulová",J134,0)</f>
        <v>0</v>
      </c>
      <c r="BJ134" s="25" t="s">
        <v>78</v>
      </c>
      <c r="BK134" s="214">
        <f>ROUND(I134*H134,2)</f>
        <v>0</v>
      </c>
      <c r="BL134" s="25" t="s">
        <v>217</v>
      </c>
      <c r="BM134" s="25" t="s">
        <v>342</v>
      </c>
    </row>
    <row r="135" spans="2:65" s="1" customFormat="1" ht="16.5" customHeight="1">
      <c r="B135" s="41"/>
      <c r="C135" s="203" t="s">
        <v>283</v>
      </c>
      <c r="D135" s="203" t="s">
        <v>212</v>
      </c>
      <c r="E135" s="204" t="s">
        <v>4269</v>
      </c>
      <c r="F135" s="205" t="s">
        <v>4270</v>
      </c>
      <c r="G135" s="206" t="s">
        <v>345</v>
      </c>
      <c r="H135" s="207">
        <v>399</v>
      </c>
      <c r="I135" s="208"/>
      <c r="J135" s="209">
        <f>ROUND(I135*H135,2)</f>
        <v>0</v>
      </c>
      <c r="K135" s="205" t="s">
        <v>21</v>
      </c>
      <c r="L135" s="61"/>
      <c r="M135" s="210" t="s">
        <v>21</v>
      </c>
      <c r="N135" s="211" t="s">
        <v>42</v>
      </c>
      <c r="O135" s="42"/>
      <c r="P135" s="212">
        <f>O135*H135</f>
        <v>0</v>
      </c>
      <c r="Q135" s="212">
        <v>0</v>
      </c>
      <c r="R135" s="212">
        <f>Q135*H135</f>
        <v>0</v>
      </c>
      <c r="S135" s="212">
        <v>0</v>
      </c>
      <c r="T135" s="213">
        <f>S135*H135</f>
        <v>0</v>
      </c>
      <c r="AR135" s="25" t="s">
        <v>217</v>
      </c>
      <c r="AT135" s="25" t="s">
        <v>212</v>
      </c>
      <c r="AU135" s="25" t="s">
        <v>80</v>
      </c>
      <c r="AY135" s="25" t="s">
        <v>210</v>
      </c>
      <c r="BE135" s="214">
        <f>IF(N135="základní",J135,0)</f>
        <v>0</v>
      </c>
      <c r="BF135" s="214">
        <f>IF(N135="snížená",J135,0)</f>
        <v>0</v>
      </c>
      <c r="BG135" s="214">
        <f>IF(N135="zákl. přenesená",J135,0)</f>
        <v>0</v>
      </c>
      <c r="BH135" s="214">
        <f>IF(N135="sníž. přenesená",J135,0)</f>
        <v>0</v>
      </c>
      <c r="BI135" s="214">
        <f>IF(N135="nulová",J135,0)</f>
        <v>0</v>
      </c>
      <c r="BJ135" s="25" t="s">
        <v>78</v>
      </c>
      <c r="BK135" s="214">
        <f>ROUND(I135*H135,2)</f>
        <v>0</v>
      </c>
      <c r="BL135" s="25" t="s">
        <v>217</v>
      </c>
      <c r="BM135" s="25" t="s">
        <v>352</v>
      </c>
    </row>
    <row r="136" spans="2:65" s="1" customFormat="1" ht="16.5" customHeight="1">
      <c r="B136" s="41"/>
      <c r="C136" s="238" t="s">
        <v>10</v>
      </c>
      <c r="D136" s="238" t="s">
        <v>302</v>
      </c>
      <c r="E136" s="239" t="s">
        <v>4271</v>
      </c>
      <c r="F136" s="240" t="s">
        <v>4272</v>
      </c>
      <c r="G136" s="241" t="s">
        <v>345</v>
      </c>
      <c r="H136" s="242">
        <v>33.25</v>
      </c>
      <c r="I136" s="243"/>
      <c r="J136" s="244">
        <f>ROUND(I136*H136,2)</f>
        <v>0</v>
      </c>
      <c r="K136" s="240" t="s">
        <v>21</v>
      </c>
      <c r="L136" s="245"/>
      <c r="M136" s="246" t="s">
        <v>21</v>
      </c>
      <c r="N136" s="247" t="s">
        <v>42</v>
      </c>
      <c r="O136" s="42"/>
      <c r="P136" s="212">
        <f>O136*H136</f>
        <v>0</v>
      </c>
      <c r="Q136" s="212">
        <v>0</v>
      </c>
      <c r="R136" s="212">
        <f>Q136*H136</f>
        <v>0</v>
      </c>
      <c r="S136" s="212">
        <v>0</v>
      </c>
      <c r="T136" s="213">
        <f>S136*H136</f>
        <v>0</v>
      </c>
      <c r="AR136" s="25" t="s">
        <v>252</v>
      </c>
      <c r="AT136" s="25" t="s">
        <v>302</v>
      </c>
      <c r="AU136" s="25" t="s">
        <v>80</v>
      </c>
      <c r="AY136" s="25" t="s">
        <v>210</v>
      </c>
      <c r="BE136" s="214">
        <f>IF(N136="základní",J136,0)</f>
        <v>0</v>
      </c>
      <c r="BF136" s="214">
        <f>IF(N136="snížená",J136,0)</f>
        <v>0</v>
      </c>
      <c r="BG136" s="214">
        <f>IF(N136="zákl. přenesená",J136,0)</f>
        <v>0</v>
      </c>
      <c r="BH136" s="214">
        <f>IF(N136="sníž. přenesená",J136,0)</f>
        <v>0</v>
      </c>
      <c r="BI136" s="214">
        <f>IF(N136="nulová",J136,0)</f>
        <v>0</v>
      </c>
      <c r="BJ136" s="25" t="s">
        <v>78</v>
      </c>
      <c r="BK136" s="214">
        <f>ROUND(I136*H136,2)</f>
        <v>0</v>
      </c>
      <c r="BL136" s="25" t="s">
        <v>217</v>
      </c>
      <c r="BM136" s="25" t="s">
        <v>363</v>
      </c>
    </row>
    <row r="137" spans="2:65" s="1" customFormat="1" ht="16.5" customHeight="1">
      <c r="B137" s="41"/>
      <c r="C137" s="203" t="s">
        <v>291</v>
      </c>
      <c r="D137" s="203" t="s">
        <v>212</v>
      </c>
      <c r="E137" s="204" t="s">
        <v>4273</v>
      </c>
      <c r="F137" s="205" t="s">
        <v>4274</v>
      </c>
      <c r="G137" s="206" t="s">
        <v>345</v>
      </c>
      <c r="H137" s="207">
        <v>399</v>
      </c>
      <c r="I137" s="208"/>
      <c r="J137" s="209">
        <f>ROUND(I137*H137,2)</f>
        <v>0</v>
      </c>
      <c r="K137" s="205" t="s">
        <v>21</v>
      </c>
      <c r="L137" s="61"/>
      <c r="M137" s="210" t="s">
        <v>21</v>
      </c>
      <c r="N137" s="211" t="s">
        <v>42</v>
      </c>
      <c r="O137" s="42"/>
      <c r="P137" s="212">
        <f>O137*H137</f>
        <v>0</v>
      </c>
      <c r="Q137" s="212">
        <v>0</v>
      </c>
      <c r="R137" s="212">
        <f>Q137*H137</f>
        <v>0</v>
      </c>
      <c r="S137" s="212">
        <v>0</v>
      </c>
      <c r="T137" s="213">
        <f>S137*H137</f>
        <v>0</v>
      </c>
      <c r="AR137" s="25" t="s">
        <v>217</v>
      </c>
      <c r="AT137" s="25" t="s">
        <v>212</v>
      </c>
      <c r="AU137" s="25" t="s">
        <v>80</v>
      </c>
      <c r="AY137" s="25" t="s">
        <v>210</v>
      </c>
      <c r="BE137" s="214">
        <f>IF(N137="základní",J137,0)</f>
        <v>0</v>
      </c>
      <c r="BF137" s="214">
        <f>IF(N137="snížená",J137,0)</f>
        <v>0</v>
      </c>
      <c r="BG137" s="214">
        <f>IF(N137="zákl. přenesená",J137,0)</f>
        <v>0</v>
      </c>
      <c r="BH137" s="214">
        <f>IF(N137="sníž. přenesená",J137,0)</f>
        <v>0</v>
      </c>
      <c r="BI137" s="214">
        <f>IF(N137="nulová",J137,0)</f>
        <v>0</v>
      </c>
      <c r="BJ137" s="25" t="s">
        <v>78</v>
      </c>
      <c r="BK137" s="214">
        <f>ROUND(I137*H137,2)</f>
        <v>0</v>
      </c>
      <c r="BL137" s="25" t="s">
        <v>217</v>
      </c>
      <c r="BM137" s="25" t="s">
        <v>372</v>
      </c>
    </row>
    <row r="138" spans="2:63" s="11" customFormat="1" ht="29.85" customHeight="1">
      <c r="B138" s="187"/>
      <c r="C138" s="188"/>
      <c r="D138" s="189" t="s">
        <v>70</v>
      </c>
      <c r="E138" s="201" t="s">
        <v>4275</v>
      </c>
      <c r="F138" s="201" t="s">
        <v>4276</v>
      </c>
      <c r="G138" s="188"/>
      <c r="H138" s="188"/>
      <c r="I138" s="191"/>
      <c r="J138" s="202">
        <f>BK138</f>
        <v>0</v>
      </c>
      <c r="K138" s="188"/>
      <c r="L138" s="193"/>
      <c r="M138" s="194"/>
      <c r="N138" s="195"/>
      <c r="O138" s="195"/>
      <c r="P138" s="196">
        <f>SUM(P139:P152)</f>
        <v>0</v>
      </c>
      <c r="Q138" s="195"/>
      <c r="R138" s="196">
        <f>SUM(R139:R152)</f>
        <v>0</v>
      </c>
      <c r="S138" s="195"/>
      <c r="T138" s="197">
        <f>SUM(T139:T152)</f>
        <v>0</v>
      </c>
      <c r="AR138" s="198" t="s">
        <v>78</v>
      </c>
      <c r="AT138" s="199" t="s">
        <v>70</v>
      </c>
      <c r="AU138" s="199" t="s">
        <v>78</v>
      </c>
      <c r="AY138" s="198" t="s">
        <v>210</v>
      </c>
      <c r="BK138" s="200">
        <f>SUM(BK139:BK152)</f>
        <v>0</v>
      </c>
    </row>
    <row r="139" spans="2:65" s="1" customFormat="1" ht="16.5" customHeight="1">
      <c r="B139" s="41"/>
      <c r="C139" s="238" t="s">
        <v>295</v>
      </c>
      <c r="D139" s="238" t="s">
        <v>302</v>
      </c>
      <c r="E139" s="239" t="s">
        <v>4277</v>
      </c>
      <c r="F139" s="240" t="s">
        <v>4278</v>
      </c>
      <c r="G139" s="241" t="s">
        <v>345</v>
      </c>
      <c r="H139" s="242">
        <v>285</v>
      </c>
      <c r="I139" s="243"/>
      <c r="J139" s="244">
        <f aca="true" t="shared" si="20" ref="J139:J152">ROUND(I139*H139,2)</f>
        <v>0</v>
      </c>
      <c r="K139" s="240" t="s">
        <v>21</v>
      </c>
      <c r="L139" s="245"/>
      <c r="M139" s="246" t="s">
        <v>21</v>
      </c>
      <c r="N139" s="247" t="s">
        <v>42</v>
      </c>
      <c r="O139" s="42"/>
      <c r="P139" s="212">
        <f aca="true" t="shared" si="21" ref="P139:P152">O139*H139</f>
        <v>0</v>
      </c>
      <c r="Q139" s="212">
        <v>0</v>
      </c>
      <c r="R139" s="212">
        <f aca="true" t="shared" si="22" ref="R139:R152">Q139*H139</f>
        <v>0</v>
      </c>
      <c r="S139" s="212">
        <v>0</v>
      </c>
      <c r="T139" s="213">
        <f aca="true" t="shared" si="23" ref="T139:T152">S139*H139</f>
        <v>0</v>
      </c>
      <c r="AR139" s="25" t="s">
        <v>252</v>
      </c>
      <c r="AT139" s="25" t="s">
        <v>302</v>
      </c>
      <c r="AU139" s="25" t="s">
        <v>80</v>
      </c>
      <c r="AY139" s="25" t="s">
        <v>210</v>
      </c>
      <c r="BE139" s="214">
        <f aca="true" t="shared" si="24" ref="BE139:BE152">IF(N139="základní",J139,0)</f>
        <v>0</v>
      </c>
      <c r="BF139" s="214">
        <f aca="true" t="shared" si="25" ref="BF139:BF152">IF(N139="snížená",J139,0)</f>
        <v>0</v>
      </c>
      <c r="BG139" s="214">
        <f aca="true" t="shared" si="26" ref="BG139:BG152">IF(N139="zákl. přenesená",J139,0)</f>
        <v>0</v>
      </c>
      <c r="BH139" s="214">
        <f aca="true" t="shared" si="27" ref="BH139:BH152">IF(N139="sníž. přenesená",J139,0)</f>
        <v>0</v>
      </c>
      <c r="BI139" s="214">
        <f aca="true" t="shared" si="28" ref="BI139:BI152">IF(N139="nulová",J139,0)</f>
        <v>0</v>
      </c>
      <c r="BJ139" s="25" t="s">
        <v>78</v>
      </c>
      <c r="BK139" s="214">
        <f aca="true" t="shared" si="29" ref="BK139:BK152">ROUND(I139*H139,2)</f>
        <v>0</v>
      </c>
      <c r="BL139" s="25" t="s">
        <v>217</v>
      </c>
      <c r="BM139" s="25" t="s">
        <v>383</v>
      </c>
    </row>
    <row r="140" spans="2:65" s="1" customFormat="1" ht="16.5" customHeight="1">
      <c r="B140" s="41"/>
      <c r="C140" s="203" t="s">
        <v>301</v>
      </c>
      <c r="D140" s="203" t="s">
        <v>212</v>
      </c>
      <c r="E140" s="204" t="s">
        <v>4279</v>
      </c>
      <c r="F140" s="205" t="s">
        <v>4280</v>
      </c>
      <c r="G140" s="206" t="s">
        <v>345</v>
      </c>
      <c r="H140" s="207">
        <v>285</v>
      </c>
      <c r="I140" s="208"/>
      <c r="J140" s="209">
        <f t="shared" si="20"/>
        <v>0</v>
      </c>
      <c r="K140" s="205" t="s">
        <v>21</v>
      </c>
      <c r="L140" s="61"/>
      <c r="M140" s="210" t="s">
        <v>21</v>
      </c>
      <c r="N140" s="211" t="s">
        <v>42</v>
      </c>
      <c r="O140" s="42"/>
      <c r="P140" s="212">
        <f t="shared" si="21"/>
        <v>0</v>
      </c>
      <c r="Q140" s="212">
        <v>0</v>
      </c>
      <c r="R140" s="212">
        <f t="shared" si="22"/>
        <v>0</v>
      </c>
      <c r="S140" s="212">
        <v>0</v>
      </c>
      <c r="T140" s="213">
        <f t="shared" si="23"/>
        <v>0</v>
      </c>
      <c r="AR140" s="25" t="s">
        <v>217</v>
      </c>
      <c r="AT140" s="25" t="s">
        <v>212</v>
      </c>
      <c r="AU140" s="25" t="s">
        <v>80</v>
      </c>
      <c r="AY140" s="25" t="s">
        <v>210</v>
      </c>
      <c r="BE140" s="214">
        <f t="shared" si="24"/>
        <v>0</v>
      </c>
      <c r="BF140" s="214">
        <f t="shared" si="25"/>
        <v>0</v>
      </c>
      <c r="BG140" s="214">
        <f t="shared" si="26"/>
        <v>0</v>
      </c>
      <c r="BH140" s="214">
        <f t="shared" si="27"/>
        <v>0</v>
      </c>
      <c r="BI140" s="214">
        <f t="shared" si="28"/>
        <v>0</v>
      </c>
      <c r="BJ140" s="25" t="s">
        <v>78</v>
      </c>
      <c r="BK140" s="214">
        <f t="shared" si="29"/>
        <v>0</v>
      </c>
      <c r="BL140" s="25" t="s">
        <v>217</v>
      </c>
      <c r="BM140" s="25" t="s">
        <v>393</v>
      </c>
    </row>
    <row r="141" spans="2:65" s="1" customFormat="1" ht="16.5" customHeight="1">
      <c r="B141" s="41"/>
      <c r="C141" s="238" t="s">
        <v>307</v>
      </c>
      <c r="D141" s="238" t="s">
        <v>302</v>
      </c>
      <c r="E141" s="239" t="s">
        <v>4281</v>
      </c>
      <c r="F141" s="240" t="s">
        <v>4282</v>
      </c>
      <c r="G141" s="241" t="s">
        <v>345</v>
      </c>
      <c r="H141" s="242">
        <v>23.75</v>
      </c>
      <c r="I141" s="243"/>
      <c r="J141" s="244">
        <f t="shared" si="20"/>
        <v>0</v>
      </c>
      <c r="K141" s="240" t="s">
        <v>21</v>
      </c>
      <c r="L141" s="245"/>
      <c r="M141" s="246" t="s">
        <v>21</v>
      </c>
      <c r="N141" s="247" t="s">
        <v>42</v>
      </c>
      <c r="O141" s="42"/>
      <c r="P141" s="212">
        <f t="shared" si="21"/>
        <v>0</v>
      </c>
      <c r="Q141" s="212">
        <v>0</v>
      </c>
      <c r="R141" s="212">
        <f t="shared" si="22"/>
        <v>0</v>
      </c>
      <c r="S141" s="212">
        <v>0</v>
      </c>
      <c r="T141" s="213">
        <f t="shared" si="23"/>
        <v>0</v>
      </c>
      <c r="AR141" s="25" t="s">
        <v>252</v>
      </c>
      <c r="AT141" s="25" t="s">
        <v>302</v>
      </c>
      <c r="AU141" s="25" t="s">
        <v>80</v>
      </c>
      <c r="AY141" s="25" t="s">
        <v>210</v>
      </c>
      <c r="BE141" s="214">
        <f t="shared" si="24"/>
        <v>0</v>
      </c>
      <c r="BF141" s="214">
        <f t="shared" si="25"/>
        <v>0</v>
      </c>
      <c r="BG141" s="214">
        <f t="shared" si="26"/>
        <v>0</v>
      </c>
      <c r="BH141" s="214">
        <f t="shared" si="27"/>
        <v>0</v>
      </c>
      <c r="BI141" s="214">
        <f t="shared" si="28"/>
        <v>0</v>
      </c>
      <c r="BJ141" s="25" t="s">
        <v>78</v>
      </c>
      <c r="BK141" s="214">
        <f t="shared" si="29"/>
        <v>0</v>
      </c>
      <c r="BL141" s="25" t="s">
        <v>217</v>
      </c>
      <c r="BM141" s="25" t="s">
        <v>404</v>
      </c>
    </row>
    <row r="142" spans="2:65" s="1" customFormat="1" ht="16.5" customHeight="1">
      <c r="B142" s="41"/>
      <c r="C142" s="203" t="s">
        <v>312</v>
      </c>
      <c r="D142" s="203" t="s">
        <v>212</v>
      </c>
      <c r="E142" s="204" t="s">
        <v>4283</v>
      </c>
      <c r="F142" s="205" t="s">
        <v>4284</v>
      </c>
      <c r="G142" s="206" t="s">
        <v>345</v>
      </c>
      <c r="H142" s="207">
        <v>23.75</v>
      </c>
      <c r="I142" s="208"/>
      <c r="J142" s="209">
        <f t="shared" si="20"/>
        <v>0</v>
      </c>
      <c r="K142" s="205" t="s">
        <v>21</v>
      </c>
      <c r="L142" s="61"/>
      <c r="M142" s="210" t="s">
        <v>21</v>
      </c>
      <c r="N142" s="211" t="s">
        <v>42</v>
      </c>
      <c r="O142" s="42"/>
      <c r="P142" s="212">
        <f t="shared" si="21"/>
        <v>0</v>
      </c>
      <c r="Q142" s="212">
        <v>0</v>
      </c>
      <c r="R142" s="212">
        <f t="shared" si="22"/>
        <v>0</v>
      </c>
      <c r="S142" s="212">
        <v>0</v>
      </c>
      <c r="T142" s="213">
        <f t="shared" si="23"/>
        <v>0</v>
      </c>
      <c r="AR142" s="25" t="s">
        <v>217</v>
      </c>
      <c r="AT142" s="25" t="s">
        <v>212</v>
      </c>
      <c r="AU142" s="25" t="s">
        <v>80</v>
      </c>
      <c r="AY142" s="25" t="s">
        <v>210</v>
      </c>
      <c r="BE142" s="214">
        <f t="shared" si="24"/>
        <v>0</v>
      </c>
      <c r="BF142" s="214">
        <f t="shared" si="25"/>
        <v>0</v>
      </c>
      <c r="BG142" s="214">
        <f t="shared" si="26"/>
        <v>0</v>
      </c>
      <c r="BH142" s="214">
        <f t="shared" si="27"/>
        <v>0</v>
      </c>
      <c r="BI142" s="214">
        <f t="shared" si="28"/>
        <v>0</v>
      </c>
      <c r="BJ142" s="25" t="s">
        <v>78</v>
      </c>
      <c r="BK142" s="214">
        <f t="shared" si="29"/>
        <v>0</v>
      </c>
      <c r="BL142" s="25" t="s">
        <v>217</v>
      </c>
      <c r="BM142" s="25" t="s">
        <v>414</v>
      </c>
    </row>
    <row r="143" spans="2:65" s="1" customFormat="1" ht="16.5" customHeight="1">
      <c r="B143" s="41"/>
      <c r="C143" s="238" t="s">
        <v>9</v>
      </c>
      <c r="D143" s="238" t="s">
        <v>302</v>
      </c>
      <c r="E143" s="239" t="s">
        <v>4285</v>
      </c>
      <c r="F143" s="240" t="s">
        <v>4286</v>
      </c>
      <c r="G143" s="241" t="s">
        <v>1472</v>
      </c>
      <c r="H143" s="242">
        <v>38</v>
      </c>
      <c r="I143" s="243"/>
      <c r="J143" s="244">
        <f t="shared" si="20"/>
        <v>0</v>
      </c>
      <c r="K143" s="240" t="s">
        <v>21</v>
      </c>
      <c r="L143" s="245"/>
      <c r="M143" s="246" t="s">
        <v>21</v>
      </c>
      <c r="N143" s="247" t="s">
        <v>42</v>
      </c>
      <c r="O143" s="42"/>
      <c r="P143" s="212">
        <f t="shared" si="21"/>
        <v>0</v>
      </c>
      <c r="Q143" s="212">
        <v>0</v>
      </c>
      <c r="R143" s="212">
        <f t="shared" si="22"/>
        <v>0</v>
      </c>
      <c r="S143" s="212">
        <v>0</v>
      </c>
      <c r="T143" s="213">
        <f t="shared" si="23"/>
        <v>0</v>
      </c>
      <c r="AR143" s="25" t="s">
        <v>252</v>
      </c>
      <c r="AT143" s="25" t="s">
        <v>302</v>
      </c>
      <c r="AU143" s="25" t="s">
        <v>80</v>
      </c>
      <c r="AY143" s="25" t="s">
        <v>210</v>
      </c>
      <c r="BE143" s="214">
        <f t="shared" si="24"/>
        <v>0</v>
      </c>
      <c r="BF143" s="214">
        <f t="shared" si="25"/>
        <v>0</v>
      </c>
      <c r="BG143" s="214">
        <f t="shared" si="26"/>
        <v>0</v>
      </c>
      <c r="BH143" s="214">
        <f t="shared" si="27"/>
        <v>0</v>
      </c>
      <c r="BI143" s="214">
        <f t="shared" si="28"/>
        <v>0</v>
      </c>
      <c r="BJ143" s="25" t="s">
        <v>78</v>
      </c>
      <c r="BK143" s="214">
        <f t="shared" si="29"/>
        <v>0</v>
      </c>
      <c r="BL143" s="25" t="s">
        <v>217</v>
      </c>
      <c r="BM143" s="25" t="s">
        <v>426</v>
      </c>
    </row>
    <row r="144" spans="2:65" s="1" customFormat="1" ht="16.5" customHeight="1">
      <c r="B144" s="41"/>
      <c r="C144" s="203" t="s">
        <v>319</v>
      </c>
      <c r="D144" s="203" t="s">
        <v>212</v>
      </c>
      <c r="E144" s="204" t="s">
        <v>4287</v>
      </c>
      <c r="F144" s="205" t="s">
        <v>4288</v>
      </c>
      <c r="G144" s="206" t="s">
        <v>1472</v>
      </c>
      <c r="H144" s="207">
        <v>38</v>
      </c>
      <c r="I144" s="208"/>
      <c r="J144" s="209">
        <f t="shared" si="20"/>
        <v>0</v>
      </c>
      <c r="K144" s="205" t="s">
        <v>21</v>
      </c>
      <c r="L144" s="61"/>
      <c r="M144" s="210" t="s">
        <v>21</v>
      </c>
      <c r="N144" s="211" t="s">
        <v>42</v>
      </c>
      <c r="O144" s="42"/>
      <c r="P144" s="212">
        <f t="shared" si="21"/>
        <v>0</v>
      </c>
      <c r="Q144" s="212">
        <v>0</v>
      </c>
      <c r="R144" s="212">
        <f t="shared" si="22"/>
        <v>0</v>
      </c>
      <c r="S144" s="212">
        <v>0</v>
      </c>
      <c r="T144" s="213">
        <f t="shared" si="23"/>
        <v>0</v>
      </c>
      <c r="AR144" s="25" t="s">
        <v>217</v>
      </c>
      <c r="AT144" s="25" t="s">
        <v>212</v>
      </c>
      <c r="AU144" s="25" t="s">
        <v>80</v>
      </c>
      <c r="AY144" s="25" t="s">
        <v>210</v>
      </c>
      <c r="BE144" s="214">
        <f t="shared" si="24"/>
        <v>0</v>
      </c>
      <c r="BF144" s="214">
        <f t="shared" si="25"/>
        <v>0</v>
      </c>
      <c r="BG144" s="214">
        <f t="shared" si="26"/>
        <v>0</v>
      </c>
      <c r="BH144" s="214">
        <f t="shared" si="27"/>
        <v>0</v>
      </c>
      <c r="BI144" s="214">
        <f t="shared" si="28"/>
        <v>0</v>
      </c>
      <c r="BJ144" s="25" t="s">
        <v>78</v>
      </c>
      <c r="BK144" s="214">
        <f t="shared" si="29"/>
        <v>0</v>
      </c>
      <c r="BL144" s="25" t="s">
        <v>217</v>
      </c>
      <c r="BM144" s="25" t="s">
        <v>437</v>
      </c>
    </row>
    <row r="145" spans="2:65" s="1" customFormat="1" ht="16.5" customHeight="1">
      <c r="B145" s="41"/>
      <c r="C145" s="238" t="s">
        <v>325</v>
      </c>
      <c r="D145" s="238" t="s">
        <v>302</v>
      </c>
      <c r="E145" s="239" t="s">
        <v>4289</v>
      </c>
      <c r="F145" s="240" t="s">
        <v>4290</v>
      </c>
      <c r="G145" s="241" t="s">
        <v>1472</v>
      </c>
      <c r="H145" s="242">
        <v>4.75</v>
      </c>
      <c r="I145" s="243"/>
      <c r="J145" s="244">
        <f t="shared" si="20"/>
        <v>0</v>
      </c>
      <c r="K145" s="240" t="s">
        <v>21</v>
      </c>
      <c r="L145" s="245"/>
      <c r="M145" s="246" t="s">
        <v>21</v>
      </c>
      <c r="N145" s="247" t="s">
        <v>42</v>
      </c>
      <c r="O145" s="42"/>
      <c r="P145" s="212">
        <f t="shared" si="21"/>
        <v>0</v>
      </c>
      <c r="Q145" s="212">
        <v>0</v>
      </c>
      <c r="R145" s="212">
        <f t="shared" si="22"/>
        <v>0</v>
      </c>
      <c r="S145" s="212">
        <v>0</v>
      </c>
      <c r="T145" s="213">
        <f t="shared" si="23"/>
        <v>0</v>
      </c>
      <c r="AR145" s="25" t="s">
        <v>252</v>
      </c>
      <c r="AT145" s="25" t="s">
        <v>302</v>
      </c>
      <c r="AU145" s="25" t="s">
        <v>80</v>
      </c>
      <c r="AY145" s="25" t="s">
        <v>210</v>
      </c>
      <c r="BE145" s="214">
        <f t="shared" si="24"/>
        <v>0</v>
      </c>
      <c r="BF145" s="214">
        <f t="shared" si="25"/>
        <v>0</v>
      </c>
      <c r="BG145" s="214">
        <f t="shared" si="26"/>
        <v>0</v>
      </c>
      <c r="BH145" s="214">
        <f t="shared" si="27"/>
        <v>0</v>
      </c>
      <c r="BI145" s="214">
        <f t="shared" si="28"/>
        <v>0</v>
      </c>
      <c r="BJ145" s="25" t="s">
        <v>78</v>
      </c>
      <c r="BK145" s="214">
        <f t="shared" si="29"/>
        <v>0</v>
      </c>
      <c r="BL145" s="25" t="s">
        <v>217</v>
      </c>
      <c r="BM145" s="25" t="s">
        <v>452</v>
      </c>
    </row>
    <row r="146" spans="2:65" s="1" customFormat="1" ht="16.5" customHeight="1">
      <c r="B146" s="41"/>
      <c r="C146" s="203" t="s">
        <v>332</v>
      </c>
      <c r="D146" s="203" t="s">
        <v>212</v>
      </c>
      <c r="E146" s="204" t="s">
        <v>4291</v>
      </c>
      <c r="F146" s="205" t="s">
        <v>4292</v>
      </c>
      <c r="G146" s="206" t="s">
        <v>1472</v>
      </c>
      <c r="H146" s="207">
        <v>4.75</v>
      </c>
      <c r="I146" s="208"/>
      <c r="J146" s="209">
        <f t="shared" si="20"/>
        <v>0</v>
      </c>
      <c r="K146" s="205" t="s">
        <v>21</v>
      </c>
      <c r="L146" s="61"/>
      <c r="M146" s="210" t="s">
        <v>21</v>
      </c>
      <c r="N146" s="211" t="s">
        <v>42</v>
      </c>
      <c r="O146" s="42"/>
      <c r="P146" s="212">
        <f t="shared" si="21"/>
        <v>0</v>
      </c>
      <c r="Q146" s="212">
        <v>0</v>
      </c>
      <c r="R146" s="212">
        <f t="shared" si="22"/>
        <v>0</v>
      </c>
      <c r="S146" s="212">
        <v>0</v>
      </c>
      <c r="T146" s="213">
        <f t="shared" si="23"/>
        <v>0</v>
      </c>
      <c r="AR146" s="25" t="s">
        <v>217</v>
      </c>
      <c r="AT146" s="25" t="s">
        <v>212</v>
      </c>
      <c r="AU146" s="25" t="s">
        <v>80</v>
      </c>
      <c r="AY146" s="25" t="s">
        <v>210</v>
      </c>
      <c r="BE146" s="214">
        <f t="shared" si="24"/>
        <v>0</v>
      </c>
      <c r="BF146" s="214">
        <f t="shared" si="25"/>
        <v>0</v>
      </c>
      <c r="BG146" s="214">
        <f t="shared" si="26"/>
        <v>0</v>
      </c>
      <c r="BH146" s="214">
        <f t="shared" si="27"/>
        <v>0</v>
      </c>
      <c r="BI146" s="214">
        <f t="shared" si="28"/>
        <v>0</v>
      </c>
      <c r="BJ146" s="25" t="s">
        <v>78</v>
      </c>
      <c r="BK146" s="214">
        <f t="shared" si="29"/>
        <v>0</v>
      </c>
      <c r="BL146" s="25" t="s">
        <v>217</v>
      </c>
      <c r="BM146" s="25" t="s">
        <v>462</v>
      </c>
    </row>
    <row r="147" spans="2:65" s="1" customFormat="1" ht="16.5" customHeight="1">
      <c r="B147" s="41"/>
      <c r="C147" s="238" t="s">
        <v>337</v>
      </c>
      <c r="D147" s="238" t="s">
        <v>302</v>
      </c>
      <c r="E147" s="239" t="s">
        <v>4293</v>
      </c>
      <c r="F147" s="240" t="s">
        <v>4294</v>
      </c>
      <c r="G147" s="241" t="s">
        <v>345</v>
      </c>
      <c r="H147" s="242">
        <v>9.5</v>
      </c>
      <c r="I147" s="243"/>
      <c r="J147" s="244">
        <f t="shared" si="20"/>
        <v>0</v>
      </c>
      <c r="K147" s="240" t="s">
        <v>21</v>
      </c>
      <c r="L147" s="245"/>
      <c r="M147" s="246" t="s">
        <v>21</v>
      </c>
      <c r="N147" s="247" t="s">
        <v>42</v>
      </c>
      <c r="O147" s="42"/>
      <c r="P147" s="212">
        <f t="shared" si="21"/>
        <v>0</v>
      </c>
      <c r="Q147" s="212">
        <v>0</v>
      </c>
      <c r="R147" s="212">
        <f t="shared" si="22"/>
        <v>0</v>
      </c>
      <c r="S147" s="212">
        <v>0</v>
      </c>
      <c r="T147" s="213">
        <f t="shared" si="23"/>
        <v>0</v>
      </c>
      <c r="AR147" s="25" t="s">
        <v>252</v>
      </c>
      <c r="AT147" s="25" t="s">
        <v>302</v>
      </c>
      <c r="AU147" s="25" t="s">
        <v>80</v>
      </c>
      <c r="AY147" s="25" t="s">
        <v>210</v>
      </c>
      <c r="BE147" s="214">
        <f t="shared" si="24"/>
        <v>0</v>
      </c>
      <c r="BF147" s="214">
        <f t="shared" si="25"/>
        <v>0</v>
      </c>
      <c r="BG147" s="214">
        <f t="shared" si="26"/>
        <v>0</v>
      </c>
      <c r="BH147" s="214">
        <f t="shared" si="27"/>
        <v>0</v>
      </c>
      <c r="BI147" s="214">
        <f t="shared" si="28"/>
        <v>0</v>
      </c>
      <c r="BJ147" s="25" t="s">
        <v>78</v>
      </c>
      <c r="BK147" s="214">
        <f t="shared" si="29"/>
        <v>0</v>
      </c>
      <c r="BL147" s="25" t="s">
        <v>217</v>
      </c>
      <c r="BM147" s="25" t="s">
        <v>471</v>
      </c>
    </row>
    <row r="148" spans="2:65" s="1" customFormat="1" ht="16.5" customHeight="1">
      <c r="B148" s="41"/>
      <c r="C148" s="203" t="s">
        <v>342</v>
      </c>
      <c r="D148" s="203" t="s">
        <v>212</v>
      </c>
      <c r="E148" s="204" t="s">
        <v>4295</v>
      </c>
      <c r="F148" s="205" t="s">
        <v>4296</v>
      </c>
      <c r="G148" s="206" t="s">
        <v>345</v>
      </c>
      <c r="H148" s="207">
        <v>9.5</v>
      </c>
      <c r="I148" s="208"/>
      <c r="J148" s="209">
        <f t="shared" si="20"/>
        <v>0</v>
      </c>
      <c r="K148" s="205" t="s">
        <v>21</v>
      </c>
      <c r="L148" s="61"/>
      <c r="M148" s="210" t="s">
        <v>21</v>
      </c>
      <c r="N148" s="211" t="s">
        <v>42</v>
      </c>
      <c r="O148" s="42"/>
      <c r="P148" s="212">
        <f t="shared" si="21"/>
        <v>0</v>
      </c>
      <c r="Q148" s="212">
        <v>0</v>
      </c>
      <c r="R148" s="212">
        <f t="shared" si="22"/>
        <v>0</v>
      </c>
      <c r="S148" s="212">
        <v>0</v>
      </c>
      <c r="T148" s="213">
        <f t="shared" si="23"/>
        <v>0</v>
      </c>
      <c r="AR148" s="25" t="s">
        <v>217</v>
      </c>
      <c r="AT148" s="25" t="s">
        <v>212</v>
      </c>
      <c r="AU148" s="25" t="s">
        <v>80</v>
      </c>
      <c r="AY148" s="25" t="s">
        <v>210</v>
      </c>
      <c r="BE148" s="214">
        <f t="shared" si="24"/>
        <v>0</v>
      </c>
      <c r="BF148" s="214">
        <f t="shared" si="25"/>
        <v>0</v>
      </c>
      <c r="BG148" s="214">
        <f t="shared" si="26"/>
        <v>0</v>
      </c>
      <c r="BH148" s="214">
        <f t="shared" si="27"/>
        <v>0</v>
      </c>
      <c r="BI148" s="214">
        <f t="shared" si="28"/>
        <v>0</v>
      </c>
      <c r="BJ148" s="25" t="s">
        <v>78</v>
      </c>
      <c r="BK148" s="214">
        <f t="shared" si="29"/>
        <v>0</v>
      </c>
      <c r="BL148" s="25" t="s">
        <v>217</v>
      </c>
      <c r="BM148" s="25" t="s">
        <v>480</v>
      </c>
    </row>
    <row r="149" spans="2:65" s="1" customFormat="1" ht="16.5" customHeight="1">
      <c r="B149" s="41"/>
      <c r="C149" s="238" t="s">
        <v>347</v>
      </c>
      <c r="D149" s="238" t="s">
        <v>302</v>
      </c>
      <c r="E149" s="239" t="s">
        <v>4297</v>
      </c>
      <c r="F149" s="240" t="s">
        <v>4298</v>
      </c>
      <c r="G149" s="241" t="s">
        <v>345</v>
      </c>
      <c r="H149" s="242">
        <v>9.5</v>
      </c>
      <c r="I149" s="243"/>
      <c r="J149" s="244">
        <f t="shared" si="20"/>
        <v>0</v>
      </c>
      <c r="K149" s="240" t="s">
        <v>21</v>
      </c>
      <c r="L149" s="245"/>
      <c r="M149" s="246" t="s">
        <v>21</v>
      </c>
      <c r="N149" s="247" t="s">
        <v>42</v>
      </c>
      <c r="O149" s="42"/>
      <c r="P149" s="212">
        <f t="shared" si="21"/>
        <v>0</v>
      </c>
      <c r="Q149" s="212">
        <v>0</v>
      </c>
      <c r="R149" s="212">
        <f t="shared" si="22"/>
        <v>0</v>
      </c>
      <c r="S149" s="212">
        <v>0</v>
      </c>
      <c r="T149" s="213">
        <f t="shared" si="23"/>
        <v>0</v>
      </c>
      <c r="AR149" s="25" t="s">
        <v>252</v>
      </c>
      <c r="AT149" s="25" t="s">
        <v>302</v>
      </c>
      <c r="AU149" s="25" t="s">
        <v>80</v>
      </c>
      <c r="AY149" s="25" t="s">
        <v>210</v>
      </c>
      <c r="BE149" s="214">
        <f t="shared" si="24"/>
        <v>0</v>
      </c>
      <c r="BF149" s="214">
        <f t="shared" si="25"/>
        <v>0</v>
      </c>
      <c r="BG149" s="214">
        <f t="shared" si="26"/>
        <v>0</v>
      </c>
      <c r="BH149" s="214">
        <f t="shared" si="27"/>
        <v>0</v>
      </c>
      <c r="BI149" s="214">
        <f t="shared" si="28"/>
        <v>0</v>
      </c>
      <c r="BJ149" s="25" t="s">
        <v>78</v>
      </c>
      <c r="BK149" s="214">
        <f t="shared" si="29"/>
        <v>0</v>
      </c>
      <c r="BL149" s="25" t="s">
        <v>217</v>
      </c>
      <c r="BM149" s="25" t="s">
        <v>489</v>
      </c>
    </row>
    <row r="150" spans="2:65" s="1" customFormat="1" ht="16.5" customHeight="1">
      <c r="B150" s="41"/>
      <c r="C150" s="203" t="s">
        <v>352</v>
      </c>
      <c r="D150" s="203" t="s">
        <v>212</v>
      </c>
      <c r="E150" s="204" t="s">
        <v>4299</v>
      </c>
      <c r="F150" s="205" t="s">
        <v>4300</v>
      </c>
      <c r="G150" s="206" t="s">
        <v>345</v>
      </c>
      <c r="H150" s="207">
        <v>9.5</v>
      </c>
      <c r="I150" s="208"/>
      <c r="J150" s="209">
        <f t="shared" si="20"/>
        <v>0</v>
      </c>
      <c r="K150" s="205" t="s">
        <v>21</v>
      </c>
      <c r="L150" s="61"/>
      <c r="M150" s="210" t="s">
        <v>21</v>
      </c>
      <c r="N150" s="211" t="s">
        <v>42</v>
      </c>
      <c r="O150" s="42"/>
      <c r="P150" s="212">
        <f t="shared" si="21"/>
        <v>0</v>
      </c>
      <c r="Q150" s="212">
        <v>0</v>
      </c>
      <c r="R150" s="212">
        <f t="shared" si="22"/>
        <v>0</v>
      </c>
      <c r="S150" s="212">
        <v>0</v>
      </c>
      <c r="T150" s="213">
        <f t="shared" si="23"/>
        <v>0</v>
      </c>
      <c r="AR150" s="25" t="s">
        <v>217</v>
      </c>
      <c r="AT150" s="25" t="s">
        <v>212</v>
      </c>
      <c r="AU150" s="25" t="s">
        <v>80</v>
      </c>
      <c r="AY150" s="25" t="s">
        <v>210</v>
      </c>
      <c r="BE150" s="214">
        <f t="shared" si="24"/>
        <v>0</v>
      </c>
      <c r="BF150" s="214">
        <f t="shared" si="25"/>
        <v>0</v>
      </c>
      <c r="BG150" s="214">
        <f t="shared" si="26"/>
        <v>0</v>
      </c>
      <c r="BH150" s="214">
        <f t="shared" si="27"/>
        <v>0</v>
      </c>
      <c r="BI150" s="214">
        <f t="shared" si="28"/>
        <v>0</v>
      </c>
      <c r="BJ150" s="25" t="s">
        <v>78</v>
      </c>
      <c r="BK150" s="214">
        <f t="shared" si="29"/>
        <v>0</v>
      </c>
      <c r="BL150" s="25" t="s">
        <v>217</v>
      </c>
      <c r="BM150" s="25" t="s">
        <v>503</v>
      </c>
    </row>
    <row r="151" spans="2:65" s="1" customFormat="1" ht="16.5" customHeight="1">
      <c r="B151" s="41"/>
      <c r="C151" s="238" t="s">
        <v>357</v>
      </c>
      <c r="D151" s="238" t="s">
        <v>302</v>
      </c>
      <c r="E151" s="239" t="s">
        <v>4301</v>
      </c>
      <c r="F151" s="240" t="s">
        <v>4302</v>
      </c>
      <c r="G151" s="241" t="s">
        <v>4303</v>
      </c>
      <c r="H151" s="242">
        <v>0.95</v>
      </c>
      <c r="I151" s="243"/>
      <c r="J151" s="244">
        <f t="shared" si="20"/>
        <v>0</v>
      </c>
      <c r="K151" s="240" t="s">
        <v>21</v>
      </c>
      <c r="L151" s="245"/>
      <c r="M151" s="246" t="s">
        <v>21</v>
      </c>
      <c r="N151" s="247" t="s">
        <v>42</v>
      </c>
      <c r="O151" s="42"/>
      <c r="P151" s="212">
        <f t="shared" si="21"/>
        <v>0</v>
      </c>
      <c r="Q151" s="212">
        <v>0</v>
      </c>
      <c r="R151" s="212">
        <f t="shared" si="22"/>
        <v>0</v>
      </c>
      <c r="S151" s="212">
        <v>0</v>
      </c>
      <c r="T151" s="213">
        <f t="shared" si="23"/>
        <v>0</v>
      </c>
      <c r="AR151" s="25" t="s">
        <v>252</v>
      </c>
      <c r="AT151" s="25" t="s">
        <v>302</v>
      </c>
      <c r="AU151" s="25" t="s">
        <v>80</v>
      </c>
      <c r="AY151" s="25" t="s">
        <v>210</v>
      </c>
      <c r="BE151" s="214">
        <f t="shared" si="24"/>
        <v>0</v>
      </c>
      <c r="BF151" s="214">
        <f t="shared" si="25"/>
        <v>0</v>
      </c>
      <c r="BG151" s="214">
        <f t="shared" si="26"/>
        <v>0</v>
      </c>
      <c r="BH151" s="214">
        <f t="shared" si="27"/>
        <v>0</v>
      </c>
      <c r="BI151" s="214">
        <f t="shared" si="28"/>
        <v>0</v>
      </c>
      <c r="BJ151" s="25" t="s">
        <v>78</v>
      </c>
      <c r="BK151" s="214">
        <f t="shared" si="29"/>
        <v>0</v>
      </c>
      <c r="BL151" s="25" t="s">
        <v>217</v>
      </c>
      <c r="BM151" s="25" t="s">
        <v>513</v>
      </c>
    </row>
    <row r="152" spans="2:65" s="1" customFormat="1" ht="16.5" customHeight="1">
      <c r="B152" s="41"/>
      <c r="C152" s="203" t="s">
        <v>363</v>
      </c>
      <c r="D152" s="203" t="s">
        <v>212</v>
      </c>
      <c r="E152" s="204" t="s">
        <v>4304</v>
      </c>
      <c r="F152" s="205" t="s">
        <v>4305</v>
      </c>
      <c r="G152" s="206" t="s">
        <v>4303</v>
      </c>
      <c r="H152" s="207">
        <v>0.95</v>
      </c>
      <c r="I152" s="208"/>
      <c r="J152" s="209">
        <f t="shared" si="20"/>
        <v>0</v>
      </c>
      <c r="K152" s="205" t="s">
        <v>21</v>
      </c>
      <c r="L152" s="61"/>
      <c r="M152" s="210" t="s">
        <v>21</v>
      </c>
      <c r="N152" s="211" t="s">
        <v>42</v>
      </c>
      <c r="O152" s="42"/>
      <c r="P152" s="212">
        <f t="shared" si="21"/>
        <v>0</v>
      </c>
      <c r="Q152" s="212">
        <v>0</v>
      </c>
      <c r="R152" s="212">
        <f t="shared" si="22"/>
        <v>0</v>
      </c>
      <c r="S152" s="212">
        <v>0</v>
      </c>
      <c r="T152" s="213">
        <f t="shared" si="23"/>
        <v>0</v>
      </c>
      <c r="AR152" s="25" t="s">
        <v>217</v>
      </c>
      <c r="AT152" s="25" t="s">
        <v>212</v>
      </c>
      <c r="AU152" s="25" t="s">
        <v>80</v>
      </c>
      <c r="AY152" s="25" t="s">
        <v>210</v>
      </c>
      <c r="BE152" s="214">
        <f t="shared" si="24"/>
        <v>0</v>
      </c>
      <c r="BF152" s="214">
        <f t="shared" si="25"/>
        <v>0</v>
      </c>
      <c r="BG152" s="214">
        <f t="shared" si="26"/>
        <v>0</v>
      </c>
      <c r="BH152" s="214">
        <f t="shared" si="27"/>
        <v>0</v>
      </c>
      <c r="BI152" s="214">
        <f t="shared" si="28"/>
        <v>0</v>
      </c>
      <c r="BJ152" s="25" t="s">
        <v>78</v>
      </c>
      <c r="BK152" s="214">
        <f t="shared" si="29"/>
        <v>0</v>
      </c>
      <c r="BL152" s="25" t="s">
        <v>217</v>
      </c>
      <c r="BM152" s="25" t="s">
        <v>523</v>
      </c>
    </row>
    <row r="153" spans="2:63" s="11" customFormat="1" ht="29.85" customHeight="1">
      <c r="B153" s="187"/>
      <c r="C153" s="188"/>
      <c r="D153" s="189" t="s">
        <v>70</v>
      </c>
      <c r="E153" s="201" t="s">
        <v>4306</v>
      </c>
      <c r="F153" s="201" t="s">
        <v>4307</v>
      </c>
      <c r="G153" s="188"/>
      <c r="H153" s="188"/>
      <c r="I153" s="191"/>
      <c r="J153" s="202">
        <f>BK153</f>
        <v>0</v>
      </c>
      <c r="K153" s="188"/>
      <c r="L153" s="193"/>
      <c r="M153" s="194"/>
      <c r="N153" s="195"/>
      <c r="O153" s="195"/>
      <c r="P153" s="196">
        <f>SUM(P154:P159)</f>
        <v>0</v>
      </c>
      <c r="Q153" s="195"/>
      <c r="R153" s="196">
        <f>SUM(R154:R159)</f>
        <v>0</v>
      </c>
      <c r="S153" s="195"/>
      <c r="T153" s="197">
        <f>SUM(T154:T159)</f>
        <v>0</v>
      </c>
      <c r="AR153" s="198" t="s">
        <v>78</v>
      </c>
      <c r="AT153" s="199" t="s">
        <v>70</v>
      </c>
      <c r="AU153" s="199" t="s">
        <v>78</v>
      </c>
      <c r="AY153" s="198" t="s">
        <v>210</v>
      </c>
      <c r="BK153" s="200">
        <f>SUM(BK154:BK159)</f>
        <v>0</v>
      </c>
    </row>
    <row r="154" spans="2:65" s="1" customFormat="1" ht="16.5" customHeight="1">
      <c r="B154" s="41"/>
      <c r="C154" s="203" t="s">
        <v>366</v>
      </c>
      <c r="D154" s="203" t="s">
        <v>212</v>
      </c>
      <c r="E154" s="204" t="s">
        <v>4308</v>
      </c>
      <c r="F154" s="205" t="s">
        <v>4309</v>
      </c>
      <c r="G154" s="206" t="s">
        <v>4303</v>
      </c>
      <c r="H154" s="207">
        <v>0.95</v>
      </c>
      <c r="I154" s="208"/>
      <c r="J154" s="209">
        <f aca="true" t="shared" si="30" ref="J154:J159">ROUND(I154*H154,2)</f>
        <v>0</v>
      </c>
      <c r="K154" s="205" t="s">
        <v>21</v>
      </c>
      <c r="L154" s="61"/>
      <c r="M154" s="210" t="s">
        <v>21</v>
      </c>
      <c r="N154" s="211" t="s">
        <v>42</v>
      </c>
      <c r="O154" s="42"/>
      <c r="P154" s="212">
        <f aca="true" t="shared" si="31" ref="P154:P159">O154*H154</f>
        <v>0</v>
      </c>
      <c r="Q154" s="212">
        <v>0</v>
      </c>
      <c r="R154" s="212">
        <f aca="true" t="shared" si="32" ref="R154:R159">Q154*H154</f>
        <v>0</v>
      </c>
      <c r="S154" s="212">
        <v>0</v>
      </c>
      <c r="T154" s="213">
        <f aca="true" t="shared" si="33" ref="T154:T159">S154*H154</f>
        <v>0</v>
      </c>
      <c r="AR154" s="25" t="s">
        <v>217</v>
      </c>
      <c r="AT154" s="25" t="s">
        <v>212</v>
      </c>
      <c r="AU154" s="25" t="s">
        <v>80</v>
      </c>
      <c r="AY154" s="25" t="s">
        <v>210</v>
      </c>
      <c r="BE154" s="214">
        <f aca="true" t="shared" si="34" ref="BE154:BE159">IF(N154="základní",J154,0)</f>
        <v>0</v>
      </c>
      <c r="BF154" s="214">
        <f aca="true" t="shared" si="35" ref="BF154:BF159">IF(N154="snížená",J154,0)</f>
        <v>0</v>
      </c>
      <c r="BG154" s="214">
        <f aca="true" t="shared" si="36" ref="BG154:BG159">IF(N154="zákl. přenesená",J154,0)</f>
        <v>0</v>
      </c>
      <c r="BH154" s="214">
        <f aca="true" t="shared" si="37" ref="BH154:BH159">IF(N154="sníž. přenesená",J154,0)</f>
        <v>0</v>
      </c>
      <c r="BI154" s="214">
        <f aca="true" t="shared" si="38" ref="BI154:BI159">IF(N154="nulová",J154,0)</f>
        <v>0</v>
      </c>
      <c r="BJ154" s="25" t="s">
        <v>78</v>
      </c>
      <c r="BK154" s="214">
        <f aca="true" t="shared" si="39" ref="BK154:BK159">ROUND(I154*H154,2)</f>
        <v>0</v>
      </c>
      <c r="BL154" s="25" t="s">
        <v>217</v>
      </c>
      <c r="BM154" s="25" t="s">
        <v>535</v>
      </c>
    </row>
    <row r="155" spans="2:65" s="1" customFormat="1" ht="16.5" customHeight="1">
      <c r="B155" s="41"/>
      <c r="C155" s="203" t="s">
        <v>372</v>
      </c>
      <c r="D155" s="203" t="s">
        <v>212</v>
      </c>
      <c r="E155" s="204" t="s">
        <v>4310</v>
      </c>
      <c r="F155" s="205" t="s">
        <v>4311</v>
      </c>
      <c r="G155" s="206" t="s">
        <v>4303</v>
      </c>
      <c r="H155" s="207">
        <v>0.95</v>
      </c>
      <c r="I155" s="208"/>
      <c r="J155" s="209">
        <f t="shared" si="30"/>
        <v>0</v>
      </c>
      <c r="K155" s="205" t="s">
        <v>21</v>
      </c>
      <c r="L155" s="61"/>
      <c r="M155" s="210" t="s">
        <v>21</v>
      </c>
      <c r="N155" s="211" t="s">
        <v>42</v>
      </c>
      <c r="O155" s="42"/>
      <c r="P155" s="212">
        <f t="shared" si="31"/>
        <v>0</v>
      </c>
      <c r="Q155" s="212">
        <v>0</v>
      </c>
      <c r="R155" s="212">
        <f t="shared" si="32"/>
        <v>0</v>
      </c>
      <c r="S155" s="212">
        <v>0</v>
      </c>
      <c r="T155" s="213">
        <f t="shared" si="33"/>
        <v>0</v>
      </c>
      <c r="AR155" s="25" t="s">
        <v>217</v>
      </c>
      <c r="AT155" s="25" t="s">
        <v>212</v>
      </c>
      <c r="AU155" s="25" t="s">
        <v>80</v>
      </c>
      <c r="AY155" s="25" t="s">
        <v>210</v>
      </c>
      <c r="BE155" s="214">
        <f t="shared" si="34"/>
        <v>0</v>
      </c>
      <c r="BF155" s="214">
        <f t="shared" si="35"/>
        <v>0</v>
      </c>
      <c r="BG155" s="214">
        <f t="shared" si="36"/>
        <v>0</v>
      </c>
      <c r="BH155" s="214">
        <f t="shared" si="37"/>
        <v>0</v>
      </c>
      <c r="BI155" s="214">
        <f t="shared" si="38"/>
        <v>0</v>
      </c>
      <c r="BJ155" s="25" t="s">
        <v>78</v>
      </c>
      <c r="BK155" s="214">
        <f t="shared" si="39"/>
        <v>0</v>
      </c>
      <c r="BL155" s="25" t="s">
        <v>217</v>
      </c>
      <c r="BM155" s="25" t="s">
        <v>553</v>
      </c>
    </row>
    <row r="156" spans="2:65" s="1" customFormat="1" ht="16.5" customHeight="1">
      <c r="B156" s="41"/>
      <c r="C156" s="203" t="s">
        <v>377</v>
      </c>
      <c r="D156" s="203" t="s">
        <v>212</v>
      </c>
      <c r="E156" s="204" t="s">
        <v>4312</v>
      </c>
      <c r="F156" s="205" t="s">
        <v>4313</v>
      </c>
      <c r="G156" s="206" t="s">
        <v>4303</v>
      </c>
      <c r="H156" s="207">
        <v>0.95</v>
      </c>
      <c r="I156" s="208"/>
      <c r="J156" s="209">
        <f t="shared" si="30"/>
        <v>0</v>
      </c>
      <c r="K156" s="205" t="s">
        <v>21</v>
      </c>
      <c r="L156" s="61"/>
      <c r="M156" s="210" t="s">
        <v>21</v>
      </c>
      <c r="N156" s="211" t="s">
        <v>42</v>
      </c>
      <c r="O156" s="42"/>
      <c r="P156" s="212">
        <f t="shared" si="31"/>
        <v>0</v>
      </c>
      <c r="Q156" s="212">
        <v>0</v>
      </c>
      <c r="R156" s="212">
        <f t="shared" si="32"/>
        <v>0</v>
      </c>
      <c r="S156" s="212">
        <v>0</v>
      </c>
      <c r="T156" s="213">
        <f t="shared" si="33"/>
        <v>0</v>
      </c>
      <c r="AR156" s="25" t="s">
        <v>217</v>
      </c>
      <c r="AT156" s="25" t="s">
        <v>212</v>
      </c>
      <c r="AU156" s="25" t="s">
        <v>80</v>
      </c>
      <c r="AY156" s="25" t="s">
        <v>210</v>
      </c>
      <c r="BE156" s="214">
        <f t="shared" si="34"/>
        <v>0</v>
      </c>
      <c r="BF156" s="214">
        <f t="shared" si="35"/>
        <v>0</v>
      </c>
      <c r="BG156" s="214">
        <f t="shared" si="36"/>
        <v>0</v>
      </c>
      <c r="BH156" s="214">
        <f t="shared" si="37"/>
        <v>0</v>
      </c>
      <c r="BI156" s="214">
        <f t="shared" si="38"/>
        <v>0</v>
      </c>
      <c r="BJ156" s="25" t="s">
        <v>78</v>
      </c>
      <c r="BK156" s="214">
        <f t="shared" si="39"/>
        <v>0</v>
      </c>
      <c r="BL156" s="25" t="s">
        <v>217</v>
      </c>
      <c r="BM156" s="25" t="s">
        <v>563</v>
      </c>
    </row>
    <row r="157" spans="2:65" s="1" customFormat="1" ht="16.5" customHeight="1">
      <c r="B157" s="41"/>
      <c r="C157" s="203" t="s">
        <v>383</v>
      </c>
      <c r="D157" s="203" t="s">
        <v>212</v>
      </c>
      <c r="E157" s="204" t="s">
        <v>4314</v>
      </c>
      <c r="F157" s="205" t="s">
        <v>4315</v>
      </c>
      <c r="G157" s="206" t="s">
        <v>4303</v>
      </c>
      <c r="H157" s="207">
        <v>0.95</v>
      </c>
      <c r="I157" s="208"/>
      <c r="J157" s="209">
        <f t="shared" si="30"/>
        <v>0</v>
      </c>
      <c r="K157" s="205" t="s">
        <v>21</v>
      </c>
      <c r="L157" s="61"/>
      <c r="M157" s="210" t="s">
        <v>21</v>
      </c>
      <c r="N157" s="211" t="s">
        <v>42</v>
      </c>
      <c r="O157" s="42"/>
      <c r="P157" s="212">
        <f t="shared" si="31"/>
        <v>0</v>
      </c>
      <c r="Q157" s="212">
        <v>0</v>
      </c>
      <c r="R157" s="212">
        <f t="shared" si="32"/>
        <v>0</v>
      </c>
      <c r="S157" s="212">
        <v>0</v>
      </c>
      <c r="T157" s="213">
        <f t="shared" si="33"/>
        <v>0</v>
      </c>
      <c r="AR157" s="25" t="s">
        <v>217</v>
      </c>
      <c r="AT157" s="25" t="s">
        <v>212</v>
      </c>
      <c r="AU157" s="25" t="s">
        <v>80</v>
      </c>
      <c r="AY157" s="25" t="s">
        <v>210</v>
      </c>
      <c r="BE157" s="214">
        <f t="shared" si="34"/>
        <v>0</v>
      </c>
      <c r="BF157" s="214">
        <f t="shared" si="35"/>
        <v>0</v>
      </c>
      <c r="BG157" s="214">
        <f t="shared" si="36"/>
        <v>0</v>
      </c>
      <c r="BH157" s="214">
        <f t="shared" si="37"/>
        <v>0</v>
      </c>
      <c r="BI157" s="214">
        <f t="shared" si="38"/>
        <v>0</v>
      </c>
      <c r="BJ157" s="25" t="s">
        <v>78</v>
      </c>
      <c r="BK157" s="214">
        <f t="shared" si="39"/>
        <v>0</v>
      </c>
      <c r="BL157" s="25" t="s">
        <v>217</v>
      </c>
      <c r="BM157" s="25" t="s">
        <v>575</v>
      </c>
    </row>
    <row r="158" spans="2:65" s="1" customFormat="1" ht="16.5" customHeight="1">
      <c r="B158" s="41"/>
      <c r="C158" s="203" t="s">
        <v>387</v>
      </c>
      <c r="D158" s="203" t="s">
        <v>212</v>
      </c>
      <c r="E158" s="204" t="s">
        <v>4316</v>
      </c>
      <c r="F158" s="205" t="s">
        <v>4317</v>
      </c>
      <c r="G158" s="206" t="s">
        <v>4303</v>
      </c>
      <c r="H158" s="207">
        <v>0.95</v>
      </c>
      <c r="I158" s="208"/>
      <c r="J158" s="209">
        <f t="shared" si="30"/>
        <v>0</v>
      </c>
      <c r="K158" s="205" t="s">
        <v>21</v>
      </c>
      <c r="L158" s="61"/>
      <c r="M158" s="210" t="s">
        <v>21</v>
      </c>
      <c r="N158" s="211" t="s">
        <v>42</v>
      </c>
      <c r="O158" s="42"/>
      <c r="P158" s="212">
        <f t="shared" si="31"/>
        <v>0</v>
      </c>
      <c r="Q158" s="212">
        <v>0</v>
      </c>
      <c r="R158" s="212">
        <f t="shared" si="32"/>
        <v>0</v>
      </c>
      <c r="S158" s="212">
        <v>0</v>
      </c>
      <c r="T158" s="213">
        <f t="shared" si="33"/>
        <v>0</v>
      </c>
      <c r="AR158" s="25" t="s">
        <v>217</v>
      </c>
      <c r="AT158" s="25" t="s">
        <v>212</v>
      </c>
      <c r="AU158" s="25" t="s">
        <v>80</v>
      </c>
      <c r="AY158" s="25" t="s">
        <v>210</v>
      </c>
      <c r="BE158" s="214">
        <f t="shared" si="34"/>
        <v>0</v>
      </c>
      <c r="BF158" s="214">
        <f t="shared" si="35"/>
        <v>0</v>
      </c>
      <c r="BG158" s="214">
        <f t="shared" si="36"/>
        <v>0</v>
      </c>
      <c r="BH158" s="214">
        <f t="shared" si="37"/>
        <v>0</v>
      </c>
      <c r="BI158" s="214">
        <f t="shared" si="38"/>
        <v>0</v>
      </c>
      <c r="BJ158" s="25" t="s">
        <v>78</v>
      </c>
      <c r="BK158" s="214">
        <f t="shared" si="39"/>
        <v>0</v>
      </c>
      <c r="BL158" s="25" t="s">
        <v>217</v>
      </c>
      <c r="BM158" s="25" t="s">
        <v>587</v>
      </c>
    </row>
    <row r="159" spans="2:65" s="1" customFormat="1" ht="16.5" customHeight="1">
      <c r="B159" s="41"/>
      <c r="C159" s="203" t="s">
        <v>393</v>
      </c>
      <c r="D159" s="203" t="s">
        <v>212</v>
      </c>
      <c r="E159" s="204" t="s">
        <v>4318</v>
      </c>
      <c r="F159" s="205" t="s">
        <v>4319</v>
      </c>
      <c r="G159" s="206" t="s">
        <v>4303</v>
      </c>
      <c r="H159" s="207">
        <v>0.95</v>
      </c>
      <c r="I159" s="208"/>
      <c r="J159" s="209">
        <f t="shared" si="30"/>
        <v>0</v>
      </c>
      <c r="K159" s="205" t="s">
        <v>21</v>
      </c>
      <c r="L159" s="61"/>
      <c r="M159" s="210" t="s">
        <v>21</v>
      </c>
      <c r="N159" s="211" t="s">
        <v>42</v>
      </c>
      <c r="O159" s="42"/>
      <c r="P159" s="212">
        <f t="shared" si="31"/>
        <v>0</v>
      </c>
      <c r="Q159" s="212">
        <v>0</v>
      </c>
      <c r="R159" s="212">
        <f t="shared" si="32"/>
        <v>0</v>
      </c>
      <c r="S159" s="212">
        <v>0</v>
      </c>
      <c r="T159" s="213">
        <f t="shared" si="33"/>
        <v>0</v>
      </c>
      <c r="AR159" s="25" t="s">
        <v>217</v>
      </c>
      <c r="AT159" s="25" t="s">
        <v>212</v>
      </c>
      <c r="AU159" s="25" t="s">
        <v>80</v>
      </c>
      <c r="AY159" s="25" t="s">
        <v>210</v>
      </c>
      <c r="BE159" s="214">
        <f t="shared" si="34"/>
        <v>0</v>
      </c>
      <c r="BF159" s="214">
        <f t="shared" si="35"/>
        <v>0</v>
      </c>
      <c r="BG159" s="214">
        <f t="shared" si="36"/>
        <v>0</v>
      </c>
      <c r="BH159" s="214">
        <f t="shared" si="37"/>
        <v>0</v>
      </c>
      <c r="BI159" s="214">
        <f t="shared" si="38"/>
        <v>0</v>
      </c>
      <c r="BJ159" s="25" t="s">
        <v>78</v>
      </c>
      <c r="BK159" s="214">
        <f t="shared" si="39"/>
        <v>0</v>
      </c>
      <c r="BL159" s="25" t="s">
        <v>217</v>
      </c>
      <c r="BM159" s="25" t="s">
        <v>605</v>
      </c>
    </row>
    <row r="160" spans="2:63" s="11" customFormat="1" ht="37.35" customHeight="1">
      <c r="B160" s="187"/>
      <c r="C160" s="188"/>
      <c r="D160" s="189" t="s">
        <v>70</v>
      </c>
      <c r="E160" s="190" t="s">
        <v>4320</v>
      </c>
      <c r="F160" s="190" t="s">
        <v>4321</v>
      </c>
      <c r="G160" s="188"/>
      <c r="H160" s="188"/>
      <c r="I160" s="191"/>
      <c r="J160" s="192">
        <f>BK160</f>
        <v>0</v>
      </c>
      <c r="K160" s="188"/>
      <c r="L160" s="193"/>
      <c r="M160" s="194"/>
      <c r="N160" s="195"/>
      <c r="O160" s="195"/>
      <c r="P160" s="196">
        <f>P161+P174+P181+P184+P205</f>
        <v>0</v>
      </c>
      <c r="Q160" s="195"/>
      <c r="R160" s="196">
        <f>R161+R174+R181+R184+R205</f>
        <v>0</v>
      </c>
      <c r="S160" s="195"/>
      <c r="T160" s="197">
        <f>T161+T174+T181+T184+T205</f>
        <v>0</v>
      </c>
      <c r="AR160" s="198" t="s">
        <v>78</v>
      </c>
      <c r="AT160" s="199" t="s">
        <v>70</v>
      </c>
      <c r="AU160" s="199" t="s">
        <v>71</v>
      </c>
      <c r="AY160" s="198" t="s">
        <v>210</v>
      </c>
      <c r="BK160" s="200">
        <f>BK161+BK174+BK181+BK184+BK205</f>
        <v>0</v>
      </c>
    </row>
    <row r="161" spans="2:63" s="11" customFormat="1" ht="19.9" customHeight="1">
      <c r="B161" s="187"/>
      <c r="C161" s="188"/>
      <c r="D161" s="189" t="s">
        <v>70</v>
      </c>
      <c r="E161" s="201" t="s">
        <v>4322</v>
      </c>
      <c r="F161" s="201" t="s">
        <v>4323</v>
      </c>
      <c r="G161" s="188"/>
      <c r="H161" s="188"/>
      <c r="I161" s="191"/>
      <c r="J161" s="202">
        <f>BK161</f>
        <v>0</v>
      </c>
      <c r="K161" s="188"/>
      <c r="L161" s="193"/>
      <c r="M161" s="194"/>
      <c r="N161" s="195"/>
      <c r="O161" s="195"/>
      <c r="P161" s="196">
        <f>SUM(P162:P173)</f>
        <v>0</v>
      </c>
      <c r="Q161" s="195"/>
      <c r="R161" s="196">
        <f>SUM(R162:R173)</f>
        <v>0</v>
      </c>
      <c r="S161" s="195"/>
      <c r="T161" s="197">
        <f>SUM(T162:T173)</f>
        <v>0</v>
      </c>
      <c r="AR161" s="198" t="s">
        <v>78</v>
      </c>
      <c r="AT161" s="199" t="s">
        <v>70</v>
      </c>
      <c r="AU161" s="199" t="s">
        <v>78</v>
      </c>
      <c r="AY161" s="198" t="s">
        <v>210</v>
      </c>
      <c r="BK161" s="200">
        <f>SUM(BK162:BK173)</f>
        <v>0</v>
      </c>
    </row>
    <row r="162" spans="2:65" s="1" customFormat="1" ht="25.5" customHeight="1">
      <c r="B162" s="41"/>
      <c r="C162" s="238" t="s">
        <v>399</v>
      </c>
      <c r="D162" s="238" t="s">
        <v>302</v>
      </c>
      <c r="E162" s="239" t="s">
        <v>4324</v>
      </c>
      <c r="F162" s="240" t="s">
        <v>4325</v>
      </c>
      <c r="G162" s="241" t="s">
        <v>1472</v>
      </c>
      <c r="H162" s="242">
        <v>0.95</v>
      </c>
      <c r="I162" s="243"/>
      <c r="J162" s="244">
        <f aca="true" t="shared" si="40" ref="J162:J173">ROUND(I162*H162,2)</f>
        <v>0</v>
      </c>
      <c r="K162" s="240" t="s">
        <v>21</v>
      </c>
      <c r="L162" s="245"/>
      <c r="M162" s="246" t="s">
        <v>21</v>
      </c>
      <c r="N162" s="247" t="s">
        <v>42</v>
      </c>
      <c r="O162" s="42"/>
      <c r="P162" s="212">
        <f aca="true" t="shared" si="41" ref="P162:P173">O162*H162</f>
        <v>0</v>
      </c>
      <c r="Q162" s="212">
        <v>0</v>
      </c>
      <c r="R162" s="212">
        <f aca="true" t="shared" si="42" ref="R162:R173">Q162*H162</f>
        <v>0</v>
      </c>
      <c r="S162" s="212">
        <v>0</v>
      </c>
      <c r="T162" s="213">
        <f aca="true" t="shared" si="43" ref="T162:T173">S162*H162</f>
        <v>0</v>
      </c>
      <c r="AR162" s="25" t="s">
        <v>252</v>
      </c>
      <c r="AT162" s="25" t="s">
        <v>302</v>
      </c>
      <c r="AU162" s="25" t="s">
        <v>80</v>
      </c>
      <c r="AY162" s="25" t="s">
        <v>210</v>
      </c>
      <c r="BE162" s="214">
        <f aca="true" t="shared" si="44" ref="BE162:BE173">IF(N162="základní",J162,0)</f>
        <v>0</v>
      </c>
      <c r="BF162" s="214">
        <f aca="true" t="shared" si="45" ref="BF162:BF173">IF(N162="snížená",J162,0)</f>
        <v>0</v>
      </c>
      <c r="BG162" s="214">
        <f aca="true" t="shared" si="46" ref="BG162:BG173">IF(N162="zákl. přenesená",J162,0)</f>
        <v>0</v>
      </c>
      <c r="BH162" s="214">
        <f aca="true" t="shared" si="47" ref="BH162:BH173">IF(N162="sníž. přenesená",J162,0)</f>
        <v>0</v>
      </c>
      <c r="BI162" s="214">
        <f aca="true" t="shared" si="48" ref="BI162:BI173">IF(N162="nulová",J162,0)</f>
        <v>0</v>
      </c>
      <c r="BJ162" s="25" t="s">
        <v>78</v>
      </c>
      <c r="BK162" s="214">
        <f aca="true" t="shared" si="49" ref="BK162:BK173">ROUND(I162*H162,2)</f>
        <v>0</v>
      </c>
      <c r="BL162" s="25" t="s">
        <v>217</v>
      </c>
      <c r="BM162" s="25" t="s">
        <v>617</v>
      </c>
    </row>
    <row r="163" spans="2:65" s="1" customFormat="1" ht="25.5" customHeight="1">
      <c r="B163" s="41"/>
      <c r="C163" s="203" t="s">
        <v>404</v>
      </c>
      <c r="D163" s="203" t="s">
        <v>212</v>
      </c>
      <c r="E163" s="204" t="s">
        <v>4326</v>
      </c>
      <c r="F163" s="205" t="s">
        <v>4327</v>
      </c>
      <c r="G163" s="206" t="s">
        <v>1472</v>
      </c>
      <c r="H163" s="207">
        <v>0.95</v>
      </c>
      <c r="I163" s="208"/>
      <c r="J163" s="209">
        <f t="shared" si="40"/>
        <v>0</v>
      </c>
      <c r="K163" s="205" t="s">
        <v>21</v>
      </c>
      <c r="L163" s="61"/>
      <c r="M163" s="210" t="s">
        <v>21</v>
      </c>
      <c r="N163" s="211" t="s">
        <v>42</v>
      </c>
      <c r="O163" s="42"/>
      <c r="P163" s="212">
        <f t="shared" si="41"/>
        <v>0</v>
      </c>
      <c r="Q163" s="212">
        <v>0</v>
      </c>
      <c r="R163" s="212">
        <f t="shared" si="42"/>
        <v>0</v>
      </c>
      <c r="S163" s="212">
        <v>0</v>
      </c>
      <c r="T163" s="213">
        <f t="shared" si="43"/>
        <v>0</v>
      </c>
      <c r="AR163" s="25" t="s">
        <v>217</v>
      </c>
      <c r="AT163" s="25" t="s">
        <v>212</v>
      </c>
      <c r="AU163" s="25" t="s">
        <v>80</v>
      </c>
      <c r="AY163" s="25" t="s">
        <v>210</v>
      </c>
      <c r="BE163" s="214">
        <f t="shared" si="44"/>
        <v>0</v>
      </c>
      <c r="BF163" s="214">
        <f t="shared" si="45"/>
        <v>0</v>
      </c>
      <c r="BG163" s="214">
        <f t="shared" si="46"/>
        <v>0</v>
      </c>
      <c r="BH163" s="214">
        <f t="shared" si="47"/>
        <v>0</v>
      </c>
      <c r="BI163" s="214">
        <f t="shared" si="48"/>
        <v>0</v>
      </c>
      <c r="BJ163" s="25" t="s">
        <v>78</v>
      </c>
      <c r="BK163" s="214">
        <f t="shared" si="49"/>
        <v>0</v>
      </c>
      <c r="BL163" s="25" t="s">
        <v>217</v>
      </c>
      <c r="BM163" s="25" t="s">
        <v>628</v>
      </c>
    </row>
    <row r="164" spans="2:65" s="1" customFormat="1" ht="16.5" customHeight="1">
      <c r="B164" s="41"/>
      <c r="C164" s="238" t="s">
        <v>409</v>
      </c>
      <c r="D164" s="238" t="s">
        <v>302</v>
      </c>
      <c r="E164" s="239" t="s">
        <v>4328</v>
      </c>
      <c r="F164" s="240" t="s">
        <v>4329</v>
      </c>
      <c r="G164" s="241" t="s">
        <v>1472</v>
      </c>
      <c r="H164" s="242">
        <v>0.95</v>
      </c>
      <c r="I164" s="243"/>
      <c r="J164" s="244">
        <f t="shared" si="40"/>
        <v>0</v>
      </c>
      <c r="K164" s="240" t="s">
        <v>21</v>
      </c>
      <c r="L164" s="245"/>
      <c r="M164" s="246" t="s">
        <v>21</v>
      </c>
      <c r="N164" s="247" t="s">
        <v>42</v>
      </c>
      <c r="O164" s="42"/>
      <c r="P164" s="212">
        <f t="shared" si="41"/>
        <v>0</v>
      </c>
      <c r="Q164" s="212">
        <v>0</v>
      </c>
      <c r="R164" s="212">
        <f t="shared" si="42"/>
        <v>0</v>
      </c>
      <c r="S164" s="212">
        <v>0</v>
      </c>
      <c r="T164" s="213">
        <f t="shared" si="43"/>
        <v>0</v>
      </c>
      <c r="AR164" s="25" t="s">
        <v>252</v>
      </c>
      <c r="AT164" s="25" t="s">
        <v>302</v>
      </c>
      <c r="AU164" s="25" t="s">
        <v>80</v>
      </c>
      <c r="AY164" s="25" t="s">
        <v>210</v>
      </c>
      <c r="BE164" s="214">
        <f t="shared" si="44"/>
        <v>0</v>
      </c>
      <c r="BF164" s="214">
        <f t="shared" si="45"/>
        <v>0</v>
      </c>
      <c r="BG164" s="214">
        <f t="shared" si="46"/>
        <v>0</v>
      </c>
      <c r="BH164" s="214">
        <f t="shared" si="47"/>
        <v>0</v>
      </c>
      <c r="BI164" s="214">
        <f t="shared" si="48"/>
        <v>0</v>
      </c>
      <c r="BJ164" s="25" t="s">
        <v>78</v>
      </c>
      <c r="BK164" s="214">
        <f t="shared" si="49"/>
        <v>0</v>
      </c>
      <c r="BL164" s="25" t="s">
        <v>217</v>
      </c>
      <c r="BM164" s="25" t="s">
        <v>639</v>
      </c>
    </row>
    <row r="165" spans="2:65" s="1" customFormat="1" ht="16.5" customHeight="1">
      <c r="B165" s="41"/>
      <c r="C165" s="203" t="s">
        <v>414</v>
      </c>
      <c r="D165" s="203" t="s">
        <v>212</v>
      </c>
      <c r="E165" s="204" t="s">
        <v>4330</v>
      </c>
      <c r="F165" s="205" t="s">
        <v>4331</v>
      </c>
      <c r="G165" s="206" t="s">
        <v>1472</v>
      </c>
      <c r="H165" s="207">
        <v>0.95</v>
      </c>
      <c r="I165" s="208"/>
      <c r="J165" s="209">
        <f t="shared" si="40"/>
        <v>0</v>
      </c>
      <c r="K165" s="205" t="s">
        <v>21</v>
      </c>
      <c r="L165" s="61"/>
      <c r="M165" s="210" t="s">
        <v>21</v>
      </c>
      <c r="N165" s="211" t="s">
        <v>42</v>
      </c>
      <c r="O165" s="42"/>
      <c r="P165" s="212">
        <f t="shared" si="41"/>
        <v>0</v>
      </c>
      <c r="Q165" s="212">
        <v>0</v>
      </c>
      <c r="R165" s="212">
        <f t="shared" si="42"/>
        <v>0</v>
      </c>
      <c r="S165" s="212">
        <v>0</v>
      </c>
      <c r="T165" s="213">
        <f t="shared" si="43"/>
        <v>0</v>
      </c>
      <c r="AR165" s="25" t="s">
        <v>217</v>
      </c>
      <c r="AT165" s="25" t="s">
        <v>212</v>
      </c>
      <c r="AU165" s="25" t="s">
        <v>80</v>
      </c>
      <c r="AY165" s="25" t="s">
        <v>210</v>
      </c>
      <c r="BE165" s="214">
        <f t="shared" si="44"/>
        <v>0</v>
      </c>
      <c r="BF165" s="214">
        <f t="shared" si="45"/>
        <v>0</v>
      </c>
      <c r="BG165" s="214">
        <f t="shared" si="46"/>
        <v>0</v>
      </c>
      <c r="BH165" s="214">
        <f t="shared" si="47"/>
        <v>0</v>
      </c>
      <c r="BI165" s="214">
        <f t="shared" si="48"/>
        <v>0</v>
      </c>
      <c r="BJ165" s="25" t="s">
        <v>78</v>
      </c>
      <c r="BK165" s="214">
        <f t="shared" si="49"/>
        <v>0</v>
      </c>
      <c r="BL165" s="25" t="s">
        <v>217</v>
      </c>
      <c r="BM165" s="25" t="s">
        <v>653</v>
      </c>
    </row>
    <row r="166" spans="2:65" s="1" customFormat="1" ht="16.5" customHeight="1">
      <c r="B166" s="41"/>
      <c r="C166" s="238" t="s">
        <v>421</v>
      </c>
      <c r="D166" s="238" t="s">
        <v>302</v>
      </c>
      <c r="E166" s="239" t="s">
        <v>4332</v>
      </c>
      <c r="F166" s="240" t="s">
        <v>4333</v>
      </c>
      <c r="G166" s="241" t="s">
        <v>1472</v>
      </c>
      <c r="H166" s="242">
        <v>0.95</v>
      </c>
      <c r="I166" s="243"/>
      <c r="J166" s="244">
        <f t="shared" si="40"/>
        <v>0</v>
      </c>
      <c r="K166" s="240" t="s">
        <v>21</v>
      </c>
      <c r="L166" s="245"/>
      <c r="M166" s="246" t="s">
        <v>21</v>
      </c>
      <c r="N166" s="247" t="s">
        <v>42</v>
      </c>
      <c r="O166" s="42"/>
      <c r="P166" s="212">
        <f t="shared" si="41"/>
        <v>0</v>
      </c>
      <c r="Q166" s="212">
        <v>0</v>
      </c>
      <c r="R166" s="212">
        <f t="shared" si="42"/>
        <v>0</v>
      </c>
      <c r="S166" s="212">
        <v>0</v>
      </c>
      <c r="T166" s="213">
        <f t="shared" si="43"/>
        <v>0</v>
      </c>
      <c r="AR166" s="25" t="s">
        <v>252</v>
      </c>
      <c r="AT166" s="25" t="s">
        <v>302</v>
      </c>
      <c r="AU166" s="25" t="s">
        <v>80</v>
      </c>
      <c r="AY166" s="25" t="s">
        <v>210</v>
      </c>
      <c r="BE166" s="214">
        <f t="shared" si="44"/>
        <v>0</v>
      </c>
      <c r="BF166" s="214">
        <f t="shared" si="45"/>
        <v>0</v>
      </c>
      <c r="BG166" s="214">
        <f t="shared" si="46"/>
        <v>0</v>
      </c>
      <c r="BH166" s="214">
        <f t="shared" si="47"/>
        <v>0</v>
      </c>
      <c r="BI166" s="214">
        <f t="shared" si="48"/>
        <v>0</v>
      </c>
      <c r="BJ166" s="25" t="s">
        <v>78</v>
      </c>
      <c r="BK166" s="214">
        <f t="shared" si="49"/>
        <v>0</v>
      </c>
      <c r="BL166" s="25" t="s">
        <v>217</v>
      </c>
      <c r="BM166" s="25" t="s">
        <v>666</v>
      </c>
    </row>
    <row r="167" spans="2:65" s="1" customFormat="1" ht="16.5" customHeight="1">
      <c r="B167" s="41"/>
      <c r="C167" s="203" t="s">
        <v>426</v>
      </c>
      <c r="D167" s="203" t="s">
        <v>212</v>
      </c>
      <c r="E167" s="204" t="s">
        <v>4334</v>
      </c>
      <c r="F167" s="205" t="s">
        <v>4335</v>
      </c>
      <c r="G167" s="206" t="s">
        <v>1472</v>
      </c>
      <c r="H167" s="207">
        <v>0.95</v>
      </c>
      <c r="I167" s="208"/>
      <c r="J167" s="209">
        <f t="shared" si="40"/>
        <v>0</v>
      </c>
      <c r="K167" s="205" t="s">
        <v>21</v>
      </c>
      <c r="L167" s="61"/>
      <c r="M167" s="210" t="s">
        <v>21</v>
      </c>
      <c r="N167" s="211" t="s">
        <v>42</v>
      </c>
      <c r="O167" s="42"/>
      <c r="P167" s="212">
        <f t="shared" si="41"/>
        <v>0</v>
      </c>
      <c r="Q167" s="212">
        <v>0</v>
      </c>
      <c r="R167" s="212">
        <f t="shared" si="42"/>
        <v>0</v>
      </c>
      <c r="S167" s="212">
        <v>0</v>
      </c>
      <c r="T167" s="213">
        <f t="shared" si="43"/>
        <v>0</v>
      </c>
      <c r="AR167" s="25" t="s">
        <v>217</v>
      </c>
      <c r="AT167" s="25" t="s">
        <v>212</v>
      </c>
      <c r="AU167" s="25" t="s">
        <v>80</v>
      </c>
      <c r="AY167" s="25" t="s">
        <v>210</v>
      </c>
      <c r="BE167" s="214">
        <f t="shared" si="44"/>
        <v>0</v>
      </c>
      <c r="BF167" s="214">
        <f t="shared" si="45"/>
        <v>0</v>
      </c>
      <c r="BG167" s="214">
        <f t="shared" si="46"/>
        <v>0</v>
      </c>
      <c r="BH167" s="214">
        <f t="shared" si="47"/>
        <v>0</v>
      </c>
      <c r="BI167" s="214">
        <f t="shared" si="48"/>
        <v>0</v>
      </c>
      <c r="BJ167" s="25" t="s">
        <v>78</v>
      </c>
      <c r="BK167" s="214">
        <f t="shared" si="49"/>
        <v>0</v>
      </c>
      <c r="BL167" s="25" t="s">
        <v>217</v>
      </c>
      <c r="BM167" s="25" t="s">
        <v>674</v>
      </c>
    </row>
    <row r="168" spans="2:65" s="1" customFormat="1" ht="16.5" customHeight="1">
      <c r="B168" s="41"/>
      <c r="C168" s="238" t="s">
        <v>432</v>
      </c>
      <c r="D168" s="238" t="s">
        <v>302</v>
      </c>
      <c r="E168" s="239" t="s">
        <v>4336</v>
      </c>
      <c r="F168" s="240" t="s">
        <v>4337</v>
      </c>
      <c r="G168" s="241" t="s">
        <v>1472</v>
      </c>
      <c r="H168" s="242">
        <v>1.9</v>
      </c>
      <c r="I168" s="243"/>
      <c r="J168" s="244">
        <f t="shared" si="40"/>
        <v>0</v>
      </c>
      <c r="K168" s="240" t="s">
        <v>21</v>
      </c>
      <c r="L168" s="245"/>
      <c r="M168" s="246" t="s">
        <v>21</v>
      </c>
      <c r="N168" s="247" t="s">
        <v>42</v>
      </c>
      <c r="O168" s="42"/>
      <c r="P168" s="212">
        <f t="shared" si="41"/>
        <v>0</v>
      </c>
      <c r="Q168" s="212">
        <v>0</v>
      </c>
      <c r="R168" s="212">
        <f t="shared" si="42"/>
        <v>0</v>
      </c>
      <c r="S168" s="212">
        <v>0</v>
      </c>
      <c r="T168" s="213">
        <f t="shared" si="43"/>
        <v>0</v>
      </c>
      <c r="AR168" s="25" t="s">
        <v>252</v>
      </c>
      <c r="AT168" s="25" t="s">
        <v>302</v>
      </c>
      <c r="AU168" s="25" t="s">
        <v>80</v>
      </c>
      <c r="AY168" s="25" t="s">
        <v>210</v>
      </c>
      <c r="BE168" s="214">
        <f t="shared" si="44"/>
        <v>0</v>
      </c>
      <c r="BF168" s="214">
        <f t="shared" si="45"/>
        <v>0</v>
      </c>
      <c r="BG168" s="214">
        <f t="shared" si="46"/>
        <v>0</v>
      </c>
      <c r="BH168" s="214">
        <f t="shared" si="47"/>
        <v>0</v>
      </c>
      <c r="BI168" s="214">
        <f t="shared" si="48"/>
        <v>0</v>
      </c>
      <c r="BJ168" s="25" t="s">
        <v>78</v>
      </c>
      <c r="BK168" s="214">
        <f t="shared" si="49"/>
        <v>0</v>
      </c>
      <c r="BL168" s="25" t="s">
        <v>217</v>
      </c>
      <c r="BM168" s="25" t="s">
        <v>683</v>
      </c>
    </row>
    <row r="169" spans="2:65" s="1" customFormat="1" ht="16.5" customHeight="1">
      <c r="B169" s="41"/>
      <c r="C169" s="203" t="s">
        <v>437</v>
      </c>
      <c r="D169" s="203" t="s">
        <v>212</v>
      </c>
      <c r="E169" s="204" t="s">
        <v>4338</v>
      </c>
      <c r="F169" s="205" t="s">
        <v>4339</v>
      </c>
      <c r="G169" s="206" t="s">
        <v>1472</v>
      </c>
      <c r="H169" s="207">
        <v>1.9</v>
      </c>
      <c r="I169" s="208"/>
      <c r="J169" s="209">
        <f t="shared" si="40"/>
        <v>0</v>
      </c>
      <c r="K169" s="205" t="s">
        <v>21</v>
      </c>
      <c r="L169" s="61"/>
      <c r="M169" s="210" t="s">
        <v>21</v>
      </c>
      <c r="N169" s="211" t="s">
        <v>42</v>
      </c>
      <c r="O169" s="42"/>
      <c r="P169" s="212">
        <f t="shared" si="41"/>
        <v>0</v>
      </c>
      <c r="Q169" s="212">
        <v>0</v>
      </c>
      <c r="R169" s="212">
        <f t="shared" si="42"/>
        <v>0</v>
      </c>
      <c r="S169" s="212">
        <v>0</v>
      </c>
      <c r="T169" s="213">
        <f t="shared" si="43"/>
        <v>0</v>
      </c>
      <c r="AR169" s="25" t="s">
        <v>217</v>
      </c>
      <c r="AT169" s="25" t="s">
        <v>212</v>
      </c>
      <c r="AU169" s="25" t="s">
        <v>80</v>
      </c>
      <c r="AY169" s="25" t="s">
        <v>210</v>
      </c>
      <c r="BE169" s="214">
        <f t="shared" si="44"/>
        <v>0</v>
      </c>
      <c r="BF169" s="214">
        <f t="shared" si="45"/>
        <v>0</v>
      </c>
      <c r="BG169" s="214">
        <f t="shared" si="46"/>
        <v>0</v>
      </c>
      <c r="BH169" s="214">
        <f t="shared" si="47"/>
        <v>0</v>
      </c>
      <c r="BI169" s="214">
        <f t="shared" si="48"/>
        <v>0</v>
      </c>
      <c r="BJ169" s="25" t="s">
        <v>78</v>
      </c>
      <c r="BK169" s="214">
        <f t="shared" si="49"/>
        <v>0</v>
      </c>
      <c r="BL169" s="25" t="s">
        <v>217</v>
      </c>
      <c r="BM169" s="25" t="s">
        <v>696</v>
      </c>
    </row>
    <row r="170" spans="2:65" s="1" customFormat="1" ht="16.5" customHeight="1">
      <c r="B170" s="41"/>
      <c r="C170" s="238" t="s">
        <v>444</v>
      </c>
      <c r="D170" s="238" t="s">
        <v>302</v>
      </c>
      <c r="E170" s="239" t="s">
        <v>4340</v>
      </c>
      <c r="F170" s="240" t="s">
        <v>4341</v>
      </c>
      <c r="G170" s="241" t="s">
        <v>1472</v>
      </c>
      <c r="H170" s="242">
        <v>5.7</v>
      </c>
      <c r="I170" s="243"/>
      <c r="J170" s="244">
        <f t="shared" si="40"/>
        <v>0</v>
      </c>
      <c r="K170" s="240" t="s">
        <v>21</v>
      </c>
      <c r="L170" s="245"/>
      <c r="M170" s="246" t="s">
        <v>21</v>
      </c>
      <c r="N170" s="247" t="s">
        <v>42</v>
      </c>
      <c r="O170" s="42"/>
      <c r="P170" s="212">
        <f t="shared" si="41"/>
        <v>0</v>
      </c>
      <c r="Q170" s="212">
        <v>0</v>
      </c>
      <c r="R170" s="212">
        <f t="shared" si="42"/>
        <v>0</v>
      </c>
      <c r="S170" s="212">
        <v>0</v>
      </c>
      <c r="T170" s="213">
        <f t="shared" si="43"/>
        <v>0</v>
      </c>
      <c r="AR170" s="25" t="s">
        <v>252</v>
      </c>
      <c r="AT170" s="25" t="s">
        <v>302</v>
      </c>
      <c r="AU170" s="25" t="s">
        <v>80</v>
      </c>
      <c r="AY170" s="25" t="s">
        <v>210</v>
      </c>
      <c r="BE170" s="214">
        <f t="shared" si="44"/>
        <v>0</v>
      </c>
      <c r="BF170" s="214">
        <f t="shared" si="45"/>
        <v>0</v>
      </c>
      <c r="BG170" s="214">
        <f t="shared" si="46"/>
        <v>0</v>
      </c>
      <c r="BH170" s="214">
        <f t="shared" si="47"/>
        <v>0</v>
      </c>
      <c r="BI170" s="214">
        <f t="shared" si="48"/>
        <v>0</v>
      </c>
      <c r="BJ170" s="25" t="s">
        <v>78</v>
      </c>
      <c r="BK170" s="214">
        <f t="shared" si="49"/>
        <v>0</v>
      </c>
      <c r="BL170" s="25" t="s">
        <v>217</v>
      </c>
      <c r="BM170" s="25" t="s">
        <v>706</v>
      </c>
    </row>
    <row r="171" spans="2:65" s="1" customFormat="1" ht="16.5" customHeight="1">
      <c r="B171" s="41"/>
      <c r="C171" s="203" t="s">
        <v>452</v>
      </c>
      <c r="D171" s="203" t="s">
        <v>212</v>
      </c>
      <c r="E171" s="204" t="s">
        <v>4342</v>
      </c>
      <c r="F171" s="205" t="s">
        <v>4343</v>
      </c>
      <c r="G171" s="206" t="s">
        <v>1472</v>
      </c>
      <c r="H171" s="207">
        <v>5.7</v>
      </c>
      <c r="I171" s="208"/>
      <c r="J171" s="209">
        <f t="shared" si="40"/>
        <v>0</v>
      </c>
      <c r="K171" s="205" t="s">
        <v>21</v>
      </c>
      <c r="L171" s="61"/>
      <c r="M171" s="210" t="s">
        <v>21</v>
      </c>
      <c r="N171" s="211" t="s">
        <v>42</v>
      </c>
      <c r="O171" s="42"/>
      <c r="P171" s="212">
        <f t="shared" si="41"/>
        <v>0</v>
      </c>
      <c r="Q171" s="212">
        <v>0</v>
      </c>
      <c r="R171" s="212">
        <f t="shared" si="42"/>
        <v>0</v>
      </c>
      <c r="S171" s="212">
        <v>0</v>
      </c>
      <c r="T171" s="213">
        <f t="shared" si="43"/>
        <v>0</v>
      </c>
      <c r="AR171" s="25" t="s">
        <v>217</v>
      </c>
      <c r="AT171" s="25" t="s">
        <v>212</v>
      </c>
      <c r="AU171" s="25" t="s">
        <v>80</v>
      </c>
      <c r="AY171" s="25" t="s">
        <v>210</v>
      </c>
      <c r="BE171" s="214">
        <f t="shared" si="44"/>
        <v>0</v>
      </c>
      <c r="BF171" s="214">
        <f t="shared" si="45"/>
        <v>0</v>
      </c>
      <c r="BG171" s="214">
        <f t="shared" si="46"/>
        <v>0</v>
      </c>
      <c r="BH171" s="214">
        <f t="shared" si="47"/>
        <v>0</v>
      </c>
      <c r="BI171" s="214">
        <f t="shared" si="48"/>
        <v>0</v>
      </c>
      <c r="BJ171" s="25" t="s">
        <v>78</v>
      </c>
      <c r="BK171" s="214">
        <f t="shared" si="49"/>
        <v>0</v>
      </c>
      <c r="BL171" s="25" t="s">
        <v>217</v>
      </c>
      <c r="BM171" s="25" t="s">
        <v>718</v>
      </c>
    </row>
    <row r="172" spans="2:65" s="1" customFormat="1" ht="16.5" customHeight="1">
      <c r="B172" s="41"/>
      <c r="C172" s="238" t="s">
        <v>457</v>
      </c>
      <c r="D172" s="238" t="s">
        <v>302</v>
      </c>
      <c r="E172" s="239" t="s">
        <v>4344</v>
      </c>
      <c r="F172" s="240" t="s">
        <v>4345</v>
      </c>
      <c r="G172" s="241" t="s">
        <v>1472</v>
      </c>
      <c r="H172" s="242">
        <v>0.95</v>
      </c>
      <c r="I172" s="243"/>
      <c r="J172" s="244">
        <f t="shared" si="40"/>
        <v>0</v>
      </c>
      <c r="K172" s="240" t="s">
        <v>21</v>
      </c>
      <c r="L172" s="245"/>
      <c r="M172" s="246" t="s">
        <v>21</v>
      </c>
      <c r="N172" s="247" t="s">
        <v>42</v>
      </c>
      <c r="O172" s="42"/>
      <c r="P172" s="212">
        <f t="shared" si="41"/>
        <v>0</v>
      </c>
      <c r="Q172" s="212">
        <v>0</v>
      </c>
      <c r="R172" s="212">
        <f t="shared" si="42"/>
        <v>0</v>
      </c>
      <c r="S172" s="212">
        <v>0</v>
      </c>
      <c r="T172" s="213">
        <f t="shared" si="43"/>
        <v>0</v>
      </c>
      <c r="AR172" s="25" t="s">
        <v>252</v>
      </c>
      <c r="AT172" s="25" t="s">
        <v>302</v>
      </c>
      <c r="AU172" s="25" t="s">
        <v>80</v>
      </c>
      <c r="AY172" s="25" t="s">
        <v>210</v>
      </c>
      <c r="BE172" s="214">
        <f t="shared" si="44"/>
        <v>0</v>
      </c>
      <c r="BF172" s="214">
        <f t="shared" si="45"/>
        <v>0</v>
      </c>
      <c r="BG172" s="214">
        <f t="shared" si="46"/>
        <v>0</v>
      </c>
      <c r="BH172" s="214">
        <f t="shared" si="47"/>
        <v>0</v>
      </c>
      <c r="BI172" s="214">
        <f t="shared" si="48"/>
        <v>0</v>
      </c>
      <c r="BJ172" s="25" t="s">
        <v>78</v>
      </c>
      <c r="BK172" s="214">
        <f t="shared" si="49"/>
        <v>0</v>
      </c>
      <c r="BL172" s="25" t="s">
        <v>217</v>
      </c>
      <c r="BM172" s="25" t="s">
        <v>729</v>
      </c>
    </row>
    <row r="173" spans="2:65" s="1" customFormat="1" ht="16.5" customHeight="1">
      <c r="B173" s="41"/>
      <c r="C173" s="203" t="s">
        <v>462</v>
      </c>
      <c r="D173" s="203" t="s">
        <v>212</v>
      </c>
      <c r="E173" s="204" t="s">
        <v>4346</v>
      </c>
      <c r="F173" s="205" t="s">
        <v>4347</v>
      </c>
      <c r="G173" s="206" t="s">
        <v>1472</v>
      </c>
      <c r="H173" s="207">
        <v>0.95</v>
      </c>
      <c r="I173" s="208"/>
      <c r="J173" s="209">
        <f t="shared" si="40"/>
        <v>0</v>
      </c>
      <c r="K173" s="205" t="s">
        <v>21</v>
      </c>
      <c r="L173" s="61"/>
      <c r="M173" s="210" t="s">
        <v>21</v>
      </c>
      <c r="N173" s="211" t="s">
        <v>42</v>
      </c>
      <c r="O173" s="42"/>
      <c r="P173" s="212">
        <f t="shared" si="41"/>
        <v>0</v>
      </c>
      <c r="Q173" s="212">
        <v>0</v>
      </c>
      <c r="R173" s="212">
        <f t="shared" si="42"/>
        <v>0</v>
      </c>
      <c r="S173" s="212">
        <v>0</v>
      </c>
      <c r="T173" s="213">
        <f t="shared" si="43"/>
        <v>0</v>
      </c>
      <c r="AR173" s="25" t="s">
        <v>217</v>
      </c>
      <c r="AT173" s="25" t="s">
        <v>212</v>
      </c>
      <c r="AU173" s="25" t="s">
        <v>80</v>
      </c>
      <c r="AY173" s="25" t="s">
        <v>210</v>
      </c>
      <c r="BE173" s="214">
        <f t="shared" si="44"/>
        <v>0</v>
      </c>
      <c r="BF173" s="214">
        <f t="shared" si="45"/>
        <v>0</v>
      </c>
      <c r="BG173" s="214">
        <f t="shared" si="46"/>
        <v>0</v>
      </c>
      <c r="BH173" s="214">
        <f t="shared" si="47"/>
        <v>0</v>
      </c>
      <c r="BI173" s="214">
        <f t="shared" si="48"/>
        <v>0</v>
      </c>
      <c r="BJ173" s="25" t="s">
        <v>78</v>
      </c>
      <c r="BK173" s="214">
        <f t="shared" si="49"/>
        <v>0</v>
      </c>
      <c r="BL173" s="25" t="s">
        <v>217</v>
      </c>
      <c r="BM173" s="25" t="s">
        <v>744</v>
      </c>
    </row>
    <row r="174" spans="2:63" s="11" customFormat="1" ht="29.85" customHeight="1">
      <c r="B174" s="187"/>
      <c r="C174" s="188"/>
      <c r="D174" s="189" t="s">
        <v>70</v>
      </c>
      <c r="E174" s="201" t="s">
        <v>4348</v>
      </c>
      <c r="F174" s="201" t="s">
        <v>4349</v>
      </c>
      <c r="G174" s="188"/>
      <c r="H174" s="188"/>
      <c r="I174" s="191"/>
      <c r="J174" s="202">
        <f>BK174</f>
        <v>0</v>
      </c>
      <c r="K174" s="188"/>
      <c r="L174" s="193"/>
      <c r="M174" s="194"/>
      <c r="N174" s="195"/>
      <c r="O174" s="195"/>
      <c r="P174" s="196">
        <f>SUM(P175:P180)</f>
        <v>0</v>
      </c>
      <c r="Q174" s="195"/>
      <c r="R174" s="196">
        <f>SUM(R175:R180)</f>
        <v>0</v>
      </c>
      <c r="S174" s="195"/>
      <c r="T174" s="197">
        <f>SUM(T175:T180)</f>
        <v>0</v>
      </c>
      <c r="AR174" s="198" t="s">
        <v>78</v>
      </c>
      <c r="AT174" s="199" t="s">
        <v>70</v>
      </c>
      <c r="AU174" s="199" t="s">
        <v>78</v>
      </c>
      <c r="AY174" s="198" t="s">
        <v>210</v>
      </c>
      <c r="BK174" s="200">
        <f>SUM(BK175:BK180)</f>
        <v>0</v>
      </c>
    </row>
    <row r="175" spans="2:65" s="1" customFormat="1" ht="16.5" customHeight="1">
      <c r="B175" s="41"/>
      <c r="C175" s="238" t="s">
        <v>466</v>
      </c>
      <c r="D175" s="238" t="s">
        <v>302</v>
      </c>
      <c r="E175" s="239" t="s">
        <v>4350</v>
      </c>
      <c r="F175" s="240" t="s">
        <v>4351</v>
      </c>
      <c r="G175" s="241" t="s">
        <v>1472</v>
      </c>
      <c r="H175" s="242">
        <v>2.85</v>
      </c>
      <c r="I175" s="243"/>
      <c r="J175" s="244">
        <f aca="true" t="shared" si="50" ref="J175:J180">ROUND(I175*H175,2)</f>
        <v>0</v>
      </c>
      <c r="K175" s="240" t="s">
        <v>21</v>
      </c>
      <c r="L175" s="245"/>
      <c r="M175" s="246" t="s">
        <v>21</v>
      </c>
      <c r="N175" s="247" t="s">
        <v>42</v>
      </c>
      <c r="O175" s="42"/>
      <c r="P175" s="212">
        <f aca="true" t="shared" si="51" ref="P175:P180">O175*H175</f>
        <v>0</v>
      </c>
      <c r="Q175" s="212">
        <v>0</v>
      </c>
      <c r="R175" s="212">
        <f aca="true" t="shared" si="52" ref="R175:R180">Q175*H175</f>
        <v>0</v>
      </c>
      <c r="S175" s="212">
        <v>0</v>
      </c>
      <c r="T175" s="213">
        <f aca="true" t="shared" si="53" ref="T175:T180">S175*H175</f>
        <v>0</v>
      </c>
      <c r="AR175" s="25" t="s">
        <v>252</v>
      </c>
      <c r="AT175" s="25" t="s">
        <v>302</v>
      </c>
      <c r="AU175" s="25" t="s">
        <v>80</v>
      </c>
      <c r="AY175" s="25" t="s">
        <v>210</v>
      </c>
      <c r="BE175" s="214">
        <f aca="true" t="shared" si="54" ref="BE175:BE180">IF(N175="základní",J175,0)</f>
        <v>0</v>
      </c>
      <c r="BF175" s="214">
        <f aca="true" t="shared" si="55" ref="BF175:BF180">IF(N175="snížená",J175,0)</f>
        <v>0</v>
      </c>
      <c r="BG175" s="214">
        <f aca="true" t="shared" si="56" ref="BG175:BG180">IF(N175="zákl. přenesená",J175,0)</f>
        <v>0</v>
      </c>
      <c r="BH175" s="214">
        <f aca="true" t="shared" si="57" ref="BH175:BH180">IF(N175="sníž. přenesená",J175,0)</f>
        <v>0</v>
      </c>
      <c r="BI175" s="214">
        <f aca="true" t="shared" si="58" ref="BI175:BI180">IF(N175="nulová",J175,0)</f>
        <v>0</v>
      </c>
      <c r="BJ175" s="25" t="s">
        <v>78</v>
      </c>
      <c r="BK175" s="214">
        <f aca="true" t="shared" si="59" ref="BK175:BK180">ROUND(I175*H175,2)</f>
        <v>0</v>
      </c>
      <c r="BL175" s="25" t="s">
        <v>217</v>
      </c>
      <c r="BM175" s="25" t="s">
        <v>755</v>
      </c>
    </row>
    <row r="176" spans="2:65" s="1" customFormat="1" ht="16.5" customHeight="1">
      <c r="B176" s="41"/>
      <c r="C176" s="203" t="s">
        <v>471</v>
      </c>
      <c r="D176" s="203" t="s">
        <v>212</v>
      </c>
      <c r="E176" s="204" t="s">
        <v>4352</v>
      </c>
      <c r="F176" s="205" t="s">
        <v>4353</v>
      </c>
      <c r="G176" s="206" t="s">
        <v>1472</v>
      </c>
      <c r="H176" s="207">
        <v>2.85</v>
      </c>
      <c r="I176" s="208"/>
      <c r="J176" s="209">
        <f t="shared" si="50"/>
        <v>0</v>
      </c>
      <c r="K176" s="205" t="s">
        <v>21</v>
      </c>
      <c r="L176" s="61"/>
      <c r="M176" s="210" t="s">
        <v>21</v>
      </c>
      <c r="N176" s="211" t="s">
        <v>42</v>
      </c>
      <c r="O176" s="42"/>
      <c r="P176" s="212">
        <f t="shared" si="51"/>
        <v>0</v>
      </c>
      <c r="Q176" s="212">
        <v>0</v>
      </c>
      <c r="R176" s="212">
        <f t="shared" si="52"/>
        <v>0</v>
      </c>
      <c r="S176" s="212">
        <v>0</v>
      </c>
      <c r="T176" s="213">
        <f t="shared" si="53"/>
        <v>0</v>
      </c>
      <c r="AR176" s="25" t="s">
        <v>217</v>
      </c>
      <c r="AT176" s="25" t="s">
        <v>212</v>
      </c>
      <c r="AU176" s="25" t="s">
        <v>80</v>
      </c>
      <c r="AY176" s="25" t="s">
        <v>210</v>
      </c>
      <c r="BE176" s="214">
        <f t="shared" si="54"/>
        <v>0</v>
      </c>
      <c r="BF176" s="214">
        <f t="shared" si="55"/>
        <v>0</v>
      </c>
      <c r="BG176" s="214">
        <f t="shared" si="56"/>
        <v>0</v>
      </c>
      <c r="BH176" s="214">
        <f t="shared" si="57"/>
        <v>0</v>
      </c>
      <c r="BI176" s="214">
        <f t="shared" si="58"/>
        <v>0</v>
      </c>
      <c r="BJ176" s="25" t="s">
        <v>78</v>
      </c>
      <c r="BK176" s="214">
        <f t="shared" si="59"/>
        <v>0</v>
      </c>
      <c r="BL176" s="25" t="s">
        <v>217</v>
      </c>
      <c r="BM176" s="25" t="s">
        <v>765</v>
      </c>
    </row>
    <row r="177" spans="2:65" s="1" customFormat="1" ht="16.5" customHeight="1">
      <c r="B177" s="41"/>
      <c r="C177" s="238" t="s">
        <v>475</v>
      </c>
      <c r="D177" s="238" t="s">
        <v>302</v>
      </c>
      <c r="E177" s="239" t="s">
        <v>4354</v>
      </c>
      <c r="F177" s="240" t="s">
        <v>4355</v>
      </c>
      <c r="G177" s="241" t="s">
        <v>1472</v>
      </c>
      <c r="H177" s="242">
        <v>3.8</v>
      </c>
      <c r="I177" s="243"/>
      <c r="J177" s="244">
        <f t="shared" si="50"/>
        <v>0</v>
      </c>
      <c r="K177" s="240" t="s">
        <v>21</v>
      </c>
      <c r="L177" s="245"/>
      <c r="M177" s="246" t="s">
        <v>21</v>
      </c>
      <c r="N177" s="247" t="s">
        <v>42</v>
      </c>
      <c r="O177" s="42"/>
      <c r="P177" s="212">
        <f t="shared" si="51"/>
        <v>0</v>
      </c>
      <c r="Q177" s="212">
        <v>0</v>
      </c>
      <c r="R177" s="212">
        <f t="shared" si="52"/>
        <v>0</v>
      </c>
      <c r="S177" s="212">
        <v>0</v>
      </c>
      <c r="T177" s="213">
        <f t="shared" si="53"/>
        <v>0</v>
      </c>
      <c r="AR177" s="25" t="s">
        <v>252</v>
      </c>
      <c r="AT177" s="25" t="s">
        <v>302</v>
      </c>
      <c r="AU177" s="25" t="s">
        <v>80</v>
      </c>
      <c r="AY177" s="25" t="s">
        <v>210</v>
      </c>
      <c r="BE177" s="214">
        <f t="shared" si="54"/>
        <v>0</v>
      </c>
      <c r="BF177" s="214">
        <f t="shared" si="55"/>
        <v>0</v>
      </c>
      <c r="BG177" s="214">
        <f t="shared" si="56"/>
        <v>0</v>
      </c>
      <c r="BH177" s="214">
        <f t="shared" si="57"/>
        <v>0</v>
      </c>
      <c r="BI177" s="214">
        <f t="shared" si="58"/>
        <v>0</v>
      </c>
      <c r="BJ177" s="25" t="s">
        <v>78</v>
      </c>
      <c r="BK177" s="214">
        <f t="shared" si="59"/>
        <v>0</v>
      </c>
      <c r="BL177" s="25" t="s">
        <v>217</v>
      </c>
      <c r="BM177" s="25" t="s">
        <v>775</v>
      </c>
    </row>
    <row r="178" spans="2:65" s="1" customFormat="1" ht="16.5" customHeight="1">
      <c r="B178" s="41"/>
      <c r="C178" s="203" t="s">
        <v>480</v>
      </c>
      <c r="D178" s="203" t="s">
        <v>212</v>
      </c>
      <c r="E178" s="204" t="s">
        <v>4356</v>
      </c>
      <c r="F178" s="205" t="s">
        <v>4357</v>
      </c>
      <c r="G178" s="206" t="s">
        <v>1472</v>
      </c>
      <c r="H178" s="207">
        <v>3.8</v>
      </c>
      <c r="I178" s="208"/>
      <c r="J178" s="209">
        <f t="shared" si="50"/>
        <v>0</v>
      </c>
      <c r="K178" s="205" t="s">
        <v>21</v>
      </c>
      <c r="L178" s="61"/>
      <c r="M178" s="210" t="s">
        <v>21</v>
      </c>
      <c r="N178" s="211" t="s">
        <v>42</v>
      </c>
      <c r="O178" s="42"/>
      <c r="P178" s="212">
        <f t="shared" si="51"/>
        <v>0</v>
      </c>
      <c r="Q178" s="212">
        <v>0</v>
      </c>
      <c r="R178" s="212">
        <f t="shared" si="52"/>
        <v>0</v>
      </c>
      <c r="S178" s="212">
        <v>0</v>
      </c>
      <c r="T178" s="213">
        <f t="shared" si="53"/>
        <v>0</v>
      </c>
      <c r="AR178" s="25" t="s">
        <v>217</v>
      </c>
      <c r="AT178" s="25" t="s">
        <v>212</v>
      </c>
      <c r="AU178" s="25" t="s">
        <v>80</v>
      </c>
      <c r="AY178" s="25" t="s">
        <v>210</v>
      </c>
      <c r="BE178" s="214">
        <f t="shared" si="54"/>
        <v>0</v>
      </c>
      <c r="BF178" s="214">
        <f t="shared" si="55"/>
        <v>0</v>
      </c>
      <c r="BG178" s="214">
        <f t="shared" si="56"/>
        <v>0</v>
      </c>
      <c r="BH178" s="214">
        <f t="shared" si="57"/>
        <v>0</v>
      </c>
      <c r="BI178" s="214">
        <f t="shared" si="58"/>
        <v>0</v>
      </c>
      <c r="BJ178" s="25" t="s">
        <v>78</v>
      </c>
      <c r="BK178" s="214">
        <f t="shared" si="59"/>
        <v>0</v>
      </c>
      <c r="BL178" s="25" t="s">
        <v>217</v>
      </c>
      <c r="BM178" s="25" t="s">
        <v>786</v>
      </c>
    </row>
    <row r="179" spans="2:65" s="1" customFormat="1" ht="16.5" customHeight="1">
      <c r="B179" s="41"/>
      <c r="C179" s="238" t="s">
        <v>485</v>
      </c>
      <c r="D179" s="238" t="s">
        <v>302</v>
      </c>
      <c r="E179" s="239" t="s">
        <v>4358</v>
      </c>
      <c r="F179" s="240" t="s">
        <v>4359</v>
      </c>
      <c r="G179" s="241" t="s">
        <v>1472</v>
      </c>
      <c r="H179" s="242">
        <v>11.4</v>
      </c>
      <c r="I179" s="243"/>
      <c r="J179" s="244">
        <f t="shared" si="50"/>
        <v>0</v>
      </c>
      <c r="K179" s="240" t="s">
        <v>21</v>
      </c>
      <c r="L179" s="245"/>
      <c r="M179" s="246" t="s">
        <v>21</v>
      </c>
      <c r="N179" s="247" t="s">
        <v>42</v>
      </c>
      <c r="O179" s="42"/>
      <c r="P179" s="212">
        <f t="shared" si="51"/>
        <v>0</v>
      </c>
      <c r="Q179" s="212">
        <v>0</v>
      </c>
      <c r="R179" s="212">
        <f t="shared" si="52"/>
        <v>0</v>
      </c>
      <c r="S179" s="212">
        <v>0</v>
      </c>
      <c r="T179" s="213">
        <f t="shared" si="53"/>
        <v>0</v>
      </c>
      <c r="AR179" s="25" t="s">
        <v>252</v>
      </c>
      <c r="AT179" s="25" t="s">
        <v>302</v>
      </c>
      <c r="AU179" s="25" t="s">
        <v>80</v>
      </c>
      <c r="AY179" s="25" t="s">
        <v>210</v>
      </c>
      <c r="BE179" s="214">
        <f t="shared" si="54"/>
        <v>0</v>
      </c>
      <c r="BF179" s="214">
        <f t="shared" si="55"/>
        <v>0</v>
      </c>
      <c r="BG179" s="214">
        <f t="shared" si="56"/>
        <v>0</v>
      </c>
      <c r="BH179" s="214">
        <f t="shared" si="57"/>
        <v>0</v>
      </c>
      <c r="BI179" s="214">
        <f t="shared" si="58"/>
        <v>0</v>
      </c>
      <c r="BJ179" s="25" t="s">
        <v>78</v>
      </c>
      <c r="BK179" s="214">
        <f t="shared" si="59"/>
        <v>0</v>
      </c>
      <c r="BL179" s="25" t="s">
        <v>217</v>
      </c>
      <c r="BM179" s="25" t="s">
        <v>797</v>
      </c>
    </row>
    <row r="180" spans="2:65" s="1" customFormat="1" ht="16.5" customHeight="1">
      <c r="B180" s="41"/>
      <c r="C180" s="203" t="s">
        <v>489</v>
      </c>
      <c r="D180" s="203" t="s">
        <v>212</v>
      </c>
      <c r="E180" s="204" t="s">
        <v>4360</v>
      </c>
      <c r="F180" s="205" t="s">
        <v>4361</v>
      </c>
      <c r="G180" s="206" t="s">
        <v>1472</v>
      </c>
      <c r="H180" s="207">
        <v>11.4</v>
      </c>
      <c r="I180" s="208"/>
      <c r="J180" s="209">
        <f t="shared" si="50"/>
        <v>0</v>
      </c>
      <c r="K180" s="205" t="s">
        <v>21</v>
      </c>
      <c r="L180" s="61"/>
      <c r="M180" s="210" t="s">
        <v>21</v>
      </c>
      <c r="N180" s="211" t="s">
        <v>42</v>
      </c>
      <c r="O180" s="42"/>
      <c r="P180" s="212">
        <f t="shared" si="51"/>
        <v>0</v>
      </c>
      <c r="Q180" s="212">
        <v>0</v>
      </c>
      <c r="R180" s="212">
        <f t="shared" si="52"/>
        <v>0</v>
      </c>
      <c r="S180" s="212">
        <v>0</v>
      </c>
      <c r="T180" s="213">
        <f t="shared" si="53"/>
        <v>0</v>
      </c>
      <c r="AR180" s="25" t="s">
        <v>217</v>
      </c>
      <c r="AT180" s="25" t="s">
        <v>212</v>
      </c>
      <c r="AU180" s="25" t="s">
        <v>80</v>
      </c>
      <c r="AY180" s="25" t="s">
        <v>210</v>
      </c>
      <c r="BE180" s="214">
        <f t="shared" si="54"/>
        <v>0</v>
      </c>
      <c r="BF180" s="214">
        <f t="shared" si="55"/>
        <v>0</v>
      </c>
      <c r="BG180" s="214">
        <f t="shared" si="56"/>
        <v>0</v>
      </c>
      <c r="BH180" s="214">
        <f t="shared" si="57"/>
        <v>0</v>
      </c>
      <c r="BI180" s="214">
        <f t="shared" si="58"/>
        <v>0</v>
      </c>
      <c r="BJ180" s="25" t="s">
        <v>78</v>
      </c>
      <c r="BK180" s="214">
        <f t="shared" si="59"/>
        <v>0</v>
      </c>
      <c r="BL180" s="25" t="s">
        <v>217</v>
      </c>
      <c r="BM180" s="25" t="s">
        <v>805</v>
      </c>
    </row>
    <row r="181" spans="2:63" s="11" customFormat="1" ht="29.85" customHeight="1">
      <c r="B181" s="187"/>
      <c r="C181" s="188"/>
      <c r="D181" s="189" t="s">
        <v>70</v>
      </c>
      <c r="E181" s="201" t="s">
        <v>4265</v>
      </c>
      <c r="F181" s="201" t="s">
        <v>4266</v>
      </c>
      <c r="G181" s="188"/>
      <c r="H181" s="188"/>
      <c r="I181" s="191"/>
      <c r="J181" s="202">
        <f>BK181</f>
        <v>0</v>
      </c>
      <c r="K181" s="188"/>
      <c r="L181" s="193"/>
      <c r="M181" s="194"/>
      <c r="N181" s="195"/>
      <c r="O181" s="195"/>
      <c r="P181" s="196">
        <f>SUM(P182:P183)</f>
        <v>0</v>
      </c>
      <c r="Q181" s="195"/>
      <c r="R181" s="196">
        <f>SUM(R182:R183)</f>
        <v>0</v>
      </c>
      <c r="S181" s="195"/>
      <c r="T181" s="197">
        <f>SUM(T182:T183)</f>
        <v>0</v>
      </c>
      <c r="AR181" s="198" t="s">
        <v>78</v>
      </c>
      <c r="AT181" s="199" t="s">
        <v>70</v>
      </c>
      <c r="AU181" s="199" t="s">
        <v>78</v>
      </c>
      <c r="AY181" s="198" t="s">
        <v>210</v>
      </c>
      <c r="BK181" s="200">
        <f>SUM(BK182:BK183)</f>
        <v>0</v>
      </c>
    </row>
    <row r="182" spans="2:65" s="1" customFormat="1" ht="16.5" customHeight="1">
      <c r="B182" s="41"/>
      <c r="C182" s="238" t="s">
        <v>493</v>
      </c>
      <c r="D182" s="238" t="s">
        <v>302</v>
      </c>
      <c r="E182" s="239" t="s">
        <v>4362</v>
      </c>
      <c r="F182" s="240" t="s">
        <v>4363</v>
      </c>
      <c r="G182" s="241" t="s">
        <v>345</v>
      </c>
      <c r="H182" s="242">
        <v>2327.5</v>
      </c>
      <c r="I182" s="243"/>
      <c r="J182" s="244">
        <f>ROUND(I182*H182,2)</f>
        <v>0</v>
      </c>
      <c r="K182" s="240" t="s">
        <v>21</v>
      </c>
      <c r="L182" s="245"/>
      <c r="M182" s="246" t="s">
        <v>21</v>
      </c>
      <c r="N182" s="247" t="s">
        <v>42</v>
      </c>
      <c r="O182" s="42"/>
      <c r="P182" s="212">
        <f>O182*H182</f>
        <v>0</v>
      </c>
      <c r="Q182" s="212">
        <v>0</v>
      </c>
      <c r="R182" s="212">
        <f>Q182*H182</f>
        <v>0</v>
      </c>
      <c r="S182" s="212">
        <v>0</v>
      </c>
      <c r="T182" s="213">
        <f>S182*H182</f>
        <v>0</v>
      </c>
      <c r="AR182" s="25" t="s">
        <v>252</v>
      </c>
      <c r="AT182" s="25" t="s">
        <v>302</v>
      </c>
      <c r="AU182" s="25" t="s">
        <v>80</v>
      </c>
      <c r="AY182" s="25" t="s">
        <v>210</v>
      </c>
      <c r="BE182" s="214">
        <f>IF(N182="základní",J182,0)</f>
        <v>0</v>
      </c>
      <c r="BF182" s="214">
        <f>IF(N182="snížená",J182,0)</f>
        <v>0</v>
      </c>
      <c r="BG182" s="214">
        <f>IF(N182="zákl. přenesená",J182,0)</f>
        <v>0</v>
      </c>
      <c r="BH182" s="214">
        <f>IF(N182="sníž. přenesená",J182,0)</f>
        <v>0</v>
      </c>
      <c r="BI182" s="214">
        <f>IF(N182="nulová",J182,0)</f>
        <v>0</v>
      </c>
      <c r="BJ182" s="25" t="s">
        <v>78</v>
      </c>
      <c r="BK182" s="214">
        <f>ROUND(I182*H182,2)</f>
        <v>0</v>
      </c>
      <c r="BL182" s="25" t="s">
        <v>217</v>
      </c>
      <c r="BM182" s="25" t="s">
        <v>813</v>
      </c>
    </row>
    <row r="183" spans="2:65" s="1" customFormat="1" ht="16.5" customHeight="1">
      <c r="B183" s="41"/>
      <c r="C183" s="203" t="s">
        <v>503</v>
      </c>
      <c r="D183" s="203" t="s">
        <v>212</v>
      </c>
      <c r="E183" s="204" t="s">
        <v>4364</v>
      </c>
      <c r="F183" s="205" t="s">
        <v>4365</v>
      </c>
      <c r="G183" s="206" t="s">
        <v>345</v>
      </c>
      <c r="H183" s="207">
        <v>2327.5</v>
      </c>
      <c r="I183" s="208"/>
      <c r="J183" s="209">
        <f>ROUND(I183*H183,2)</f>
        <v>0</v>
      </c>
      <c r="K183" s="205" t="s">
        <v>21</v>
      </c>
      <c r="L183" s="61"/>
      <c r="M183" s="210" t="s">
        <v>21</v>
      </c>
      <c r="N183" s="211" t="s">
        <v>42</v>
      </c>
      <c r="O183" s="42"/>
      <c r="P183" s="212">
        <f>O183*H183</f>
        <v>0</v>
      </c>
      <c r="Q183" s="212">
        <v>0</v>
      </c>
      <c r="R183" s="212">
        <f>Q183*H183</f>
        <v>0</v>
      </c>
      <c r="S183" s="212">
        <v>0</v>
      </c>
      <c r="T183" s="213">
        <f>S183*H183</f>
        <v>0</v>
      </c>
      <c r="AR183" s="25" t="s">
        <v>217</v>
      </c>
      <c r="AT183" s="25" t="s">
        <v>212</v>
      </c>
      <c r="AU183" s="25" t="s">
        <v>80</v>
      </c>
      <c r="AY183" s="25" t="s">
        <v>210</v>
      </c>
      <c r="BE183" s="214">
        <f>IF(N183="základní",J183,0)</f>
        <v>0</v>
      </c>
      <c r="BF183" s="214">
        <f>IF(N183="snížená",J183,0)</f>
        <v>0</v>
      </c>
      <c r="BG183" s="214">
        <f>IF(N183="zákl. přenesená",J183,0)</f>
        <v>0</v>
      </c>
      <c r="BH183" s="214">
        <f>IF(N183="sníž. přenesená",J183,0)</f>
        <v>0</v>
      </c>
      <c r="BI183" s="214">
        <f>IF(N183="nulová",J183,0)</f>
        <v>0</v>
      </c>
      <c r="BJ183" s="25" t="s">
        <v>78</v>
      </c>
      <c r="BK183" s="214">
        <f>ROUND(I183*H183,2)</f>
        <v>0</v>
      </c>
      <c r="BL183" s="25" t="s">
        <v>217</v>
      </c>
      <c r="BM183" s="25" t="s">
        <v>829</v>
      </c>
    </row>
    <row r="184" spans="2:63" s="11" customFormat="1" ht="29.85" customHeight="1">
      <c r="B184" s="187"/>
      <c r="C184" s="188"/>
      <c r="D184" s="189" t="s">
        <v>70</v>
      </c>
      <c r="E184" s="201" t="s">
        <v>4275</v>
      </c>
      <c r="F184" s="201" t="s">
        <v>4276</v>
      </c>
      <c r="G184" s="188"/>
      <c r="H184" s="188"/>
      <c r="I184" s="191"/>
      <c r="J184" s="202">
        <f>BK184</f>
        <v>0</v>
      </c>
      <c r="K184" s="188"/>
      <c r="L184" s="193"/>
      <c r="M184" s="194"/>
      <c r="N184" s="195"/>
      <c r="O184" s="195"/>
      <c r="P184" s="196">
        <f>SUM(P185:P204)</f>
        <v>0</v>
      </c>
      <c r="Q184" s="195"/>
      <c r="R184" s="196">
        <f>SUM(R185:R204)</f>
        <v>0</v>
      </c>
      <c r="S184" s="195"/>
      <c r="T184" s="197">
        <f>SUM(T185:T204)</f>
        <v>0</v>
      </c>
      <c r="AR184" s="198" t="s">
        <v>78</v>
      </c>
      <c r="AT184" s="199" t="s">
        <v>70</v>
      </c>
      <c r="AU184" s="199" t="s">
        <v>78</v>
      </c>
      <c r="AY184" s="198" t="s">
        <v>210</v>
      </c>
      <c r="BK184" s="200">
        <f>SUM(BK185:BK204)</f>
        <v>0</v>
      </c>
    </row>
    <row r="185" spans="2:65" s="1" customFormat="1" ht="16.5" customHeight="1">
      <c r="B185" s="41"/>
      <c r="C185" s="238" t="s">
        <v>508</v>
      </c>
      <c r="D185" s="238" t="s">
        <v>302</v>
      </c>
      <c r="E185" s="239" t="s">
        <v>4366</v>
      </c>
      <c r="F185" s="240" t="s">
        <v>4367</v>
      </c>
      <c r="G185" s="241" t="s">
        <v>345</v>
      </c>
      <c r="H185" s="242">
        <v>114</v>
      </c>
      <c r="I185" s="243"/>
      <c r="J185" s="244">
        <f aca="true" t="shared" si="60" ref="J185:J204">ROUND(I185*H185,2)</f>
        <v>0</v>
      </c>
      <c r="K185" s="240" t="s">
        <v>21</v>
      </c>
      <c r="L185" s="245"/>
      <c r="M185" s="246" t="s">
        <v>21</v>
      </c>
      <c r="N185" s="247" t="s">
        <v>42</v>
      </c>
      <c r="O185" s="42"/>
      <c r="P185" s="212">
        <f aca="true" t="shared" si="61" ref="P185:P204">O185*H185</f>
        <v>0</v>
      </c>
      <c r="Q185" s="212">
        <v>0</v>
      </c>
      <c r="R185" s="212">
        <f aca="true" t="shared" si="62" ref="R185:R204">Q185*H185</f>
        <v>0</v>
      </c>
      <c r="S185" s="212">
        <v>0</v>
      </c>
      <c r="T185" s="213">
        <f aca="true" t="shared" si="63" ref="T185:T204">S185*H185</f>
        <v>0</v>
      </c>
      <c r="AR185" s="25" t="s">
        <v>252</v>
      </c>
      <c r="AT185" s="25" t="s">
        <v>302</v>
      </c>
      <c r="AU185" s="25" t="s">
        <v>80</v>
      </c>
      <c r="AY185" s="25" t="s">
        <v>210</v>
      </c>
      <c r="BE185" s="214">
        <f aca="true" t="shared" si="64" ref="BE185:BE204">IF(N185="základní",J185,0)</f>
        <v>0</v>
      </c>
      <c r="BF185" s="214">
        <f aca="true" t="shared" si="65" ref="BF185:BF204">IF(N185="snížená",J185,0)</f>
        <v>0</v>
      </c>
      <c r="BG185" s="214">
        <f aca="true" t="shared" si="66" ref="BG185:BG204">IF(N185="zákl. přenesená",J185,0)</f>
        <v>0</v>
      </c>
      <c r="BH185" s="214">
        <f aca="true" t="shared" si="67" ref="BH185:BH204">IF(N185="sníž. přenesená",J185,0)</f>
        <v>0</v>
      </c>
      <c r="BI185" s="214">
        <f aca="true" t="shared" si="68" ref="BI185:BI204">IF(N185="nulová",J185,0)</f>
        <v>0</v>
      </c>
      <c r="BJ185" s="25" t="s">
        <v>78</v>
      </c>
      <c r="BK185" s="214">
        <f aca="true" t="shared" si="69" ref="BK185:BK204">ROUND(I185*H185,2)</f>
        <v>0</v>
      </c>
      <c r="BL185" s="25" t="s">
        <v>217</v>
      </c>
      <c r="BM185" s="25" t="s">
        <v>860</v>
      </c>
    </row>
    <row r="186" spans="2:65" s="1" customFormat="1" ht="16.5" customHeight="1">
      <c r="B186" s="41"/>
      <c r="C186" s="203" t="s">
        <v>513</v>
      </c>
      <c r="D186" s="203" t="s">
        <v>212</v>
      </c>
      <c r="E186" s="204" t="s">
        <v>4368</v>
      </c>
      <c r="F186" s="205" t="s">
        <v>4369</v>
      </c>
      <c r="G186" s="206" t="s">
        <v>345</v>
      </c>
      <c r="H186" s="207">
        <v>114</v>
      </c>
      <c r="I186" s="208"/>
      <c r="J186" s="209">
        <f t="shared" si="60"/>
        <v>0</v>
      </c>
      <c r="K186" s="205" t="s">
        <v>21</v>
      </c>
      <c r="L186" s="61"/>
      <c r="M186" s="210" t="s">
        <v>21</v>
      </c>
      <c r="N186" s="211" t="s">
        <v>42</v>
      </c>
      <c r="O186" s="42"/>
      <c r="P186" s="212">
        <f t="shared" si="61"/>
        <v>0</v>
      </c>
      <c r="Q186" s="212">
        <v>0</v>
      </c>
      <c r="R186" s="212">
        <f t="shared" si="62"/>
        <v>0</v>
      </c>
      <c r="S186" s="212">
        <v>0</v>
      </c>
      <c r="T186" s="213">
        <f t="shared" si="63"/>
        <v>0</v>
      </c>
      <c r="AR186" s="25" t="s">
        <v>217</v>
      </c>
      <c r="AT186" s="25" t="s">
        <v>212</v>
      </c>
      <c r="AU186" s="25" t="s">
        <v>80</v>
      </c>
      <c r="AY186" s="25" t="s">
        <v>210</v>
      </c>
      <c r="BE186" s="214">
        <f t="shared" si="64"/>
        <v>0</v>
      </c>
      <c r="BF186" s="214">
        <f t="shared" si="65"/>
        <v>0</v>
      </c>
      <c r="BG186" s="214">
        <f t="shared" si="66"/>
        <v>0</v>
      </c>
      <c r="BH186" s="214">
        <f t="shared" si="67"/>
        <v>0</v>
      </c>
      <c r="BI186" s="214">
        <f t="shared" si="68"/>
        <v>0</v>
      </c>
      <c r="BJ186" s="25" t="s">
        <v>78</v>
      </c>
      <c r="BK186" s="214">
        <f t="shared" si="69"/>
        <v>0</v>
      </c>
      <c r="BL186" s="25" t="s">
        <v>217</v>
      </c>
      <c r="BM186" s="25" t="s">
        <v>872</v>
      </c>
    </row>
    <row r="187" spans="2:65" s="1" customFormat="1" ht="16.5" customHeight="1">
      <c r="B187" s="41"/>
      <c r="C187" s="238" t="s">
        <v>518</v>
      </c>
      <c r="D187" s="238" t="s">
        <v>302</v>
      </c>
      <c r="E187" s="239" t="s">
        <v>4370</v>
      </c>
      <c r="F187" s="240" t="s">
        <v>4371</v>
      </c>
      <c r="G187" s="241" t="s">
        <v>345</v>
      </c>
      <c r="H187" s="242">
        <v>142.5</v>
      </c>
      <c r="I187" s="243"/>
      <c r="J187" s="244">
        <f t="shared" si="60"/>
        <v>0</v>
      </c>
      <c r="K187" s="240" t="s">
        <v>21</v>
      </c>
      <c r="L187" s="245"/>
      <c r="M187" s="246" t="s">
        <v>21</v>
      </c>
      <c r="N187" s="247" t="s">
        <v>42</v>
      </c>
      <c r="O187" s="42"/>
      <c r="P187" s="212">
        <f t="shared" si="61"/>
        <v>0</v>
      </c>
      <c r="Q187" s="212">
        <v>0</v>
      </c>
      <c r="R187" s="212">
        <f t="shared" si="62"/>
        <v>0</v>
      </c>
      <c r="S187" s="212">
        <v>0</v>
      </c>
      <c r="T187" s="213">
        <f t="shared" si="63"/>
        <v>0</v>
      </c>
      <c r="AR187" s="25" t="s">
        <v>252</v>
      </c>
      <c r="AT187" s="25" t="s">
        <v>302</v>
      </c>
      <c r="AU187" s="25" t="s">
        <v>80</v>
      </c>
      <c r="AY187" s="25" t="s">
        <v>210</v>
      </c>
      <c r="BE187" s="214">
        <f t="shared" si="64"/>
        <v>0</v>
      </c>
      <c r="BF187" s="214">
        <f t="shared" si="65"/>
        <v>0</v>
      </c>
      <c r="BG187" s="214">
        <f t="shared" si="66"/>
        <v>0</v>
      </c>
      <c r="BH187" s="214">
        <f t="shared" si="67"/>
        <v>0</v>
      </c>
      <c r="BI187" s="214">
        <f t="shared" si="68"/>
        <v>0</v>
      </c>
      <c r="BJ187" s="25" t="s">
        <v>78</v>
      </c>
      <c r="BK187" s="214">
        <f t="shared" si="69"/>
        <v>0</v>
      </c>
      <c r="BL187" s="25" t="s">
        <v>217</v>
      </c>
      <c r="BM187" s="25" t="s">
        <v>886</v>
      </c>
    </row>
    <row r="188" spans="2:65" s="1" customFormat="1" ht="16.5" customHeight="1">
      <c r="B188" s="41"/>
      <c r="C188" s="203" t="s">
        <v>523</v>
      </c>
      <c r="D188" s="203" t="s">
        <v>212</v>
      </c>
      <c r="E188" s="204" t="s">
        <v>4372</v>
      </c>
      <c r="F188" s="205" t="s">
        <v>4373</v>
      </c>
      <c r="G188" s="206" t="s">
        <v>345</v>
      </c>
      <c r="H188" s="207">
        <v>142.5</v>
      </c>
      <c r="I188" s="208"/>
      <c r="J188" s="209">
        <f t="shared" si="60"/>
        <v>0</v>
      </c>
      <c r="K188" s="205" t="s">
        <v>21</v>
      </c>
      <c r="L188" s="61"/>
      <c r="M188" s="210" t="s">
        <v>21</v>
      </c>
      <c r="N188" s="211" t="s">
        <v>42</v>
      </c>
      <c r="O188" s="42"/>
      <c r="P188" s="212">
        <f t="shared" si="61"/>
        <v>0</v>
      </c>
      <c r="Q188" s="212">
        <v>0</v>
      </c>
      <c r="R188" s="212">
        <f t="shared" si="62"/>
        <v>0</v>
      </c>
      <c r="S188" s="212">
        <v>0</v>
      </c>
      <c r="T188" s="213">
        <f t="shared" si="63"/>
        <v>0</v>
      </c>
      <c r="AR188" s="25" t="s">
        <v>217</v>
      </c>
      <c r="AT188" s="25" t="s">
        <v>212</v>
      </c>
      <c r="AU188" s="25" t="s">
        <v>80</v>
      </c>
      <c r="AY188" s="25" t="s">
        <v>210</v>
      </c>
      <c r="BE188" s="214">
        <f t="shared" si="64"/>
        <v>0</v>
      </c>
      <c r="BF188" s="214">
        <f t="shared" si="65"/>
        <v>0</v>
      </c>
      <c r="BG188" s="214">
        <f t="shared" si="66"/>
        <v>0</v>
      </c>
      <c r="BH188" s="214">
        <f t="shared" si="67"/>
        <v>0</v>
      </c>
      <c r="BI188" s="214">
        <f t="shared" si="68"/>
        <v>0</v>
      </c>
      <c r="BJ188" s="25" t="s">
        <v>78</v>
      </c>
      <c r="BK188" s="214">
        <f t="shared" si="69"/>
        <v>0</v>
      </c>
      <c r="BL188" s="25" t="s">
        <v>217</v>
      </c>
      <c r="BM188" s="25" t="s">
        <v>894</v>
      </c>
    </row>
    <row r="189" spans="2:65" s="1" customFormat="1" ht="16.5" customHeight="1">
      <c r="B189" s="41"/>
      <c r="C189" s="238" t="s">
        <v>529</v>
      </c>
      <c r="D189" s="238" t="s">
        <v>302</v>
      </c>
      <c r="E189" s="239" t="s">
        <v>4374</v>
      </c>
      <c r="F189" s="240" t="s">
        <v>4375</v>
      </c>
      <c r="G189" s="241" t="s">
        <v>345</v>
      </c>
      <c r="H189" s="242">
        <v>47.5</v>
      </c>
      <c r="I189" s="243"/>
      <c r="J189" s="244">
        <f t="shared" si="60"/>
        <v>0</v>
      </c>
      <c r="K189" s="240" t="s">
        <v>21</v>
      </c>
      <c r="L189" s="245"/>
      <c r="M189" s="246" t="s">
        <v>21</v>
      </c>
      <c r="N189" s="247" t="s">
        <v>42</v>
      </c>
      <c r="O189" s="42"/>
      <c r="P189" s="212">
        <f t="shared" si="61"/>
        <v>0</v>
      </c>
      <c r="Q189" s="212">
        <v>0</v>
      </c>
      <c r="R189" s="212">
        <f t="shared" si="62"/>
        <v>0</v>
      </c>
      <c r="S189" s="212">
        <v>0</v>
      </c>
      <c r="T189" s="213">
        <f t="shared" si="63"/>
        <v>0</v>
      </c>
      <c r="AR189" s="25" t="s">
        <v>252</v>
      </c>
      <c r="AT189" s="25" t="s">
        <v>302</v>
      </c>
      <c r="AU189" s="25" t="s">
        <v>80</v>
      </c>
      <c r="AY189" s="25" t="s">
        <v>210</v>
      </c>
      <c r="BE189" s="214">
        <f t="shared" si="64"/>
        <v>0</v>
      </c>
      <c r="BF189" s="214">
        <f t="shared" si="65"/>
        <v>0</v>
      </c>
      <c r="BG189" s="214">
        <f t="shared" si="66"/>
        <v>0</v>
      </c>
      <c r="BH189" s="214">
        <f t="shared" si="67"/>
        <v>0</v>
      </c>
      <c r="BI189" s="214">
        <f t="shared" si="68"/>
        <v>0</v>
      </c>
      <c r="BJ189" s="25" t="s">
        <v>78</v>
      </c>
      <c r="BK189" s="214">
        <f t="shared" si="69"/>
        <v>0</v>
      </c>
      <c r="BL189" s="25" t="s">
        <v>217</v>
      </c>
      <c r="BM189" s="25" t="s">
        <v>906</v>
      </c>
    </row>
    <row r="190" spans="2:65" s="1" customFormat="1" ht="16.5" customHeight="1">
      <c r="B190" s="41"/>
      <c r="C190" s="203" t="s">
        <v>535</v>
      </c>
      <c r="D190" s="203" t="s">
        <v>212</v>
      </c>
      <c r="E190" s="204" t="s">
        <v>4376</v>
      </c>
      <c r="F190" s="205" t="s">
        <v>4377</v>
      </c>
      <c r="G190" s="206" t="s">
        <v>345</v>
      </c>
      <c r="H190" s="207">
        <v>47.5</v>
      </c>
      <c r="I190" s="208"/>
      <c r="J190" s="209">
        <f t="shared" si="60"/>
        <v>0</v>
      </c>
      <c r="K190" s="205" t="s">
        <v>21</v>
      </c>
      <c r="L190" s="61"/>
      <c r="M190" s="210" t="s">
        <v>21</v>
      </c>
      <c r="N190" s="211" t="s">
        <v>42</v>
      </c>
      <c r="O190" s="42"/>
      <c r="P190" s="212">
        <f t="shared" si="61"/>
        <v>0</v>
      </c>
      <c r="Q190" s="212">
        <v>0</v>
      </c>
      <c r="R190" s="212">
        <f t="shared" si="62"/>
        <v>0</v>
      </c>
      <c r="S190" s="212">
        <v>0</v>
      </c>
      <c r="T190" s="213">
        <f t="shared" si="63"/>
        <v>0</v>
      </c>
      <c r="AR190" s="25" t="s">
        <v>217</v>
      </c>
      <c r="AT190" s="25" t="s">
        <v>212</v>
      </c>
      <c r="AU190" s="25" t="s">
        <v>80</v>
      </c>
      <c r="AY190" s="25" t="s">
        <v>210</v>
      </c>
      <c r="BE190" s="214">
        <f t="shared" si="64"/>
        <v>0</v>
      </c>
      <c r="BF190" s="214">
        <f t="shared" si="65"/>
        <v>0</v>
      </c>
      <c r="BG190" s="214">
        <f t="shared" si="66"/>
        <v>0</v>
      </c>
      <c r="BH190" s="214">
        <f t="shared" si="67"/>
        <v>0</v>
      </c>
      <c r="BI190" s="214">
        <f t="shared" si="68"/>
        <v>0</v>
      </c>
      <c r="BJ190" s="25" t="s">
        <v>78</v>
      </c>
      <c r="BK190" s="214">
        <f t="shared" si="69"/>
        <v>0</v>
      </c>
      <c r="BL190" s="25" t="s">
        <v>217</v>
      </c>
      <c r="BM190" s="25" t="s">
        <v>920</v>
      </c>
    </row>
    <row r="191" spans="2:65" s="1" customFormat="1" ht="16.5" customHeight="1">
      <c r="B191" s="41"/>
      <c r="C191" s="238" t="s">
        <v>541</v>
      </c>
      <c r="D191" s="238" t="s">
        <v>302</v>
      </c>
      <c r="E191" s="239" t="s">
        <v>4378</v>
      </c>
      <c r="F191" s="240" t="s">
        <v>4379</v>
      </c>
      <c r="G191" s="241" t="s">
        <v>1472</v>
      </c>
      <c r="H191" s="242">
        <v>0.95</v>
      </c>
      <c r="I191" s="243"/>
      <c r="J191" s="244">
        <f t="shared" si="60"/>
        <v>0</v>
      </c>
      <c r="K191" s="240" t="s">
        <v>21</v>
      </c>
      <c r="L191" s="245"/>
      <c r="M191" s="246" t="s">
        <v>21</v>
      </c>
      <c r="N191" s="247" t="s">
        <v>42</v>
      </c>
      <c r="O191" s="42"/>
      <c r="P191" s="212">
        <f t="shared" si="61"/>
        <v>0</v>
      </c>
      <c r="Q191" s="212">
        <v>0</v>
      </c>
      <c r="R191" s="212">
        <f t="shared" si="62"/>
        <v>0</v>
      </c>
      <c r="S191" s="212">
        <v>0</v>
      </c>
      <c r="T191" s="213">
        <f t="shared" si="63"/>
        <v>0</v>
      </c>
      <c r="AR191" s="25" t="s">
        <v>252</v>
      </c>
      <c r="AT191" s="25" t="s">
        <v>302</v>
      </c>
      <c r="AU191" s="25" t="s">
        <v>80</v>
      </c>
      <c r="AY191" s="25" t="s">
        <v>210</v>
      </c>
      <c r="BE191" s="214">
        <f t="shared" si="64"/>
        <v>0</v>
      </c>
      <c r="BF191" s="214">
        <f t="shared" si="65"/>
        <v>0</v>
      </c>
      <c r="BG191" s="214">
        <f t="shared" si="66"/>
        <v>0</v>
      </c>
      <c r="BH191" s="214">
        <f t="shared" si="67"/>
        <v>0</v>
      </c>
      <c r="BI191" s="214">
        <f t="shared" si="68"/>
        <v>0</v>
      </c>
      <c r="BJ191" s="25" t="s">
        <v>78</v>
      </c>
      <c r="BK191" s="214">
        <f t="shared" si="69"/>
        <v>0</v>
      </c>
      <c r="BL191" s="25" t="s">
        <v>217</v>
      </c>
      <c r="BM191" s="25" t="s">
        <v>929</v>
      </c>
    </row>
    <row r="192" spans="2:65" s="1" customFormat="1" ht="16.5" customHeight="1">
      <c r="B192" s="41"/>
      <c r="C192" s="203" t="s">
        <v>553</v>
      </c>
      <c r="D192" s="203" t="s">
        <v>212</v>
      </c>
      <c r="E192" s="204" t="s">
        <v>4380</v>
      </c>
      <c r="F192" s="205" t="s">
        <v>4381</v>
      </c>
      <c r="G192" s="206" t="s">
        <v>1472</v>
      </c>
      <c r="H192" s="207">
        <v>0.95</v>
      </c>
      <c r="I192" s="208"/>
      <c r="J192" s="209">
        <f t="shared" si="60"/>
        <v>0</v>
      </c>
      <c r="K192" s="205" t="s">
        <v>21</v>
      </c>
      <c r="L192" s="61"/>
      <c r="M192" s="210" t="s">
        <v>21</v>
      </c>
      <c r="N192" s="211" t="s">
        <v>42</v>
      </c>
      <c r="O192" s="42"/>
      <c r="P192" s="212">
        <f t="shared" si="61"/>
        <v>0</v>
      </c>
      <c r="Q192" s="212">
        <v>0</v>
      </c>
      <c r="R192" s="212">
        <f t="shared" si="62"/>
        <v>0</v>
      </c>
      <c r="S192" s="212">
        <v>0</v>
      </c>
      <c r="T192" s="213">
        <f t="shared" si="63"/>
        <v>0</v>
      </c>
      <c r="AR192" s="25" t="s">
        <v>217</v>
      </c>
      <c r="AT192" s="25" t="s">
        <v>212</v>
      </c>
      <c r="AU192" s="25" t="s">
        <v>80</v>
      </c>
      <c r="AY192" s="25" t="s">
        <v>210</v>
      </c>
      <c r="BE192" s="214">
        <f t="shared" si="64"/>
        <v>0</v>
      </c>
      <c r="BF192" s="214">
        <f t="shared" si="65"/>
        <v>0</v>
      </c>
      <c r="BG192" s="214">
        <f t="shared" si="66"/>
        <v>0</v>
      </c>
      <c r="BH192" s="214">
        <f t="shared" si="67"/>
        <v>0</v>
      </c>
      <c r="BI192" s="214">
        <f t="shared" si="68"/>
        <v>0</v>
      </c>
      <c r="BJ192" s="25" t="s">
        <v>78</v>
      </c>
      <c r="BK192" s="214">
        <f t="shared" si="69"/>
        <v>0</v>
      </c>
      <c r="BL192" s="25" t="s">
        <v>217</v>
      </c>
      <c r="BM192" s="25" t="s">
        <v>938</v>
      </c>
    </row>
    <row r="193" spans="2:65" s="1" customFormat="1" ht="25.5" customHeight="1">
      <c r="B193" s="41"/>
      <c r="C193" s="238" t="s">
        <v>558</v>
      </c>
      <c r="D193" s="238" t="s">
        <v>302</v>
      </c>
      <c r="E193" s="239" t="s">
        <v>4382</v>
      </c>
      <c r="F193" s="240" t="s">
        <v>4383</v>
      </c>
      <c r="G193" s="241" t="s">
        <v>1472</v>
      </c>
      <c r="H193" s="242">
        <v>23.75</v>
      </c>
      <c r="I193" s="243"/>
      <c r="J193" s="244">
        <f t="shared" si="60"/>
        <v>0</v>
      </c>
      <c r="K193" s="240" t="s">
        <v>21</v>
      </c>
      <c r="L193" s="245"/>
      <c r="M193" s="246" t="s">
        <v>21</v>
      </c>
      <c r="N193" s="247" t="s">
        <v>42</v>
      </c>
      <c r="O193" s="42"/>
      <c r="P193" s="212">
        <f t="shared" si="61"/>
        <v>0</v>
      </c>
      <c r="Q193" s="212">
        <v>0</v>
      </c>
      <c r="R193" s="212">
        <f t="shared" si="62"/>
        <v>0</v>
      </c>
      <c r="S193" s="212">
        <v>0</v>
      </c>
      <c r="T193" s="213">
        <f t="shared" si="63"/>
        <v>0</v>
      </c>
      <c r="AR193" s="25" t="s">
        <v>252</v>
      </c>
      <c r="AT193" s="25" t="s">
        <v>302</v>
      </c>
      <c r="AU193" s="25" t="s">
        <v>80</v>
      </c>
      <c r="AY193" s="25" t="s">
        <v>210</v>
      </c>
      <c r="BE193" s="214">
        <f t="shared" si="64"/>
        <v>0</v>
      </c>
      <c r="BF193" s="214">
        <f t="shared" si="65"/>
        <v>0</v>
      </c>
      <c r="BG193" s="214">
        <f t="shared" si="66"/>
        <v>0</v>
      </c>
      <c r="BH193" s="214">
        <f t="shared" si="67"/>
        <v>0</v>
      </c>
      <c r="BI193" s="214">
        <f t="shared" si="68"/>
        <v>0</v>
      </c>
      <c r="BJ193" s="25" t="s">
        <v>78</v>
      </c>
      <c r="BK193" s="214">
        <f t="shared" si="69"/>
        <v>0</v>
      </c>
      <c r="BL193" s="25" t="s">
        <v>217</v>
      </c>
      <c r="BM193" s="25" t="s">
        <v>952</v>
      </c>
    </row>
    <row r="194" spans="2:65" s="1" customFormat="1" ht="25.5" customHeight="1">
      <c r="B194" s="41"/>
      <c r="C194" s="203" t="s">
        <v>563</v>
      </c>
      <c r="D194" s="203" t="s">
        <v>212</v>
      </c>
      <c r="E194" s="204" t="s">
        <v>4384</v>
      </c>
      <c r="F194" s="205" t="s">
        <v>4385</v>
      </c>
      <c r="G194" s="206" t="s">
        <v>1472</v>
      </c>
      <c r="H194" s="207">
        <v>23.75</v>
      </c>
      <c r="I194" s="208"/>
      <c r="J194" s="209">
        <f t="shared" si="60"/>
        <v>0</v>
      </c>
      <c r="K194" s="205" t="s">
        <v>21</v>
      </c>
      <c r="L194" s="61"/>
      <c r="M194" s="210" t="s">
        <v>21</v>
      </c>
      <c r="N194" s="211" t="s">
        <v>42</v>
      </c>
      <c r="O194" s="42"/>
      <c r="P194" s="212">
        <f t="shared" si="61"/>
        <v>0</v>
      </c>
      <c r="Q194" s="212">
        <v>0</v>
      </c>
      <c r="R194" s="212">
        <f t="shared" si="62"/>
        <v>0</v>
      </c>
      <c r="S194" s="212">
        <v>0</v>
      </c>
      <c r="T194" s="213">
        <f t="shared" si="63"/>
        <v>0</v>
      </c>
      <c r="AR194" s="25" t="s">
        <v>217</v>
      </c>
      <c r="AT194" s="25" t="s">
        <v>212</v>
      </c>
      <c r="AU194" s="25" t="s">
        <v>80</v>
      </c>
      <c r="AY194" s="25" t="s">
        <v>210</v>
      </c>
      <c r="BE194" s="214">
        <f t="shared" si="64"/>
        <v>0</v>
      </c>
      <c r="BF194" s="214">
        <f t="shared" si="65"/>
        <v>0</v>
      </c>
      <c r="BG194" s="214">
        <f t="shared" si="66"/>
        <v>0</v>
      </c>
      <c r="BH194" s="214">
        <f t="shared" si="67"/>
        <v>0</v>
      </c>
      <c r="BI194" s="214">
        <f t="shared" si="68"/>
        <v>0</v>
      </c>
      <c r="BJ194" s="25" t="s">
        <v>78</v>
      </c>
      <c r="BK194" s="214">
        <f t="shared" si="69"/>
        <v>0</v>
      </c>
      <c r="BL194" s="25" t="s">
        <v>217</v>
      </c>
      <c r="BM194" s="25" t="s">
        <v>962</v>
      </c>
    </row>
    <row r="195" spans="2:65" s="1" customFormat="1" ht="16.5" customHeight="1">
      <c r="B195" s="41"/>
      <c r="C195" s="238" t="s">
        <v>570</v>
      </c>
      <c r="D195" s="238" t="s">
        <v>302</v>
      </c>
      <c r="E195" s="239" t="s">
        <v>4386</v>
      </c>
      <c r="F195" s="240" t="s">
        <v>4387</v>
      </c>
      <c r="G195" s="241" t="s">
        <v>1472</v>
      </c>
      <c r="H195" s="242">
        <v>4.75</v>
      </c>
      <c r="I195" s="243"/>
      <c r="J195" s="244">
        <f t="shared" si="60"/>
        <v>0</v>
      </c>
      <c r="K195" s="240" t="s">
        <v>21</v>
      </c>
      <c r="L195" s="245"/>
      <c r="M195" s="246" t="s">
        <v>21</v>
      </c>
      <c r="N195" s="247" t="s">
        <v>42</v>
      </c>
      <c r="O195" s="42"/>
      <c r="P195" s="212">
        <f t="shared" si="61"/>
        <v>0</v>
      </c>
      <c r="Q195" s="212">
        <v>0</v>
      </c>
      <c r="R195" s="212">
        <f t="shared" si="62"/>
        <v>0</v>
      </c>
      <c r="S195" s="212">
        <v>0</v>
      </c>
      <c r="T195" s="213">
        <f t="shared" si="63"/>
        <v>0</v>
      </c>
      <c r="AR195" s="25" t="s">
        <v>252</v>
      </c>
      <c r="AT195" s="25" t="s">
        <v>302</v>
      </c>
      <c r="AU195" s="25" t="s">
        <v>80</v>
      </c>
      <c r="AY195" s="25" t="s">
        <v>210</v>
      </c>
      <c r="BE195" s="214">
        <f t="shared" si="64"/>
        <v>0</v>
      </c>
      <c r="BF195" s="214">
        <f t="shared" si="65"/>
        <v>0</v>
      </c>
      <c r="BG195" s="214">
        <f t="shared" si="66"/>
        <v>0</v>
      </c>
      <c r="BH195" s="214">
        <f t="shared" si="67"/>
        <v>0</v>
      </c>
      <c r="BI195" s="214">
        <f t="shared" si="68"/>
        <v>0</v>
      </c>
      <c r="BJ195" s="25" t="s">
        <v>78</v>
      </c>
      <c r="BK195" s="214">
        <f t="shared" si="69"/>
        <v>0</v>
      </c>
      <c r="BL195" s="25" t="s">
        <v>217</v>
      </c>
      <c r="BM195" s="25" t="s">
        <v>972</v>
      </c>
    </row>
    <row r="196" spans="2:65" s="1" customFormat="1" ht="16.5" customHeight="1">
      <c r="B196" s="41"/>
      <c r="C196" s="203" t="s">
        <v>575</v>
      </c>
      <c r="D196" s="203" t="s">
        <v>212</v>
      </c>
      <c r="E196" s="204" t="s">
        <v>4388</v>
      </c>
      <c r="F196" s="205" t="s">
        <v>4389</v>
      </c>
      <c r="G196" s="206" t="s">
        <v>1472</v>
      </c>
      <c r="H196" s="207">
        <v>4.75</v>
      </c>
      <c r="I196" s="208"/>
      <c r="J196" s="209">
        <f t="shared" si="60"/>
        <v>0</v>
      </c>
      <c r="K196" s="205" t="s">
        <v>21</v>
      </c>
      <c r="L196" s="61"/>
      <c r="M196" s="210" t="s">
        <v>21</v>
      </c>
      <c r="N196" s="211" t="s">
        <v>42</v>
      </c>
      <c r="O196" s="42"/>
      <c r="P196" s="212">
        <f t="shared" si="61"/>
        <v>0</v>
      </c>
      <c r="Q196" s="212">
        <v>0</v>
      </c>
      <c r="R196" s="212">
        <f t="shared" si="62"/>
        <v>0</v>
      </c>
      <c r="S196" s="212">
        <v>0</v>
      </c>
      <c r="T196" s="213">
        <f t="shared" si="63"/>
        <v>0</v>
      </c>
      <c r="AR196" s="25" t="s">
        <v>217</v>
      </c>
      <c r="AT196" s="25" t="s">
        <v>212</v>
      </c>
      <c r="AU196" s="25" t="s">
        <v>80</v>
      </c>
      <c r="AY196" s="25" t="s">
        <v>210</v>
      </c>
      <c r="BE196" s="214">
        <f t="shared" si="64"/>
        <v>0</v>
      </c>
      <c r="BF196" s="214">
        <f t="shared" si="65"/>
        <v>0</v>
      </c>
      <c r="BG196" s="214">
        <f t="shared" si="66"/>
        <v>0</v>
      </c>
      <c r="BH196" s="214">
        <f t="shared" si="67"/>
        <v>0</v>
      </c>
      <c r="BI196" s="214">
        <f t="shared" si="68"/>
        <v>0</v>
      </c>
      <c r="BJ196" s="25" t="s">
        <v>78</v>
      </c>
      <c r="BK196" s="214">
        <f t="shared" si="69"/>
        <v>0</v>
      </c>
      <c r="BL196" s="25" t="s">
        <v>217</v>
      </c>
      <c r="BM196" s="25" t="s">
        <v>984</v>
      </c>
    </row>
    <row r="197" spans="2:65" s="1" customFormat="1" ht="16.5" customHeight="1">
      <c r="B197" s="41"/>
      <c r="C197" s="238" t="s">
        <v>581</v>
      </c>
      <c r="D197" s="238" t="s">
        <v>302</v>
      </c>
      <c r="E197" s="239" t="s">
        <v>4390</v>
      </c>
      <c r="F197" s="240" t="s">
        <v>4391</v>
      </c>
      <c r="G197" s="241" t="s">
        <v>1472</v>
      </c>
      <c r="H197" s="242">
        <v>4.75</v>
      </c>
      <c r="I197" s="243"/>
      <c r="J197" s="244">
        <f t="shared" si="60"/>
        <v>0</v>
      </c>
      <c r="K197" s="240" t="s">
        <v>21</v>
      </c>
      <c r="L197" s="245"/>
      <c r="M197" s="246" t="s">
        <v>21</v>
      </c>
      <c r="N197" s="247" t="s">
        <v>42</v>
      </c>
      <c r="O197" s="42"/>
      <c r="P197" s="212">
        <f t="shared" si="61"/>
        <v>0</v>
      </c>
      <c r="Q197" s="212">
        <v>0</v>
      </c>
      <c r="R197" s="212">
        <f t="shared" si="62"/>
        <v>0</v>
      </c>
      <c r="S197" s="212">
        <v>0</v>
      </c>
      <c r="T197" s="213">
        <f t="shared" si="63"/>
        <v>0</v>
      </c>
      <c r="AR197" s="25" t="s">
        <v>252</v>
      </c>
      <c r="AT197" s="25" t="s">
        <v>302</v>
      </c>
      <c r="AU197" s="25" t="s">
        <v>80</v>
      </c>
      <c r="AY197" s="25" t="s">
        <v>210</v>
      </c>
      <c r="BE197" s="214">
        <f t="shared" si="64"/>
        <v>0</v>
      </c>
      <c r="BF197" s="214">
        <f t="shared" si="65"/>
        <v>0</v>
      </c>
      <c r="BG197" s="214">
        <f t="shared" si="66"/>
        <v>0</v>
      </c>
      <c r="BH197" s="214">
        <f t="shared" si="67"/>
        <v>0</v>
      </c>
      <c r="BI197" s="214">
        <f t="shared" si="68"/>
        <v>0</v>
      </c>
      <c r="BJ197" s="25" t="s">
        <v>78</v>
      </c>
      <c r="BK197" s="214">
        <f t="shared" si="69"/>
        <v>0</v>
      </c>
      <c r="BL197" s="25" t="s">
        <v>217</v>
      </c>
      <c r="BM197" s="25" t="s">
        <v>996</v>
      </c>
    </row>
    <row r="198" spans="2:65" s="1" customFormat="1" ht="16.5" customHeight="1">
      <c r="B198" s="41"/>
      <c r="C198" s="203" t="s">
        <v>587</v>
      </c>
      <c r="D198" s="203" t="s">
        <v>212</v>
      </c>
      <c r="E198" s="204" t="s">
        <v>4392</v>
      </c>
      <c r="F198" s="205" t="s">
        <v>4393</v>
      </c>
      <c r="G198" s="206" t="s">
        <v>1472</v>
      </c>
      <c r="H198" s="207">
        <v>4.75</v>
      </c>
      <c r="I198" s="208"/>
      <c r="J198" s="209">
        <f t="shared" si="60"/>
        <v>0</v>
      </c>
      <c r="K198" s="205" t="s">
        <v>21</v>
      </c>
      <c r="L198" s="61"/>
      <c r="M198" s="210" t="s">
        <v>21</v>
      </c>
      <c r="N198" s="211" t="s">
        <v>42</v>
      </c>
      <c r="O198" s="42"/>
      <c r="P198" s="212">
        <f t="shared" si="61"/>
        <v>0</v>
      </c>
      <c r="Q198" s="212">
        <v>0</v>
      </c>
      <c r="R198" s="212">
        <f t="shared" si="62"/>
        <v>0</v>
      </c>
      <c r="S198" s="212">
        <v>0</v>
      </c>
      <c r="T198" s="213">
        <f t="shared" si="63"/>
        <v>0</v>
      </c>
      <c r="AR198" s="25" t="s">
        <v>217</v>
      </c>
      <c r="AT198" s="25" t="s">
        <v>212</v>
      </c>
      <c r="AU198" s="25" t="s">
        <v>80</v>
      </c>
      <c r="AY198" s="25" t="s">
        <v>210</v>
      </c>
      <c r="BE198" s="214">
        <f t="shared" si="64"/>
        <v>0</v>
      </c>
      <c r="BF198" s="214">
        <f t="shared" si="65"/>
        <v>0</v>
      </c>
      <c r="BG198" s="214">
        <f t="shared" si="66"/>
        <v>0</v>
      </c>
      <c r="BH198" s="214">
        <f t="shared" si="67"/>
        <v>0</v>
      </c>
      <c r="BI198" s="214">
        <f t="shared" si="68"/>
        <v>0</v>
      </c>
      <c r="BJ198" s="25" t="s">
        <v>78</v>
      </c>
      <c r="BK198" s="214">
        <f t="shared" si="69"/>
        <v>0</v>
      </c>
      <c r="BL198" s="25" t="s">
        <v>217</v>
      </c>
      <c r="BM198" s="25" t="s">
        <v>1011</v>
      </c>
    </row>
    <row r="199" spans="2:65" s="1" customFormat="1" ht="16.5" customHeight="1">
      <c r="B199" s="41"/>
      <c r="C199" s="238" t="s">
        <v>597</v>
      </c>
      <c r="D199" s="238" t="s">
        <v>302</v>
      </c>
      <c r="E199" s="239" t="s">
        <v>4394</v>
      </c>
      <c r="F199" s="240" t="s">
        <v>4395</v>
      </c>
      <c r="G199" s="241" t="s">
        <v>345</v>
      </c>
      <c r="H199" s="242">
        <v>19</v>
      </c>
      <c r="I199" s="243"/>
      <c r="J199" s="244">
        <f t="shared" si="60"/>
        <v>0</v>
      </c>
      <c r="K199" s="240" t="s">
        <v>21</v>
      </c>
      <c r="L199" s="245"/>
      <c r="M199" s="246" t="s">
        <v>21</v>
      </c>
      <c r="N199" s="247" t="s">
        <v>42</v>
      </c>
      <c r="O199" s="42"/>
      <c r="P199" s="212">
        <f t="shared" si="61"/>
        <v>0</v>
      </c>
      <c r="Q199" s="212">
        <v>0</v>
      </c>
      <c r="R199" s="212">
        <f t="shared" si="62"/>
        <v>0</v>
      </c>
      <c r="S199" s="212">
        <v>0</v>
      </c>
      <c r="T199" s="213">
        <f t="shared" si="63"/>
        <v>0</v>
      </c>
      <c r="AR199" s="25" t="s">
        <v>252</v>
      </c>
      <c r="AT199" s="25" t="s">
        <v>302</v>
      </c>
      <c r="AU199" s="25" t="s">
        <v>80</v>
      </c>
      <c r="AY199" s="25" t="s">
        <v>210</v>
      </c>
      <c r="BE199" s="214">
        <f t="shared" si="64"/>
        <v>0</v>
      </c>
      <c r="BF199" s="214">
        <f t="shared" si="65"/>
        <v>0</v>
      </c>
      <c r="BG199" s="214">
        <f t="shared" si="66"/>
        <v>0</v>
      </c>
      <c r="BH199" s="214">
        <f t="shared" si="67"/>
        <v>0</v>
      </c>
      <c r="BI199" s="214">
        <f t="shared" si="68"/>
        <v>0</v>
      </c>
      <c r="BJ199" s="25" t="s">
        <v>78</v>
      </c>
      <c r="BK199" s="214">
        <f t="shared" si="69"/>
        <v>0</v>
      </c>
      <c r="BL199" s="25" t="s">
        <v>217</v>
      </c>
      <c r="BM199" s="25" t="s">
        <v>1026</v>
      </c>
    </row>
    <row r="200" spans="2:65" s="1" customFormat="1" ht="16.5" customHeight="1">
      <c r="B200" s="41"/>
      <c r="C200" s="203" t="s">
        <v>605</v>
      </c>
      <c r="D200" s="203" t="s">
        <v>212</v>
      </c>
      <c r="E200" s="204" t="s">
        <v>4396</v>
      </c>
      <c r="F200" s="205" t="s">
        <v>4397</v>
      </c>
      <c r="G200" s="206" t="s">
        <v>345</v>
      </c>
      <c r="H200" s="207">
        <v>19</v>
      </c>
      <c r="I200" s="208"/>
      <c r="J200" s="209">
        <f t="shared" si="60"/>
        <v>0</v>
      </c>
      <c r="K200" s="205" t="s">
        <v>21</v>
      </c>
      <c r="L200" s="61"/>
      <c r="M200" s="210" t="s">
        <v>21</v>
      </c>
      <c r="N200" s="211" t="s">
        <v>42</v>
      </c>
      <c r="O200" s="42"/>
      <c r="P200" s="212">
        <f t="shared" si="61"/>
        <v>0</v>
      </c>
      <c r="Q200" s="212">
        <v>0</v>
      </c>
      <c r="R200" s="212">
        <f t="shared" si="62"/>
        <v>0</v>
      </c>
      <c r="S200" s="212">
        <v>0</v>
      </c>
      <c r="T200" s="213">
        <f t="shared" si="63"/>
        <v>0</v>
      </c>
      <c r="AR200" s="25" t="s">
        <v>217</v>
      </c>
      <c r="AT200" s="25" t="s">
        <v>212</v>
      </c>
      <c r="AU200" s="25" t="s">
        <v>80</v>
      </c>
      <c r="AY200" s="25" t="s">
        <v>210</v>
      </c>
      <c r="BE200" s="214">
        <f t="shared" si="64"/>
        <v>0</v>
      </c>
      <c r="BF200" s="214">
        <f t="shared" si="65"/>
        <v>0</v>
      </c>
      <c r="BG200" s="214">
        <f t="shared" si="66"/>
        <v>0</v>
      </c>
      <c r="BH200" s="214">
        <f t="shared" si="67"/>
        <v>0</v>
      </c>
      <c r="BI200" s="214">
        <f t="shared" si="68"/>
        <v>0</v>
      </c>
      <c r="BJ200" s="25" t="s">
        <v>78</v>
      </c>
      <c r="BK200" s="214">
        <f t="shared" si="69"/>
        <v>0</v>
      </c>
      <c r="BL200" s="25" t="s">
        <v>217</v>
      </c>
      <c r="BM200" s="25" t="s">
        <v>1037</v>
      </c>
    </row>
    <row r="201" spans="2:65" s="1" customFormat="1" ht="16.5" customHeight="1">
      <c r="B201" s="41"/>
      <c r="C201" s="238" t="s">
        <v>610</v>
      </c>
      <c r="D201" s="238" t="s">
        <v>302</v>
      </c>
      <c r="E201" s="239" t="s">
        <v>4398</v>
      </c>
      <c r="F201" s="240" t="s">
        <v>4399</v>
      </c>
      <c r="G201" s="241" t="s">
        <v>345</v>
      </c>
      <c r="H201" s="242">
        <v>19</v>
      </c>
      <c r="I201" s="243"/>
      <c r="J201" s="244">
        <f t="shared" si="60"/>
        <v>0</v>
      </c>
      <c r="K201" s="240" t="s">
        <v>21</v>
      </c>
      <c r="L201" s="245"/>
      <c r="M201" s="246" t="s">
        <v>21</v>
      </c>
      <c r="N201" s="247" t="s">
        <v>42</v>
      </c>
      <c r="O201" s="42"/>
      <c r="P201" s="212">
        <f t="shared" si="61"/>
        <v>0</v>
      </c>
      <c r="Q201" s="212">
        <v>0</v>
      </c>
      <c r="R201" s="212">
        <f t="shared" si="62"/>
        <v>0</v>
      </c>
      <c r="S201" s="212">
        <v>0</v>
      </c>
      <c r="T201" s="213">
        <f t="shared" si="63"/>
        <v>0</v>
      </c>
      <c r="AR201" s="25" t="s">
        <v>252</v>
      </c>
      <c r="AT201" s="25" t="s">
        <v>302</v>
      </c>
      <c r="AU201" s="25" t="s">
        <v>80</v>
      </c>
      <c r="AY201" s="25" t="s">
        <v>210</v>
      </c>
      <c r="BE201" s="214">
        <f t="shared" si="64"/>
        <v>0</v>
      </c>
      <c r="BF201" s="214">
        <f t="shared" si="65"/>
        <v>0</v>
      </c>
      <c r="BG201" s="214">
        <f t="shared" si="66"/>
        <v>0</v>
      </c>
      <c r="BH201" s="214">
        <f t="shared" si="67"/>
        <v>0</v>
      </c>
      <c r="BI201" s="214">
        <f t="shared" si="68"/>
        <v>0</v>
      </c>
      <c r="BJ201" s="25" t="s">
        <v>78</v>
      </c>
      <c r="BK201" s="214">
        <f t="shared" si="69"/>
        <v>0</v>
      </c>
      <c r="BL201" s="25" t="s">
        <v>217</v>
      </c>
      <c r="BM201" s="25" t="s">
        <v>1052</v>
      </c>
    </row>
    <row r="202" spans="2:65" s="1" customFormat="1" ht="16.5" customHeight="1">
      <c r="B202" s="41"/>
      <c r="C202" s="203" t="s">
        <v>617</v>
      </c>
      <c r="D202" s="203" t="s">
        <v>212</v>
      </c>
      <c r="E202" s="204" t="s">
        <v>4400</v>
      </c>
      <c r="F202" s="205" t="s">
        <v>4401</v>
      </c>
      <c r="G202" s="206" t="s">
        <v>345</v>
      </c>
      <c r="H202" s="207">
        <v>19</v>
      </c>
      <c r="I202" s="208"/>
      <c r="J202" s="209">
        <f t="shared" si="60"/>
        <v>0</v>
      </c>
      <c r="K202" s="205" t="s">
        <v>21</v>
      </c>
      <c r="L202" s="61"/>
      <c r="M202" s="210" t="s">
        <v>21</v>
      </c>
      <c r="N202" s="211" t="s">
        <v>42</v>
      </c>
      <c r="O202" s="42"/>
      <c r="P202" s="212">
        <f t="shared" si="61"/>
        <v>0</v>
      </c>
      <c r="Q202" s="212">
        <v>0</v>
      </c>
      <c r="R202" s="212">
        <f t="shared" si="62"/>
        <v>0</v>
      </c>
      <c r="S202" s="212">
        <v>0</v>
      </c>
      <c r="T202" s="213">
        <f t="shared" si="63"/>
        <v>0</v>
      </c>
      <c r="AR202" s="25" t="s">
        <v>217</v>
      </c>
      <c r="AT202" s="25" t="s">
        <v>212</v>
      </c>
      <c r="AU202" s="25" t="s">
        <v>80</v>
      </c>
      <c r="AY202" s="25" t="s">
        <v>210</v>
      </c>
      <c r="BE202" s="214">
        <f t="shared" si="64"/>
        <v>0</v>
      </c>
      <c r="BF202" s="214">
        <f t="shared" si="65"/>
        <v>0</v>
      </c>
      <c r="BG202" s="214">
        <f t="shared" si="66"/>
        <v>0</v>
      </c>
      <c r="BH202" s="214">
        <f t="shared" si="67"/>
        <v>0</v>
      </c>
      <c r="BI202" s="214">
        <f t="shared" si="68"/>
        <v>0</v>
      </c>
      <c r="BJ202" s="25" t="s">
        <v>78</v>
      </c>
      <c r="BK202" s="214">
        <f t="shared" si="69"/>
        <v>0</v>
      </c>
      <c r="BL202" s="25" t="s">
        <v>217</v>
      </c>
      <c r="BM202" s="25" t="s">
        <v>1063</v>
      </c>
    </row>
    <row r="203" spans="2:65" s="1" customFormat="1" ht="16.5" customHeight="1">
      <c r="B203" s="41"/>
      <c r="C203" s="238" t="s">
        <v>71</v>
      </c>
      <c r="D203" s="238" t="s">
        <v>302</v>
      </c>
      <c r="E203" s="239" t="s">
        <v>4402</v>
      </c>
      <c r="F203" s="240" t="s">
        <v>4403</v>
      </c>
      <c r="G203" s="241" t="s">
        <v>1472</v>
      </c>
      <c r="H203" s="242">
        <v>0.95</v>
      </c>
      <c r="I203" s="243"/>
      <c r="J203" s="244">
        <f t="shared" si="60"/>
        <v>0</v>
      </c>
      <c r="K203" s="240" t="s">
        <v>21</v>
      </c>
      <c r="L203" s="245"/>
      <c r="M203" s="246" t="s">
        <v>21</v>
      </c>
      <c r="N203" s="247" t="s">
        <v>42</v>
      </c>
      <c r="O203" s="42"/>
      <c r="P203" s="212">
        <f t="shared" si="61"/>
        <v>0</v>
      </c>
      <c r="Q203" s="212">
        <v>0</v>
      </c>
      <c r="R203" s="212">
        <f t="shared" si="62"/>
        <v>0</v>
      </c>
      <c r="S203" s="212">
        <v>0</v>
      </c>
      <c r="T203" s="213">
        <f t="shared" si="63"/>
        <v>0</v>
      </c>
      <c r="AR203" s="25" t="s">
        <v>252</v>
      </c>
      <c r="AT203" s="25" t="s">
        <v>302</v>
      </c>
      <c r="AU203" s="25" t="s">
        <v>80</v>
      </c>
      <c r="AY203" s="25" t="s">
        <v>210</v>
      </c>
      <c r="BE203" s="214">
        <f t="shared" si="64"/>
        <v>0</v>
      </c>
      <c r="BF203" s="214">
        <f t="shared" si="65"/>
        <v>0</v>
      </c>
      <c r="BG203" s="214">
        <f t="shared" si="66"/>
        <v>0</v>
      </c>
      <c r="BH203" s="214">
        <f t="shared" si="67"/>
        <v>0</v>
      </c>
      <c r="BI203" s="214">
        <f t="shared" si="68"/>
        <v>0</v>
      </c>
      <c r="BJ203" s="25" t="s">
        <v>78</v>
      </c>
      <c r="BK203" s="214">
        <f t="shared" si="69"/>
        <v>0</v>
      </c>
      <c r="BL203" s="25" t="s">
        <v>217</v>
      </c>
      <c r="BM203" s="25" t="s">
        <v>1073</v>
      </c>
    </row>
    <row r="204" spans="2:65" s="1" customFormat="1" ht="16.5" customHeight="1">
      <c r="B204" s="41"/>
      <c r="C204" s="203" t="s">
        <v>71</v>
      </c>
      <c r="D204" s="203" t="s">
        <v>212</v>
      </c>
      <c r="E204" s="204" t="s">
        <v>4404</v>
      </c>
      <c r="F204" s="205" t="s">
        <v>4405</v>
      </c>
      <c r="G204" s="206" t="s">
        <v>1472</v>
      </c>
      <c r="H204" s="207">
        <v>0.95</v>
      </c>
      <c r="I204" s="208"/>
      <c r="J204" s="209">
        <f t="shared" si="60"/>
        <v>0</v>
      </c>
      <c r="K204" s="205" t="s">
        <v>21</v>
      </c>
      <c r="L204" s="61"/>
      <c r="M204" s="210" t="s">
        <v>21</v>
      </c>
      <c r="N204" s="211" t="s">
        <v>42</v>
      </c>
      <c r="O204" s="42"/>
      <c r="P204" s="212">
        <f t="shared" si="61"/>
        <v>0</v>
      </c>
      <c r="Q204" s="212">
        <v>0</v>
      </c>
      <c r="R204" s="212">
        <f t="shared" si="62"/>
        <v>0</v>
      </c>
      <c r="S204" s="212">
        <v>0</v>
      </c>
      <c r="T204" s="213">
        <f t="shared" si="63"/>
        <v>0</v>
      </c>
      <c r="AR204" s="25" t="s">
        <v>217</v>
      </c>
      <c r="AT204" s="25" t="s">
        <v>212</v>
      </c>
      <c r="AU204" s="25" t="s">
        <v>80</v>
      </c>
      <c r="AY204" s="25" t="s">
        <v>210</v>
      </c>
      <c r="BE204" s="214">
        <f t="shared" si="64"/>
        <v>0</v>
      </c>
      <c r="BF204" s="214">
        <f t="shared" si="65"/>
        <v>0</v>
      </c>
      <c r="BG204" s="214">
        <f t="shared" si="66"/>
        <v>0</v>
      </c>
      <c r="BH204" s="214">
        <f t="shared" si="67"/>
        <v>0</v>
      </c>
      <c r="BI204" s="214">
        <f t="shared" si="68"/>
        <v>0</v>
      </c>
      <c r="BJ204" s="25" t="s">
        <v>78</v>
      </c>
      <c r="BK204" s="214">
        <f t="shared" si="69"/>
        <v>0</v>
      </c>
      <c r="BL204" s="25" t="s">
        <v>217</v>
      </c>
      <c r="BM204" s="25" t="s">
        <v>1098</v>
      </c>
    </row>
    <row r="205" spans="2:63" s="11" customFormat="1" ht="29.85" customHeight="1">
      <c r="B205" s="187"/>
      <c r="C205" s="188"/>
      <c r="D205" s="189" t="s">
        <v>70</v>
      </c>
      <c r="E205" s="201" t="s">
        <v>4406</v>
      </c>
      <c r="F205" s="201" t="s">
        <v>4407</v>
      </c>
      <c r="G205" s="188"/>
      <c r="H205" s="188"/>
      <c r="I205" s="191"/>
      <c r="J205" s="202">
        <f>BK205</f>
        <v>0</v>
      </c>
      <c r="K205" s="188"/>
      <c r="L205" s="193"/>
      <c r="M205" s="194"/>
      <c r="N205" s="195"/>
      <c r="O205" s="195"/>
      <c r="P205" s="196">
        <f>SUM(P206:P216)</f>
        <v>0</v>
      </c>
      <c r="Q205" s="195"/>
      <c r="R205" s="196">
        <f>SUM(R206:R216)</f>
        <v>0</v>
      </c>
      <c r="S205" s="195"/>
      <c r="T205" s="197">
        <f>SUM(T206:T216)</f>
        <v>0</v>
      </c>
      <c r="AR205" s="198" t="s">
        <v>78</v>
      </c>
      <c r="AT205" s="199" t="s">
        <v>70</v>
      </c>
      <c r="AU205" s="199" t="s">
        <v>78</v>
      </c>
      <c r="AY205" s="198" t="s">
        <v>210</v>
      </c>
      <c r="BK205" s="200">
        <f>SUM(BK206:BK216)</f>
        <v>0</v>
      </c>
    </row>
    <row r="206" spans="2:65" s="1" customFormat="1" ht="16.5" customHeight="1">
      <c r="B206" s="41"/>
      <c r="C206" s="203" t="s">
        <v>624</v>
      </c>
      <c r="D206" s="203" t="s">
        <v>212</v>
      </c>
      <c r="E206" s="204" t="s">
        <v>4408</v>
      </c>
      <c r="F206" s="205" t="s">
        <v>4409</v>
      </c>
      <c r="G206" s="206" t="s">
        <v>1472</v>
      </c>
      <c r="H206" s="207">
        <v>29.45</v>
      </c>
      <c r="I206" s="208"/>
      <c r="J206" s="209">
        <f aca="true" t="shared" si="70" ref="J206:J216">ROUND(I206*H206,2)</f>
        <v>0</v>
      </c>
      <c r="K206" s="205" t="s">
        <v>21</v>
      </c>
      <c r="L206" s="61"/>
      <c r="M206" s="210" t="s">
        <v>21</v>
      </c>
      <c r="N206" s="211" t="s">
        <v>42</v>
      </c>
      <c r="O206" s="42"/>
      <c r="P206" s="212">
        <f aca="true" t="shared" si="71" ref="P206:P216">O206*H206</f>
        <v>0</v>
      </c>
      <c r="Q206" s="212">
        <v>0</v>
      </c>
      <c r="R206" s="212">
        <f aca="true" t="shared" si="72" ref="R206:R216">Q206*H206</f>
        <v>0</v>
      </c>
      <c r="S206" s="212">
        <v>0</v>
      </c>
      <c r="T206" s="213">
        <f aca="true" t="shared" si="73" ref="T206:T216">S206*H206</f>
        <v>0</v>
      </c>
      <c r="AR206" s="25" t="s">
        <v>217</v>
      </c>
      <c r="AT206" s="25" t="s">
        <v>212</v>
      </c>
      <c r="AU206" s="25" t="s">
        <v>80</v>
      </c>
      <c r="AY206" s="25" t="s">
        <v>210</v>
      </c>
      <c r="BE206" s="214">
        <f aca="true" t="shared" si="74" ref="BE206:BE216">IF(N206="základní",J206,0)</f>
        <v>0</v>
      </c>
      <c r="BF206" s="214">
        <f aca="true" t="shared" si="75" ref="BF206:BF216">IF(N206="snížená",J206,0)</f>
        <v>0</v>
      </c>
      <c r="BG206" s="214">
        <f aca="true" t="shared" si="76" ref="BG206:BG216">IF(N206="zákl. přenesená",J206,0)</f>
        <v>0</v>
      </c>
      <c r="BH206" s="214">
        <f aca="true" t="shared" si="77" ref="BH206:BH216">IF(N206="sníž. přenesená",J206,0)</f>
        <v>0</v>
      </c>
      <c r="BI206" s="214">
        <f aca="true" t="shared" si="78" ref="BI206:BI216">IF(N206="nulová",J206,0)</f>
        <v>0</v>
      </c>
      <c r="BJ206" s="25" t="s">
        <v>78</v>
      </c>
      <c r="BK206" s="214">
        <f aca="true" t="shared" si="79" ref="BK206:BK216">ROUND(I206*H206,2)</f>
        <v>0</v>
      </c>
      <c r="BL206" s="25" t="s">
        <v>217</v>
      </c>
      <c r="BM206" s="25" t="s">
        <v>1108</v>
      </c>
    </row>
    <row r="207" spans="2:65" s="1" customFormat="1" ht="16.5" customHeight="1">
      <c r="B207" s="41"/>
      <c r="C207" s="203" t="s">
        <v>628</v>
      </c>
      <c r="D207" s="203" t="s">
        <v>212</v>
      </c>
      <c r="E207" s="204" t="s">
        <v>4410</v>
      </c>
      <c r="F207" s="205" t="s">
        <v>4411</v>
      </c>
      <c r="G207" s="206" t="s">
        <v>1472</v>
      </c>
      <c r="H207" s="207">
        <v>58.9</v>
      </c>
      <c r="I207" s="208"/>
      <c r="J207" s="209">
        <f t="shared" si="70"/>
        <v>0</v>
      </c>
      <c r="K207" s="205" t="s">
        <v>21</v>
      </c>
      <c r="L207" s="61"/>
      <c r="M207" s="210" t="s">
        <v>21</v>
      </c>
      <c r="N207" s="211" t="s">
        <v>42</v>
      </c>
      <c r="O207" s="42"/>
      <c r="P207" s="212">
        <f t="shared" si="71"/>
        <v>0</v>
      </c>
      <c r="Q207" s="212">
        <v>0</v>
      </c>
      <c r="R207" s="212">
        <f t="shared" si="72"/>
        <v>0</v>
      </c>
      <c r="S207" s="212">
        <v>0</v>
      </c>
      <c r="T207" s="213">
        <f t="shared" si="73"/>
        <v>0</v>
      </c>
      <c r="AR207" s="25" t="s">
        <v>217</v>
      </c>
      <c r="AT207" s="25" t="s">
        <v>212</v>
      </c>
      <c r="AU207" s="25" t="s">
        <v>80</v>
      </c>
      <c r="AY207" s="25" t="s">
        <v>210</v>
      </c>
      <c r="BE207" s="214">
        <f t="shared" si="74"/>
        <v>0</v>
      </c>
      <c r="BF207" s="214">
        <f t="shared" si="75"/>
        <v>0</v>
      </c>
      <c r="BG207" s="214">
        <f t="shared" si="76"/>
        <v>0</v>
      </c>
      <c r="BH207" s="214">
        <f t="shared" si="77"/>
        <v>0</v>
      </c>
      <c r="BI207" s="214">
        <f t="shared" si="78"/>
        <v>0</v>
      </c>
      <c r="BJ207" s="25" t="s">
        <v>78</v>
      </c>
      <c r="BK207" s="214">
        <f t="shared" si="79"/>
        <v>0</v>
      </c>
      <c r="BL207" s="25" t="s">
        <v>217</v>
      </c>
      <c r="BM207" s="25" t="s">
        <v>1118</v>
      </c>
    </row>
    <row r="208" spans="2:65" s="1" customFormat="1" ht="16.5" customHeight="1">
      <c r="B208" s="41"/>
      <c r="C208" s="203" t="s">
        <v>635</v>
      </c>
      <c r="D208" s="203" t="s">
        <v>212</v>
      </c>
      <c r="E208" s="204" t="s">
        <v>4412</v>
      </c>
      <c r="F208" s="205" t="s">
        <v>4413</v>
      </c>
      <c r="G208" s="206" t="s">
        <v>1472</v>
      </c>
      <c r="H208" s="207">
        <v>58.9</v>
      </c>
      <c r="I208" s="208"/>
      <c r="J208" s="209">
        <f t="shared" si="70"/>
        <v>0</v>
      </c>
      <c r="K208" s="205" t="s">
        <v>21</v>
      </c>
      <c r="L208" s="61"/>
      <c r="M208" s="210" t="s">
        <v>21</v>
      </c>
      <c r="N208" s="211" t="s">
        <v>42</v>
      </c>
      <c r="O208" s="42"/>
      <c r="P208" s="212">
        <f t="shared" si="71"/>
        <v>0</v>
      </c>
      <c r="Q208" s="212">
        <v>0</v>
      </c>
      <c r="R208" s="212">
        <f t="shared" si="72"/>
        <v>0</v>
      </c>
      <c r="S208" s="212">
        <v>0</v>
      </c>
      <c r="T208" s="213">
        <f t="shared" si="73"/>
        <v>0</v>
      </c>
      <c r="AR208" s="25" t="s">
        <v>217</v>
      </c>
      <c r="AT208" s="25" t="s">
        <v>212</v>
      </c>
      <c r="AU208" s="25" t="s">
        <v>80</v>
      </c>
      <c r="AY208" s="25" t="s">
        <v>210</v>
      </c>
      <c r="BE208" s="214">
        <f t="shared" si="74"/>
        <v>0</v>
      </c>
      <c r="BF208" s="214">
        <f t="shared" si="75"/>
        <v>0</v>
      </c>
      <c r="BG208" s="214">
        <f t="shared" si="76"/>
        <v>0</v>
      </c>
      <c r="BH208" s="214">
        <f t="shared" si="77"/>
        <v>0</v>
      </c>
      <c r="BI208" s="214">
        <f t="shared" si="78"/>
        <v>0</v>
      </c>
      <c r="BJ208" s="25" t="s">
        <v>78</v>
      </c>
      <c r="BK208" s="214">
        <f t="shared" si="79"/>
        <v>0</v>
      </c>
      <c r="BL208" s="25" t="s">
        <v>217</v>
      </c>
      <c r="BM208" s="25" t="s">
        <v>1127</v>
      </c>
    </row>
    <row r="209" spans="2:65" s="1" customFormat="1" ht="16.5" customHeight="1">
      <c r="B209" s="41"/>
      <c r="C209" s="203" t="s">
        <v>639</v>
      </c>
      <c r="D209" s="203" t="s">
        <v>212</v>
      </c>
      <c r="E209" s="204" t="s">
        <v>4414</v>
      </c>
      <c r="F209" s="205" t="s">
        <v>4415</v>
      </c>
      <c r="G209" s="206" t="s">
        <v>1472</v>
      </c>
      <c r="H209" s="207">
        <v>29.45</v>
      </c>
      <c r="I209" s="208"/>
      <c r="J209" s="209">
        <f t="shared" si="70"/>
        <v>0</v>
      </c>
      <c r="K209" s="205" t="s">
        <v>21</v>
      </c>
      <c r="L209" s="61"/>
      <c r="M209" s="210" t="s">
        <v>21</v>
      </c>
      <c r="N209" s="211" t="s">
        <v>42</v>
      </c>
      <c r="O209" s="42"/>
      <c r="P209" s="212">
        <f t="shared" si="71"/>
        <v>0</v>
      </c>
      <c r="Q209" s="212">
        <v>0</v>
      </c>
      <c r="R209" s="212">
        <f t="shared" si="72"/>
        <v>0</v>
      </c>
      <c r="S209" s="212">
        <v>0</v>
      </c>
      <c r="T209" s="213">
        <f t="shared" si="73"/>
        <v>0</v>
      </c>
      <c r="AR209" s="25" t="s">
        <v>217</v>
      </c>
      <c r="AT209" s="25" t="s">
        <v>212</v>
      </c>
      <c r="AU209" s="25" t="s">
        <v>80</v>
      </c>
      <c r="AY209" s="25" t="s">
        <v>210</v>
      </c>
      <c r="BE209" s="214">
        <f t="shared" si="74"/>
        <v>0</v>
      </c>
      <c r="BF209" s="214">
        <f t="shared" si="75"/>
        <v>0</v>
      </c>
      <c r="BG209" s="214">
        <f t="shared" si="76"/>
        <v>0</v>
      </c>
      <c r="BH209" s="214">
        <f t="shared" si="77"/>
        <v>0</v>
      </c>
      <c r="BI209" s="214">
        <f t="shared" si="78"/>
        <v>0</v>
      </c>
      <c r="BJ209" s="25" t="s">
        <v>78</v>
      </c>
      <c r="BK209" s="214">
        <f t="shared" si="79"/>
        <v>0</v>
      </c>
      <c r="BL209" s="25" t="s">
        <v>217</v>
      </c>
      <c r="BM209" s="25" t="s">
        <v>1139</v>
      </c>
    </row>
    <row r="210" spans="2:65" s="1" customFormat="1" ht="16.5" customHeight="1">
      <c r="B210" s="41"/>
      <c r="C210" s="203" t="s">
        <v>646</v>
      </c>
      <c r="D210" s="203" t="s">
        <v>212</v>
      </c>
      <c r="E210" s="204" t="s">
        <v>4416</v>
      </c>
      <c r="F210" s="205" t="s">
        <v>4417</v>
      </c>
      <c r="G210" s="206" t="s">
        <v>1472</v>
      </c>
      <c r="H210" s="207">
        <v>29.45</v>
      </c>
      <c r="I210" s="208"/>
      <c r="J210" s="209">
        <f t="shared" si="70"/>
        <v>0</v>
      </c>
      <c r="K210" s="205" t="s">
        <v>21</v>
      </c>
      <c r="L210" s="61"/>
      <c r="M210" s="210" t="s">
        <v>21</v>
      </c>
      <c r="N210" s="211" t="s">
        <v>42</v>
      </c>
      <c r="O210" s="42"/>
      <c r="P210" s="212">
        <f t="shared" si="71"/>
        <v>0</v>
      </c>
      <c r="Q210" s="212">
        <v>0</v>
      </c>
      <c r="R210" s="212">
        <f t="shared" si="72"/>
        <v>0</v>
      </c>
      <c r="S210" s="212">
        <v>0</v>
      </c>
      <c r="T210" s="213">
        <f t="shared" si="73"/>
        <v>0</v>
      </c>
      <c r="AR210" s="25" t="s">
        <v>217</v>
      </c>
      <c r="AT210" s="25" t="s">
        <v>212</v>
      </c>
      <c r="AU210" s="25" t="s">
        <v>80</v>
      </c>
      <c r="AY210" s="25" t="s">
        <v>210</v>
      </c>
      <c r="BE210" s="214">
        <f t="shared" si="74"/>
        <v>0</v>
      </c>
      <c r="BF210" s="214">
        <f t="shared" si="75"/>
        <v>0</v>
      </c>
      <c r="BG210" s="214">
        <f t="shared" si="76"/>
        <v>0</v>
      </c>
      <c r="BH210" s="214">
        <f t="shared" si="77"/>
        <v>0</v>
      </c>
      <c r="BI210" s="214">
        <f t="shared" si="78"/>
        <v>0</v>
      </c>
      <c r="BJ210" s="25" t="s">
        <v>78</v>
      </c>
      <c r="BK210" s="214">
        <f t="shared" si="79"/>
        <v>0</v>
      </c>
      <c r="BL210" s="25" t="s">
        <v>217</v>
      </c>
      <c r="BM210" s="25" t="s">
        <v>1155</v>
      </c>
    </row>
    <row r="211" spans="2:65" s="1" customFormat="1" ht="16.5" customHeight="1">
      <c r="B211" s="41"/>
      <c r="C211" s="203" t="s">
        <v>653</v>
      </c>
      <c r="D211" s="203" t="s">
        <v>212</v>
      </c>
      <c r="E211" s="204" t="s">
        <v>4418</v>
      </c>
      <c r="F211" s="205" t="s">
        <v>4419</v>
      </c>
      <c r="G211" s="206" t="s">
        <v>1472</v>
      </c>
      <c r="H211" s="207">
        <v>0.95</v>
      </c>
      <c r="I211" s="208"/>
      <c r="J211" s="209">
        <f t="shared" si="70"/>
        <v>0</v>
      </c>
      <c r="K211" s="205" t="s">
        <v>21</v>
      </c>
      <c r="L211" s="61"/>
      <c r="M211" s="210" t="s">
        <v>21</v>
      </c>
      <c r="N211" s="211" t="s">
        <v>42</v>
      </c>
      <c r="O211" s="42"/>
      <c r="P211" s="212">
        <f t="shared" si="71"/>
        <v>0</v>
      </c>
      <c r="Q211" s="212">
        <v>0</v>
      </c>
      <c r="R211" s="212">
        <f t="shared" si="72"/>
        <v>0</v>
      </c>
      <c r="S211" s="212">
        <v>0</v>
      </c>
      <c r="T211" s="213">
        <f t="shared" si="73"/>
        <v>0</v>
      </c>
      <c r="AR211" s="25" t="s">
        <v>217</v>
      </c>
      <c r="AT211" s="25" t="s">
        <v>212</v>
      </c>
      <c r="AU211" s="25" t="s">
        <v>80</v>
      </c>
      <c r="AY211" s="25" t="s">
        <v>210</v>
      </c>
      <c r="BE211" s="214">
        <f t="shared" si="74"/>
        <v>0</v>
      </c>
      <c r="BF211" s="214">
        <f t="shared" si="75"/>
        <v>0</v>
      </c>
      <c r="BG211" s="214">
        <f t="shared" si="76"/>
        <v>0</v>
      </c>
      <c r="BH211" s="214">
        <f t="shared" si="77"/>
        <v>0</v>
      </c>
      <c r="BI211" s="214">
        <f t="shared" si="78"/>
        <v>0</v>
      </c>
      <c r="BJ211" s="25" t="s">
        <v>78</v>
      </c>
      <c r="BK211" s="214">
        <f t="shared" si="79"/>
        <v>0</v>
      </c>
      <c r="BL211" s="25" t="s">
        <v>217</v>
      </c>
      <c r="BM211" s="25" t="s">
        <v>1175</v>
      </c>
    </row>
    <row r="212" spans="2:65" s="1" customFormat="1" ht="16.5" customHeight="1">
      <c r="B212" s="41"/>
      <c r="C212" s="203" t="s">
        <v>661</v>
      </c>
      <c r="D212" s="203" t="s">
        <v>212</v>
      </c>
      <c r="E212" s="204" t="s">
        <v>4420</v>
      </c>
      <c r="F212" s="205" t="s">
        <v>4313</v>
      </c>
      <c r="G212" s="206" t="s">
        <v>1472</v>
      </c>
      <c r="H212" s="207">
        <v>0.95</v>
      </c>
      <c r="I212" s="208"/>
      <c r="J212" s="209">
        <f t="shared" si="70"/>
        <v>0</v>
      </c>
      <c r="K212" s="205" t="s">
        <v>21</v>
      </c>
      <c r="L212" s="61"/>
      <c r="M212" s="210" t="s">
        <v>21</v>
      </c>
      <c r="N212" s="211" t="s">
        <v>42</v>
      </c>
      <c r="O212" s="42"/>
      <c r="P212" s="212">
        <f t="shared" si="71"/>
        <v>0</v>
      </c>
      <c r="Q212" s="212">
        <v>0</v>
      </c>
      <c r="R212" s="212">
        <f t="shared" si="72"/>
        <v>0</v>
      </c>
      <c r="S212" s="212">
        <v>0</v>
      </c>
      <c r="T212" s="213">
        <f t="shared" si="73"/>
        <v>0</v>
      </c>
      <c r="AR212" s="25" t="s">
        <v>217</v>
      </c>
      <c r="AT212" s="25" t="s">
        <v>212</v>
      </c>
      <c r="AU212" s="25" t="s">
        <v>80</v>
      </c>
      <c r="AY212" s="25" t="s">
        <v>210</v>
      </c>
      <c r="BE212" s="214">
        <f t="shared" si="74"/>
        <v>0</v>
      </c>
      <c r="BF212" s="214">
        <f t="shared" si="75"/>
        <v>0</v>
      </c>
      <c r="BG212" s="214">
        <f t="shared" si="76"/>
        <v>0</v>
      </c>
      <c r="BH212" s="214">
        <f t="shared" si="77"/>
        <v>0</v>
      </c>
      <c r="BI212" s="214">
        <f t="shared" si="78"/>
        <v>0</v>
      </c>
      <c r="BJ212" s="25" t="s">
        <v>78</v>
      </c>
      <c r="BK212" s="214">
        <f t="shared" si="79"/>
        <v>0</v>
      </c>
      <c r="BL212" s="25" t="s">
        <v>217</v>
      </c>
      <c r="BM212" s="25" t="s">
        <v>1189</v>
      </c>
    </row>
    <row r="213" spans="2:65" s="1" customFormat="1" ht="16.5" customHeight="1">
      <c r="B213" s="41"/>
      <c r="C213" s="203" t="s">
        <v>666</v>
      </c>
      <c r="D213" s="203" t="s">
        <v>212</v>
      </c>
      <c r="E213" s="204" t="s">
        <v>4421</v>
      </c>
      <c r="F213" s="205" t="s">
        <v>4315</v>
      </c>
      <c r="G213" s="206" t="s">
        <v>1472</v>
      </c>
      <c r="H213" s="207">
        <v>0.95</v>
      </c>
      <c r="I213" s="208"/>
      <c r="J213" s="209">
        <f t="shared" si="70"/>
        <v>0</v>
      </c>
      <c r="K213" s="205" t="s">
        <v>21</v>
      </c>
      <c r="L213" s="61"/>
      <c r="M213" s="210" t="s">
        <v>21</v>
      </c>
      <c r="N213" s="211" t="s">
        <v>42</v>
      </c>
      <c r="O213" s="42"/>
      <c r="P213" s="212">
        <f t="shared" si="71"/>
        <v>0</v>
      </c>
      <c r="Q213" s="212">
        <v>0</v>
      </c>
      <c r="R213" s="212">
        <f t="shared" si="72"/>
        <v>0</v>
      </c>
      <c r="S213" s="212">
        <v>0</v>
      </c>
      <c r="T213" s="213">
        <f t="shared" si="73"/>
        <v>0</v>
      </c>
      <c r="AR213" s="25" t="s">
        <v>217</v>
      </c>
      <c r="AT213" s="25" t="s">
        <v>212</v>
      </c>
      <c r="AU213" s="25" t="s">
        <v>80</v>
      </c>
      <c r="AY213" s="25" t="s">
        <v>210</v>
      </c>
      <c r="BE213" s="214">
        <f t="shared" si="74"/>
        <v>0</v>
      </c>
      <c r="BF213" s="214">
        <f t="shared" si="75"/>
        <v>0</v>
      </c>
      <c r="BG213" s="214">
        <f t="shared" si="76"/>
        <v>0</v>
      </c>
      <c r="BH213" s="214">
        <f t="shared" si="77"/>
        <v>0</v>
      </c>
      <c r="BI213" s="214">
        <f t="shared" si="78"/>
        <v>0</v>
      </c>
      <c r="BJ213" s="25" t="s">
        <v>78</v>
      </c>
      <c r="BK213" s="214">
        <f t="shared" si="79"/>
        <v>0</v>
      </c>
      <c r="BL213" s="25" t="s">
        <v>217</v>
      </c>
      <c r="BM213" s="25" t="s">
        <v>1199</v>
      </c>
    </row>
    <row r="214" spans="2:65" s="1" customFormat="1" ht="16.5" customHeight="1">
      <c r="B214" s="41"/>
      <c r="C214" s="203" t="s">
        <v>670</v>
      </c>
      <c r="D214" s="203" t="s">
        <v>212</v>
      </c>
      <c r="E214" s="204" t="s">
        <v>4422</v>
      </c>
      <c r="F214" s="205" t="s">
        <v>4317</v>
      </c>
      <c r="G214" s="206" t="s">
        <v>1472</v>
      </c>
      <c r="H214" s="207">
        <v>0.95</v>
      </c>
      <c r="I214" s="208"/>
      <c r="J214" s="209">
        <f t="shared" si="70"/>
        <v>0</v>
      </c>
      <c r="K214" s="205" t="s">
        <v>21</v>
      </c>
      <c r="L214" s="61"/>
      <c r="M214" s="210" t="s">
        <v>21</v>
      </c>
      <c r="N214" s="211" t="s">
        <v>42</v>
      </c>
      <c r="O214" s="42"/>
      <c r="P214" s="212">
        <f t="shared" si="71"/>
        <v>0</v>
      </c>
      <c r="Q214" s="212">
        <v>0</v>
      </c>
      <c r="R214" s="212">
        <f t="shared" si="72"/>
        <v>0</v>
      </c>
      <c r="S214" s="212">
        <v>0</v>
      </c>
      <c r="T214" s="213">
        <f t="shared" si="73"/>
        <v>0</v>
      </c>
      <c r="AR214" s="25" t="s">
        <v>217</v>
      </c>
      <c r="AT214" s="25" t="s">
        <v>212</v>
      </c>
      <c r="AU214" s="25" t="s">
        <v>80</v>
      </c>
      <c r="AY214" s="25" t="s">
        <v>210</v>
      </c>
      <c r="BE214" s="214">
        <f t="shared" si="74"/>
        <v>0</v>
      </c>
      <c r="BF214" s="214">
        <f t="shared" si="75"/>
        <v>0</v>
      </c>
      <c r="BG214" s="214">
        <f t="shared" si="76"/>
        <v>0</v>
      </c>
      <c r="BH214" s="214">
        <f t="shared" si="77"/>
        <v>0</v>
      </c>
      <c r="BI214" s="214">
        <f t="shared" si="78"/>
        <v>0</v>
      </c>
      <c r="BJ214" s="25" t="s">
        <v>78</v>
      </c>
      <c r="BK214" s="214">
        <f t="shared" si="79"/>
        <v>0</v>
      </c>
      <c r="BL214" s="25" t="s">
        <v>217</v>
      </c>
      <c r="BM214" s="25" t="s">
        <v>1212</v>
      </c>
    </row>
    <row r="215" spans="2:65" s="1" customFormat="1" ht="16.5" customHeight="1">
      <c r="B215" s="41"/>
      <c r="C215" s="203" t="s">
        <v>674</v>
      </c>
      <c r="D215" s="203" t="s">
        <v>212</v>
      </c>
      <c r="E215" s="204" t="s">
        <v>4423</v>
      </c>
      <c r="F215" s="205" t="s">
        <v>4319</v>
      </c>
      <c r="G215" s="206" t="s">
        <v>1472</v>
      </c>
      <c r="H215" s="207">
        <v>0.95</v>
      </c>
      <c r="I215" s="208"/>
      <c r="J215" s="209">
        <f t="shared" si="70"/>
        <v>0</v>
      </c>
      <c r="K215" s="205" t="s">
        <v>21</v>
      </c>
      <c r="L215" s="61"/>
      <c r="M215" s="210" t="s">
        <v>21</v>
      </c>
      <c r="N215" s="211" t="s">
        <v>42</v>
      </c>
      <c r="O215" s="42"/>
      <c r="P215" s="212">
        <f t="shared" si="71"/>
        <v>0</v>
      </c>
      <c r="Q215" s="212">
        <v>0</v>
      </c>
      <c r="R215" s="212">
        <f t="shared" si="72"/>
        <v>0</v>
      </c>
      <c r="S215" s="212">
        <v>0</v>
      </c>
      <c r="T215" s="213">
        <f t="shared" si="73"/>
        <v>0</v>
      </c>
      <c r="AR215" s="25" t="s">
        <v>217</v>
      </c>
      <c r="AT215" s="25" t="s">
        <v>212</v>
      </c>
      <c r="AU215" s="25" t="s">
        <v>80</v>
      </c>
      <c r="AY215" s="25" t="s">
        <v>210</v>
      </c>
      <c r="BE215" s="214">
        <f t="shared" si="74"/>
        <v>0</v>
      </c>
      <c r="BF215" s="214">
        <f t="shared" si="75"/>
        <v>0</v>
      </c>
      <c r="BG215" s="214">
        <f t="shared" si="76"/>
        <v>0</v>
      </c>
      <c r="BH215" s="214">
        <f t="shared" si="77"/>
        <v>0</v>
      </c>
      <c r="BI215" s="214">
        <f t="shared" si="78"/>
        <v>0</v>
      </c>
      <c r="BJ215" s="25" t="s">
        <v>78</v>
      </c>
      <c r="BK215" s="214">
        <f t="shared" si="79"/>
        <v>0</v>
      </c>
      <c r="BL215" s="25" t="s">
        <v>217</v>
      </c>
      <c r="BM215" s="25" t="s">
        <v>1224</v>
      </c>
    </row>
    <row r="216" spans="2:65" s="1" customFormat="1" ht="16.5" customHeight="1">
      <c r="B216" s="41"/>
      <c r="C216" s="203" t="s">
        <v>678</v>
      </c>
      <c r="D216" s="203" t="s">
        <v>212</v>
      </c>
      <c r="E216" s="204" t="s">
        <v>4424</v>
      </c>
      <c r="F216" s="205" t="s">
        <v>4425</v>
      </c>
      <c r="G216" s="206" t="s">
        <v>1472</v>
      </c>
      <c r="H216" s="207">
        <v>0.95</v>
      </c>
      <c r="I216" s="208"/>
      <c r="J216" s="209">
        <f t="shared" si="70"/>
        <v>0</v>
      </c>
      <c r="K216" s="205" t="s">
        <v>21</v>
      </c>
      <c r="L216" s="61"/>
      <c r="M216" s="210" t="s">
        <v>21</v>
      </c>
      <c r="N216" s="211" t="s">
        <v>42</v>
      </c>
      <c r="O216" s="42"/>
      <c r="P216" s="212">
        <f t="shared" si="71"/>
        <v>0</v>
      </c>
      <c r="Q216" s="212">
        <v>0</v>
      </c>
      <c r="R216" s="212">
        <f t="shared" si="72"/>
        <v>0</v>
      </c>
      <c r="S216" s="212">
        <v>0</v>
      </c>
      <c r="T216" s="213">
        <f t="shared" si="73"/>
        <v>0</v>
      </c>
      <c r="AR216" s="25" t="s">
        <v>217</v>
      </c>
      <c r="AT216" s="25" t="s">
        <v>212</v>
      </c>
      <c r="AU216" s="25" t="s">
        <v>80</v>
      </c>
      <c r="AY216" s="25" t="s">
        <v>210</v>
      </c>
      <c r="BE216" s="214">
        <f t="shared" si="74"/>
        <v>0</v>
      </c>
      <c r="BF216" s="214">
        <f t="shared" si="75"/>
        <v>0</v>
      </c>
      <c r="BG216" s="214">
        <f t="shared" si="76"/>
        <v>0</v>
      </c>
      <c r="BH216" s="214">
        <f t="shared" si="77"/>
        <v>0</v>
      </c>
      <c r="BI216" s="214">
        <f t="shared" si="78"/>
        <v>0</v>
      </c>
      <c r="BJ216" s="25" t="s">
        <v>78</v>
      </c>
      <c r="BK216" s="214">
        <f t="shared" si="79"/>
        <v>0</v>
      </c>
      <c r="BL216" s="25" t="s">
        <v>217</v>
      </c>
      <c r="BM216" s="25" t="s">
        <v>1232</v>
      </c>
    </row>
    <row r="217" spans="2:63" s="11" customFormat="1" ht="37.35" customHeight="1">
      <c r="B217" s="187"/>
      <c r="C217" s="188"/>
      <c r="D217" s="189" t="s">
        <v>70</v>
      </c>
      <c r="E217" s="190" t="s">
        <v>4426</v>
      </c>
      <c r="F217" s="190" t="s">
        <v>4427</v>
      </c>
      <c r="G217" s="188"/>
      <c r="H217" s="188"/>
      <c r="I217" s="191"/>
      <c r="J217" s="192">
        <f>BK217</f>
        <v>0</v>
      </c>
      <c r="K217" s="188"/>
      <c r="L217" s="193"/>
      <c r="M217" s="194"/>
      <c r="N217" s="195"/>
      <c r="O217" s="195"/>
      <c r="P217" s="196">
        <f>P218+P227+P232+P237+P246+P263</f>
        <v>0</v>
      </c>
      <c r="Q217" s="195"/>
      <c r="R217" s="196">
        <f>R218+R227+R232+R237+R246+R263</f>
        <v>0</v>
      </c>
      <c r="S217" s="195"/>
      <c r="T217" s="197">
        <f>T218+T227+T232+T237+T246+T263</f>
        <v>0</v>
      </c>
      <c r="AR217" s="198" t="s">
        <v>78</v>
      </c>
      <c r="AT217" s="199" t="s">
        <v>70</v>
      </c>
      <c r="AU217" s="199" t="s">
        <v>71</v>
      </c>
      <c r="AY217" s="198" t="s">
        <v>210</v>
      </c>
      <c r="BK217" s="200">
        <f>BK218+BK227+BK232+BK237+BK246+BK263</f>
        <v>0</v>
      </c>
    </row>
    <row r="218" spans="2:63" s="11" customFormat="1" ht="19.9" customHeight="1">
      <c r="B218" s="187"/>
      <c r="C218" s="188"/>
      <c r="D218" s="189" t="s">
        <v>70</v>
      </c>
      <c r="E218" s="201" t="s">
        <v>4428</v>
      </c>
      <c r="F218" s="201" t="s">
        <v>4429</v>
      </c>
      <c r="G218" s="188"/>
      <c r="H218" s="188"/>
      <c r="I218" s="191"/>
      <c r="J218" s="202">
        <f>BK218</f>
        <v>0</v>
      </c>
      <c r="K218" s="188"/>
      <c r="L218" s="193"/>
      <c r="M218" s="194"/>
      <c r="N218" s="195"/>
      <c r="O218" s="195"/>
      <c r="P218" s="196">
        <f>SUM(P219:P226)</f>
        <v>0</v>
      </c>
      <c r="Q218" s="195"/>
      <c r="R218" s="196">
        <f>SUM(R219:R226)</f>
        <v>0</v>
      </c>
      <c r="S218" s="195"/>
      <c r="T218" s="197">
        <f>SUM(T219:T226)</f>
        <v>0</v>
      </c>
      <c r="AR218" s="198" t="s">
        <v>78</v>
      </c>
      <c r="AT218" s="199" t="s">
        <v>70</v>
      </c>
      <c r="AU218" s="199" t="s">
        <v>78</v>
      </c>
      <c r="AY218" s="198" t="s">
        <v>210</v>
      </c>
      <c r="BK218" s="200">
        <f>SUM(BK219:BK226)</f>
        <v>0</v>
      </c>
    </row>
    <row r="219" spans="2:65" s="1" customFormat="1" ht="16.5" customHeight="1">
      <c r="B219" s="41"/>
      <c r="C219" s="238" t="s">
        <v>683</v>
      </c>
      <c r="D219" s="238" t="s">
        <v>302</v>
      </c>
      <c r="E219" s="239" t="s">
        <v>4430</v>
      </c>
      <c r="F219" s="240" t="s">
        <v>4431</v>
      </c>
      <c r="G219" s="241" t="s">
        <v>1472</v>
      </c>
      <c r="H219" s="242">
        <v>0.95</v>
      </c>
      <c r="I219" s="243"/>
      <c r="J219" s="244">
        <f aca="true" t="shared" si="80" ref="J219:J226">ROUND(I219*H219,2)</f>
        <v>0</v>
      </c>
      <c r="K219" s="240" t="s">
        <v>21</v>
      </c>
      <c r="L219" s="245"/>
      <c r="M219" s="246" t="s">
        <v>21</v>
      </c>
      <c r="N219" s="247" t="s">
        <v>42</v>
      </c>
      <c r="O219" s="42"/>
      <c r="P219" s="212">
        <f aca="true" t="shared" si="81" ref="P219:P226">O219*H219</f>
        <v>0</v>
      </c>
      <c r="Q219" s="212">
        <v>0</v>
      </c>
      <c r="R219" s="212">
        <f aca="true" t="shared" si="82" ref="R219:R226">Q219*H219</f>
        <v>0</v>
      </c>
      <c r="S219" s="212">
        <v>0</v>
      </c>
      <c r="T219" s="213">
        <f aca="true" t="shared" si="83" ref="T219:T226">S219*H219</f>
        <v>0</v>
      </c>
      <c r="AR219" s="25" t="s">
        <v>252</v>
      </c>
      <c r="AT219" s="25" t="s">
        <v>302</v>
      </c>
      <c r="AU219" s="25" t="s">
        <v>80</v>
      </c>
      <c r="AY219" s="25" t="s">
        <v>210</v>
      </c>
      <c r="BE219" s="214">
        <f aca="true" t="shared" si="84" ref="BE219:BE226">IF(N219="základní",J219,0)</f>
        <v>0</v>
      </c>
      <c r="BF219" s="214">
        <f aca="true" t="shared" si="85" ref="BF219:BF226">IF(N219="snížená",J219,0)</f>
        <v>0</v>
      </c>
      <c r="BG219" s="214">
        <f aca="true" t="shared" si="86" ref="BG219:BG226">IF(N219="zákl. přenesená",J219,0)</f>
        <v>0</v>
      </c>
      <c r="BH219" s="214">
        <f aca="true" t="shared" si="87" ref="BH219:BH226">IF(N219="sníž. přenesená",J219,0)</f>
        <v>0</v>
      </c>
      <c r="BI219" s="214">
        <f aca="true" t="shared" si="88" ref="BI219:BI226">IF(N219="nulová",J219,0)</f>
        <v>0</v>
      </c>
      <c r="BJ219" s="25" t="s">
        <v>78</v>
      </c>
      <c r="BK219" s="214">
        <f aca="true" t="shared" si="89" ref="BK219:BK226">ROUND(I219*H219,2)</f>
        <v>0</v>
      </c>
      <c r="BL219" s="25" t="s">
        <v>217</v>
      </c>
      <c r="BM219" s="25" t="s">
        <v>1240</v>
      </c>
    </row>
    <row r="220" spans="2:65" s="1" customFormat="1" ht="16.5" customHeight="1">
      <c r="B220" s="41"/>
      <c r="C220" s="203" t="s">
        <v>688</v>
      </c>
      <c r="D220" s="203" t="s">
        <v>212</v>
      </c>
      <c r="E220" s="204" t="s">
        <v>4432</v>
      </c>
      <c r="F220" s="205" t="s">
        <v>4433</v>
      </c>
      <c r="G220" s="206" t="s">
        <v>1472</v>
      </c>
      <c r="H220" s="207">
        <v>0.95</v>
      </c>
      <c r="I220" s="208"/>
      <c r="J220" s="209">
        <f t="shared" si="80"/>
        <v>0</v>
      </c>
      <c r="K220" s="205" t="s">
        <v>21</v>
      </c>
      <c r="L220" s="61"/>
      <c r="M220" s="210" t="s">
        <v>21</v>
      </c>
      <c r="N220" s="211" t="s">
        <v>42</v>
      </c>
      <c r="O220" s="42"/>
      <c r="P220" s="212">
        <f t="shared" si="81"/>
        <v>0</v>
      </c>
      <c r="Q220" s="212">
        <v>0</v>
      </c>
      <c r="R220" s="212">
        <f t="shared" si="82"/>
        <v>0</v>
      </c>
      <c r="S220" s="212">
        <v>0</v>
      </c>
      <c r="T220" s="213">
        <f t="shared" si="83"/>
        <v>0</v>
      </c>
      <c r="AR220" s="25" t="s">
        <v>217</v>
      </c>
      <c r="AT220" s="25" t="s">
        <v>212</v>
      </c>
      <c r="AU220" s="25" t="s">
        <v>80</v>
      </c>
      <c r="AY220" s="25" t="s">
        <v>210</v>
      </c>
      <c r="BE220" s="214">
        <f t="shared" si="84"/>
        <v>0</v>
      </c>
      <c r="BF220" s="214">
        <f t="shared" si="85"/>
        <v>0</v>
      </c>
      <c r="BG220" s="214">
        <f t="shared" si="86"/>
        <v>0</v>
      </c>
      <c r="BH220" s="214">
        <f t="shared" si="87"/>
        <v>0</v>
      </c>
      <c r="BI220" s="214">
        <f t="shared" si="88"/>
        <v>0</v>
      </c>
      <c r="BJ220" s="25" t="s">
        <v>78</v>
      </c>
      <c r="BK220" s="214">
        <f t="shared" si="89"/>
        <v>0</v>
      </c>
      <c r="BL220" s="25" t="s">
        <v>217</v>
      </c>
      <c r="BM220" s="25" t="s">
        <v>1261</v>
      </c>
    </row>
    <row r="221" spans="2:65" s="1" customFormat="1" ht="16.5" customHeight="1">
      <c r="B221" s="41"/>
      <c r="C221" s="238" t="s">
        <v>696</v>
      </c>
      <c r="D221" s="238" t="s">
        <v>302</v>
      </c>
      <c r="E221" s="239" t="s">
        <v>4434</v>
      </c>
      <c r="F221" s="240" t="s">
        <v>4435</v>
      </c>
      <c r="G221" s="241" t="s">
        <v>1472</v>
      </c>
      <c r="H221" s="242">
        <v>0.95</v>
      </c>
      <c r="I221" s="243"/>
      <c r="J221" s="244">
        <f t="shared" si="80"/>
        <v>0</v>
      </c>
      <c r="K221" s="240" t="s">
        <v>21</v>
      </c>
      <c r="L221" s="245"/>
      <c r="M221" s="246" t="s">
        <v>21</v>
      </c>
      <c r="N221" s="247" t="s">
        <v>42</v>
      </c>
      <c r="O221" s="42"/>
      <c r="P221" s="212">
        <f t="shared" si="81"/>
        <v>0</v>
      </c>
      <c r="Q221" s="212">
        <v>0</v>
      </c>
      <c r="R221" s="212">
        <f t="shared" si="82"/>
        <v>0</v>
      </c>
      <c r="S221" s="212">
        <v>0</v>
      </c>
      <c r="T221" s="213">
        <f t="shared" si="83"/>
        <v>0</v>
      </c>
      <c r="AR221" s="25" t="s">
        <v>252</v>
      </c>
      <c r="AT221" s="25" t="s">
        <v>302</v>
      </c>
      <c r="AU221" s="25" t="s">
        <v>80</v>
      </c>
      <c r="AY221" s="25" t="s">
        <v>210</v>
      </c>
      <c r="BE221" s="214">
        <f t="shared" si="84"/>
        <v>0</v>
      </c>
      <c r="BF221" s="214">
        <f t="shared" si="85"/>
        <v>0</v>
      </c>
      <c r="BG221" s="214">
        <f t="shared" si="86"/>
        <v>0</v>
      </c>
      <c r="BH221" s="214">
        <f t="shared" si="87"/>
        <v>0</v>
      </c>
      <c r="BI221" s="214">
        <f t="shared" si="88"/>
        <v>0</v>
      </c>
      <c r="BJ221" s="25" t="s">
        <v>78</v>
      </c>
      <c r="BK221" s="214">
        <f t="shared" si="89"/>
        <v>0</v>
      </c>
      <c r="BL221" s="25" t="s">
        <v>217</v>
      </c>
      <c r="BM221" s="25" t="s">
        <v>1274</v>
      </c>
    </row>
    <row r="222" spans="2:65" s="1" customFormat="1" ht="16.5" customHeight="1">
      <c r="B222" s="41"/>
      <c r="C222" s="203" t="s">
        <v>701</v>
      </c>
      <c r="D222" s="203" t="s">
        <v>212</v>
      </c>
      <c r="E222" s="204" t="s">
        <v>4436</v>
      </c>
      <c r="F222" s="205" t="s">
        <v>4437</v>
      </c>
      <c r="G222" s="206" t="s">
        <v>1472</v>
      </c>
      <c r="H222" s="207">
        <v>0.95</v>
      </c>
      <c r="I222" s="208"/>
      <c r="J222" s="209">
        <f t="shared" si="80"/>
        <v>0</v>
      </c>
      <c r="K222" s="205" t="s">
        <v>21</v>
      </c>
      <c r="L222" s="61"/>
      <c r="M222" s="210" t="s">
        <v>21</v>
      </c>
      <c r="N222" s="211" t="s">
        <v>42</v>
      </c>
      <c r="O222" s="42"/>
      <c r="P222" s="212">
        <f t="shared" si="81"/>
        <v>0</v>
      </c>
      <c r="Q222" s="212">
        <v>0</v>
      </c>
      <c r="R222" s="212">
        <f t="shared" si="82"/>
        <v>0</v>
      </c>
      <c r="S222" s="212">
        <v>0</v>
      </c>
      <c r="T222" s="213">
        <f t="shared" si="83"/>
        <v>0</v>
      </c>
      <c r="AR222" s="25" t="s">
        <v>217</v>
      </c>
      <c r="AT222" s="25" t="s">
        <v>212</v>
      </c>
      <c r="AU222" s="25" t="s">
        <v>80</v>
      </c>
      <c r="AY222" s="25" t="s">
        <v>210</v>
      </c>
      <c r="BE222" s="214">
        <f t="shared" si="84"/>
        <v>0</v>
      </c>
      <c r="BF222" s="214">
        <f t="shared" si="85"/>
        <v>0</v>
      </c>
      <c r="BG222" s="214">
        <f t="shared" si="86"/>
        <v>0</v>
      </c>
      <c r="BH222" s="214">
        <f t="shared" si="87"/>
        <v>0</v>
      </c>
      <c r="BI222" s="214">
        <f t="shared" si="88"/>
        <v>0</v>
      </c>
      <c r="BJ222" s="25" t="s">
        <v>78</v>
      </c>
      <c r="BK222" s="214">
        <f t="shared" si="89"/>
        <v>0</v>
      </c>
      <c r="BL222" s="25" t="s">
        <v>217</v>
      </c>
      <c r="BM222" s="25" t="s">
        <v>1296</v>
      </c>
    </row>
    <row r="223" spans="2:65" s="1" customFormat="1" ht="16.5" customHeight="1">
      <c r="B223" s="41"/>
      <c r="C223" s="238" t="s">
        <v>706</v>
      </c>
      <c r="D223" s="238" t="s">
        <v>302</v>
      </c>
      <c r="E223" s="239" t="s">
        <v>4438</v>
      </c>
      <c r="F223" s="240" t="s">
        <v>4439</v>
      </c>
      <c r="G223" s="241" t="s">
        <v>1472</v>
      </c>
      <c r="H223" s="242">
        <v>0.95</v>
      </c>
      <c r="I223" s="243"/>
      <c r="J223" s="244">
        <f t="shared" si="80"/>
        <v>0</v>
      </c>
      <c r="K223" s="240" t="s">
        <v>21</v>
      </c>
      <c r="L223" s="245"/>
      <c r="M223" s="246" t="s">
        <v>21</v>
      </c>
      <c r="N223" s="247" t="s">
        <v>42</v>
      </c>
      <c r="O223" s="42"/>
      <c r="P223" s="212">
        <f t="shared" si="81"/>
        <v>0</v>
      </c>
      <c r="Q223" s="212">
        <v>0</v>
      </c>
      <c r="R223" s="212">
        <f t="shared" si="82"/>
        <v>0</v>
      </c>
      <c r="S223" s="212">
        <v>0</v>
      </c>
      <c r="T223" s="213">
        <f t="shared" si="83"/>
        <v>0</v>
      </c>
      <c r="AR223" s="25" t="s">
        <v>252</v>
      </c>
      <c r="AT223" s="25" t="s">
        <v>302</v>
      </c>
      <c r="AU223" s="25" t="s">
        <v>80</v>
      </c>
      <c r="AY223" s="25" t="s">
        <v>210</v>
      </c>
      <c r="BE223" s="214">
        <f t="shared" si="84"/>
        <v>0</v>
      </c>
      <c r="BF223" s="214">
        <f t="shared" si="85"/>
        <v>0</v>
      </c>
      <c r="BG223" s="214">
        <f t="shared" si="86"/>
        <v>0</v>
      </c>
      <c r="BH223" s="214">
        <f t="shared" si="87"/>
        <v>0</v>
      </c>
      <c r="BI223" s="214">
        <f t="shared" si="88"/>
        <v>0</v>
      </c>
      <c r="BJ223" s="25" t="s">
        <v>78</v>
      </c>
      <c r="BK223" s="214">
        <f t="shared" si="89"/>
        <v>0</v>
      </c>
      <c r="BL223" s="25" t="s">
        <v>217</v>
      </c>
      <c r="BM223" s="25" t="s">
        <v>1308</v>
      </c>
    </row>
    <row r="224" spans="2:65" s="1" customFormat="1" ht="16.5" customHeight="1">
      <c r="B224" s="41"/>
      <c r="C224" s="203" t="s">
        <v>711</v>
      </c>
      <c r="D224" s="203" t="s">
        <v>212</v>
      </c>
      <c r="E224" s="204" t="s">
        <v>4440</v>
      </c>
      <c r="F224" s="205" t="s">
        <v>4441</v>
      </c>
      <c r="G224" s="206" t="s">
        <v>1472</v>
      </c>
      <c r="H224" s="207">
        <v>0.95</v>
      </c>
      <c r="I224" s="208"/>
      <c r="J224" s="209">
        <f t="shared" si="80"/>
        <v>0</v>
      </c>
      <c r="K224" s="205" t="s">
        <v>21</v>
      </c>
      <c r="L224" s="61"/>
      <c r="M224" s="210" t="s">
        <v>21</v>
      </c>
      <c r="N224" s="211" t="s">
        <v>42</v>
      </c>
      <c r="O224" s="42"/>
      <c r="P224" s="212">
        <f t="shared" si="81"/>
        <v>0</v>
      </c>
      <c r="Q224" s="212">
        <v>0</v>
      </c>
      <c r="R224" s="212">
        <f t="shared" si="82"/>
        <v>0</v>
      </c>
      <c r="S224" s="212">
        <v>0</v>
      </c>
      <c r="T224" s="213">
        <f t="shared" si="83"/>
        <v>0</v>
      </c>
      <c r="AR224" s="25" t="s">
        <v>217</v>
      </c>
      <c r="AT224" s="25" t="s">
        <v>212</v>
      </c>
      <c r="AU224" s="25" t="s">
        <v>80</v>
      </c>
      <c r="AY224" s="25" t="s">
        <v>210</v>
      </c>
      <c r="BE224" s="214">
        <f t="shared" si="84"/>
        <v>0</v>
      </c>
      <c r="BF224" s="214">
        <f t="shared" si="85"/>
        <v>0</v>
      </c>
      <c r="BG224" s="214">
        <f t="shared" si="86"/>
        <v>0</v>
      </c>
      <c r="BH224" s="214">
        <f t="shared" si="87"/>
        <v>0</v>
      </c>
      <c r="BI224" s="214">
        <f t="shared" si="88"/>
        <v>0</v>
      </c>
      <c r="BJ224" s="25" t="s">
        <v>78</v>
      </c>
      <c r="BK224" s="214">
        <f t="shared" si="89"/>
        <v>0</v>
      </c>
      <c r="BL224" s="25" t="s">
        <v>217</v>
      </c>
      <c r="BM224" s="25" t="s">
        <v>1318</v>
      </c>
    </row>
    <row r="225" spans="2:65" s="1" customFormat="1" ht="16.5" customHeight="1">
      <c r="B225" s="41"/>
      <c r="C225" s="238" t="s">
        <v>718</v>
      </c>
      <c r="D225" s="238" t="s">
        <v>302</v>
      </c>
      <c r="E225" s="239" t="s">
        <v>4442</v>
      </c>
      <c r="F225" s="240" t="s">
        <v>4443</v>
      </c>
      <c r="G225" s="241" t="s">
        <v>1472</v>
      </c>
      <c r="H225" s="242">
        <v>0.95</v>
      </c>
      <c r="I225" s="243"/>
      <c r="J225" s="244">
        <f t="shared" si="80"/>
        <v>0</v>
      </c>
      <c r="K225" s="240" t="s">
        <v>21</v>
      </c>
      <c r="L225" s="245"/>
      <c r="M225" s="246" t="s">
        <v>21</v>
      </c>
      <c r="N225" s="247" t="s">
        <v>42</v>
      </c>
      <c r="O225" s="42"/>
      <c r="P225" s="212">
        <f t="shared" si="81"/>
        <v>0</v>
      </c>
      <c r="Q225" s="212">
        <v>0</v>
      </c>
      <c r="R225" s="212">
        <f t="shared" si="82"/>
        <v>0</v>
      </c>
      <c r="S225" s="212">
        <v>0</v>
      </c>
      <c r="T225" s="213">
        <f t="shared" si="83"/>
        <v>0</v>
      </c>
      <c r="AR225" s="25" t="s">
        <v>252</v>
      </c>
      <c r="AT225" s="25" t="s">
        <v>302</v>
      </c>
      <c r="AU225" s="25" t="s">
        <v>80</v>
      </c>
      <c r="AY225" s="25" t="s">
        <v>210</v>
      </c>
      <c r="BE225" s="214">
        <f t="shared" si="84"/>
        <v>0</v>
      </c>
      <c r="BF225" s="214">
        <f t="shared" si="85"/>
        <v>0</v>
      </c>
      <c r="BG225" s="214">
        <f t="shared" si="86"/>
        <v>0</v>
      </c>
      <c r="BH225" s="214">
        <f t="shared" si="87"/>
        <v>0</v>
      </c>
      <c r="BI225" s="214">
        <f t="shared" si="88"/>
        <v>0</v>
      </c>
      <c r="BJ225" s="25" t="s">
        <v>78</v>
      </c>
      <c r="BK225" s="214">
        <f t="shared" si="89"/>
        <v>0</v>
      </c>
      <c r="BL225" s="25" t="s">
        <v>217</v>
      </c>
      <c r="BM225" s="25" t="s">
        <v>1329</v>
      </c>
    </row>
    <row r="226" spans="2:65" s="1" customFormat="1" ht="16.5" customHeight="1">
      <c r="B226" s="41"/>
      <c r="C226" s="203" t="s">
        <v>725</v>
      </c>
      <c r="D226" s="203" t="s">
        <v>212</v>
      </c>
      <c r="E226" s="204" t="s">
        <v>4444</v>
      </c>
      <c r="F226" s="205" t="s">
        <v>4445</v>
      </c>
      <c r="G226" s="206" t="s">
        <v>1472</v>
      </c>
      <c r="H226" s="207">
        <v>0.95</v>
      </c>
      <c r="I226" s="208"/>
      <c r="J226" s="209">
        <f t="shared" si="80"/>
        <v>0</v>
      </c>
      <c r="K226" s="205" t="s">
        <v>21</v>
      </c>
      <c r="L226" s="61"/>
      <c r="M226" s="210" t="s">
        <v>21</v>
      </c>
      <c r="N226" s="211" t="s">
        <v>42</v>
      </c>
      <c r="O226" s="42"/>
      <c r="P226" s="212">
        <f t="shared" si="81"/>
        <v>0</v>
      </c>
      <c r="Q226" s="212">
        <v>0</v>
      </c>
      <c r="R226" s="212">
        <f t="shared" si="82"/>
        <v>0</v>
      </c>
      <c r="S226" s="212">
        <v>0</v>
      </c>
      <c r="T226" s="213">
        <f t="shared" si="83"/>
        <v>0</v>
      </c>
      <c r="AR226" s="25" t="s">
        <v>217</v>
      </c>
      <c r="AT226" s="25" t="s">
        <v>212</v>
      </c>
      <c r="AU226" s="25" t="s">
        <v>80</v>
      </c>
      <c r="AY226" s="25" t="s">
        <v>210</v>
      </c>
      <c r="BE226" s="214">
        <f t="shared" si="84"/>
        <v>0</v>
      </c>
      <c r="BF226" s="214">
        <f t="shared" si="85"/>
        <v>0</v>
      </c>
      <c r="BG226" s="214">
        <f t="shared" si="86"/>
        <v>0</v>
      </c>
      <c r="BH226" s="214">
        <f t="shared" si="87"/>
        <v>0</v>
      </c>
      <c r="BI226" s="214">
        <f t="shared" si="88"/>
        <v>0</v>
      </c>
      <c r="BJ226" s="25" t="s">
        <v>78</v>
      </c>
      <c r="BK226" s="214">
        <f t="shared" si="89"/>
        <v>0</v>
      </c>
      <c r="BL226" s="25" t="s">
        <v>217</v>
      </c>
      <c r="BM226" s="25" t="s">
        <v>1339</v>
      </c>
    </row>
    <row r="227" spans="2:63" s="11" customFormat="1" ht="29.85" customHeight="1">
      <c r="B227" s="187"/>
      <c r="C227" s="188"/>
      <c r="D227" s="189" t="s">
        <v>70</v>
      </c>
      <c r="E227" s="201" t="s">
        <v>4446</v>
      </c>
      <c r="F227" s="201" t="s">
        <v>4447</v>
      </c>
      <c r="G227" s="188"/>
      <c r="H227" s="188"/>
      <c r="I227" s="191"/>
      <c r="J227" s="202">
        <f>BK227</f>
        <v>0</v>
      </c>
      <c r="K227" s="188"/>
      <c r="L227" s="193"/>
      <c r="M227" s="194"/>
      <c r="N227" s="195"/>
      <c r="O227" s="195"/>
      <c r="P227" s="196">
        <f>SUM(P228:P231)</f>
        <v>0</v>
      </c>
      <c r="Q227" s="195"/>
      <c r="R227" s="196">
        <f>SUM(R228:R231)</f>
        <v>0</v>
      </c>
      <c r="S227" s="195"/>
      <c r="T227" s="197">
        <f>SUM(T228:T231)</f>
        <v>0</v>
      </c>
      <c r="AR227" s="198" t="s">
        <v>78</v>
      </c>
      <c r="AT227" s="199" t="s">
        <v>70</v>
      </c>
      <c r="AU227" s="199" t="s">
        <v>78</v>
      </c>
      <c r="AY227" s="198" t="s">
        <v>210</v>
      </c>
      <c r="BK227" s="200">
        <f>SUM(BK228:BK231)</f>
        <v>0</v>
      </c>
    </row>
    <row r="228" spans="2:65" s="1" customFormat="1" ht="16.5" customHeight="1">
      <c r="B228" s="41"/>
      <c r="C228" s="238" t="s">
        <v>729</v>
      </c>
      <c r="D228" s="238" t="s">
        <v>302</v>
      </c>
      <c r="E228" s="239" t="s">
        <v>4448</v>
      </c>
      <c r="F228" s="240" t="s">
        <v>4449</v>
      </c>
      <c r="G228" s="241" t="s">
        <v>1472</v>
      </c>
      <c r="H228" s="242">
        <v>0.95</v>
      </c>
      <c r="I228" s="243"/>
      <c r="J228" s="244">
        <f>ROUND(I228*H228,2)</f>
        <v>0</v>
      </c>
      <c r="K228" s="240" t="s">
        <v>21</v>
      </c>
      <c r="L228" s="245"/>
      <c r="M228" s="246" t="s">
        <v>21</v>
      </c>
      <c r="N228" s="247" t="s">
        <v>42</v>
      </c>
      <c r="O228" s="42"/>
      <c r="P228" s="212">
        <f>O228*H228</f>
        <v>0</v>
      </c>
      <c r="Q228" s="212">
        <v>0</v>
      </c>
      <c r="R228" s="212">
        <f>Q228*H228</f>
        <v>0</v>
      </c>
      <c r="S228" s="212">
        <v>0</v>
      </c>
      <c r="T228" s="213">
        <f>S228*H228</f>
        <v>0</v>
      </c>
      <c r="AR228" s="25" t="s">
        <v>252</v>
      </c>
      <c r="AT228" s="25" t="s">
        <v>302</v>
      </c>
      <c r="AU228" s="25" t="s">
        <v>80</v>
      </c>
      <c r="AY228" s="25" t="s">
        <v>210</v>
      </c>
      <c r="BE228" s="214">
        <f>IF(N228="základní",J228,0)</f>
        <v>0</v>
      </c>
      <c r="BF228" s="214">
        <f>IF(N228="snížená",J228,0)</f>
        <v>0</v>
      </c>
      <c r="BG228" s="214">
        <f>IF(N228="zákl. přenesená",J228,0)</f>
        <v>0</v>
      </c>
      <c r="BH228" s="214">
        <f>IF(N228="sníž. přenesená",J228,0)</f>
        <v>0</v>
      </c>
      <c r="BI228" s="214">
        <f>IF(N228="nulová",J228,0)</f>
        <v>0</v>
      </c>
      <c r="BJ228" s="25" t="s">
        <v>78</v>
      </c>
      <c r="BK228" s="214">
        <f>ROUND(I228*H228,2)</f>
        <v>0</v>
      </c>
      <c r="BL228" s="25" t="s">
        <v>217</v>
      </c>
      <c r="BM228" s="25" t="s">
        <v>1350</v>
      </c>
    </row>
    <row r="229" spans="2:65" s="1" customFormat="1" ht="16.5" customHeight="1">
      <c r="B229" s="41"/>
      <c r="C229" s="203" t="s">
        <v>739</v>
      </c>
      <c r="D229" s="203" t="s">
        <v>212</v>
      </c>
      <c r="E229" s="204" t="s">
        <v>4450</v>
      </c>
      <c r="F229" s="205" t="s">
        <v>4451</v>
      </c>
      <c r="G229" s="206" t="s">
        <v>1472</v>
      </c>
      <c r="H229" s="207">
        <v>0.95</v>
      </c>
      <c r="I229" s="208"/>
      <c r="J229" s="209">
        <f>ROUND(I229*H229,2)</f>
        <v>0</v>
      </c>
      <c r="K229" s="205" t="s">
        <v>21</v>
      </c>
      <c r="L229" s="61"/>
      <c r="M229" s="210" t="s">
        <v>21</v>
      </c>
      <c r="N229" s="211" t="s">
        <v>42</v>
      </c>
      <c r="O229" s="42"/>
      <c r="P229" s="212">
        <f>O229*H229</f>
        <v>0</v>
      </c>
      <c r="Q229" s="212">
        <v>0</v>
      </c>
      <c r="R229" s="212">
        <f>Q229*H229</f>
        <v>0</v>
      </c>
      <c r="S229" s="212">
        <v>0</v>
      </c>
      <c r="T229" s="213">
        <f>S229*H229</f>
        <v>0</v>
      </c>
      <c r="AR229" s="25" t="s">
        <v>217</v>
      </c>
      <c r="AT229" s="25" t="s">
        <v>212</v>
      </c>
      <c r="AU229" s="25" t="s">
        <v>80</v>
      </c>
      <c r="AY229" s="25" t="s">
        <v>210</v>
      </c>
      <c r="BE229" s="214">
        <f>IF(N229="základní",J229,0)</f>
        <v>0</v>
      </c>
      <c r="BF229" s="214">
        <f>IF(N229="snížená",J229,0)</f>
        <v>0</v>
      </c>
      <c r="BG229" s="214">
        <f>IF(N229="zákl. přenesená",J229,0)</f>
        <v>0</v>
      </c>
      <c r="BH229" s="214">
        <f>IF(N229="sníž. přenesená",J229,0)</f>
        <v>0</v>
      </c>
      <c r="BI229" s="214">
        <f>IF(N229="nulová",J229,0)</f>
        <v>0</v>
      </c>
      <c r="BJ229" s="25" t="s">
        <v>78</v>
      </c>
      <c r="BK229" s="214">
        <f>ROUND(I229*H229,2)</f>
        <v>0</v>
      </c>
      <c r="BL229" s="25" t="s">
        <v>217</v>
      </c>
      <c r="BM229" s="25" t="s">
        <v>1359</v>
      </c>
    </row>
    <row r="230" spans="2:65" s="1" customFormat="1" ht="25.5" customHeight="1">
      <c r="B230" s="41"/>
      <c r="C230" s="238" t="s">
        <v>744</v>
      </c>
      <c r="D230" s="238" t="s">
        <v>302</v>
      </c>
      <c r="E230" s="239" t="s">
        <v>4452</v>
      </c>
      <c r="F230" s="240" t="s">
        <v>4453</v>
      </c>
      <c r="G230" s="241" t="s">
        <v>1472</v>
      </c>
      <c r="H230" s="242">
        <v>0.95</v>
      </c>
      <c r="I230" s="243"/>
      <c r="J230" s="244">
        <f>ROUND(I230*H230,2)</f>
        <v>0</v>
      </c>
      <c r="K230" s="240" t="s">
        <v>21</v>
      </c>
      <c r="L230" s="245"/>
      <c r="M230" s="246" t="s">
        <v>21</v>
      </c>
      <c r="N230" s="247" t="s">
        <v>42</v>
      </c>
      <c r="O230" s="42"/>
      <c r="P230" s="212">
        <f>O230*H230</f>
        <v>0</v>
      </c>
      <c r="Q230" s="212">
        <v>0</v>
      </c>
      <c r="R230" s="212">
        <f>Q230*H230</f>
        <v>0</v>
      </c>
      <c r="S230" s="212">
        <v>0</v>
      </c>
      <c r="T230" s="213">
        <f>S230*H230</f>
        <v>0</v>
      </c>
      <c r="AR230" s="25" t="s">
        <v>252</v>
      </c>
      <c r="AT230" s="25" t="s">
        <v>302</v>
      </c>
      <c r="AU230" s="25" t="s">
        <v>80</v>
      </c>
      <c r="AY230" s="25" t="s">
        <v>210</v>
      </c>
      <c r="BE230" s="214">
        <f>IF(N230="základní",J230,0)</f>
        <v>0</v>
      </c>
      <c r="BF230" s="214">
        <f>IF(N230="snížená",J230,0)</f>
        <v>0</v>
      </c>
      <c r="BG230" s="214">
        <f>IF(N230="zákl. přenesená",J230,0)</f>
        <v>0</v>
      </c>
      <c r="BH230" s="214">
        <f>IF(N230="sníž. přenesená",J230,0)</f>
        <v>0</v>
      </c>
      <c r="BI230" s="214">
        <f>IF(N230="nulová",J230,0)</f>
        <v>0</v>
      </c>
      <c r="BJ230" s="25" t="s">
        <v>78</v>
      </c>
      <c r="BK230" s="214">
        <f>ROUND(I230*H230,2)</f>
        <v>0</v>
      </c>
      <c r="BL230" s="25" t="s">
        <v>217</v>
      </c>
      <c r="BM230" s="25" t="s">
        <v>1371</v>
      </c>
    </row>
    <row r="231" spans="2:65" s="1" customFormat="1" ht="25.5" customHeight="1">
      <c r="B231" s="41"/>
      <c r="C231" s="203" t="s">
        <v>748</v>
      </c>
      <c r="D231" s="203" t="s">
        <v>212</v>
      </c>
      <c r="E231" s="204" t="s">
        <v>4454</v>
      </c>
      <c r="F231" s="205" t="s">
        <v>4455</v>
      </c>
      <c r="G231" s="206" t="s">
        <v>1472</v>
      </c>
      <c r="H231" s="207">
        <v>0.95</v>
      </c>
      <c r="I231" s="208"/>
      <c r="J231" s="209">
        <f>ROUND(I231*H231,2)</f>
        <v>0</v>
      </c>
      <c r="K231" s="205" t="s">
        <v>21</v>
      </c>
      <c r="L231" s="61"/>
      <c r="M231" s="210" t="s">
        <v>21</v>
      </c>
      <c r="N231" s="211" t="s">
        <v>42</v>
      </c>
      <c r="O231" s="42"/>
      <c r="P231" s="212">
        <f>O231*H231</f>
        <v>0</v>
      </c>
      <c r="Q231" s="212">
        <v>0</v>
      </c>
      <c r="R231" s="212">
        <f>Q231*H231</f>
        <v>0</v>
      </c>
      <c r="S231" s="212">
        <v>0</v>
      </c>
      <c r="T231" s="213">
        <f>S231*H231</f>
        <v>0</v>
      </c>
      <c r="AR231" s="25" t="s">
        <v>217</v>
      </c>
      <c r="AT231" s="25" t="s">
        <v>212</v>
      </c>
      <c r="AU231" s="25" t="s">
        <v>80</v>
      </c>
      <c r="AY231" s="25" t="s">
        <v>210</v>
      </c>
      <c r="BE231" s="214">
        <f>IF(N231="základní",J231,0)</f>
        <v>0</v>
      </c>
      <c r="BF231" s="214">
        <f>IF(N231="snížená",J231,0)</f>
        <v>0</v>
      </c>
      <c r="BG231" s="214">
        <f>IF(N231="zákl. přenesená",J231,0)</f>
        <v>0</v>
      </c>
      <c r="BH231" s="214">
        <f>IF(N231="sníž. přenesená",J231,0)</f>
        <v>0</v>
      </c>
      <c r="BI231" s="214">
        <f>IF(N231="nulová",J231,0)</f>
        <v>0</v>
      </c>
      <c r="BJ231" s="25" t="s">
        <v>78</v>
      </c>
      <c r="BK231" s="214">
        <f>ROUND(I231*H231,2)</f>
        <v>0</v>
      </c>
      <c r="BL231" s="25" t="s">
        <v>217</v>
      </c>
      <c r="BM231" s="25" t="s">
        <v>1380</v>
      </c>
    </row>
    <row r="232" spans="2:63" s="11" customFormat="1" ht="29.85" customHeight="1">
      <c r="B232" s="187"/>
      <c r="C232" s="188"/>
      <c r="D232" s="189" t="s">
        <v>70</v>
      </c>
      <c r="E232" s="201" t="s">
        <v>4456</v>
      </c>
      <c r="F232" s="201" t="s">
        <v>4457</v>
      </c>
      <c r="G232" s="188"/>
      <c r="H232" s="188"/>
      <c r="I232" s="191"/>
      <c r="J232" s="202">
        <f>BK232</f>
        <v>0</v>
      </c>
      <c r="K232" s="188"/>
      <c r="L232" s="193"/>
      <c r="M232" s="194"/>
      <c r="N232" s="195"/>
      <c r="O232" s="195"/>
      <c r="P232" s="196">
        <f>SUM(P233:P236)</f>
        <v>0</v>
      </c>
      <c r="Q232" s="195"/>
      <c r="R232" s="196">
        <f>SUM(R233:R236)</f>
        <v>0</v>
      </c>
      <c r="S232" s="195"/>
      <c r="T232" s="197">
        <f>SUM(T233:T236)</f>
        <v>0</v>
      </c>
      <c r="AR232" s="198" t="s">
        <v>78</v>
      </c>
      <c r="AT232" s="199" t="s">
        <v>70</v>
      </c>
      <c r="AU232" s="199" t="s">
        <v>78</v>
      </c>
      <c r="AY232" s="198" t="s">
        <v>210</v>
      </c>
      <c r="BK232" s="200">
        <f>SUM(BK233:BK236)</f>
        <v>0</v>
      </c>
    </row>
    <row r="233" spans="2:65" s="1" customFormat="1" ht="16.5" customHeight="1">
      <c r="B233" s="41"/>
      <c r="C233" s="238" t="s">
        <v>755</v>
      </c>
      <c r="D233" s="238" t="s">
        <v>302</v>
      </c>
      <c r="E233" s="239" t="s">
        <v>4458</v>
      </c>
      <c r="F233" s="240" t="s">
        <v>4459</v>
      </c>
      <c r="G233" s="241" t="s">
        <v>1472</v>
      </c>
      <c r="H233" s="242">
        <v>7.6</v>
      </c>
      <c r="I233" s="243"/>
      <c r="J233" s="244">
        <f>ROUND(I233*H233,2)</f>
        <v>0</v>
      </c>
      <c r="K233" s="240" t="s">
        <v>21</v>
      </c>
      <c r="L233" s="245"/>
      <c r="M233" s="246" t="s">
        <v>21</v>
      </c>
      <c r="N233" s="247" t="s">
        <v>42</v>
      </c>
      <c r="O233" s="42"/>
      <c r="P233" s="212">
        <f>O233*H233</f>
        <v>0</v>
      </c>
      <c r="Q233" s="212">
        <v>0</v>
      </c>
      <c r="R233" s="212">
        <f>Q233*H233</f>
        <v>0</v>
      </c>
      <c r="S233" s="212">
        <v>0</v>
      </c>
      <c r="T233" s="213">
        <f>S233*H233</f>
        <v>0</v>
      </c>
      <c r="AR233" s="25" t="s">
        <v>252</v>
      </c>
      <c r="AT233" s="25" t="s">
        <v>302</v>
      </c>
      <c r="AU233" s="25" t="s">
        <v>80</v>
      </c>
      <c r="AY233" s="25" t="s">
        <v>210</v>
      </c>
      <c r="BE233" s="214">
        <f>IF(N233="základní",J233,0)</f>
        <v>0</v>
      </c>
      <c r="BF233" s="214">
        <f>IF(N233="snížená",J233,0)</f>
        <v>0</v>
      </c>
      <c r="BG233" s="214">
        <f>IF(N233="zákl. přenesená",J233,0)</f>
        <v>0</v>
      </c>
      <c r="BH233" s="214">
        <f>IF(N233="sníž. přenesená",J233,0)</f>
        <v>0</v>
      </c>
      <c r="BI233" s="214">
        <f>IF(N233="nulová",J233,0)</f>
        <v>0</v>
      </c>
      <c r="BJ233" s="25" t="s">
        <v>78</v>
      </c>
      <c r="BK233" s="214">
        <f>ROUND(I233*H233,2)</f>
        <v>0</v>
      </c>
      <c r="BL233" s="25" t="s">
        <v>217</v>
      </c>
      <c r="BM233" s="25" t="s">
        <v>1390</v>
      </c>
    </row>
    <row r="234" spans="2:65" s="1" customFormat="1" ht="16.5" customHeight="1">
      <c r="B234" s="41"/>
      <c r="C234" s="203" t="s">
        <v>759</v>
      </c>
      <c r="D234" s="203" t="s">
        <v>212</v>
      </c>
      <c r="E234" s="204" t="s">
        <v>4460</v>
      </c>
      <c r="F234" s="205" t="s">
        <v>4461</v>
      </c>
      <c r="G234" s="206" t="s">
        <v>1472</v>
      </c>
      <c r="H234" s="207">
        <v>7.6</v>
      </c>
      <c r="I234" s="208"/>
      <c r="J234" s="209">
        <f>ROUND(I234*H234,2)</f>
        <v>0</v>
      </c>
      <c r="K234" s="205" t="s">
        <v>21</v>
      </c>
      <c r="L234" s="61"/>
      <c r="M234" s="210" t="s">
        <v>21</v>
      </c>
      <c r="N234" s="211" t="s">
        <v>42</v>
      </c>
      <c r="O234" s="42"/>
      <c r="P234" s="212">
        <f>O234*H234</f>
        <v>0</v>
      </c>
      <c r="Q234" s="212">
        <v>0</v>
      </c>
      <c r="R234" s="212">
        <f>Q234*H234</f>
        <v>0</v>
      </c>
      <c r="S234" s="212">
        <v>0</v>
      </c>
      <c r="T234" s="213">
        <f>S234*H234</f>
        <v>0</v>
      </c>
      <c r="AR234" s="25" t="s">
        <v>217</v>
      </c>
      <c r="AT234" s="25" t="s">
        <v>212</v>
      </c>
      <c r="AU234" s="25" t="s">
        <v>80</v>
      </c>
      <c r="AY234" s="25" t="s">
        <v>210</v>
      </c>
      <c r="BE234" s="214">
        <f>IF(N234="základní",J234,0)</f>
        <v>0</v>
      </c>
      <c r="BF234" s="214">
        <f>IF(N234="snížená",J234,0)</f>
        <v>0</v>
      </c>
      <c r="BG234" s="214">
        <f>IF(N234="zákl. přenesená",J234,0)</f>
        <v>0</v>
      </c>
      <c r="BH234" s="214">
        <f>IF(N234="sníž. přenesená",J234,0)</f>
        <v>0</v>
      </c>
      <c r="BI234" s="214">
        <f>IF(N234="nulová",J234,0)</f>
        <v>0</v>
      </c>
      <c r="BJ234" s="25" t="s">
        <v>78</v>
      </c>
      <c r="BK234" s="214">
        <f>ROUND(I234*H234,2)</f>
        <v>0</v>
      </c>
      <c r="BL234" s="25" t="s">
        <v>217</v>
      </c>
      <c r="BM234" s="25" t="s">
        <v>1398</v>
      </c>
    </row>
    <row r="235" spans="2:65" s="1" customFormat="1" ht="16.5" customHeight="1">
      <c r="B235" s="41"/>
      <c r="C235" s="238" t="s">
        <v>765</v>
      </c>
      <c r="D235" s="238" t="s">
        <v>302</v>
      </c>
      <c r="E235" s="239" t="s">
        <v>4462</v>
      </c>
      <c r="F235" s="240" t="s">
        <v>4463</v>
      </c>
      <c r="G235" s="241" t="s">
        <v>1472</v>
      </c>
      <c r="H235" s="242">
        <v>0.95</v>
      </c>
      <c r="I235" s="243"/>
      <c r="J235" s="244">
        <f>ROUND(I235*H235,2)</f>
        <v>0</v>
      </c>
      <c r="K235" s="240" t="s">
        <v>21</v>
      </c>
      <c r="L235" s="245"/>
      <c r="M235" s="246" t="s">
        <v>21</v>
      </c>
      <c r="N235" s="247" t="s">
        <v>42</v>
      </c>
      <c r="O235" s="42"/>
      <c r="P235" s="212">
        <f>O235*H235</f>
        <v>0</v>
      </c>
      <c r="Q235" s="212">
        <v>0</v>
      </c>
      <c r="R235" s="212">
        <f>Q235*H235</f>
        <v>0</v>
      </c>
      <c r="S235" s="212">
        <v>0</v>
      </c>
      <c r="T235" s="213">
        <f>S235*H235</f>
        <v>0</v>
      </c>
      <c r="AR235" s="25" t="s">
        <v>252</v>
      </c>
      <c r="AT235" s="25" t="s">
        <v>302</v>
      </c>
      <c r="AU235" s="25" t="s">
        <v>80</v>
      </c>
      <c r="AY235" s="25" t="s">
        <v>210</v>
      </c>
      <c r="BE235" s="214">
        <f>IF(N235="základní",J235,0)</f>
        <v>0</v>
      </c>
      <c r="BF235" s="214">
        <f>IF(N235="snížená",J235,0)</f>
        <v>0</v>
      </c>
      <c r="BG235" s="214">
        <f>IF(N235="zákl. přenesená",J235,0)</f>
        <v>0</v>
      </c>
      <c r="BH235" s="214">
        <f>IF(N235="sníž. přenesená",J235,0)</f>
        <v>0</v>
      </c>
      <c r="BI235" s="214">
        <f>IF(N235="nulová",J235,0)</f>
        <v>0</v>
      </c>
      <c r="BJ235" s="25" t="s">
        <v>78</v>
      </c>
      <c r="BK235" s="214">
        <f>ROUND(I235*H235,2)</f>
        <v>0</v>
      </c>
      <c r="BL235" s="25" t="s">
        <v>217</v>
      </c>
      <c r="BM235" s="25" t="s">
        <v>1406</v>
      </c>
    </row>
    <row r="236" spans="2:65" s="1" customFormat="1" ht="16.5" customHeight="1">
      <c r="B236" s="41"/>
      <c r="C236" s="203" t="s">
        <v>769</v>
      </c>
      <c r="D236" s="203" t="s">
        <v>212</v>
      </c>
      <c r="E236" s="204" t="s">
        <v>4464</v>
      </c>
      <c r="F236" s="205" t="s">
        <v>4465</v>
      </c>
      <c r="G236" s="206" t="s">
        <v>1472</v>
      </c>
      <c r="H236" s="207">
        <v>0.95</v>
      </c>
      <c r="I236" s="208"/>
      <c r="J236" s="209">
        <f>ROUND(I236*H236,2)</f>
        <v>0</v>
      </c>
      <c r="K236" s="205" t="s">
        <v>21</v>
      </c>
      <c r="L236" s="61"/>
      <c r="M236" s="210" t="s">
        <v>21</v>
      </c>
      <c r="N236" s="211" t="s">
        <v>42</v>
      </c>
      <c r="O236" s="42"/>
      <c r="P236" s="212">
        <f>O236*H236</f>
        <v>0</v>
      </c>
      <c r="Q236" s="212">
        <v>0</v>
      </c>
      <c r="R236" s="212">
        <f>Q236*H236</f>
        <v>0</v>
      </c>
      <c r="S236" s="212">
        <v>0</v>
      </c>
      <c r="T236" s="213">
        <f>S236*H236</f>
        <v>0</v>
      </c>
      <c r="AR236" s="25" t="s">
        <v>217</v>
      </c>
      <c r="AT236" s="25" t="s">
        <v>212</v>
      </c>
      <c r="AU236" s="25" t="s">
        <v>80</v>
      </c>
      <c r="AY236" s="25" t="s">
        <v>210</v>
      </c>
      <c r="BE236" s="214">
        <f>IF(N236="základní",J236,0)</f>
        <v>0</v>
      </c>
      <c r="BF236" s="214">
        <f>IF(N236="snížená",J236,0)</f>
        <v>0</v>
      </c>
      <c r="BG236" s="214">
        <f>IF(N236="zákl. přenesená",J236,0)</f>
        <v>0</v>
      </c>
      <c r="BH236" s="214">
        <f>IF(N236="sníž. přenesená",J236,0)</f>
        <v>0</v>
      </c>
      <c r="BI236" s="214">
        <f>IF(N236="nulová",J236,0)</f>
        <v>0</v>
      </c>
      <c r="BJ236" s="25" t="s">
        <v>78</v>
      </c>
      <c r="BK236" s="214">
        <f>ROUND(I236*H236,2)</f>
        <v>0</v>
      </c>
      <c r="BL236" s="25" t="s">
        <v>217</v>
      </c>
      <c r="BM236" s="25" t="s">
        <v>1414</v>
      </c>
    </row>
    <row r="237" spans="2:63" s="11" customFormat="1" ht="29.85" customHeight="1">
      <c r="B237" s="187"/>
      <c r="C237" s="188"/>
      <c r="D237" s="189" t="s">
        <v>70</v>
      </c>
      <c r="E237" s="201" t="s">
        <v>4265</v>
      </c>
      <c r="F237" s="201" t="s">
        <v>4266</v>
      </c>
      <c r="G237" s="188"/>
      <c r="H237" s="188"/>
      <c r="I237" s="191"/>
      <c r="J237" s="202">
        <f>BK237</f>
        <v>0</v>
      </c>
      <c r="K237" s="188"/>
      <c r="L237" s="193"/>
      <c r="M237" s="194"/>
      <c r="N237" s="195"/>
      <c r="O237" s="195"/>
      <c r="P237" s="196">
        <f>SUM(P238:P245)</f>
        <v>0</v>
      </c>
      <c r="Q237" s="195"/>
      <c r="R237" s="196">
        <f>SUM(R238:R245)</f>
        <v>0</v>
      </c>
      <c r="S237" s="195"/>
      <c r="T237" s="197">
        <f>SUM(T238:T245)</f>
        <v>0</v>
      </c>
      <c r="AR237" s="198" t="s">
        <v>78</v>
      </c>
      <c r="AT237" s="199" t="s">
        <v>70</v>
      </c>
      <c r="AU237" s="199" t="s">
        <v>78</v>
      </c>
      <c r="AY237" s="198" t="s">
        <v>210</v>
      </c>
      <c r="BK237" s="200">
        <f>SUM(BK238:BK245)</f>
        <v>0</v>
      </c>
    </row>
    <row r="238" spans="2:65" s="1" customFormat="1" ht="16.5" customHeight="1">
      <c r="B238" s="41"/>
      <c r="C238" s="238" t="s">
        <v>775</v>
      </c>
      <c r="D238" s="238" t="s">
        <v>302</v>
      </c>
      <c r="E238" s="239" t="s">
        <v>4466</v>
      </c>
      <c r="F238" s="240" t="s">
        <v>4363</v>
      </c>
      <c r="G238" s="241" t="s">
        <v>345</v>
      </c>
      <c r="H238" s="242">
        <v>237.5</v>
      </c>
      <c r="I238" s="243"/>
      <c r="J238" s="244">
        <f aca="true" t="shared" si="90" ref="J238:J245">ROUND(I238*H238,2)</f>
        <v>0</v>
      </c>
      <c r="K238" s="240" t="s">
        <v>21</v>
      </c>
      <c r="L238" s="245"/>
      <c r="M238" s="246" t="s">
        <v>21</v>
      </c>
      <c r="N238" s="247" t="s">
        <v>42</v>
      </c>
      <c r="O238" s="42"/>
      <c r="P238" s="212">
        <f aca="true" t="shared" si="91" ref="P238:P245">O238*H238</f>
        <v>0</v>
      </c>
      <c r="Q238" s="212">
        <v>0</v>
      </c>
      <c r="R238" s="212">
        <f aca="true" t="shared" si="92" ref="R238:R245">Q238*H238</f>
        <v>0</v>
      </c>
      <c r="S238" s="212">
        <v>0</v>
      </c>
      <c r="T238" s="213">
        <f aca="true" t="shared" si="93" ref="T238:T245">S238*H238</f>
        <v>0</v>
      </c>
      <c r="AR238" s="25" t="s">
        <v>252</v>
      </c>
      <c r="AT238" s="25" t="s">
        <v>302</v>
      </c>
      <c r="AU238" s="25" t="s">
        <v>80</v>
      </c>
      <c r="AY238" s="25" t="s">
        <v>210</v>
      </c>
      <c r="BE238" s="214">
        <f aca="true" t="shared" si="94" ref="BE238:BE245">IF(N238="základní",J238,0)</f>
        <v>0</v>
      </c>
      <c r="BF238" s="214">
        <f aca="true" t="shared" si="95" ref="BF238:BF245">IF(N238="snížená",J238,0)</f>
        <v>0</v>
      </c>
      <c r="BG238" s="214">
        <f aca="true" t="shared" si="96" ref="BG238:BG245">IF(N238="zákl. přenesená",J238,0)</f>
        <v>0</v>
      </c>
      <c r="BH238" s="214">
        <f aca="true" t="shared" si="97" ref="BH238:BH245">IF(N238="sníž. přenesená",J238,0)</f>
        <v>0</v>
      </c>
      <c r="BI238" s="214">
        <f aca="true" t="shared" si="98" ref="BI238:BI245">IF(N238="nulová",J238,0)</f>
        <v>0</v>
      </c>
      <c r="BJ238" s="25" t="s">
        <v>78</v>
      </c>
      <c r="BK238" s="214">
        <f aca="true" t="shared" si="99" ref="BK238:BK245">ROUND(I238*H238,2)</f>
        <v>0</v>
      </c>
      <c r="BL238" s="25" t="s">
        <v>217</v>
      </c>
      <c r="BM238" s="25" t="s">
        <v>1422</v>
      </c>
    </row>
    <row r="239" spans="2:65" s="1" customFormat="1" ht="16.5" customHeight="1">
      <c r="B239" s="41"/>
      <c r="C239" s="203" t="s">
        <v>780</v>
      </c>
      <c r="D239" s="203" t="s">
        <v>212</v>
      </c>
      <c r="E239" s="204" t="s">
        <v>4364</v>
      </c>
      <c r="F239" s="205" t="s">
        <v>4365</v>
      </c>
      <c r="G239" s="206" t="s">
        <v>345</v>
      </c>
      <c r="H239" s="207">
        <v>237.5</v>
      </c>
      <c r="I239" s="208"/>
      <c r="J239" s="209">
        <f t="shared" si="90"/>
        <v>0</v>
      </c>
      <c r="K239" s="205" t="s">
        <v>21</v>
      </c>
      <c r="L239" s="61"/>
      <c r="M239" s="210" t="s">
        <v>21</v>
      </c>
      <c r="N239" s="211" t="s">
        <v>42</v>
      </c>
      <c r="O239" s="42"/>
      <c r="P239" s="212">
        <f t="shared" si="91"/>
        <v>0</v>
      </c>
      <c r="Q239" s="212">
        <v>0</v>
      </c>
      <c r="R239" s="212">
        <f t="shared" si="92"/>
        <v>0</v>
      </c>
      <c r="S239" s="212">
        <v>0</v>
      </c>
      <c r="T239" s="213">
        <f t="shared" si="93"/>
        <v>0</v>
      </c>
      <c r="AR239" s="25" t="s">
        <v>217</v>
      </c>
      <c r="AT239" s="25" t="s">
        <v>212</v>
      </c>
      <c r="AU239" s="25" t="s">
        <v>80</v>
      </c>
      <c r="AY239" s="25" t="s">
        <v>210</v>
      </c>
      <c r="BE239" s="214">
        <f t="shared" si="94"/>
        <v>0</v>
      </c>
      <c r="BF239" s="214">
        <f t="shared" si="95"/>
        <v>0</v>
      </c>
      <c r="BG239" s="214">
        <f t="shared" si="96"/>
        <v>0</v>
      </c>
      <c r="BH239" s="214">
        <f t="shared" si="97"/>
        <v>0</v>
      </c>
      <c r="BI239" s="214">
        <f t="shared" si="98"/>
        <v>0</v>
      </c>
      <c r="BJ239" s="25" t="s">
        <v>78</v>
      </c>
      <c r="BK239" s="214">
        <f t="shared" si="99"/>
        <v>0</v>
      </c>
      <c r="BL239" s="25" t="s">
        <v>217</v>
      </c>
      <c r="BM239" s="25" t="s">
        <v>1430</v>
      </c>
    </row>
    <row r="240" spans="2:65" s="1" customFormat="1" ht="16.5" customHeight="1">
      <c r="B240" s="41"/>
      <c r="C240" s="238" t="s">
        <v>786</v>
      </c>
      <c r="D240" s="238" t="s">
        <v>302</v>
      </c>
      <c r="E240" s="239" t="s">
        <v>4467</v>
      </c>
      <c r="F240" s="240" t="s">
        <v>4468</v>
      </c>
      <c r="G240" s="241" t="s">
        <v>345</v>
      </c>
      <c r="H240" s="242">
        <v>47.5</v>
      </c>
      <c r="I240" s="243"/>
      <c r="J240" s="244">
        <f t="shared" si="90"/>
        <v>0</v>
      </c>
      <c r="K240" s="240" t="s">
        <v>21</v>
      </c>
      <c r="L240" s="245"/>
      <c r="M240" s="246" t="s">
        <v>21</v>
      </c>
      <c r="N240" s="247" t="s">
        <v>42</v>
      </c>
      <c r="O240" s="42"/>
      <c r="P240" s="212">
        <f t="shared" si="91"/>
        <v>0</v>
      </c>
      <c r="Q240" s="212">
        <v>0</v>
      </c>
      <c r="R240" s="212">
        <f t="shared" si="92"/>
        <v>0</v>
      </c>
      <c r="S240" s="212">
        <v>0</v>
      </c>
      <c r="T240" s="213">
        <f t="shared" si="93"/>
        <v>0</v>
      </c>
      <c r="AR240" s="25" t="s">
        <v>252</v>
      </c>
      <c r="AT240" s="25" t="s">
        <v>302</v>
      </c>
      <c r="AU240" s="25" t="s">
        <v>80</v>
      </c>
      <c r="AY240" s="25" t="s">
        <v>210</v>
      </c>
      <c r="BE240" s="214">
        <f t="shared" si="94"/>
        <v>0</v>
      </c>
      <c r="BF240" s="214">
        <f t="shared" si="95"/>
        <v>0</v>
      </c>
      <c r="BG240" s="214">
        <f t="shared" si="96"/>
        <v>0</v>
      </c>
      <c r="BH240" s="214">
        <f t="shared" si="97"/>
        <v>0</v>
      </c>
      <c r="BI240" s="214">
        <f t="shared" si="98"/>
        <v>0</v>
      </c>
      <c r="BJ240" s="25" t="s">
        <v>78</v>
      </c>
      <c r="BK240" s="214">
        <f t="shared" si="99"/>
        <v>0</v>
      </c>
      <c r="BL240" s="25" t="s">
        <v>217</v>
      </c>
      <c r="BM240" s="25" t="s">
        <v>1438</v>
      </c>
    </row>
    <row r="241" spans="2:65" s="1" customFormat="1" ht="16.5" customHeight="1">
      <c r="B241" s="41"/>
      <c r="C241" s="203" t="s">
        <v>793</v>
      </c>
      <c r="D241" s="203" t="s">
        <v>212</v>
      </c>
      <c r="E241" s="204" t="s">
        <v>4469</v>
      </c>
      <c r="F241" s="205" t="s">
        <v>4470</v>
      </c>
      <c r="G241" s="206" t="s">
        <v>345</v>
      </c>
      <c r="H241" s="207">
        <v>47.5</v>
      </c>
      <c r="I241" s="208"/>
      <c r="J241" s="209">
        <f t="shared" si="90"/>
        <v>0</v>
      </c>
      <c r="K241" s="205" t="s">
        <v>21</v>
      </c>
      <c r="L241" s="61"/>
      <c r="M241" s="210" t="s">
        <v>21</v>
      </c>
      <c r="N241" s="211" t="s">
        <v>42</v>
      </c>
      <c r="O241" s="42"/>
      <c r="P241" s="212">
        <f t="shared" si="91"/>
        <v>0</v>
      </c>
      <c r="Q241" s="212">
        <v>0</v>
      </c>
      <c r="R241" s="212">
        <f t="shared" si="92"/>
        <v>0</v>
      </c>
      <c r="S241" s="212">
        <v>0</v>
      </c>
      <c r="T241" s="213">
        <f t="shared" si="93"/>
        <v>0</v>
      </c>
      <c r="AR241" s="25" t="s">
        <v>217</v>
      </c>
      <c r="AT241" s="25" t="s">
        <v>212</v>
      </c>
      <c r="AU241" s="25" t="s">
        <v>80</v>
      </c>
      <c r="AY241" s="25" t="s">
        <v>210</v>
      </c>
      <c r="BE241" s="214">
        <f t="shared" si="94"/>
        <v>0</v>
      </c>
      <c r="BF241" s="214">
        <f t="shared" si="95"/>
        <v>0</v>
      </c>
      <c r="BG241" s="214">
        <f t="shared" si="96"/>
        <v>0</v>
      </c>
      <c r="BH241" s="214">
        <f t="shared" si="97"/>
        <v>0</v>
      </c>
      <c r="BI241" s="214">
        <f t="shared" si="98"/>
        <v>0</v>
      </c>
      <c r="BJ241" s="25" t="s">
        <v>78</v>
      </c>
      <c r="BK241" s="214">
        <f t="shared" si="99"/>
        <v>0</v>
      </c>
      <c r="BL241" s="25" t="s">
        <v>217</v>
      </c>
      <c r="BM241" s="25" t="s">
        <v>1451</v>
      </c>
    </row>
    <row r="242" spans="2:65" s="1" customFormat="1" ht="16.5" customHeight="1">
      <c r="B242" s="41"/>
      <c r="C242" s="238" t="s">
        <v>797</v>
      </c>
      <c r="D242" s="238" t="s">
        <v>302</v>
      </c>
      <c r="E242" s="239" t="s">
        <v>4471</v>
      </c>
      <c r="F242" s="240" t="s">
        <v>4472</v>
      </c>
      <c r="G242" s="241" t="s">
        <v>345</v>
      </c>
      <c r="H242" s="242">
        <v>9.5</v>
      </c>
      <c r="I242" s="243"/>
      <c r="J242" s="244">
        <f t="shared" si="90"/>
        <v>0</v>
      </c>
      <c r="K242" s="240" t="s">
        <v>21</v>
      </c>
      <c r="L242" s="245"/>
      <c r="M242" s="246" t="s">
        <v>21</v>
      </c>
      <c r="N242" s="247" t="s">
        <v>42</v>
      </c>
      <c r="O242" s="42"/>
      <c r="P242" s="212">
        <f t="shared" si="91"/>
        <v>0</v>
      </c>
      <c r="Q242" s="212">
        <v>0</v>
      </c>
      <c r="R242" s="212">
        <f t="shared" si="92"/>
        <v>0</v>
      </c>
      <c r="S242" s="212">
        <v>0</v>
      </c>
      <c r="T242" s="213">
        <f t="shared" si="93"/>
        <v>0</v>
      </c>
      <c r="AR242" s="25" t="s">
        <v>252</v>
      </c>
      <c r="AT242" s="25" t="s">
        <v>302</v>
      </c>
      <c r="AU242" s="25" t="s">
        <v>80</v>
      </c>
      <c r="AY242" s="25" t="s">
        <v>210</v>
      </c>
      <c r="BE242" s="214">
        <f t="shared" si="94"/>
        <v>0</v>
      </c>
      <c r="BF242" s="214">
        <f t="shared" si="95"/>
        <v>0</v>
      </c>
      <c r="BG242" s="214">
        <f t="shared" si="96"/>
        <v>0</v>
      </c>
      <c r="BH242" s="214">
        <f t="shared" si="97"/>
        <v>0</v>
      </c>
      <c r="BI242" s="214">
        <f t="shared" si="98"/>
        <v>0</v>
      </c>
      <c r="BJ242" s="25" t="s">
        <v>78</v>
      </c>
      <c r="BK242" s="214">
        <f t="shared" si="99"/>
        <v>0</v>
      </c>
      <c r="BL242" s="25" t="s">
        <v>217</v>
      </c>
      <c r="BM242" s="25" t="s">
        <v>1460</v>
      </c>
    </row>
    <row r="243" spans="2:65" s="1" customFormat="1" ht="16.5" customHeight="1">
      <c r="B243" s="41"/>
      <c r="C243" s="203" t="s">
        <v>801</v>
      </c>
      <c r="D243" s="203" t="s">
        <v>212</v>
      </c>
      <c r="E243" s="204" t="s">
        <v>4473</v>
      </c>
      <c r="F243" s="205" t="s">
        <v>4474</v>
      </c>
      <c r="G243" s="206" t="s">
        <v>345</v>
      </c>
      <c r="H243" s="207">
        <v>9.5</v>
      </c>
      <c r="I243" s="208"/>
      <c r="J243" s="209">
        <f t="shared" si="90"/>
        <v>0</v>
      </c>
      <c r="K243" s="205" t="s">
        <v>21</v>
      </c>
      <c r="L243" s="61"/>
      <c r="M243" s="210" t="s">
        <v>21</v>
      </c>
      <c r="N243" s="211" t="s">
        <v>42</v>
      </c>
      <c r="O243" s="42"/>
      <c r="P243" s="212">
        <f t="shared" si="91"/>
        <v>0</v>
      </c>
      <c r="Q243" s="212">
        <v>0</v>
      </c>
      <c r="R243" s="212">
        <f t="shared" si="92"/>
        <v>0</v>
      </c>
      <c r="S243" s="212">
        <v>0</v>
      </c>
      <c r="T243" s="213">
        <f t="shared" si="93"/>
        <v>0</v>
      </c>
      <c r="AR243" s="25" t="s">
        <v>217</v>
      </c>
      <c r="AT243" s="25" t="s">
        <v>212</v>
      </c>
      <c r="AU243" s="25" t="s">
        <v>80</v>
      </c>
      <c r="AY243" s="25" t="s">
        <v>210</v>
      </c>
      <c r="BE243" s="214">
        <f t="shared" si="94"/>
        <v>0</v>
      </c>
      <c r="BF243" s="214">
        <f t="shared" si="95"/>
        <v>0</v>
      </c>
      <c r="BG243" s="214">
        <f t="shared" si="96"/>
        <v>0</v>
      </c>
      <c r="BH243" s="214">
        <f t="shared" si="97"/>
        <v>0</v>
      </c>
      <c r="BI243" s="214">
        <f t="shared" si="98"/>
        <v>0</v>
      </c>
      <c r="BJ243" s="25" t="s">
        <v>78</v>
      </c>
      <c r="BK243" s="214">
        <f t="shared" si="99"/>
        <v>0</v>
      </c>
      <c r="BL243" s="25" t="s">
        <v>217</v>
      </c>
      <c r="BM243" s="25" t="s">
        <v>1474</v>
      </c>
    </row>
    <row r="244" spans="2:65" s="1" customFormat="1" ht="16.5" customHeight="1">
      <c r="B244" s="41"/>
      <c r="C244" s="238" t="s">
        <v>805</v>
      </c>
      <c r="D244" s="238" t="s">
        <v>302</v>
      </c>
      <c r="E244" s="239" t="s">
        <v>4475</v>
      </c>
      <c r="F244" s="240" t="s">
        <v>4476</v>
      </c>
      <c r="G244" s="241" t="s">
        <v>345</v>
      </c>
      <c r="H244" s="242">
        <v>9.5</v>
      </c>
      <c r="I244" s="243"/>
      <c r="J244" s="244">
        <f t="shared" si="90"/>
        <v>0</v>
      </c>
      <c r="K244" s="240" t="s">
        <v>21</v>
      </c>
      <c r="L244" s="245"/>
      <c r="M244" s="246" t="s">
        <v>21</v>
      </c>
      <c r="N244" s="247" t="s">
        <v>42</v>
      </c>
      <c r="O244" s="42"/>
      <c r="P244" s="212">
        <f t="shared" si="91"/>
        <v>0</v>
      </c>
      <c r="Q244" s="212">
        <v>0</v>
      </c>
      <c r="R244" s="212">
        <f t="shared" si="92"/>
        <v>0</v>
      </c>
      <c r="S244" s="212">
        <v>0</v>
      </c>
      <c r="T244" s="213">
        <f t="shared" si="93"/>
        <v>0</v>
      </c>
      <c r="AR244" s="25" t="s">
        <v>252</v>
      </c>
      <c r="AT244" s="25" t="s">
        <v>302</v>
      </c>
      <c r="AU244" s="25" t="s">
        <v>80</v>
      </c>
      <c r="AY244" s="25" t="s">
        <v>210</v>
      </c>
      <c r="BE244" s="214">
        <f t="shared" si="94"/>
        <v>0</v>
      </c>
      <c r="BF244" s="214">
        <f t="shared" si="95"/>
        <v>0</v>
      </c>
      <c r="BG244" s="214">
        <f t="shared" si="96"/>
        <v>0</v>
      </c>
      <c r="BH244" s="214">
        <f t="shared" si="97"/>
        <v>0</v>
      </c>
      <c r="BI244" s="214">
        <f t="shared" si="98"/>
        <v>0</v>
      </c>
      <c r="BJ244" s="25" t="s">
        <v>78</v>
      </c>
      <c r="BK244" s="214">
        <f t="shared" si="99"/>
        <v>0</v>
      </c>
      <c r="BL244" s="25" t="s">
        <v>217</v>
      </c>
      <c r="BM244" s="25" t="s">
        <v>1484</v>
      </c>
    </row>
    <row r="245" spans="2:65" s="1" customFormat="1" ht="16.5" customHeight="1">
      <c r="B245" s="41"/>
      <c r="C245" s="203" t="s">
        <v>809</v>
      </c>
      <c r="D245" s="203" t="s">
        <v>212</v>
      </c>
      <c r="E245" s="204" t="s">
        <v>4477</v>
      </c>
      <c r="F245" s="205" t="s">
        <v>4478</v>
      </c>
      <c r="G245" s="206" t="s">
        <v>345</v>
      </c>
      <c r="H245" s="207">
        <v>9.5</v>
      </c>
      <c r="I245" s="208"/>
      <c r="J245" s="209">
        <f t="shared" si="90"/>
        <v>0</v>
      </c>
      <c r="K245" s="205" t="s">
        <v>21</v>
      </c>
      <c r="L245" s="61"/>
      <c r="M245" s="210" t="s">
        <v>21</v>
      </c>
      <c r="N245" s="211" t="s">
        <v>42</v>
      </c>
      <c r="O245" s="42"/>
      <c r="P245" s="212">
        <f t="shared" si="91"/>
        <v>0</v>
      </c>
      <c r="Q245" s="212">
        <v>0</v>
      </c>
      <c r="R245" s="212">
        <f t="shared" si="92"/>
        <v>0</v>
      </c>
      <c r="S245" s="212">
        <v>0</v>
      </c>
      <c r="T245" s="213">
        <f t="shared" si="93"/>
        <v>0</v>
      </c>
      <c r="AR245" s="25" t="s">
        <v>217</v>
      </c>
      <c r="AT245" s="25" t="s">
        <v>212</v>
      </c>
      <c r="AU245" s="25" t="s">
        <v>80</v>
      </c>
      <c r="AY245" s="25" t="s">
        <v>210</v>
      </c>
      <c r="BE245" s="214">
        <f t="shared" si="94"/>
        <v>0</v>
      </c>
      <c r="BF245" s="214">
        <f t="shared" si="95"/>
        <v>0</v>
      </c>
      <c r="BG245" s="214">
        <f t="shared" si="96"/>
        <v>0</v>
      </c>
      <c r="BH245" s="214">
        <f t="shared" si="97"/>
        <v>0</v>
      </c>
      <c r="BI245" s="214">
        <f t="shared" si="98"/>
        <v>0</v>
      </c>
      <c r="BJ245" s="25" t="s">
        <v>78</v>
      </c>
      <c r="BK245" s="214">
        <f t="shared" si="99"/>
        <v>0</v>
      </c>
      <c r="BL245" s="25" t="s">
        <v>217</v>
      </c>
      <c r="BM245" s="25" t="s">
        <v>1494</v>
      </c>
    </row>
    <row r="246" spans="2:63" s="11" customFormat="1" ht="29.85" customHeight="1">
      <c r="B246" s="187"/>
      <c r="C246" s="188"/>
      <c r="D246" s="189" t="s">
        <v>70</v>
      </c>
      <c r="E246" s="201" t="s">
        <v>4275</v>
      </c>
      <c r="F246" s="201" t="s">
        <v>4276</v>
      </c>
      <c r="G246" s="188"/>
      <c r="H246" s="188"/>
      <c r="I246" s="191"/>
      <c r="J246" s="202">
        <f>BK246</f>
        <v>0</v>
      </c>
      <c r="K246" s="188"/>
      <c r="L246" s="193"/>
      <c r="M246" s="194"/>
      <c r="N246" s="195"/>
      <c r="O246" s="195"/>
      <c r="P246" s="196">
        <f>SUM(P247:P262)</f>
        <v>0</v>
      </c>
      <c r="Q246" s="195"/>
      <c r="R246" s="196">
        <f>SUM(R247:R262)</f>
        <v>0</v>
      </c>
      <c r="S246" s="195"/>
      <c r="T246" s="197">
        <f>SUM(T247:T262)</f>
        <v>0</v>
      </c>
      <c r="AR246" s="198" t="s">
        <v>78</v>
      </c>
      <c r="AT246" s="199" t="s">
        <v>70</v>
      </c>
      <c r="AU246" s="199" t="s">
        <v>78</v>
      </c>
      <c r="AY246" s="198" t="s">
        <v>210</v>
      </c>
      <c r="BK246" s="200">
        <f>SUM(BK247:BK262)</f>
        <v>0</v>
      </c>
    </row>
    <row r="247" spans="2:65" s="1" customFormat="1" ht="16.5" customHeight="1">
      <c r="B247" s="41"/>
      <c r="C247" s="238" t="s">
        <v>813</v>
      </c>
      <c r="D247" s="238" t="s">
        <v>302</v>
      </c>
      <c r="E247" s="239" t="s">
        <v>4366</v>
      </c>
      <c r="F247" s="240" t="s">
        <v>4367</v>
      </c>
      <c r="G247" s="241" t="s">
        <v>345</v>
      </c>
      <c r="H247" s="242">
        <v>190</v>
      </c>
      <c r="I247" s="243"/>
      <c r="J247" s="244">
        <f aca="true" t="shared" si="100" ref="J247:J262">ROUND(I247*H247,2)</f>
        <v>0</v>
      </c>
      <c r="K247" s="240" t="s">
        <v>21</v>
      </c>
      <c r="L247" s="245"/>
      <c r="M247" s="246" t="s">
        <v>21</v>
      </c>
      <c r="N247" s="247" t="s">
        <v>42</v>
      </c>
      <c r="O247" s="42"/>
      <c r="P247" s="212">
        <f aca="true" t="shared" si="101" ref="P247:P262">O247*H247</f>
        <v>0</v>
      </c>
      <c r="Q247" s="212">
        <v>0</v>
      </c>
      <c r="R247" s="212">
        <f aca="true" t="shared" si="102" ref="R247:R262">Q247*H247</f>
        <v>0</v>
      </c>
      <c r="S247" s="212">
        <v>0</v>
      </c>
      <c r="T247" s="213">
        <f aca="true" t="shared" si="103" ref="T247:T262">S247*H247</f>
        <v>0</v>
      </c>
      <c r="AR247" s="25" t="s">
        <v>252</v>
      </c>
      <c r="AT247" s="25" t="s">
        <v>302</v>
      </c>
      <c r="AU247" s="25" t="s">
        <v>80</v>
      </c>
      <c r="AY247" s="25" t="s">
        <v>210</v>
      </c>
      <c r="BE247" s="214">
        <f aca="true" t="shared" si="104" ref="BE247:BE262">IF(N247="základní",J247,0)</f>
        <v>0</v>
      </c>
      <c r="BF247" s="214">
        <f aca="true" t="shared" si="105" ref="BF247:BF262">IF(N247="snížená",J247,0)</f>
        <v>0</v>
      </c>
      <c r="BG247" s="214">
        <f aca="true" t="shared" si="106" ref="BG247:BG262">IF(N247="zákl. přenesená",J247,0)</f>
        <v>0</v>
      </c>
      <c r="BH247" s="214">
        <f aca="true" t="shared" si="107" ref="BH247:BH262">IF(N247="sníž. přenesená",J247,0)</f>
        <v>0</v>
      </c>
      <c r="BI247" s="214">
        <f aca="true" t="shared" si="108" ref="BI247:BI262">IF(N247="nulová",J247,0)</f>
        <v>0</v>
      </c>
      <c r="BJ247" s="25" t="s">
        <v>78</v>
      </c>
      <c r="BK247" s="214">
        <f aca="true" t="shared" si="109" ref="BK247:BK262">ROUND(I247*H247,2)</f>
        <v>0</v>
      </c>
      <c r="BL247" s="25" t="s">
        <v>217</v>
      </c>
      <c r="BM247" s="25" t="s">
        <v>1503</v>
      </c>
    </row>
    <row r="248" spans="2:65" s="1" customFormat="1" ht="16.5" customHeight="1">
      <c r="B248" s="41"/>
      <c r="C248" s="203" t="s">
        <v>817</v>
      </c>
      <c r="D248" s="203" t="s">
        <v>212</v>
      </c>
      <c r="E248" s="204" t="s">
        <v>4368</v>
      </c>
      <c r="F248" s="205" t="s">
        <v>4369</v>
      </c>
      <c r="G248" s="206" t="s">
        <v>345</v>
      </c>
      <c r="H248" s="207">
        <v>190</v>
      </c>
      <c r="I248" s="208"/>
      <c r="J248" s="209">
        <f t="shared" si="100"/>
        <v>0</v>
      </c>
      <c r="K248" s="205" t="s">
        <v>21</v>
      </c>
      <c r="L248" s="61"/>
      <c r="M248" s="210" t="s">
        <v>21</v>
      </c>
      <c r="N248" s="211" t="s">
        <v>42</v>
      </c>
      <c r="O248" s="42"/>
      <c r="P248" s="212">
        <f t="shared" si="101"/>
        <v>0</v>
      </c>
      <c r="Q248" s="212">
        <v>0</v>
      </c>
      <c r="R248" s="212">
        <f t="shared" si="102"/>
        <v>0</v>
      </c>
      <c r="S248" s="212">
        <v>0</v>
      </c>
      <c r="T248" s="213">
        <f t="shared" si="103"/>
        <v>0</v>
      </c>
      <c r="AR248" s="25" t="s">
        <v>217</v>
      </c>
      <c r="AT248" s="25" t="s">
        <v>212</v>
      </c>
      <c r="AU248" s="25" t="s">
        <v>80</v>
      </c>
      <c r="AY248" s="25" t="s">
        <v>210</v>
      </c>
      <c r="BE248" s="214">
        <f t="shared" si="104"/>
        <v>0</v>
      </c>
      <c r="BF248" s="214">
        <f t="shared" si="105"/>
        <v>0</v>
      </c>
      <c r="BG248" s="214">
        <f t="shared" si="106"/>
        <v>0</v>
      </c>
      <c r="BH248" s="214">
        <f t="shared" si="107"/>
        <v>0</v>
      </c>
      <c r="BI248" s="214">
        <f t="shared" si="108"/>
        <v>0</v>
      </c>
      <c r="BJ248" s="25" t="s">
        <v>78</v>
      </c>
      <c r="BK248" s="214">
        <f t="shared" si="109"/>
        <v>0</v>
      </c>
      <c r="BL248" s="25" t="s">
        <v>217</v>
      </c>
      <c r="BM248" s="25" t="s">
        <v>1512</v>
      </c>
    </row>
    <row r="249" spans="2:65" s="1" customFormat="1" ht="16.5" customHeight="1">
      <c r="B249" s="41"/>
      <c r="C249" s="238" t="s">
        <v>829</v>
      </c>
      <c r="D249" s="238" t="s">
        <v>302</v>
      </c>
      <c r="E249" s="239" t="s">
        <v>4374</v>
      </c>
      <c r="F249" s="240" t="s">
        <v>4375</v>
      </c>
      <c r="G249" s="241" t="s">
        <v>345</v>
      </c>
      <c r="H249" s="242">
        <v>190</v>
      </c>
      <c r="I249" s="243"/>
      <c r="J249" s="244">
        <f t="shared" si="100"/>
        <v>0</v>
      </c>
      <c r="K249" s="240" t="s">
        <v>21</v>
      </c>
      <c r="L249" s="245"/>
      <c r="M249" s="246" t="s">
        <v>21</v>
      </c>
      <c r="N249" s="247" t="s">
        <v>42</v>
      </c>
      <c r="O249" s="42"/>
      <c r="P249" s="212">
        <f t="shared" si="101"/>
        <v>0</v>
      </c>
      <c r="Q249" s="212">
        <v>0</v>
      </c>
      <c r="R249" s="212">
        <f t="shared" si="102"/>
        <v>0</v>
      </c>
      <c r="S249" s="212">
        <v>0</v>
      </c>
      <c r="T249" s="213">
        <f t="shared" si="103"/>
        <v>0</v>
      </c>
      <c r="AR249" s="25" t="s">
        <v>252</v>
      </c>
      <c r="AT249" s="25" t="s">
        <v>302</v>
      </c>
      <c r="AU249" s="25" t="s">
        <v>80</v>
      </c>
      <c r="AY249" s="25" t="s">
        <v>210</v>
      </c>
      <c r="BE249" s="214">
        <f t="shared" si="104"/>
        <v>0</v>
      </c>
      <c r="BF249" s="214">
        <f t="shared" si="105"/>
        <v>0</v>
      </c>
      <c r="BG249" s="214">
        <f t="shared" si="106"/>
        <v>0</v>
      </c>
      <c r="BH249" s="214">
        <f t="shared" si="107"/>
        <v>0</v>
      </c>
      <c r="BI249" s="214">
        <f t="shared" si="108"/>
        <v>0</v>
      </c>
      <c r="BJ249" s="25" t="s">
        <v>78</v>
      </c>
      <c r="BK249" s="214">
        <f t="shared" si="109"/>
        <v>0</v>
      </c>
      <c r="BL249" s="25" t="s">
        <v>217</v>
      </c>
      <c r="BM249" s="25" t="s">
        <v>1521</v>
      </c>
    </row>
    <row r="250" spans="2:65" s="1" customFormat="1" ht="16.5" customHeight="1">
      <c r="B250" s="41"/>
      <c r="C250" s="203" t="s">
        <v>851</v>
      </c>
      <c r="D250" s="203" t="s">
        <v>212</v>
      </c>
      <c r="E250" s="204" t="s">
        <v>4376</v>
      </c>
      <c r="F250" s="205" t="s">
        <v>4377</v>
      </c>
      <c r="G250" s="206" t="s">
        <v>345</v>
      </c>
      <c r="H250" s="207">
        <v>190</v>
      </c>
      <c r="I250" s="208"/>
      <c r="J250" s="209">
        <f t="shared" si="100"/>
        <v>0</v>
      </c>
      <c r="K250" s="205" t="s">
        <v>21</v>
      </c>
      <c r="L250" s="61"/>
      <c r="M250" s="210" t="s">
        <v>21</v>
      </c>
      <c r="N250" s="211" t="s">
        <v>42</v>
      </c>
      <c r="O250" s="42"/>
      <c r="P250" s="212">
        <f t="shared" si="101"/>
        <v>0</v>
      </c>
      <c r="Q250" s="212">
        <v>0</v>
      </c>
      <c r="R250" s="212">
        <f t="shared" si="102"/>
        <v>0</v>
      </c>
      <c r="S250" s="212">
        <v>0</v>
      </c>
      <c r="T250" s="213">
        <f t="shared" si="103"/>
        <v>0</v>
      </c>
      <c r="AR250" s="25" t="s">
        <v>217</v>
      </c>
      <c r="AT250" s="25" t="s">
        <v>212</v>
      </c>
      <c r="AU250" s="25" t="s">
        <v>80</v>
      </c>
      <c r="AY250" s="25" t="s">
        <v>210</v>
      </c>
      <c r="BE250" s="214">
        <f t="shared" si="104"/>
        <v>0</v>
      </c>
      <c r="BF250" s="214">
        <f t="shared" si="105"/>
        <v>0</v>
      </c>
      <c r="BG250" s="214">
        <f t="shared" si="106"/>
        <v>0</v>
      </c>
      <c r="BH250" s="214">
        <f t="shared" si="107"/>
        <v>0</v>
      </c>
      <c r="BI250" s="214">
        <f t="shared" si="108"/>
        <v>0</v>
      </c>
      <c r="BJ250" s="25" t="s">
        <v>78</v>
      </c>
      <c r="BK250" s="214">
        <f t="shared" si="109"/>
        <v>0</v>
      </c>
      <c r="BL250" s="25" t="s">
        <v>217</v>
      </c>
      <c r="BM250" s="25" t="s">
        <v>1530</v>
      </c>
    </row>
    <row r="251" spans="2:65" s="1" customFormat="1" ht="25.5" customHeight="1">
      <c r="B251" s="41"/>
      <c r="C251" s="238" t="s">
        <v>860</v>
      </c>
      <c r="D251" s="238" t="s">
        <v>302</v>
      </c>
      <c r="E251" s="239" t="s">
        <v>4382</v>
      </c>
      <c r="F251" s="240" t="s">
        <v>4383</v>
      </c>
      <c r="G251" s="241" t="s">
        <v>1472</v>
      </c>
      <c r="H251" s="242">
        <v>9.5</v>
      </c>
      <c r="I251" s="243"/>
      <c r="J251" s="244">
        <f t="shared" si="100"/>
        <v>0</v>
      </c>
      <c r="K251" s="240" t="s">
        <v>21</v>
      </c>
      <c r="L251" s="245"/>
      <c r="M251" s="246" t="s">
        <v>21</v>
      </c>
      <c r="N251" s="247" t="s">
        <v>42</v>
      </c>
      <c r="O251" s="42"/>
      <c r="P251" s="212">
        <f t="shared" si="101"/>
        <v>0</v>
      </c>
      <c r="Q251" s="212">
        <v>0</v>
      </c>
      <c r="R251" s="212">
        <f t="shared" si="102"/>
        <v>0</v>
      </c>
      <c r="S251" s="212">
        <v>0</v>
      </c>
      <c r="T251" s="213">
        <f t="shared" si="103"/>
        <v>0</v>
      </c>
      <c r="AR251" s="25" t="s">
        <v>252</v>
      </c>
      <c r="AT251" s="25" t="s">
        <v>302</v>
      </c>
      <c r="AU251" s="25" t="s">
        <v>80</v>
      </c>
      <c r="AY251" s="25" t="s">
        <v>210</v>
      </c>
      <c r="BE251" s="214">
        <f t="shared" si="104"/>
        <v>0</v>
      </c>
      <c r="BF251" s="214">
        <f t="shared" si="105"/>
        <v>0</v>
      </c>
      <c r="BG251" s="214">
        <f t="shared" si="106"/>
        <v>0</v>
      </c>
      <c r="BH251" s="214">
        <f t="shared" si="107"/>
        <v>0</v>
      </c>
      <c r="BI251" s="214">
        <f t="shared" si="108"/>
        <v>0</v>
      </c>
      <c r="BJ251" s="25" t="s">
        <v>78</v>
      </c>
      <c r="BK251" s="214">
        <f t="shared" si="109"/>
        <v>0</v>
      </c>
      <c r="BL251" s="25" t="s">
        <v>217</v>
      </c>
      <c r="BM251" s="25" t="s">
        <v>1539</v>
      </c>
    </row>
    <row r="252" spans="2:65" s="1" customFormat="1" ht="25.5" customHeight="1">
      <c r="B252" s="41"/>
      <c r="C252" s="203" t="s">
        <v>864</v>
      </c>
      <c r="D252" s="203" t="s">
        <v>212</v>
      </c>
      <c r="E252" s="204" t="s">
        <v>4384</v>
      </c>
      <c r="F252" s="205" t="s">
        <v>4385</v>
      </c>
      <c r="G252" s="206" t="s">
        <v>1472</v>
      </c>
      <c r="H252" s="207">
        <v>9.5</v>
      </c>
      <c r="I252" s="208"/>
      <c r="J252" s="209">
        <f t="shared" si="100"/>
        <v>0</v>
      </c>
      <c r="K252" s="205" t="s">
        <v>21</v>
      </c>
      <c r="L252" s="61"/>
      <c r="M252" s="210" t="s">
        <v>21</v>
      </c>
      <c r="N252" s="211" t="s">
        <v>42</v>
      </c>
      <c r="O252" s="42"/>
      <c r="P252" s="212">
        <f t="shared" si="101"/>
        <v>0</v>
      </c>
      <c r="Q252" s="212">
        <v>0</v>
      </c>
      <c r="R252" s="212">
        <f t="shared" si="102"/>
        <v>0</v>
      </c>
      <c r="S252" s="212">
        <v>0</v>
      </c>
      <c r="T252" s="213">
        <f t="shared" si="103"/>
        <v>0</v>
      </c>
      <c r="AR252" s="25" t="s">
        <v>217</v>
      </c>
      <c r="AT252" s="25" t="s">
        <v>212</v>
      </c>
      <c r="AU252" s="25" t="s">
        <v>80</v>
      </c>
      <c r="AY252" s="25" t="s">
        <v>210</v>
      </c>
      <c r="BE252" s="214">
        <f t="shared" si="104"/>
        <v>0</v>
      </c>
      <c r="BF252" s="214">
        <f t="shared" si="105"/>
        <v>0</v>
      </c>
      <c r="BG252" s="214">
        <f t="shared" si="106"/>
        <v>0</v>
      </c>
      <c r="BH252" s="214">
        <f t="shared" si="107"/>
        <v>0</v>
      </c>
      <c r="BI252" s="214">
        <f t="shared" si="108"/>
        <v>0</v>
      </c>
      <c r="BJ252" s="25" t="s">
        <v>78</v>
      </c>
      <c r="BK252" s="214">
        <f t="shared" si="109"/>
        <v>0</v>
      </c>
      <c r="BL252" s="25" t="s">
        <v>217</v>
      </c>
      <c r="BM252" s="25" t="s">
        <v>1550</v>
      </c>
    </row>
    <row r="253" spans="2:65" s="1" customFormat="1" ht="16.5" customHeight="1">
      <c r="B253" s="41"/>
      <c r="C253" s="238" t="s">
        <v>872</v>
      </c>
      <c r="D253" s="238" t="s">
        <v>302</v>
      </c>
      <c r="E253" s="239" t="s">
        <v>4386</v>
      </c>
      <c r="F253" s="240" t="s">
        <v>4387</v>
      </c>
      <c r="G253" s="241" t="s">
        <v>1472</v>
      </c>
      <c r="H253" s="242">
        <v>19</v>
      </c>
      <c r="I253" s="243"/>
      <c r="J253" s="244">
        <f t="shared" si="100"/>
        <v>0</v>
      </c>
      <c r="K253" s="240" t="s">
        <v>21</v>
      </c>
      <c r="L253" s="245"/>
      <c r="M253" s="246" t="s">
        <v>21</v>
      </c>
      <c r="N253" s="247" t="s">
        <v>42</v>
      </c>
      <c r="O253" s="42"/>
      <c r="P253" s="212">
        <f t="shared" si="101"/>
        <v>0</v>
      </c>
      <c r="Q253" s="212">
        <v>0</v>
      </c>
      <c r="R253" s="212">
        <f t="shared" si="102"/>
        <v>0</v>
      </c>
      <c r="S253" s="212">
        <v>0</v>
      </c>
      <c r="T253" s="213">
        <f t="shared" si="103"/>
        <v>0</v>
      </c>
      <c r="AR253" s="25" t="s">
        <v>252</v>
      </c>
      <c r="AT253" s="25" t="s">
        <v>302</v>
      </c>
      <c r="AU253" s="25" t="s">
        <v>80</v>
      </c>
      <c r="AY253" s="25" t="s">
        <v>210</v>
      </c>
      <c r="BE253" s="214">
        <f t="shared" si="104"/>
        <v>0</v>
      </c>
      <c r="BF253" s="214">
        <f t="shared" si="105"/>
        <v>0</v>
      </c>
      <c r="BG253" s="214">
        <f t="shared" si="106"/>
        <v>0</v>
      </c>
      <c r="BH253" s="214">
        <f t="shared" si="107"/>
        <v>0</v>
      </c>
      <c r="BI253" s="214">
        <f t="shared" si="108"/>
        <v>0</v>
      </c>
      <c r="BJ253" s="25" t="s">
        <v>78</v>
      </c>
      <c r="BK253" s="214">
        <f t="shared" si="109"/>
        <v>0</v>
      </c>
      <c r="BL253" s="25" t="s">
        <v>217</v>
      </c>
      <c r="BM253" s="25" t="s">
        <v>1559</v>
      </c>
    </row>
    <row r="254" spans="2:65" s="1" customFormat="1" ht="16.5" customHeight="1">
      <c r="B254" s="41"/>
      <c r="C254" s="203" t="s">
        <v>878</v>
      </c>
      <c r="D254" s="203" t="s">
        <v>212</v>
      </c>
      <c r="E254" s="204" t="s">
        <v>4388</v>
      </c>
      <c r="F254" s="205" t="s">
        <v>4389</v>
      </c>
      <c r="G254" s="206" t="s">
        <v>1472</v>
      </c>
      <c r="H254" s="207">
        <v>19</v>
      </c>
      <c r="I254" s="208"/>
      <c r="J254" s="209">
        <f t="shared" si="100"/>
        <v>0</v>
      </c>
      <c r="K254" s="205" t="s">
        <v>21</v>
      </c>
      <c r="L254" s="61"/>
      <c r="M254" s="210" t="s">
        <v>21</v>
      </c>
      <c r="N254" s="211" t="s">
        <v>42</v>
      </c>
      <c r="O254" s="42"/>
      <c r="P254" s="212">
        <f t="shared" si="101"/>
        <v>0</v>
      </c>
      <c r="Q254" s="212">
        <v>0</v>
      </c>
      <c r="R254" s="212">
        <f t="shared" si="102"/>
        <v>0</v>
      </c>
      <c r="S254" s="212">
        <v>0</v>
      </c>
      <c r="T254" s="213">
        <f t="shared" si="103"/>
        <v>0</v>
      </c>
      <c r="AR254" s="25" t="s">
        <v>217</v>
      </c>
      <c r="AT254" s="25" t="s">
        <v>212</v>
      </c>
      <c r="AU254" s="25" t="s">
        <v>80</v>
      </c>
      <c r="AY254" s="25" t="s">
        <v>210</v>
      </c>
      <c r="BE254" s="214">
        <f t="shared" si="104"/>
        <v>0</v>
      </c>
      <c r="BF254" s="214">
        <f t="shared" si="105"/>
        <v>0</v>
      </c>
      <c r="BG254" s="214">
        <f t="shared" si="106"/>
        <v>0</v>
      </c>
      <c r="BH254" s="214">
        <f t="shared" si="107"/>
        <v>0</v>
      </c>
      <c r="BI254" s="214">
        <f t="shared" si="108"/>
        <v>0</v>
      </c>
      <c r="BJ254" s="25" t="s">
        <v>78</v>
      </c>
      <c r="BK254" s="214">
        <f t="shared" si="109"/>
        <v>0</v>
      </c>
      <c r="BL254" s="25" t="s">
        <v>217</v>
      </c>
      <c r="BM254" s="25" t="s">
        <v>1572</v>
      </c>
    </row>
    <row r="255" spans="2:65" s="1" customFormat="1" ht="16.5" customHeight="1">
      <c r="B255" s="41"/>
      <c r="C255" s="238" t="s">
        <v>886</v>
      </c>
      <c r="D255" s="238" t="s">
        <v>302</v>
      </c>
      <c r="E255" s="239" t="s">
        <v>4390</v>
      </c>
      <c r="F255" s="240" t="s">
        <v>4391</v>
      </c>
      <c r="G255" s="241" t="s">
        <v>1472</v>
      </c>
      <c r="H255" s="242">
        <v>19</v>
      </c>
      <c r="I255" s="243"/>
      <c r="J255" s="244">
        <f t="shared" si="100"/>
        <v>0</v>
      </c>
      <c r="K255" s="240" t="s">
        <v>21</v>
      </c>
      <c r="L255" s="245"/>
      <c r="M255" s="246" t="s">
        <v>21</v>
      </c>
      <c r="N255" s="247" t="s">
        <v>42</v>
      </c>
      <c r="O255" s="42"/>
      <c r="P255" s="212">
        <f t="shared" si="101"/>
        <v>0</v>
      </c>
      <c r="Q255" s="212">
        <v>0</v>
      </c>
      <c r="R255" s="212">
        <f t="shared" si="102"/>
        <v>0</v>
      </c>
      <c r="S255" s="212">
        <v>0</v>
      </c>
      <c r="T255" s="213">
        <f t="shared" si="103"/>
        <v>0</v>
      </c>
      <c r="AR255" s="25" t="s">
        <v>252</v>
      </c>
      <c r="AT255" s="25" t="s">
        <v>302</v>
      </c>
      <c r="AU255" s="25" t="s">
        <v>80</v>
      </c>
      <c r="AY255" s="25" t="s">
        <v>210</v>
      </c>
      <c r="BE255" s="214">
        <f t="shared" si="104"/>
        <v>0</v>
      </c>
      <c r="BF255" s="214">
        <f t="shared" si="105"/>
        <v>0</v>
      </c>
      <c r="BG255" s="214">
        <f t="shared" si="106"/>
        <v>0</v>
      </c>
      <c r="BH255" s="214">
        <f t="shared" si="107"/>
        <v>0</v>
      </c>
      <c r="BI255" s="214">
        <f t="shared" si="108"/>
        <v>0</v>
      </c>
      <c r="BJ255" s="25" t="s">
        <v>78</v>
      </c>
      <c r="BK255" s="214">
        <f t="shared" si="109"/>
        <v>0</v>
      </c>
      <c r="BL255" s="25" t="s">
        <v>217</v>
      </c>
      <c r="BM255" s="25" t="s">
        <v>1582</v>
      </c>
    </row>
    <row r="256" spans="2:65" s="1" customFormat="1" ht="16.5" customHeight="1">
      <c r="B256" s="41"/>
      <c r="C256" s="203" t="s">
        <v>890</v>
      </c>
      <c r="D256" s="203" t="s">
        <v>212</v>
      </c>
      <c r="E256" s="204" t="s">
        <v>4392</v>
      </c>
      <c r="F256" s="205" t="s">
        <v>4393</v>
      </c>
      <c r="G256" s="206" t="s">
        <v>1472</v>
      </c>
      <c r="H256" s="207">
        <v>19</v>
      </c>
      <c r="I256" s="208"/>
      <c r="J256" s="209">
        <f t="shared" si="100"/>
        <v>0</v>
      </c>
      <c r="K256" s="205" t="s">
        <v>21</v>
      </c>
      <c r="L256" s="61"/>
      <c r="M256" s="210" t="s">
        <v>21</v>
      </c>
      <c r="N256" s="211" t="s">
        <v>42</v>
      </c>
      <c r="O256" s="42"/>
      <c r="P256" s="212">
        <f t="shared" si="101"/>
        <v>0</v>
      </c>
      <c r="Q256" s="212">
        <v>0</v>
      </c>
      <c r="R256" s="212">
        <f t="shared" si="102"/>
        <v>0</v>
      </c>
      <c r="S256" s="212">
        <v>0</v>
      </c>
      <c r="T256" s="213">
        <f t="shared" si="103"/>
        <v>0</v>
      </c>
      <c r="AR256" s="25" t="s">
        <v>217</v>
      </c>
      <c r="AT256" s="25" t="s">
        <v>212</v>
      </c>
      <c r="AU256" s="25" t="s">
        <v>80</v>
      </c>
      <c r="AY256" s="25" t="s">
        <v>210</v>
      </c>
      <c r="BE256" s="214">
        <f t="shared" si="104"/>
        <v>0</v>
      </c>
      <c r="BF256" s="214">
        <f t="shared" si="105"/>
        <v>0</v>
      </c>
      <c r="BG256" s="214">
        <f t="shared" si="106"/>
        <v>0</v>
      </c>
      <c r="BH256" s="214">
        <f t="shared" si="107"/>
        <v>0</v>
      </c>
      <c r="BI256" s="214">
        <f t="shared" si="108"/>
        <v>0</v>
      </c>
      <c r="BJ256" s="25" t="s">
        <v>78</v>
      </c>
      <c r="BK256" s="214">
        <f t="shared" si="109"/>
        <v>0</v>
      </c>
      <c r="BL256" s="25" t="s">
        <v>217</v>
      </c>
      <c r="BM256" s="25" t="s">
        <v>1592</v>
      </c>
    </row>
    <row r="257" spans="2:65" s="1" customFormat="1" ht="16.5" customHeight="1">
      <c r="B257" s="41"/>
      <c r="C257" s="238" t="s">
        <v>894</v>
      </c>
      <c r="D257" s="238" t="s">
        <v>302</v>
      </c>
      <c r="E257" s="239" t="s">
        <v>4394</v>
      </c>
      <c r="F257" s="240" t="s">
        <v>4395</v>
      </c>
      <c r="G257" s="241" t="s">
        <v>345</v>
      </c>
      <c r="H257" s="242">
        <v>14.25</v>
      </c>
      <c r="I257" s="243"/>
      <c r="J257" s="244">
        <f t="shared" si="100"/>
        <v>0</v>
      </c>
      <c r="K257" s="240" t="s">
        <v>21</v>
      </c>
      <c r="L257" s="245"/>
      <c r="M257" s="246" t="s">
        <v>21</v>
      </c>
      <c r="N257" s="247" t="s">
        <v>42</v>
      </c>
      <c r="O257" s="42"/>
      <c r="P257" s="212">
        <f t="shared" si="101"/>
        <v>0</v>
      </c>
      <c r="Q257" s="212">
        <v>0</v>
      </c>
      <c r="R257" s="212">
        <f t="shared" si="102"/>
        <v>0</v>
      </c>
      <c r="S257" s="212">
        <v>0</v>
      </c>
      <c r="T257" s="213">
        <f t="shared" si="103"/>
        <v>0</v>
      </c>
      <c r="AR257" s="25" t="s">
        <v>252</v>
      </c>
      <c r="AT257" s="25" t="s">
        <v>302</v>
      </c>
      <c r="AU257" s="25" t="s">
        <v>80</v>
      </c>
      <c r="AY257" s="25" t="s">
        <v>210</v>
      </c>
      <c r="BE257" s="214">
        <f t="shared" si="104"/>
        <v>0</v>
      </c>
      <c r="BF257" s="214">
        <f t="shared" si="105"/>
        <v>0</v>
      </c>
      <c r="BG257" s="214">
        <f t="shared" si="106"/>
        <v>0</v>
      </c>
      <c r="BH257" s="214">
        <f t="shared" si="107"/>
        <v>0</v>
      </c>
      <c r="BI257" s="214">
        <f t="shared" si="108"/>
        <v>0</v>
      </c>
      <c r="BJ257" s="25" t="s">
        <v>78</v>
      </c>
      <c r="BK257" s="214">
        <f t="shared" si="109"/>
        <v>0</v>
      </c>
      <c r="BL257" s="25" t="s">
        <v>217</v>
      </c>
      <c r="BM257" s="25" t="s">
        <v>1602</v>
      </c>
    </row>
    <row r="258" spans="2:65" s="1" customFormat="1" ht="16.5" customHeight="1">
      <c r="B258" s="41"/>
      <c r="C258" s="203" t="s">
        <v>902</v>
      </c>
      <c r="D258" s="203" t="s">
        <v>212</v>
      </c>
      <c r="E258" s="204" t="s">
        <v>4396</v>
      </c>
      <c r="F258" s="205" t="s">
        <v>4397</v>
      </c>
      <c r="G258" s="206" t="s">
        <v>345</v>
      </c>
      <c r="H258" s="207">
        <v>14.25</v>
      </c>
      <c r="I258" s="208"/>
      <c r="J258" s="209">
        <f t="shared" si="100"/>
        <v>0</v>
      </c>
      <c r="K258" s="205" t="s">
        <v>21</v>
      </c>
      <c r="L258" s="61"/>
      <c r="M258" s="210" t="s">
        <v>21</v>
      </c>
      <c r="N258" s="211" t="s">
        <v>42</v>
      </c>
      <c r="O258" s="42"/>
      <c r="P258" s="212">
        <f t="shared" si="101"/>
        <v>0</v>
      </c>
      <c r="Q258" s="212">
        <v>0</v>
      </c>
      <c r="R258" s="212">
        <f t="shared" si="102"/>
        <v>0</v>
      </c>
      <c r="S258" s="212">
        <v>0</v>
      </c>
      <c r="T258" s="213">
        <f t="shared" si="103"/>
        <v>0</v>
      </c>
      <c r="AR258" s="25" t="s">
        <v>217</v>
      </c>
      <c r="AT258" s="25" t="s">
        <v>212</v>
      </c>
      <c r="AU258" s="25" t="s">
        <v>80</v>
      </c>
      <c r="AY258" s="25" t="s">
        <v>210</v>
      </c>
      <c r="BE258" s="214">
        <f t="shared" si="104"/>
        <v>0</v>
      </c>
      <c r="BF258" s="214">
        <f t="shared" si="105"/>
        <v>0</v>
      </c>
      <c r="BG258" s="214">
        <f t="shared" si="106"/>
        <v>0</v>
      </c>
      <c r="BH258" s="214">
        <f t="shared" si="107"/>
        <v>0</v>
      </c>
      <c r="BI258" s="214">
        <f t="shared" si="108"/>
        <v>0</v>
      </c>
      <c r="BJ258" s="25" t="s">
        <v>78</v>
      </c>
      <c r="BK258" s="214">
        <f t="shared" si="109"/>
        <v>0</v>
      </c>
      <c r="BL258" s="25" t="s">
        <v>217</v>
      </c>
      <c r="BM258" s="25" t="s">
        <v>1612</v>
      </c>
    </row>
    <row r="259" spans="2:65" s="1" customFormat="1" ht="16.5" customHeight="1">
      <c r="B259" s="41"/>
      <c r="C259" s="238" t="s">
        <v>906</v>
      </c>
      <c r="D259" s="238" t="s">
        <v>302</v>
      </c>
      <c r="E259" s="239" t="s">
        <v>4398</v>
      </c>
      <c r="F259" s="240" t="s">
        <v>4399</v>
      </c>
      <c r="G259" s="241" t="s">
        <v>345</v>
      </c>
      <c r="H259" s="242">
        <v>14.25</v>
      </c>
      <c r="I259" s="243"/>
      <c r="J259" s="244">
        <f t="shared" si="100"/>
        <v>0</v>
      </c>
      <c r="K259" s="240" t="s">
        <v>21</v>
      </c>
      <c r="L259" s="245"/>
      <c r="M259" s="246" t="s">
        <v>21</v>
      </c>
      <c r="N259" s="247" t="s">
        <v>42</v>
      </c>
      <c r="O259" s="42"/>
      <c r="P259" s="212">
        <f t="shared" si="101"/>
        <v>0</v>
      </c>
      <c r="Q259" s="212">
        <v>0</v>
      </c>
      <c r="R259" s="212">
        <f t="shared" si="102"/>
        <v>0</v>
      </c>
      <c r="S259" s="212">
        <v>0</v>
      </c>
      <c r="T259" s="213">
        <f t="shared" si="103"/>
        <v>0</v>
      </c>
      <c r="AR259" s="25" t="s">
        <v>252</v>
      </c>
      <c r="AT259" s="25" t="s">
        <v>302</v>
      </c>
      <c r="AU259" s="25" t="s">
        <v>80</v>
      </c>
      <c r="AY259" s="25" t="s">
        <v>210</v>
      </c>
      <c r="BE259" s="214">
        <f t="shared" si="104"/>
        <v>0</v>
      </c>
      <c r="BF259" s="214">
        <f t="shared" si="105"/>
        <v>0</v>
      </c>
      <c r="BG259" s="214">
        <f t="shared" si="106"/>
        <v>0</v>
      </c>
      <c r="BH259" s="214">
        <f t="shared" si="107"/>
        <v>0</v>
      </c>
      <c r="BI259" s="214">
        <f t="shared" si="108"/>
        <v>0</v>
      </c>
      <c r="BJ259" s="25" t="s">
        <v>78</v>
      </c>
      <c r="BK259" s="214">
        <f t="shared" si="109"/>
        <v>0</v>
      </c>
      <c r="BL259" s="25" t="s">
        <v>217</v>
      </c>
      <c r="BM259" s="25" t="s">
        <v>1622</v>
      </c>
    </row>
    <row r="260" spans="2:65" s="1" customFormat="1" ht="16.5" customHeight="1">
      <c r="B260" s="41"/>
      <c r="C260" s="203" t="s">
        <v>911</v>
      </c>
      <c r="D260" s="203" t="s">
        <v>212</v>
      </c>
      <c r="E260" s="204" t="s">
        <v>4400</v>
      </c>
      <c r="F260" s="205" t="s">
        <v>4401</v>
      </c>
      <c r="G260" s="206" t="s">
        <v>345</v>
      </c>
      <c r="H260" s="207">
        <v>14.25</v>
      </c>
      <c r="I260" s="208"/>
      <c r="J260" s="209">
        <f t="shared" si="100"/>
        <v>0</v>
      </c>
      <c r="K260" s="205" t="s">
        <v>21</v>
      </c>
      <c r="L260" s="61"/>
      <c r="M260" s="210" t="s">
        <v>21</v>
      </c>
      <c r="N260" s="211" t="s">
        <v>42</v>
      </c>
      <c r="O260" s="42"/>
      <c r="P260" s="212">
        <f t="shared" si="101"/>
        <v>0</v>
      </c>
      <c r="Q260" s="212">
        <v>0</v>
      </c>
      <c r="R260" s="212">
        <f t="shared" si="102"/>
        <v>0</v>
      </c>
      <c r="S260" s="212">
        <v>0</v>
      </c>
      <c r="T260" s="213">
        <f t="shared" si="103"/>
        <v>0</v>
      </c>
      <c r="AR260" s="25" t="s">
        <v>217</v>
      </c>
      <c r="AT260" s="25" t="s">
        <v>212</v>
      </c>
      <c r="AU260" s="25" t="s">
        <v>80</v>
      </c>
      <c r="AY260" s="25" t="s">
        <v>210</v>
      </c>
      <c r="BE260" s="214">
        <f t="shared" si="104"/>
        <v>0</v>
      </c>
      <c r="BF260" s="214">
        <f t="shared" si="105"/>
        <v>0</v>
      </c>
      <c r="BG260" s="214">
        <f t="shared" si="106"/>
        <v>0</v>
      </c>
      <c r="BH260" s="214">
        <f t="shared" si="107"/>
        <v>0</v>
      </c>
      <c r="BI260" s="214">
        <f t="shared" si="108"/>
        <v>0</v>
      </c>
      <c r="BJ260" s="25" t="s">
        <v>78</v>
      </c>
      <c r="BK260" s="214">
        <f t="shared" si="109"/>
        <v>0</v>
      </c>
      <c r="BL260" s="25" t="s">
        <v>217</v>
      </c>
      <c r="BM260" s="25" t="s">
        <v>1634</v>
      </c>
    </row>
    <row r="261" spans="2:65" s="1" customFormat="1" ht="16.5" customHeight="1">
      <c r="B261" s="41"/>
      <c r="C261" s="238" t="s">
        <v>920</v>
      </c>
      <c r="D261" s="238" t="s">
        <v>302</v>
      </c>
      <c r="E261" s="239" t="s">
        <v>4479</v>
      </c>
      <c r="F261" s="240" t="s">
        <v>4403</v>
      </c>
      <c r="G261" s="241" t="s">
        <v>4303</v>
      </c>
      <c r="H261" s="242">
        <v>0.95</v>
      </c>
      <c r="I261" s="243"/>
      <c r="J261" s="244">
        <f t="shared" si="100"/>
        <v>0</v>
      </c>
      <c r="K261" s="240" t="s">
        <v>21</v>
      </c>
      <c r="L261" s="245"/>
      <c r="M261" s="246" t="s">
        <v>21</v>
      </c>
      <c r="N261" s="247" t="s">
        <v>42</v>
      </c>
      <c r="O261" s="42"/>
      <c r="P261" s="212">
        <f t="shared" si="101"/>
        <v>0</v>
      </c>
      <c r="Q261" s="212">
        <v>0</v>
      </c>
      <c r="R261" s="212">
        <f t="shared" si="102"/>
        <v>0</v>
      </c>
      <c r="S261" s="212">
        <v>0</v>
      </c>
      <c r="T261" s="213">
        <f t="shared" si="103"/>
        <v>0</v>
      </c>
      <c r="AR261" s="25" t="s">
        <v>252</v>
      </c>
      <c r="AT261" s="25" t="s">
        <v>302</v>
      </c>
      <c r="AU261" s="25" t="s">
        <v>80</v>
      </c>
      <c r="AY261" s="25" t="s">
        <v>210</v>
      </c>
      <c r="BE261" s="214">
        <f t="shared" si="104"/>
        <v>0</v>
      </c>
      <c r="BF261" s="214">
        <f t="shared" si="105"/>
        <v>0</v>
      </c>
      <c r="BG261" s="214">
        <f t="shared" si="106"/>
        <v>0</v>
      </c>
      <c r="BH261" s="214">
        <f t="shared" si="107"/>
        <v>0</v>
      </c>
      <c r="BI261" s="214">
        <f t="shared" si="108"/>
        <v>0</v>
      </c>
      <c r="BJ261" s="25" t="s">
        <v>78</v>
      </c>
      <c r="BK261" s="214">
        <f t="shared" si="109"/>
        <v>0</v>
      </c>
      <c r="BL261" s="25" t="s">
        <v>217</v>
      </c>
      <c r="BM261" s="25" t="s">
        <v>1648</v>
      </c>
    </row>
    <row r="262" spans="2:65" s="1" customFormat="1" ht="16.5" customHeight="1">
      <c r="B262" s="41"/>
      <c r="C262" s="203" t="s">
        <v>925</v>
      </c>
      <c r="D262" s="203" t="s">
        <v>212</v>
      </c>
      <c r="E262" s="204" t="s">
        <v>4480</v>
      </c>
      <c r="F262" s="205" t="s">
        <v>4405</v>
      </c>
      <c r="G262" s="206" t="s">
        <v>4303</v>
      </c>
      <c r="H262" s="207">
        <v>0.95</v>
      </c>
      <c r="I262" s="208"/>
      <c r="J262" s="209">
        <f t="shared" si="100"/>
        <v>0</v>
      </c>
      <c r="K262" s="205" t="s">
        <v>21</v>
      </c>
      <c r="L262" s="61"/>
      <c r="M262" s="210" t="s">
        <v>21</v>
      </c>
      <c r="N262" s="211" t="s">
        <v>42</v>
      </c>
      <c r="O262" s="42"/>
      <c r="P262" s="212">
        <f t="shared" si="101"/>
        <v>0</v>
      </c>
      <c r="Q262" s="212">
        <v>0</v>
      </c>
      <c r="R262" s="212">
        <f t="shared" si="102"/>
        <v>0</v>
      </c>
      <c r="S262" s="212">
        <v>0</v>
      </c>
      <c r="T262" s="213">
        <f t="shared" si="103"/>
        <v>0</v>
      </c>
      <c r="AR262" s="25" t="s">
        <v>217</v>
      </c>
      <c r="AT262" s="25" t="s">
        <v>212</v>
      </c>
      <c r="AU262" s="25" t="s">
        <v>80</v>
      </c>
      <c r="AY262" s="25" t="s">
        <v>210</v>
      </c>
      <c r="BE262" s="214">
        <f t="shared" si="104"/>
        <v>0</v>
      </c>
      <c r="BF262" s="214">
        <f t="shared" si="105"/>
        <v>0</v>
      </c>
      <c r="BG262" s="214">
        <f t="shared" si="106"/>
        <v>0</v>
      </c>
      <c r="BH262" s="214">
        <f t="shared" si="107"/>
        <v>0</v>
      </c>
      <c r="BI262" s="214">
        <f t="shared" si="108"/>
        <v>0</v>
      </c>
      <c r="BJ262" s="25" t="s">
        <v>78</v>
      </c>
      <c r="BK262" s="214">
        <f t="shared" si="109"/>
        <v>0</v>
      </c>
      <c r="BL262" s="25" t="s">
        <v>217</v>
      </c>
      <c r="BM262" s="25" t="s">
        <v>1658</v>
      </c>
    </row>
    <row r="263" spans="2:63" s="11" customFormat="1" ht="29.85" customHeight="1">
      <c r="B263" s="187"/>
      <c r="C263" s="188"/>
      <c r="D263" s="189" t="s">
        <v>70</v>
      </c>
      <c r="E263" s="201" t="s">
        <v>4406</v>
      </c>
      <c r="F263" s="201" t="s">
        <v>4407</v>
      </c>
      <c r="G263" s="188"/>
      <c r="H263" s="188"/>
      <c r="I263" s="191"/>
      <c r="J263" s="202">
        <f>BK263</f>
        <v>0</v>
      </c>
      <c r="K263" s="188"/>
      <c r="L263" s="193"/>
      <c r="M263" s="194"/>
      <c r="N263" s="195"/>
      <c r="O263" s="195"/>
      <c r="P263" s="196">
        <f>SUM(P264:P268)</f>
        <v>0</v>
      </c>
      <c r="Q263" s="195"/>
      <c r="R263" s="196">
        <f>SUM(R264:R268)</f>
        <v>0</v>
      </c>
      <c r="S263" s="195"/>
      <c r="T263" s="197">
        <f>SUM(T264:T268)</f>
        <v>0</v>
      </c>
      <c r="AR263" s="198" t="s">
        <v>78</v>
      </c>
      <c r="AT263" s="199" t="s">
        <v>70</v>
      </c>
      <c r="AU263" s="199" t="s">
        <v>78</v>
      </c>
      <c r="AY263" s="198" t="s">
        <v>210</v>
      </c>
      <c r="BK263" s="200">
        <f>SUM(BK264:BK268)</f>
        <v>0</v>
      </c>
    </row>
    <row r="264" spans="2:65" s="1" customFormat="1" ht="16.5" customHeight="1">
      <c r="B264" s="41"/>
      <c r="C264" s="203" t="s">
        <v>929</v>
      </c>
      <c r="D264" s="203" t="s">
        <v>212</v>
      </c>
      <c r="E264" s="204" t="s">
        <v>4481</v>
      </c>
      <c r="F264" s="205" t="s">
        <v>4313</v>
      </c>
      <c r="G264" s="206" t="s">
        <v>4303</v>
      </c>
      <c r="H264" s="207">
        <v>0.95</v>
      </c>
      <c r="I264" s="208"/>
      <c r="J264" s="209">
        <f>ROUND(I264*H264,2)</f>
        <v>0</v>
      </c>
      <c r="K264" s="205" t="s">
        <v>21</v>
      </c>
      <c r="L264" s="61"/>
      <c r="M264" s="210" t="s">
        <v>21</v>
      </c>
      <c r="N264" s="211" t="s">
        <v>42</v>
      </c>
      <c r="O264" s="42"/>
      <c r="P264" s="212">
        <f>O264*H264</f>
        <v>0</v>
      </c>
      <c r="Q264" s="212">
        <v>0</v>
      </c>
      <c r="R264" s="212">
        <f>Q264*H264</f>
        <v>0</v>
      </c>
      <c r="S264" s="212">
        <v>0</v>
      </c>
      <c r="T264" s="213">
        <f>S264*H264</f>
        <v>0</v>
      </c>
      <c r="AR264" s="25" t="s">
        <v>217</v>
      </c>
      <c r="AT264" s="25" t="s">
        <v>212</v>
      </c>
      <c r="AU264" s="25" t="s">
        <v>80</v>
      </c>
      <c r="AY264" s="25" t="s">
        <v>210</v>
      </c>
      <c r="BE264" s="214">
        <f>IF(N264="základní",J264,0)</f>
        <v>0</v>
      </c>
      <c r="BF264" s="214">
        <f>IF(N264="snížená",J264,0)</f>
        <v>0</v>
      </c>
      <c r="BG264" s="214">
        <f>IF(N264="zákl. přenesená",J264,0)</f>
        <v>0</v>
      </c>
      <c r="BH264" s="214">
        <f>IF(N264="sníž. přenesená",J264,0)</f>
        <v>0</v>
      </c>
      <c r="BI264" s="214">
        <f>IF(N264="nulová",J264,0)</f>
        <v>0</v>
      </c>
      <c r="BJ264" s="25" t="s">
        <v>78</v>
      </c>
      <c r="BK264" s="214">
        <f>ROUND(I264*H264,2)</f>
        <v>0</v>
      </c>
      <c r="BL264" s="25" t="s">
        <v>217</v>
      </c>
      <c r="BM264" s="25" t="s">
        <v>1667</v>
      </c>
    </row>
    <row r="265" spans="2:65" s="1" customFormat="1" ht="16.5" customHeight="1">
      <c r="B265" s="41"/>
      <c r="C265" s="203" t="s">
        <v>934</v>
      </c>
      <c r="D265" s="203" t="s">
        <v>212</v>
      </c>
      <c r="E265" s="204" t="s">
        <v>4482</v>
      </c>
      <c r="F265" s="205" t="s">
        <v>4315</v>
      </c>
      <c r="G265" s="206" t="s">
        <v>4303</v>
      </c>
      <c r="H265" s="207">
        <v>0.95</v>
      </c>
      <c r="I265" s="208"/>
      <c r="J265" s="209">
        <f>ROUND(I265*H265,2)</f>
        <v>0</v>
      </c>
      <c r="K265" s="205" t="s">
        <v>21</v>
      </c>
      <c r="L265" s="61"/>
      <c r="M265" s="210" t="s">
        <v>21</v>
      </c>
      <c r="N265" s="211" t="s">
        <v>42</v>
      </c>
      <c r="O265" s="42"/>
      <c r="P265" s="212">
        <f>O265*H265</f>
        <v>0</v>
      </c>
      <c r="Q265" s="212">
        <v>0</v>
      </c>
      <c r="R265" s="212">
        <f>Q265*H265</f>
        <v>0</v>
      </c>
      <c r="S265" s="212">
        <v>0</v>
      </c>
      <c r="T265" s="213">
        <f>S265*H265</f>
        <v>0</v>
      </c>
      <c r="AR265" s="25" t="s">
        <v>217</v>
      </c>
      <c r="AT265" s="25" t="s">
        <v>212</v>
      </c>
      <c r="AU265" s="25" t="s">
        <v>80</v>
      </c>
      <c r="AY265" s="25" t="s">
        <v>210</v>
      </c>
      <c r="BE265" s="214">
        <f>IF(N265="základní",J265,0)</f>
        <v>0</v>
      </c>
      <c r="BF265" s="214">
        <f>IF(N265="snížená",J265,0)</f>
        <v>0</v>
      </c>
      <c r="BG265" s="214">
        <f>IF(N265="zákl. přenesená",J265,0)</f>
        <v>0</v>
      </c>
      <c r="BH265" s="214">
        <f>IF(N265="sníž. přenesená",J265,0)</f>
        <v>0</v>
      </c>
      <c r="BI265" s="214">
        <f>IF(N265="nulová",J265,0)</f>
        <v>0</v>
      </c>
      <c r="BJ265" s="25" t="s">
        <v>78</v>
      </c>
      <c r="BK265" s="214">
        <f>ROUND(I265*H265,2)</f>
        <v>0</v>
      </c>
      <c r="BL265" s="25" t="s">
        <v>217</v>
      </c>
      <c r="BM265" s="25" t="s">
        <v>1680</v>
      </c>
    </row>
    <row r="266" spans="2:65" s="1" customFormat="1" ht="16.5" customHeight="1">
      <c r="B266" s="41"/>
      <c r="C266" s="203" t="s">
        <v>938</v>
      </c>
      <c r="D266" s="203" t="s">
        <v>212</v>
      </c>
      <c r="E266" s="204" t="s">
        <v>4316</v>
      </c>
      <c r="F266" s="205" t="s">
        <v>4317</v>
      </c>
      <c r="G266" s="206" t="s">
        <v>4303</v>
      </c>
      <c r="H266" s="207">
        <v>0.95</v>
      </c>
      <c r="I266" s="208"/>
      <c r="J266" s="209">
        <f>ROUND(I266*H266,2)</f>
        <v>0</v>
      </c>
      <c r="K266" s="205" t="s">
        <v>21</v>
      </c>
      <c r="L266" s="61"/>
      <c r="M266" s="210" t="s">
        <v>21</v>
      </c>
      <c r="N266" s="211" t="s">
        <v>42</v>
      </c>
      <c r="O266" s="42"/>
      <c r="P266" s="212">
        <f>O266*H266</f>
        <v>0</v>
      </c>
      <c r="Q266" s="212">
        <v>0</v>
      </c>
      <c r="R266" s="212">
        <f>Q266*H266</f>
        <v>0</v>
      </c>
      <c r="S266" s="212">
        <v>0</v>
      </c>
      <c r="T266" s="213">
        <f>S266*H266</f>
        <v>0</v>
      </c>
      <c r="AR266" s="25" t="s">
        <v>217</v>
      </c>
      <c r="AT266" s="25" t="s">
        <v>212</v>
      </c>
      <c r="AU266" s="25" t="s">
        <v>80</v>
      </c>
      <c r="AY266" s="25" t="s">
        <v>210</v>
      </c>
      <c r="BE266" s="214">
        <f>IF(N266="základní",J266,0)</f>
        <v>0</v>
      </c>
      <c r="BF266" s="214">
        <f>IF(N266="snížená",J266,0)</f>
        <v>0</v>
      </c>
      <c r="BG266" s="214">
        <f>IF(N266="zákl. přenesená",J266,0)</f>
        <v>0</v>
      </c>
      <c r="BH266" s="214">
        <f>IF(N266="sníž. přenesená",J266,0)</f>
        <v>0</v>
      </c>
      <c r="BI266" s="214">
        <f>IF(N266="nulová",J266,0)</f>
        <v>0</v>
      </c>
      <c r="BJ266" s="25" t="s">
        <v>78</v>
      </c>
      <c r="BK266" s="214">
        <f>ROUND(I266*H266,2)</f>
        <v>0</v>
      </c>
      <c r="BL266" s="25" t="s">
        <v>217</v>
      </c>
      <c r="BM266" s="25" t="s">
        <v>1691</v>
      </c>
    </row>
    <row r="267" spans="2:65" s="1" customFormat="1" ht="16.5" customHeight="1">
      <c r="B267" s="41"/>
      <c r="C267" s="203" t="s">
        <v>942</v>
      </c>
      <c r="D267" s="203" t="s">
        <v>212</v>
      </c>
      <c r="E267" s="204" t="s">
        <v>4483</v>
      </c>
      <c r="F267" s="205" t="s">
        <v>4319</v>
      </c>
      <c r="G267" s="206" t="s">
        <v>4303</v>
      </c>
      <c r="H267" s="207">
        <v>0.95</v>
      </c>
      <c r="I267" s="208"/>
      <c r="J267" s="209">
        <f>ROUND(I267*H267,2)</f>
        <v>0</v>
      </c>
      <c r="K267" s="205" t="s">
        <v>21</v>
      </c>
      <c r="L267" s="61"/>
      <c r="M267" s="210" t="s">
        <v>21</v>
      </c>
      <c r="N267" s="211" t="s">
        <v>42</v>
      </c>
      <c r="O267" s="42"/>
      <c r="P267" s="212">
        <f>O267*H267</f>
        <v>0</v>
      </c>
      <c r="Q267" s="212">
        <v>0</v>
      </c>
      <c r="R267" s="212">
        <f>Q267*H267</f>
        <v>0</v>
      </c>
      <c r="S267" s="212">
        <v>0</v>
      </c>
      <c r="T267" s="213">
        <f>S267*H267</f>
        <v>0</v>
      </c>
      <c r="AR267" s="25" t="s">
        <v>217</v>
      </c>
      <c r="AT267" s="25" t="s">
        <v>212</v>
      </c>
      <c r="AU267" s="25" t="s">
        <v>80</v>
      </c>
      <c r="AY267" s="25" t="s">
        <v>210</v>
      </c>
      <c r="BE267" s="214">
        <f>IF(N267="základní",J267,0)</f>
        <v>0</v>
      </c>
      <c r="BF267" s="214">
        <f>IF(N267="snížená",J267,0)</f>
        <v>0</v>
      </c>
      <c r="BG267" s="214">
        <f>IF(N267="zákl. přenesená",J267,0)</f>
        <v>0</v>
      </c>
      <c r="BH267" s="214">
        <f>IF(N267="sníž. přenesená",J267,0)</f>
        <v>0</v>
      </c>
      <c r="BI267" s="214">
        <f>IF(N267="nulová",J267,0)</f>
        <v>0</v>
      </c>
      <c r="BJ267" s="25" t="s">
        <v>78</v>
      </c>
      <c r="BK267" s="214">
        <f>ROUND(I267*H267,2)</f>
        <v>0</v>
      </c>
      <c r="BL267" s="25" t="s">
        <v>217</v>
      </c>
      <c r="BM267" s="25" t="s">
        <v>1704</v>
      </c>
    </row>
    <row r="268" spans="2:65" s="1" customFormat="1" ht="16.5" customHeight="1">
      <c r="B268" s="41"/>
      <c r="C268" s="203" t="s">
        <v>952</v>
      </c>
      <c r="D268" s="203" t="s">
        <v>212</v>
      </c>
      <c r="E268" s="204" t="s">
        <v>4484</v>
      </c>
      <c r="F268" s="205" t="s">
        <v>4425</v>
      </c>
      <c r="G268" s="206" t="s">
        <v>4303</v>
      </c>
      <c r="H268" s="207">
        <v>0.95</v>
      </c>
      <c r="I268" s="208"/>
      <c r="J268" s="209">
        <f>ROUND(I268*H268,2)</f>
        <v>0</v>
      </c>
      <c r="K268" s="205" t="s">
        <v>21</v>
      </c>
      <c r="L268" s="61"/>
      <c r="M268" s="210" t="s">
        <v>21</v>
      </c>
      <c r="N268" s="211" t="s">
        <v>42</v>
      </c>
      <c r="O268" s="42"/>
      <c r="P268" s="212">
        <f>O268*H268</f>
        <v>0</v>
      </c>
      <c r="Q268" s="212">
        <v>0</v>
      </c>
      <c r="R268" s="212">
        <f>Q268*H268</f>
        <v>0</v>
      </c>
      <c r="S268" s="212">
        <v>0</v>
      </c>
      <c r="T268" s="213">
        <f>S268*H268</f>
        <v>0</v>
      </c>
      <c r="AR268" s="25" t="s">
        <v>217</v>
      </c>
      <c r="AT268" s="25" t="s">
        <v>212</v>
      </c>
      <c r="AU268" s="25" t="s">
        <v>80</v>
      </c>
      <c r="AY268" s="25" t="s">
        <v>210</v>
      </c>
      <c r="BE268" s="214">
        <f>IF(N268="základní",J268,0)</f>
        <v>0</v>
      </c>
      <c r="BF268" s="214">
        <f>IF(N268="snížená",J268,0)</f>
        <v>0</v>
      </c>
      <c r="BG268" s="214">
        <f>IF(N268="zákl. přenesená",J268,0)</f>
        <v>0</v>
      </c>
      <c r="BH268" s="214">
        <f>IF(N268="sníž. přenesená",J268,0)</f>
        <v>0</v>
      </c>
      <c r="BI268" s="214">
        <f>IF(N268="nulová",J268,0)</f>
        <v>0</v>
      </c>
      <c r="BJ268" s="25" t="s">
        <v>78</v>
      </c>
      <c r="BK268" s="214">
        <f>ROUND(I268*H268,2)</f>
        <v>0</v>
      </c>
      <c r="BL268" s="25" t="s">
        <v>217</v>
      </c>
      <c r="BM268" s="25" t="s">
        <v>1717</v>
      </c>
    </row>
    <row r="269" spans="2:63" s="11" customFormat="1" ht="37.35" customHeight="1">
      <c r="B269" s="187"/>
      <c r="C269" s="188"/>
      <c r="D269" s="189" t="s">
        <v>70</v>
      </c>
      <c r="E269" s="190" t="s">
        <v>4485</v>
      </c>
      <c r="F269" s="190" t="s">
        <v>4486</v>
      </c>
      <c r="G269" s="188"/>
      <c r="H269" s="188"/>
      <c r="I269" s="191"/>
      <c r="J269" s="192">
        <f>BK269</f>
        <v>0</v>
      </c>
      <c r="K269" s="188"/>
      <c r="L269" s="193"/>
      <c r="M269" s="194"/>
      <c r="N269" s="195"/>
      <c r="O269" s="195"/>
      <c r="P269" s="196">
        <f>P270+P273+P278+P281+P286+P299</f>
        <v>0</v>
      </c>
      <c r="Q269" s="195"/>
      <c r="R269" s="196">
        <f>R270+R273+R278+R281+R286+R299</f>
        <v>0</v>
      </c>
      <c r="S269" s="195"/>
      <c r="T269" s="197">
        <f>T270+T273+T278+T281+T286+T299</f>
        <v>0</v>
      </c>
      <c r="AR269" s="198" t="s">
        <v>78</v>
      </c>
      <c r="AT269" s="199" t="s">
        <v>70</v>
      </c>
      <c r="AU269" s="199" t="s">
        <v>71</v>
      </c>
      <c r="AY269" s="198" t="s">
        <v>210</v>
      </c>
      <c r="BK269" s="200">
        <f>BK270+BK273+BK278+BK281+BK286+BK299</f>
        <v>0</v>
      </c>
    </row>
    <row r="270" spans="2:63" s="11" customFormat="1" ht="19.9" customHeight="1">
      <c r="B270" s="187"/>
      <c r="C270" s="188"/>
      <c r="D270" s="189" t="s">
        <v>70</v>
      </c>
      <c r="E270" s="201" t="s">
        <v>4487</v>
      </c>
      <c r="F270" s="201" t="s">
        <v>4488</v>
      </c>
      <c r="G270" s="188"/>
      <c r="H270" s="188"/>
      <c r="I270" s="191"/>
      <c r="J270" s="202">
        <f>BK270</f>
        <v>0</v>
      </c>
      <c r="K270" s="188"/>
      <c r="L270" s="193"/>
      <c r="M270" s="194"/>
      <c r="N270" s="195"/>
      <c r="O270" s="195"/>
      <c r="P270" s="196">
        <f>SUM(P271:P272)</f>
        <v>0</v>
      </c>
      <c r="Q270" s="195"/>
      <c r="R270" s="196">
        <f>SUM(R271:R272)</f>
        <v>0</v>
      </c>
      <c r="S270" s="195"/>
      <c r="T270" s="197">
        <f>SUM(T271:T272)</f>
        <v>0</v>
      </c>
      <c r="AR270" s="198" t="s">
        <v>78</v>
      </c>
      <c r="AT270" s="199" t="s">
        <v>70</v>
      </c>
      <c r="AU270" s="199" t="s">
        <v>78</v>
      </c>
      <c r="AY270" s="198" t="s">
        <v>210</v>
      </c>
      <c r="BK270" s="200">
        <f>SUM(BK271:BK272)</f>
        <v>0</v>
      </c>
    </row>
    <row r="271" spans="2:65" s="1" customFormat="1" ht="16.5" customHeight="1">
      <c r="B271" s="41"/>
      <c r="C271" s="238" t="s">
        <v>957</v>
      </c>
      <c r="D271" s="238" t="s">
        <v>302</v>
      </c>
      <c r="E271" s="239" t="s">
        <v>4489</v>
      </c>
      <c r="F271" s="240" t="s">
        <v>4490</v>
      </c>
      <c r="G271" s="241" t="s">
        <v>1472</v>
      </c>
      <c r="H271" s="242">
        <v>0.95</v>
      </c>
      <c r="I271" s="243"/>
      <c r="J271" s="244">
        <f>ROUND(I271*H271,2)</f>
        <v>0</v>
      </c>
      <c r="K271" s="240" t="s">
        <v>21</v>
      </c>
      <c r="L271" s="245"/>
      <c r="M271" s="246" t="s">
        <v>21</v>
      </c>
      <c r="N271" s="247" t="s">
        <v>42</v>
      </c>
      <c r="O271" s="42"/>
      <c r="P271" s="212">
        <f>O271*H271</f>
        <v>0</v>
      </c>
      <c r="Q271" s="212">
        <v>0</v>
      </c>
      <c r="R271" s="212">
        <f>Q271*H271</f>
        <v>0</v>
      </c>
      <c r="S271" s="212">
        <v>0</v>
      </c>
      <c r="T271" s="213">
        <f>S271*H271</f>
        <v>0</v>
      </c>
      <c r="AR271" s="25" t="s">
        <v>252</v>
      </c>
      <c r="AT271" s="25" t="s">
        <v>302</v>
      </c>
      <c r="AU271" s="25" t="s">
        <v>80</v>
      </c>
      <c r="AY271" s="25" t="s">
        <v>210</v>
      </c>
      <c r="BE271" s="214">
        <f>IF(N271="základní",J271,0)</f>
        <v>0</v>
      </c>
      <c r="BF271" s="214">
        <f>IF(N271="snížená",J271,0)</f>
        <v>0</v>
      </c>
      <c r="BG271" s="214">
        <f>IF(N271="zákl. přenesená",J271,0)</f>
        <v>0</v>
      </c>
      <c r="BH271" s="214">
        <f>IF(N271="sníž. přenesená",J271,0)</f>
        <v>0</v>
      </c>
      <c r="BI271" s="214">
        <f>IF(N271="nulová",J271,0)</f>
        <v>0</v>
      </c>
      <c r="BJ271" s="25" t="s">
        <v>78</v>
      </c>
      <c r="BK271" s="214">
        <f>ROUND(I271*H271,2)</f>
        <v>0</v>
      </c>
      <c r="BL271" s="25" t="s">
        <v>217</v>
      </c>
      <c r="BM271" s="25" t="s">
        <v>1730</v>
      </c>
    </row>
    <row r="272" spans="2:65" s="1" customFormat="1" ht="16.5" customHeight="1">
      <c r="B272" s="41"/>
      <c r="C272" s="203" t="s">
        <v>962</v>
      </c>
      <c r="D272" s="203" t="s">
        <v>212</v>
      </c>
      <c r="E272" s="204" t="s">
        <v>4491</v>
      </c>
      <c r="F272" s="205" t="s">
        <v>4492</v>
      </c>
      <c r="G272" s="206" t="s">
        <v>1472</v>
      </c>
      <c r="H272" s="207">
        <v>0.95</v>
      </c>
      <c r="I272" s="208"/>
      <c r="J272" s="209">
        <f>ROUND(I272*H272,2)</f>
        <v>0</v>
      </c>
      <c r="K272" s="205" t="s">
        <v>21</v>
      </c>
      <c r="L272" s="61"/>
      <c r="M272" s="210" t="s">
        <v>21</v>
      </c>
      <c r="N272" s="211" t="s">
        <v>42</v>
      </c>
      <c r="O272" s="42"/>
      <c r="P272" s="212">
        <f>O272*H272</f>
        <v>0</v>
      </c>
      <c r="Q272" s="212">
        <v>0</v>
      </c>
      <c r="R272" s="212">
        <f>Q272*H272</f>
        <v>0</v>
      </c>
      <c r="S272" s="212">
        <v>0</v>
      </c>
      <c r="T272" s="213">
        <f>S272*H272</f>
        <v>0</v>
      </c>
      <c r="AR272" s="25" t="s">
        <v>217</v>
      </c>
      <c r="AT272" s="25" t="s">
        <v>212</v>
      </c>
      <c r="AU272" s="25" t="s">
        <v>80</v>
      </c>
      <c r="AY272" s="25" t="s">
        <v>210</v>
      </c>
      <c r="BE272" s="214">
        <f>IF(N272="základní",J272,0)</f>
        <v>0</v>
      </c>
      <c r="BF272" s="214">
        <f>IF(N272="snížená",J272,0)</f>
        <v>0</v>
      </c>
      <c r="BG272" s="214">
        <f>IF(N272="zákl. přenesená",J272,0)</f>
        <v>0</v>
      </c>
      <c r="BH272" s="214">
        <f>IF(N272="sníž. přenesená",J272,0)</f>
        <v>0</v>
      </c>
      <c r="BI272" s="214">
        <f>IF(N272="nulová",J272,0)</f>
        <v>0</v>
      </c>
      <c r="BJ272" s="25" t="s">
        <v>78</v>
      </c>
      <c r="BK272" s="214">
        <f>ROUND(I272*H272,2)</f>
        <v>0</v>
      </c>
      <c r="BL272" s="25" t="s">
        <v>217</v>
      </c>
      <c r="BM272" s="25" t="s">
        <v>1740</v>
      </c>
    </row>
    <row r="273" spans="2:63" s="11" customFormat="1" ht="29.85" customHeight="1">
      <c r="B273" s="187"/>
      <c r="C273" s="188"/>
      <c r="D273" s="189" t="s">
        <v>70</v>
      </c>
      <c r="E273" s="201" t="s">
        <v>4493</v>
      </c>
      <c r="F273" s="201" t="s">
        <v>4494</v>
      </c>
      <c r="G273" s="188"/>
      <c r="H273" s="188"/>
      <c r="I273" s="191"/>
      <c r="J273" s="202">
        <f>BK273</f>
        <v>0</v>
      </c>
      <c r="K273" s="188"/>
      <c r="L273" s="193"/>
      <c r="M273" s="194"/>
      <c r="N273" s="195"/>
      <c r="O273" s="195"/>
      <c r="P273" s="196">
        <f>SUM(P274:P277)</f>
        <v>0</v>
      </c>
      <c r="Q273" s="195"/>
      <c r="R273" s="196">
        <f>SUM(R274:R277)</f>
        <v>0</v>
      </c>
      <c r="S273" s="195"/>
      <c r="T273" s="197">
        <f>SUM(T274:T277)</f>
        <v>0</v>
      </c>
      <c r="AR273" s="198" t="s">
        <v>78</v>
      </c>
      <c r="AT273" s="199" t="s">
        <v>70</v>
      </c>
      <c r="AU273" s="199" t="s">
        <v>78</v>
      </c>
      <c r="AY273" s="198" t="s">
        <v>210</v>
      </c>
      <c r="BK273" s="200">
        <f>SUM(BK274:BK277)</f>
        <v>0</v>
      </c>
    </row>
    <row r="274" spans="2:65" s="1" customFormat="1" ht="16.5" customHeight="1">
      <c r="B274" s="41"/>
      <c r="C274" s="238" t="s">
        <v>967</v>
      </c>
      <c r="D274" s="238" t="s">
        <v>302</v>
      </c>
      <c r="E274" s="239" t="s">
        <v>4495</v>
      </c>
      <c r="F274" s="240" t="s">
        <v>4496</v>
      </c>
      <c r="G274" s="241" t="s">
        <v>1472</v>
      </c>
      <c r="H274" s="242">
        <v>0.95</v>
      </c>
      <c r="I274" s="243"/>
      <c r="J274" s="244">
        <f>ROUND(I274*H274,2)</f>
        <v>0</v>
      </c>
      <c r="K274" s="240" t="s">
        <v>21</v>
      </c>
      <c r="L274" s="245"/>
      <c r="M274" s="246" t="s">
        <v>21</v>
      </c>
      <c r="N274" s="247" t="s">
        <v>42</v>
      </c>
      <c r="O274" s="42"/>
      <c r="P274" s="212">
        <f>O274*H274</f>
        <v>0</v>
      </c>
      <c r="Q274" s="212">
        <v>0</v>
      </c>
      <c r="R274" s="212">
        <f>Q274*H274</f>
        <v>0</v>
      </c>
      <c r="S274" s="212">
        <v>0</v>
      </c>
      <c r="T274" s="213">
        <f>S274*H274</f>
        <v>0</v>
      </c>
      <c r="AR274" s="25" t="s">
        <v>252</v>
      </c>
      <c r="AT274" s="25" t="s">
        <v>302</v>
      </c>
      <c r="AU274" s="25" t="s">
        <v>80</v>
      </c>
      <c r="AY274" s="25" t="s">
        <v>210</v>
      </c>
      <c r="BE274" s="214">
        <f>IF(N274="základní",J274,0)</f>
        <v>0</v>
      </c>
      <c r="BF274" s="214">
        <f>IF(N274="snížená",J274,0)</f>
        <v>0</v>
      </c>
      <c r="BG274" s="214">
        <f>IF(N274="zákl. přenesená",J274,0)</f>
        <v>0</v>
      </c>
      <c r="BH274" s="214">
        <f>IF(N274="sníž. přenesená",J274,0)</f>
        <v>0</v>
      </c>
      <c r="BI274" s="214">
        <f>IF(N274="nulová",J274,0)</f>
        <v>0</v>
      </c>
      <c r="BJ274" s="25" t="s">
        <v>78</v>
      </c>
      <c r="BK274" s="214">
        <f>ROUND(I274*H274,2)</f>
        <v>0</v>
      </c>
      <c r="BL274" s="25" t="s">
        <v>217</v>
      </c>
      <c r="BM274" s="25" t="s">
        <v>1751</v>
      </c>
    </row>
    <row r="275" spans="2:65" s="1" customFormat="1" ht="16.5" customHeight="1">
      <c r="B275" s="41"/>
      <c r="C275" s="203" t="s">
        <v>972</v>
      </c>
      <c r="D275" s="203" t="s">
        <v>212</v>
      </c>
      <c r="E275" s="204" t="s">
        <v>4497</v>
      </c>
      <c r="F275" s="205" t="s">
        <v>4498</v>
      </c>
      <c r="G275" s="206" t="s">
        <v>1472</v>
      </c>
      <c r="H275" s="207">
        <v>0.95</v>
      </c>
      <c r="I275" s="208"/>
      <c r="J275" s="209">
        <f>ROUND(I275*H275,2)</f>
        <v>0</v>
      </c>
      <c r="K275" s="205" t="s">
        <v>21</v>
      </c>
      <c r="L275" s="61"/>
      <c r="M275" s="210" t="s">
        <v>21</v>
      </c>
      <c r="N275" s="211" t="s">
        <v>42</v>
      </c>
      <c r="O275" s="42"/>
      <c r="P275" s="212">
        <f>O275*H275</f>
        <v>0</v>
      </c>
      <c r="Q275" s="212">
        <v>0</v>
      </c>
      <c r="R275" s="212">
        <f>Q275*H275</f>
        <v>0</v>
      </c>
      <c r="S275" s="212">
        <v>0</v>
      </c>
      <c r="T275" s="213">
        <f>S275*H275</f>
        <v>0</v>
      </c>
      <c r="AR275" s="25" t="s">
        <v>217</v>
      </c>
      <c r="AT275" s="25" t="s">
        <v>212</v>
      </c>
      <c r="AU275" s="25" t="s">
        <v>80</v>
      </c>
      <c r="AY275" s="25" t="s">
        <v>210</v>
      </c>
      <c r="BE275" s="214">
        <f>IF(N275="základní",J275,0)</f>
        <v>0</v>
      </c>
      <c r="BF275" s="214">
        <f>IF(N275="snížená",J275,0)</f>
        <v>0</v>
      </c>
      <c r="BG275" s="214">
        <f>IF(N275="zákl. přenesená",J275,0)</f>
        <v>0</v>
      </c>
      <c r="BH275" s="214">
        <f>IF(N275="sníž. přenesená",J275,0)</f>
        <v>0</v>
      </c>
      <c r="BI275" s="214">
        <f>IF(N275="nulová",J275,0)</f>
        <v>0</v>
      </c>
      <c r="BJ275" s="25" t="s">
        <v>78</v>
      </c>
      <c r="BK275" s="214">
        <f>ROUND(I275*H275,2)</f>
        <v>0</v>
      </c>
      <c r="BL275" s="25" t="s">
        <v>217</v>
      </c>
      <c r="BM275" s="25" t="s">
        <v>1766</v>
      </c>
    </row>
    <row r="276" spans="2:65" s="1" customFormat="1" ht="16.5" customHeight="1">
      <c r="B276" s="41"/>
      <c r="C276" s="238" t="s">
        <v>979</v>
      </c>
      <c r="D276" s="238" t="s">
        <v>302</v>
      </c>
      <c r="E276" s="239" t="s">
        <v>4499</v>
      </c>
      <c r="F276" s="240" t="s">
        <v>4500</v>
      </c>
      <c r="G276" s="241" t="s">
        <v>1472</v>
      </c>
      <c r="H276" s="242">
        <v>0.95</v>
      </c>
      <c r="I276" s="243"/>
      <c r="J276" s="244">
        <f>ROUND(I276*H276,2)</f>
        <v>0</v>
      </c>
      <c r="K276" s="240" t="s">
        <v>21</v>
      </c>
      <c r="L276" s="245"/>
      <c r="M276" s="246" t="s">
        <v>21</v>
      </c>
      <c r="N276" s="247" t="s">
        <v>42</v>
      </c>
      <c r="O276" s="42"/>
      <c r="P276" s="212">
        <f>O276*H276</f>
        <v>0</v>
      </c>
      <c r="Q276" s="212">
        <v>0</v>
      </c>
      <c r="R276" s="212">
        <f>Q276*H276</f>
        <v>0</v>
      </c>
      <c r="S276" s="212">
        <v>0</v>
      </c>
      <c r="T276" s="213">
        <f>S276*H276</f>
        <v>0</v>
      </c>
      <c r="AR276" s="25" t="s">
        <v>252</v>
      </c>
      <c r="AT276" s="25" t="s">
        <v>302</v>
      </c>
      <c r="AU276" s="25" t="s">
        <v>80</v>
      </c>
      <c r="AY276" s="25" t="s">
        <v>210</v>
      </c>
      <c r="BE276" s="214">
        <f>IF(N276="základní",J276,0)</f>
        <v>0</v>
      </c>
      <c r="BF276" s="214">
        <f>IF(N276="snížená",J276,0)</f>
        <v>0</v>
      </c>
      <c r="BG276" s="214">
        <f>IF(N276="zákl. přenesená",J276,0)</f>
        <v>0</v>
      </c>
      <c r="BH276" s="214">
        <f>IF(N276="sníž. přenesená",J276,0)</f>
        <v>0</v>
      </c>
      <c r="BI276" s="214">
        <f>IF(N276="nulová",J276,0)</f>
        <v>0</v>
      </c>
      <c r="BJ276" s="25" t="s">
        <v>78</v>
      </c>
      <c r="BK276" s="214">
        <f>ROUND(I276*H276,2)</f>
        <v>0</v>
      </c>
      <c r="BL276" s="25" t="s">
        <v>217</v>
      </c>
      <c r="BM276" s="25" t="s">
        <v>1776</v>
      </c>
    </row>
    <row r="277" spans="2:65" s="1" customFormat="1" ht="16.5" customHeight="1">
      <c r="B277" s="41"/>
      <c r="C277" s="203" t="s">
        <v>984</v>
      </c>
      <c r="D277" s="203" t="s">
        <v>212</v>
      </c>
      <c r="E277" s="204" t="s">
        <v>4501</v>
      </c>
      <c r="F277" s="205" t="s">
        <v>4502</v>
      </c>
      <c r="G277" s="206" t="s">
        <v>1472</v>
      </c>
      <c r="H277" s="207">
        <v>0.95</v>
      </c>
      <c r="I277" s="208"/>
      <c r="J277" s="209">
        <f>ROUND(I277*H277,2)</f>
        <v>0</v>
      </c>
      <c r="K277" s="205" t="s">
        <v>21</v>
      </c>
      <c r="L277" s="61"/>
      <c r="M277" s="210" t="s">
        <v>21</v>
      </c>
      <c r="N277" s="211" t="s">
        <v>42</v>
      </c>
      <c r="O277" s="42"/>
      <c r="P277" s="212">
        <f>O277*H277</f>
        <v>0</v>
      </c>
      <c r="Q277" s="212">
        <v>0</v>
      </c>
      <c r="R277" s="212">
        <f>Q277*H277</f>
        <v>0</v>
      </c>
      <c r="S277" s="212">
        <v>0</v>
      </c>
      <c r="T277" s="213">
        <f>S277*H277</f>
        <v>0</v>
      </c>
      <c r="AR277" s="25" t="s">
        <v>217</v>
      </c>
      <c r="AT277" s="25" t="s">
        <v>212</v>
      </c>
      <c r="AU277" s="25" t="s">
        <v>80</v>
      </c>
      <c r="AY277" s="25" t="s">
        <v>210</v>
      </c>
      <c r="BE277" s="214">
        <f>IF(N277="základní",J277,0)</f>
        <v>0</v>
      </c>
      <c r="BF277" s="214">
        <f>IF(N277="snížená",J277,0)</f>
        <v>0</v>
      </c>
      <c r="BG277" s="214">
        <f>IF(N277="zákl. přenesená",J277,0)</f>
        <v>0</v>
      </c>
      <c r="BH277" s="214">
        <f>IF(N277="sníž. přenesená",J277,0)</f>
        <v>0</v>
      </c>
      <c r="BI277" s="214">
        <f>IF(N277="nulová",J277,0)</f>
        <v>0</v>
      </c>
      <c r="BJ277" s="25" t="s">
        <v>78</v>
      </c>
      <c r="BK277" s="214">
        <f>ROUND(I277*H277,2)</f>
        <v>0</v>
      </c>
      <c r="BL277" s="25" t="s">
        <v>217</v>
      </c>
      <c r="BM277" s="25" t="s">
        <v>1787</v>
      </c>
    </row>
    <row r="278" spans="2:63" s="11" customFormat="1" ht="29.85" customHeight="1">
      <c r="B278" s="187"/>
      <c r="C278" s="188"/>
      <c r="D278" s="189" t="s">
        <v>70</v>
      </c>
      <c r="E278" s="201" t="s">
        <v>4503</v>
      </c>
      <c r="F278" s="201" t="s">
        <v>4504</v>
      </c>
      <c r="G278" s="188"/>
      <c r="H278" s="188"/>
      <c r="I278" s="191"/>
      <c r="J278" s="202">
        <f>BK278</f>
        <v>0</v>
      </c>
      <c r="K278" s="188"/>
      <c r="L278" s="193"/>
      <c r="M278" s="194"/>
      <c r="N278" s="195"/>
      <c r="O278" s="195"/>
      <c r="P278" s="196">
        <f>SUM(P279:P280)</f>
        <v>0</v>
      </c>
      <c r="Q278" s="195"/>
      <c r="R278" s="196">
        <f>SUM(R279:R280)</f>
        <v>0</v>
      </c>
      <c r="S278" s="195"/>
      <c r="T278" s="197">
        <f>SUM(T279:T280)</f>
        <v>0</v>
      </c>
      <c r="AR278" s="198" t="s">
        <v>78</v>
      </c>
      <c r="AT278" s="199" t="s">
        <v>70</v>
      </c>
      <c r="AU278" s="199" t="s">
        <v>78</v>
      </c>
      <c r="AY278" s="198" t="s">
        <v>210</v>
      </c>
      <c r="BK278" s="200">
        <f>SUM(BK279:BK280)</f>
        <v>0</v>
      </c>
    </row>
    <row r="279" spans="2:65" s="1" customFormat="1" ht="16.5" customHeight="1">
      <c r="B279" s="41"/>
      <c r="C279" s="238" t="s">
        <v>993</v>
      </c>
      <c r="D279" s="238" t="s">
        <v>302</v>
      </c>
      <c r="E279" s="239" t="s">
        <v>4505</v>
      </c>
      <c r="F279" s="240" t="s">
        <v>4506</v>
      </c>
      <c r="G279" s="241" t="s">
        <v>1472</v>
      </c>
      <c r="H279" s="242">
        <v>0.95</v>
      </c>
      <c r="I279" s="243"/>
      <c r="J279" s="244">
        <f>ROUND(I279*H279,2)</f>
        <v>0</v>
      </c>
      <c r="K279" s="240" t="s">
        <v>21</v>
      </c>
      <c r="L279" s="245"/>
      <c r="M279" s="246" t="s">
        <v>21</v>
      </c>
      <c r="N279" s="247" t="s">
        <v>42</v>
      </c>
      <c r="O279" s="42"/>
      <c r="P279" s="212">
        <f>O279*H279</f>
        <v>0</v>
      </c>
      <c r="Q279" s="212">
        <v>0</v>
      </c>
      <c r="R279" s="212">
        <f>Q279*H279</f>
        <v>0</v>
      </c>
      <c r="S279" s="212">
        <v>0</v>
      </c>
      <c r="T279" s="213">
        <f>S279*H279</f>
        <v>0</v>
      </c>
      <c r="AR279" s="25" t="s">
        <v>252</v>
      </c>
      <c r="AT279" s="25" t="s">
        <v>302</v>
      </c>
      <c r="AU279" s="25" t="s">
        <v>80</v>
      </c>
      <c r="AY279" s="25" t="s">
        <v>210</v>
      </c>
      <c r="BE279" s="214">
        <f>IF(N279="základní",J279,0)</f>
        <v>0</v>
      </c>
      <c r="BF279" s="214">
        <f>IF(N279="snížená",J279,0)</f>
        <v>0</v>
      </c>
      <c r="BG279" s="214">
        <f>IF(N279="zákl. přenesená",J279,0)</f>
        <v>0</v>
      </c>
      <c r="BH279" s="214">
        <f>IF(N279="sníž. přenesená",J279,0)</f>
        <v>0</v>
      </c>
      <c r="BI279" s="214">
        <f>IF(N279="nulová",J279,0)</f>
        <v>0</v>
      </c>
      <c r="BJ279" s="25" t="s">
        <v>78</v>
      </c>
      <c r="BK279" s="214">
        <f>ROUND(I279*H279,2)</f>
        <v>0</v>
      </c>
      <c r="BL279" s="25" t="s">
        <v>217</v>
      </c>
      <c r="BM279" s="25" t="s">
        <v>1798</v>
      </c>
    </row>
    <row r="280" spans="2:65" s="1" customFormat="1" ht="16.5" customHeight="1">
      <c r="B280" s="41"/>
      <c r="C280" s="203" t="s">
        <v>996</v>
      </c>
      <c r="D280" s="203" t="s">
        <v>212</v>
      </c>
      <c r="E280" s="204" t="s">
        <v>4507</v>
      </c>
      <c r="F280" s="205" t="s">
        <v>4508</v>
      </c>
      <c r="G280" s="206" t="s">
        <v>1472</v>
      </c>
      <c r="H280" s="207">
        <v>0.95</v>
      </c>
      <c r="I280" s="208"/>
      <c r="J280" s="209">
        <f>ROUND(I280*H280,2)</f>
        <v>0</v>
      </c>
      <c r="K280" s="205" t="s">
        <v>21</v>
      </c>
      <c r="L280" s="61"/>
      <c r="M280" s="210" t="s">
        <v>21</v>
      </c>
      <c r="N280" s="211" t="s">
        <v>42</v>
      </c>
      <c r="O280" s="42"/>
      <c r="P280" s="212">
        <f>O280*H280</f>
        <v>0</v>
      </c>
      <c r="Q280" s="212">
        <v>0</v>
      </c>
      <c r="R280" s="212">
        <f>Q280*H280</f>
        <v>0</v>
      </c>
      <c r="S280" s="212">
        <v>0</v>
      </c>
      <c r="T280" s="213">
        <f>S280*H280</f>
        <v>0</v>
      </c>
      <c r="AR280" s="25" t="s">
        <v>217</v>
      </c>
      <c r="AT280" s="25" t="s">
        <v>212</v>
      </c>
      <c r="AU280" s="25" t="s">
        <v>80</v>
      </c>
      <c r="AY280" s="25" t="s">
        <v>210</v>
      </c>
      <c r="BE280" s="214">
        <f>IF(N280="základní",J280,0)</f>
        <v>0</v>
      </c>
      <c r="BF280" s="214">
        <f>IF(N280="snížená",J280,0)</f>
        <v>0</v>
      </c>
      <c r="BG280" s="214">
        <f>IF(N280="zákl. přenesená",J280,0)</f>
        <v>0</v>
      </c>
      <c r="BH280" s="214">
        <f>IF(N280="sníž. přenesená",J280,0)</f>
        <v>0</v>
      </c>
      <c r="BI280" s="214">
        <f>IF(N280="nulová",J280,0)</f>
        <v>0</v>
      </c>
      <c r="BJ280" s="25" t="s">
        <v>78</v>
      </c>
      <c r="BK280" s="214">
        <f>ROUND(I280*H280,2)</f>
        <v>0</v>
      </c>
      <c r="BL280" s="25" t="s">
        <v>217</v>
      </c>
      <c r="BM280" s="25" t="s">
        <v>1808</v>
      </c>
    </row>
    <row r="281" spans="2:63" s="11" customFormat="1" ht="29.85" customHeight="1">
      <c r="B281" s="187"/>
      <c r="C281" s="188"/>
      <c r="D281" s="189" t="s">
        <v>70</v>
      </c>
      <c r="E281" s="201" t="s">
        <v>4265</v>
      </c>
      <c r="F281" s="201" t="s">
        <v>4266</v>
      </c>
      <c r="G281" s="188"/>
      <c r="H281" s="188"/>
      <c r="I281" s="191"/>
      <c r="J281" s="202">
        <f>BK281</f>
        <v>0</v>
      </c>
      <c r="K281" s="188"/>
      <c r="L281" s="193"/>
      <c r="M281" s="194"/>
      <c r="N281" s="195"/>
      <c r="O281" s="195"/>
      <c r="P281" s="196">
        <f>SUM(P282:P285)</f>
        <v>0</v>
      </c>
      <c r="Q281" s="195"/>
      <c r="R281" s="196">
        <f>SUM(R282:R285)</f>
        <v>0</v>
      </c>
      <c r="S281" s="195"/>
      <c r="T281" s="197">
        <f>SUM(T282:T285)</f>
        <v>0</v>
      </c>
      <c r="AR281" s="198" t="s">
        <v>78</v>
      </c>
      <c r="AT281" s="199" t="s">
        <v>70</v>
      </c>
      <c r="AU281" s="199" t="s">
        <v>78</v>
      </c>
      <c r="AY281" s="198" t="s">
        <v>210</v>
      </c>
      <c r="BK281" s="200">
        <f>SUM(BK282:BK285)</f>
        <v>0</v>
      </c>
    </row>
    <row r="282" spans="2:65" s="1" customFormat="1" ht="16.5" customHeight="1">
      <c r="B282" s="41"/>
      <c r="C282" s="238" t="s">
        <v>1002</v>
      </c>
      <c r="D282" s="238" t="s">
        <v>302</v>
      </c>
      <c r="E282" s="239" t="s">
        <v>4362</v>
      </c>
      <c r="F282" s="240" t="s">
        <v>4363</v>
      </c>
      <c r="G282" s="241" t="s">
        <v>345</v>
      </c>
      <c r="H282" s="242">
        <v>23.75</v>
      </c>
      <c r="I282" s="243"/>
      <c r="J282" s="244">
        <f>ROUND(I282*H282,2)</f>
        <v>0</v>
      </c>
      <c r="K282" s="240" t="s">
        <v>21</v>
      </c>
      <c r="L282" s="245"/>
      <c r="M282" s="246" t="s">
        <v>21</v>
      </c>
      <c r="N282" s="247" t="s">
        <v>42</v>
      </c>
      <c r="O282" s="42"/>
      <c r="P282" s="212">
        <f>O282*H282</f>
        <v>0</v>
      </c>
      <c r="Q282" s="212">
        <v>0</v>
      </c>
      <c r="R282" s="212">
        <f>Q282*H282</f>
        <v>0</v>
      </c>
      <c r="S282" s="212">
        <v>0</v>
      </c>
      <c r="T282" s="213">
        <f>S282*H282</f>
        <v>0</v>
      </c>
      <c r="AR282" s="25" t="s">
        <v>252</v>
      </c>
      <c r="AT282" s="25" t="s">
        <v>302</v>
      </c>
      <c r="AU282" s="25" t="s">
        <v>80</v>
      </c>
      <c r="AY282" s="25" t="s">
        <v>210</v>
      </c>
      <c r="BE282" s="214">
        <f>IF(N282="základní",J282,0)</f>
        <v>0</v>
      </c>
      <c r="BF282" s="214">
        <f>IF(N282="snížená",J282,0)</f>
        <v>0</v>
      </c>
      <c r="BG282" s="214">
        <f>IF(N282="zákl. přenesená",J282,0)</f>
        <v>0</v>
      </c>
      <c r="BH282" s="214">
        <f>IF(N282="sníž. přenesená",J282,0)</f>
        <v>0</v>
      </c>
      <c r="BI282" s="214">
        <f>IF(N282="nulová",J282,0)</f>
        <v>0</v>
      </c>
      <c r="BJ282" s="25" t="s">
        <v>78</v>
      </c>
      <c r="BK282" s="214">
        <f>ROUND(I282*H282,2)</f>
        <v>0</v>
      </c>
      <c r="BL282" s="25" t="s">
        <v>217</v>
      </c>
      <c r="BM282" s="25" t="s">
        <v>1821</v>
      </c>
    </row>
    <row r="283" spans="2:65" s="1" customFormat="1" ht="16.5" customHeight="1">
      <c r="B283" s="41"/>
      <c r="C283" s="203" t="s">
        <v>1011</v>
      </c>
      <c r="D283" s="203" t="s">
        <v>212</v>
      </c>
      <c r="E283" s="204" t="s">
        <v>4364</v>
      </c>
      <c r="F283" s="205" t="s">
        <v>4365</v>
      </c>
      <c r="G283" s="206" t="s">
        <v>345</v>
      </c>
      <c r="H283" s="207">
        <v>23.75</v>
      </c>
      <c r="I283" s="208"/>
      <c r="J283" s="209">
        <f>ROUND(I283*H283,2)</f>
        <v>0</v>
      </c>
      <c r="K283" s="205" t="s">
        <v>21</v>
      </c>
      <c r="L283" s="61"/>
      <c r="M283" s="210" t="s">
        <v>21</v>
      </c>
      <c r="N283" s="211" t="s">
        <v>42</v>
      </c>
      <c r="O283" s="42"/>
      <c r="P283" s="212">
        <f>O283*H283</f>
        <v>0</v>
      </c>
      <c r="Q283" s="212">
        <v>0</v>
      </c>
      <c r="R283" s="212">
        <f>Q283*H283</f>
        <v>0</v>
      </c>
      <c r="S283" s="212">
        <v>0</v>
      </c>
      <c r="T283" s="213">
        <f>S283*H283</f>
        <v>0</v>
      </c>
      <c r="AR283" s="25" t="s">
        <v>217</v>
      </c>
      <c r="AT283" s="25" t="s">
        <v>212</v>
      </c>
      <c r="AU283" s="25" t="s">
        <v>80</v>
      </c>
      <c r="AY283" s="25" t="s">
        <v>210</v>
      </c>
      <c r="BE283" s="214">
        <f>IF(N283="základní",J283,0)</f>
        <v>0</v>
      </c>
      <c r="BF283" s="214">
        <f>IF(N283="snížená",J283,0)</f>
        <v>0</v>
      </c>
      <c r="BG283" s="214">
        <f>IF(N283="zákl. přenesená",J283,0)</f>
        <v>0</v>
      </c>
      <c r="BH283" s="214">
        <f>IF(N283="sníž. přenesená",J283,0)</f>
        <v>0</v>
      </c>
      <c r="BI283" s="214">
        <f>IF(N283="nulová",J283,0)</f>
        <v>0</v>
      </c>
      <c r="BJ283" s="25" t="s">
        <v>78</v>
      </c>
      <c r="BK283" s="214">
        <f>ROUND(I283*H283,2)</f>
        <v>0</v>
      </c>
      <c r="BL283" s="25" t="s">
        <v>217</v>
      </c>
      <c r="BM283" s="25" t="s">
        <v>1837</v>
      </c>
    </row>
    <row r="284" spans="2:65" s="1" customFormat="1" ht="16.5" customHeight="1">
      <c r="B284" s="41"/>
      <c r="C284" s="238" t="s">
        <v>1015</v>
      </c>
      <c r="D284" s="238" t="s">
        <v>302</v>
      </c>
      <c r="E284" s="239" t="s">
        <v>4509</v>
      </c>
      <c r="F284" s="240" t="s">
        <v>4510</v>
      </c>
      <c r="G284" s="241" t="s">
        <v>345</v>
      </c>
      <c r="H284" s="242">
        <v>4.75</v>
      </c>
      <c r="I284" s="243"/>
      <c r="J284" s="244">
        <f>ROUND(I284*H284,2)</f>
        <v>0</v>
      </c>
      <c r="K284" s="240" t="s">
        <v>21</v>
      </c>
      <c r="L284" s="245"/>
      <c r="M284" s="246" t="s">
        <v>21</v>
      </c>
      <c r="N284" s="247" t="s">
        <v>42</v>
      </c>
      <c r="O284" s="42"/>
      <c r="P284" s="212">
        <f>O284*H284</f>
        <v>0</v>
      </c>
      <c r="Q284" s="212">
        <v>0</v>
      </c>
      <c r="R284" s="212">
        <f>Q284*H284</f>
        <v>0</v>
      </c>
      <c r="S284" s="212">
        <v>0</v>
      </c>
      <c r="T284" s="213">
        <f>S284*H284</f>
        <v>0</v>
      </c>
      <c r="AR284" s="25" t="s">
        <v>252</v>
      </c>
      <c r="AT284" s="25" t="s">
        <v>302</v>
      </c>
      <c r="AU284" s="25" t="s">
        <v>80</v>
      </c>
      <c r="AY284" s="25" t="s">
        <v>210</v>
      </c>
      <c r="BE284" s="214">
        <f>IF(N284="základní",J284,0)</f>
        <v>0</v>
      </c>
      <c r="BF284" s="214">
        <f>IF(N284="snížená",J284,0)</f>
        <v>0</v>
      </c>
      <c r="BG284" s="214">
        <f>IF(N284="zákl. přenesená",J284,0)</f>
        <v>0</v>
      </c>
      <c r="BH284" s="214">
        <f>IF(N284="sníž. přenesená",J284,0)</f>
        <v>0</v>
      </c>
      <c r="BI284" s="214">
        <f>IF(N284="nulová",J284,0)</f>
        <v>0</v>
      </c>
      <c r="BJ284" s="25" t="s">
        <v>78</v>
      </c>
      <c r="BK284" s="214">
        <f>ROUND(I284*H284,2)</f>
        <v>0</v>
      </c>
      <c r="BL284" s="25" t="s">
        <v>217</v>
      </c>
      <c r="BM284" s="25" t="s">
        <v>1850</v>
      </c>
    </row>
    <row r="285" spans="2:65" s="1" customFormat="1" ht="16.5" customHeight="1">
      <c r="B285" s="41"/>
      <c r="C285" s="203" t="s">
        <v>1026</v>
      </c>
      <c r="D285" s="203" t="s">
        <v>212</v>
      </c>
      <c r="E285" s="204" t="s">
        <v>4511</v>
      </c>
      <c r="F285" s="205" t="s">
        <v>4512</v>
      </c>
      <c r="G285" s="206" t="s">
        <v>345</v>
      </c>
      <c r="H285" s="207">
        <v>4.75</v>
      </c>
      <c r="I285" s="208"/>
      <c r="J285" s="209">
        <f>ROUND(I285*H285,2)</f>
        <v>0</v>
      </c>
      <c r="K285" s="205" t="s">
        <v>21</v>
      </c>
      <c r="L285" s="61"/>
      <c r="M285" s="210" t="s">
        <v>21</v>
      </c>
      <c r="N285" s="211" t="s">
        <v>42</v>
      </c>
      <c r="O285" s="42"/>
      <c r="P285" s="212">
        <f>O285*H285</f>
        <v>0</v>
      </c>
      <c r="Q285" s="212">
        <v>0</v>
      </c>
      <c r="R285" s="212">
        <f>Q285*H285</f>
        <v>0</v>
      </c>
      <c r="S285" s="212">
        <v>0</v>
      </c>
      <c r="T285" s="213">
        <f>S285*H285</f>
        <v>0</v>
      </c>
      <c r="AR285" s="25" t="s">
        <v>217</v>
      </c>
      <c r="AT285" s="25" t="s">
        <v>212</v>
      </c>
      <c r="AU285" s="25" t="s">
        <v>80</v>
      </c>
      <c r="AY285" s="25" t="s">
        <v>210</v>
      </c>
      <c r="BE285" s="214">
        <f>IF(N285="základní",J285,0)</f>
        <v>0</v>
      </c>
      <c r="BF285" s="214">
        <f>IF(N285="snížená",J285,0)</f>
        <v>0</v>
      </c>
      <c r="BG285" s="214">
        <f>IF(N285="zákl. přenesená",J285,0)</f>
        <v>0</v>
      </c>
      <c r="BH285" s="214">
        <f>IF(N285="sníž. přenesená",J285,0)</f>
        <v>0</v>
      </c>
      <c r="BI285" s="214">
        <f>IF(N285="nulová",J285,0)</f>
        <v>0</v>
      </c>
      <c r="BJ285" s="25" t="s">
        <v>78</v>
      </c>
      <c r="BK285" s="214">
        <f>ROUND(I285*H285,2)</f>
        <v>0</v>
      </c>
      <c r="BL285" s="25" t="s">
        <v>217</v>
      </c>
      <c r="BM285" s="25" t="s">
        <v>1863</v>
      </c>
    </row>
    <row r="286" spans="2:63" s="11" customFormat="1" ht="29.85" customHeight="1">
      <c r="B286" s="187"/>
      <c r="C286" s="188"/>
      <c r="D286" s="189" t="s">
        <v>70</v>
      </c>
      <c r="E286" s="201" t="s">
        <v>4275</v>
      </c>
      <c r="F286" s="201" t="s">
        <v>4276</v>
      </c>
      <c r="G286" s="188"/>
      <c r="H286" s="188"/>
      <c r="I286" s="191"/>
      <c r="J286" s="202">
        <f>BK286</f>
        <v>0</v>
      </c>
      <c r="K286" s="188"/>
      <c r="L286" s="193"/>
      <c r="M286" s="194"/>
      <c r="N286" s="195"/>
      <c r="O286" s="195"/>
      <c r="P286" s="196">
        <f>SUM(P287:P298)</f>
        <v>0</v>
      </c>
      <c r="Q286" s="195"/>
      <c r="R286" s="196">
        <f>SUM(R287:R298)</f>
        <v>0</v>
      </c>
      <c r="S286" s="195"/>
      <c r="T286" s="197">
        <f>SUM(T287:T298)</f>
        <v>0</v>
      </c>
      <c r="AR286" s="198" t="s">
        <v>78</v>
      </c>
      <c r="AT286" s="199" t="s">
        <v>70</v>
      </c>
      <c r="AU286" s="199" t="s">
        <v>78</v>
      </c>
      <c r="AY286" s="198" t="s">
        <v>210</v>
      </c>
      <c r="BK286" s="200">
        <f>SUM(BK287:BK298)</f>
        <v>0</v>
      </c>
    </row>
    <row r="287" spans="2:65" s="1" customFormat="1" ht="16.5" customHeight="1">
      <c r="B287" s="41"/>
      <c r="C287" s="238" t="s">
        <v>1032</v>
      </c>
      <c r="D287" s="238" t="s">
        <v>302</v>
      </c>
      <c r="E287" s="239" t="s">
        <v>4366</v>
      </c>
      <c r="F287" s="240" t="s">
        <v>4367</v>
      </c>
      <c r="G287" s="241" t="s">
        <v>345</v>
      </c>
      <c r="H287" s="242">
        <v>33.25</v>
      </c>
      <c r="I287" s="243"/>
      <c r="J287" s="244">
        <f aca="true" t="shared" si="110" ref="J287:J298">ROUND(I287*H287,2)</f>
        <v>0</v>
      </c>
      <c r="K287" s="240" t="s">
        <v>21</v>
      </c>
      <c r="L287" s="245"/>
      <c r="M287" s="246" t="s">
        <v>21</v>
      </c>
      <c r="N287" s="247" t="s">
        <v>42</v>
      </c>
      <c r="O287" s="42"/>
      <c r="P287" s="212">
        <f aca="true" t="shared" si="111" ref="P287:P298">O287*H287</f>
        <v>0</v>
      </c>
      <c r="Q287" s="212">
        <v>0</v>
      </c>
      <c r="R287" s="212">
        <f aca="true" t="shared" si="112" ref="R287:R298">Q287*H287</f>
        <v>0</v>
      </c>
      <c r="S287" s="212">
        <v>0</v>
      </c>
      <c r="T287" s="213">
        <f aca="true" t="shared" si="113" ref="T287:T298">S287*H287</f>
        <v>0</v>
      </c>
      <c r="AR287" s="25" t="s">
        <v>252</v>
      </c>
      <c r="AT287" s="25" t="s">
        <v>302</v>
      </c>
      <c r="AU287" s="25" t="s">
        <v>80</v>
      </c>
      <c r="AY287" s="25" t="s">
        <v>210</v>
      </c>
      <c r="BE287" s="214">
        <f aca="true" t="shared" si="114" ref="BE287:BE298">IF(N287="základní",J287,0)</f>
        <v>0</v>
      </c>
      <c r="BF287" s="214">
        <f aca="true" t="shared" si="115" ref="BF287:BF298">IF(N287="snížená",J287,0)</f>
        <v>0</v>
      </c>
      <c r="BG287" s="214">
        <f aca="true" t="shared" si="116" ref="BG287:BG298">IF(N287="zákl. přenesená",J287,0)</f>
        <v>0</v>
      </c>
      <c r="BH287" s="214">
        <f aca="true" t="shared" si="117" ref="BH287:BH298">IF(N287="sníž. přenesená",J287,0)</f>
        <v>0</v>
      </c>
      <c r="BI287" s="214">
        <f aca="true" t="shared" si="118" ref="BI287:BI298">IF(N287="nulová",J287,0)</f>
        <v>0</v>
      </c>
      <c r="BJ287" s="25" t="s">
        <v>78</v>
      </c>
      <c r="BK287" s="214">
        <f aca="true" t="shared" si="119" ref="BK287:BK298">ROUND(I287*H287,2)</f>
        <v>0</v>
      </c>
      <c r="BL287" s="25" t="s">
        <v>217</v>
      </c>
      <c r="BM287" s="25" t="s">
        <v>1873</v>
      </c>
    </row>
    <row r="288" spans="2:65" s="1" customFormat="1" ht="16.5" customHeight="1">
      <c r="B288" s="41"/>
      <c r="C288" s="203" t="s">
        <v>1037</v>
      </c>
      <c r="D288" s="203" t="s">
        <v>212</v>
      </c>
      <c r="E288" s="204" t="s">
        <v>4368</v>
      </c>
      <c r="F288" s="205" t="s">
        <v>4369</v>
      </c>
      <c r="G288" s="206" t="s">
        <v>345</v>
      </c>
      <c r="H288" s="207">
        <v>33.25</v>
      </c>
      <c r="I288" s="208"/>
      <c r="J288" s="209">
        <f t="shared" si="110"/>
        <v>0</v>
      </c>
      <c r="K288" s="205" t="s">
        <v>21</v>
      </c>
      <c r="L288" s="61"/>
      <c r="M288" s="210" t="s">
        <v>21</v>
      </c>
      <c r="N288" s="211" t="s">
        <v>42</v>
      </c>
      <c r="O288" s="42"/>
      <c r="P288" s="212">
        <f t="shared" si="111"/>
        <v>0</v>
      </c>
      <c r="Q288" s="212">
        <v>0</v>
      </c>
      <c r="R288" s="212">
        <f t="shared" si="112"/>
        <v>0</v>
      </c>
      <c r="S288" s="212">
        <v>0</v>
      </c>
      <c r="T288" s="213">
        <f t="shared" si="113"/>
        <v>0</v>
      </c>
      <c r="AR288" s="25" t="s">
        <v>217</v>
      </c>
      <c r="AT288" s="25" t="s">
        <v>212</v>
      </c>
      <c r="AU288" s="25" t="s">
        <v>80</v>
      </c>
      <c r="AY288" s="25" t="s">
        <v>210</v>
      </c>
      <c r="BE288" s="214">
        <f t="shared" si="114"/>
        <v>0</v>
      </c>
      <c r="BF288" s="214">
        <f t="shared" si="115"/>
        <v>0</v>
      </c>
      <c r="BG288" s="214">
        <f t="shared" si="116"/>
        <v>0</v>
      </c>
      <c r="BH288" s="214">
        <f t="shared" si="117"/>
        <v>0</v>
      </c>
      <c r="BI288" s="214">
        <f t="shared" si="118"/>
        <v>0</v>
      </c>
      <c r="BJ288" s="25" t="s">
        <v>78</v>
      </c>
      <c r="BK288" s="214">
        <f t="shared" si="119"/>
        <v>0</v>
      </c>
      <c r="BL288" s="25" t="s">
        <v>217</v>
      </c>
      <c r="BM288" s="25" t="s">
        <v>1884</v>
      </c>
    </row>
    <row r="289" spans="2:65" s="1" customFormat="1" ht="25.5" customHeight="1">
      <c r="B289" s="41"/>
      <c r="C289" s="238" t="s">
        <v>1042</v>
      </c>
      <c r="D289" s="238" t="s">
        <v>302</v>
      </c>
      <c r="E289" s="239" t="s">
        <v>4382</v>
      </c>
      <c r="F289" s="240" t="s">
        <v>4383</v>
      </c>
      <c r="G289" s="241" t="s">
        <v>1472</v>
      </c>
      <c r="H289" s="242">
        <v>3.8</v>
      </c>
      <c r="I289" s="243"/>
      <c r="J289" s="244">
        <f t="shared" si="110"/>
        <v>0</v>
      </c>
      <c r="K289" s="240" t="s">
        <v>21</v>
      </c>
      <c r="L289" s="245"/>
      <c r="M289" s="246" t="s">
        <v>21</v>
      </c>
      <c r="N289" s="247" t="s">
        <v>42</v>
      </c>
      <c r="O289" s="42"/>
      <c r="P289" s="212">
        <f t="shared" si="111"/>
        <v>0</v>
      </c>
      <c r="Q289" s="212">
        <v>0</v>
      </c>
      <c r="R289" s="212">
        <f t="shared" si="112"/>
        <v>0</v>
      </c>
      <c r="S289" s="212">
        <v>0</v>
      </c>
      <c r="T289" s="213">
        <f t="shared" si="113"/>
        <v>0</v>
      </c>
      <c r="AR289" s="25" t="s">
        <v>252</v>
      </c>
      <c r="AT289" s="25" t="s">
        <v>302</v>
      </c>
      <c r="AU289" s="25" t="s">
        <v>80</v>
      </c>
      <c r="AY289" s="25" t="s">
        <v>210</v>
      </c>
      <c r="BE289" s="214">
        <f t="shared" si="114"/>
        <v>0</v>
      </c>
      <c r="BF289" s="214">
        <f t="shared" si="115"/>
        <v>0</v>
      </c>
      <c r="BG289" s="214">
        <f t="shared" si="116"/>
        <v>0</v>
      </c>
      <c r="BH289" s="214">
        <f t="shared" si="117"/>
        <v>0</v>
      </c>
      <c r="BI289" s="214">
        <f t="shared" si="118"/>
        <v>0</v>
      </c>
      <c r="BJ289" s="25" t="s">
        <v>78</v>
      </c>
      <c r="BK289" s="214">
        <f t="shared" si="119"/>
        <v>0</v>
      </c>
      <c r="BL289" s="25" t="s">
        <v>217</v>
      </c>
      <c r="BM289" s="25" t="s">
        <v>1894</v>
      </c>
    </row>
    <row r="290" spans="2:65" s="1" customFormat="1" ht="25.5" customHeight="1">
      <c r="B290" s="41"/>
      <c r="C290" s="203" t="s">
        <v>1052</v>
      </c>
      <c r="D290" s="203" t="s">
        <v>212</v>
      </c>
      <c r="E290" s="204" t="s">
        <v>4384</v>
      </c>
      <c r="F290" s="205" t="s">
        <v>4385</v>
      </c>
      <c r="G290" s="206" t="s">
        <v>1472</v>
      </c>
      <c r="H290" s="207">
        <v>3.8</v>
      </c>
      <c r="I290" s="208"/>
      <c r="J290" s="209">
        <f t="shared" si="110"/>
        <v>0</v>
      </c>
      <c r="K290" s="205" t="s">
        <v>21</v>
      </c>
      <c r="L290" s="61"/>
      <c r="M290" s="210" t="s">
        <v>21</v>
      </c>
      <c r="N290" s="211" t="s">
        <v>42</v>
      </c>
      <c r="O290" s="42"/>
      <c r="P290" s="212">
        <f t="shared" si="111"/>
        <v>0</v>
      </c>
      <c r="Q290" s="212">
        <v>0</v>
      </c>
      <c r="R290" s="212">
        <f t="shared" si="112"/>
        <v>0</v>
      </c>
      <c r="S290" s="212">
        <v>0</v>
      </c>
      <c r="T290" s="213">
        <f t="shared" si="113"/>
        <v>0</v>
      </c>
      <c r="AR290" s="25" t="s">
        <v>217</v>
      </c>
      <c r="AT290" s="25" t="s">
        <v>212</v>
      </c>
      <c r="AU290" s="25" t="s">
        <v>80</v>
      </c>
      <c r="AY290" s="25" t="s">
        <v>210</v>
      </c>
      <c r="BE290" s="214">
        <f t="shared" si="114"/>
        <v>0</v>
      </c>
      <c r="BF290" s="214">
        <f t="shared" si="115"/>
        <v>0</v>
      </c>
      <c r="BG290" s="214">
        <f t="shared" si="116"/>
        <v>0</v>
      </c>
      <c r="BH290" s="214">
        <f t="shared" si="117"/>
        <v>0</v>
      </c>
      <c r="BI290" s="214">
        <f t="shared" si="118"/>
        <v>0</v>
      </c>
      <c r="BJ290" s="25" t="s">
        <v>78</v>
      </c>
      <c r="BK290" s="214">
        <f t="shared" si="119"/>
        <v>0</v>
      </c>
      <c r="BL290" s="25" t="s">
        <v>217</v>
      </c>
      <c r="BM290" s="25" t="s">
        <v>1905</v>
      </c>
    </row>
    <row r="291" spans="2:65" s="1" customFormat="1" ht="16.5" customHeight="1">
      <c r="B291" s="41"/>
      <c r="C291" s="238" t="s">
        <v>1057</v>
      </c>
      <c r="D291" s="238" t="s">
        <v>302</v>
      </c>
      <c r="E291" s="239" t="s">
        <v>4386</v>
      </c>
      <c r="F291" s="240" t="s">
        <v>4387</v>
      </c>
      <c r="G291" s="241" t="s">
        <v>1472</v>
      </c>
      <c r="H291" s="242">
        <v>1.9</v>
      </c>
      <c r="I291" s="243"/>
      <c r="J291" s="244">
        <f t="shared" si="110"/>
        <v>0</v>
      </c>
      <c r="K291" s="240" t="s">
        <v>21</v>
      </c>
      <c r="L291" s="245"/>
      <c r="M291" s="246" t="s">
        <v>21</v>
      </c>
      <c r="N291" s="247" t="s">
        <v>42</v>
      </c>
      <c r="O291" s="42"/>
      <c r="P291" s="212">
        <f t="shared" si="111"/>
        <v>0</v>
      </c>
      <c r="Q291" s="212">
        <v>0</v>
      </c>
      <c r="R291" s="212">
        <f t="shared" si="112"/>
        <v>0</v>
      </c>
      <c r="S291" s="212">
        <v>0</v>
      </c>
      <c r="T291" s="213">
        <f t="shared" si="113"/>
        <v>0</v>
      </c>
      <c r="AR291" s="25" t="s">
        <v>252</v>
      </c>
      <c r="AT291" s="25" t="s">
        <v>302</v>
      </c>
      <c r="AU291" s="25" t="s">
        <v>80</v>
      </c>
      <c r="AY291" s="25" t="s">
        <v>210</v>
      </c>
      <c r="BE291" s="214">
        <f t="shared" si="114"/>
        <v>0</v>
      </c>
      <c r="BF291" s="214">
        <f t="shared" si="115"/>
        <v>0</v>
      </c>
      <c r="BG291" s="214">
        <f t="shared" si="116"/>
        <v>0</v>
      </c>
      <c r="BH291" s="214">
        <f t="shared" si="117"/>
        <v>0</v>
      </c>
      <c r="BI291" s="214">
        <f t="shared" si="118"/>
        <v>0</v>
      </c>
      <c r="BJ291" s="25" t="s">
        <v>78</v>
      </c>
      <c r="BK291" s="214">
        <f t="shared" si="119"/>
        <v>0</v>
      </c>
      <c r="BL291" s="25" t="s">
        <v>217</v>
      </c>
      <c r="BM291" s="25" t="s">
        <v>1915</v>
      </c>
    </row>
    <row r="292" spans="2:65" s="1" customFormat="1" ht="16.5" customHeight="1">
      <c r="B292" s="41"/>
      <c r="C292" s="203" t="s">
        <v>1063</v>
      </c>
      <c r="D292" s="203" t="s">
        <v>212</v>
      </c>
      <c r="E292" s="204" t="s">
        <v>4388</v>
      </c>
      <c r="F292" s="205" t="s">
        <v>4389</v>
      </c>
      <c r="G292" s="206" t="s">
        <v>1472</v>
      </c>
      <c r="H292" s="207">
        <v>1.9</v>
      </c>
      <c r="I292" s="208"/>
      <c r="J292" s="209">
        <f t="shared" si="110"/>
        <v>0</v>
      </c>
      <c r="K292" s="205" t="s">
        <v>21</v>
      </c>
      <c r="L292" s="61"/>
      <c r="M292" s="210" t="s">
        <v>21</v>
      </c>
      <c r="N292" s="211" t="s">
        <v>42</v>
      </c>
      <c r="O292" s="42"/>
      <c r="P292" s="212">
        <f t="shared" si="111"/>
        <v>0</v>
      </c>
      <c r="Q292" s="212">
        <v>0</v>
      </c>
      <c r="R292" s="212">
        <f t="shared" si="112"/>
        <v>0</v>
      </c>
      <c r="S292" s="212">
        <v>0</v>
      </c>
      <c r="T292" s="213">
        <f t="shared" si="113"/>
        <v>0</v>
      </c>
      <c r="AR292" s="25" t="s">
        <v>217</v>
      </c>
      <c r="AT292" s="25" t="s">
        <v>212</v>
      </c>
      <c r="AU292" s="25" t="s">
        <v>80</v>
      </c>
      <c r="AY292" s="25" t="s">
        <v>210</v>
      </c>
      <c r="BE292" s="214">
        <f t="shared" si="114"/>
        <v>0</v>
      </c>
      <c r="BF292" s="214">
        <f t="shared" si="115"/>
        <v>0</v>
      </c>
      <c r="BG292" s="214">
        <f t="shared" si="116"/>
        <v>0</v>
      </c>
      <c r="BH292" s="214">
        <f t="shared" si="117"/>
        <v>0</v>
      </c>
      <c r="BI292" s="214">
        <f t="shared" si="118"/>
        <v>0</v>
      </c>
      <c r="BJ292" s="25" t="s">
        <v>78</v>
      </c>
      <c r="BK292" s="214">
        <f t="shared" si="119"/>
        <v>0</v>
      </c>
      <c r="BL292" s="25" t="s">
        <v>217</v>
      </c>
      <c r="BM292" s="25" t="s">
        <v>1923</v>
      </c>
    </row>
    <row r="293" spans="2:65" s="1" customFormat="1" ht="16.5" customHeight="1">
      <c r="B293" s="41"/>
      <c r="C293" s="238" t="s">
        <v>1068</v>
      </c>
      <c r="D293" s="238" t="s">
        <v>302</v>
      </c>
      <c r="E293" s="239" t="s">
        <v>4390</v>
      </c>
      <c r="F293" s="240" t="s">
        <v>4391</v>
      </c>
      <c r="G293" s="241" t="s">
        <v>1472</v>
      </c>
      <c r="H293" s="242">
        <v>1.9</v>
      </c>
      <c r="I293" s="243"/>
      <c r="J293" s="244">
        <f t="shared" si="110"/>
        <v>0</v>
      </c>
      <c r="K293" s="240" t="s">
        <v>21</v>
      </c>
      <c r="L293" s="245"/>
      <c r="M293" s="246" t="s">
        <v>21</v>
      </c>
      <c r="N293" s="247" t="s">
        <v>42</v>
      </c>
      <c r="O293" s="42"/>
      <c r="P293" s="212">
        <f t="shared" si="111"/>
        <v>0</v>
      </c>
      <c r="Q293" s="212">
        <v>0</v>
      </c>
      <c r="R293" s="212">
        <f t="shared" si="112"/>
        <v>0</v>
      </c>
      <c r="S293" s="212">
        <v>0</v>
      </c>
      <c r="T293" s="213">
        <f t="shared" si="113"/>
        <v>0</v>
      </c>
      <c r="AR293" s="25" t="s">
        <v>252</v>
      </c>
      <c r="AT293" s="25" t="s">
        <v>302</v>
      </c>
      <c r="AU293" s="25" t="s">
        <v>80</v>
      </c>
      <c r="AY293" s="25" t="s">
        <v>210</v>
      </c>
      <c r="BE293" s="214">
        <f t="shared" si="114"/>
        <v>0</v>
      </c>
      <c r="BF293" s="214">
        <f t="shared" si="115"/>
        <v>0</v>
      </c>
      <c r="BG293" s="214">
        <f t="shared" si="116"/>
        <v>0</v>
      </c>
      <c r="BH293" s="214">
        <f t="shared" si="117"/>
        <v>0</v>
      </c>
      <c r="BI293" s="214">
        <f t="shared" si="118"/>
        <v>0</v>
      </c>
      <c r="BJ293" s="25" t="s">
        <v>78</v>
      </c>
      <c r="BK293" s="214">
        <f t="shared" si="119"/>
        <v>0</v>
      </c>
      <c r="BL293" s="25" t="s">
        <v>217</v>
      </c>
      <c r="BM293" s="25" t="s">
        <v>1931</v>
      </c>
    </row>
    <row r="294" spans="2:65" s="1" customFormat="1" ht="16.5" customHeight="1">
      <c r="B294" s="41"/>
      <c r="C294" s="203" t="s">
        <v>1073</v>
      </c>
      <c r="D294" s="203" t="s">
        <v>212</v>
      </c>
      <c r="E294" s="204" t="s">
        <v>4392</v>
      </c>
      <c r="F294" s="205" t="s">
        <v>4393</v>
      </c>
      <c r="G294" s="206" t="s">
        <v>1472</v>
      </c>
      <c r="H294" s="207">
        <v>1.9</v>
      </c>
      <c r="I294" s="208"/>
      <c r="J294" s="209">
        <f t="shared" si="110"/>
        <v>0</v>
      </c>
      <c r="K294" s="205" t="s">
        <v>21</v>
      </c>
      <c r="L294" s="61"/>
      <c r="M294" s="210" t="s">
        <v>21</v>
      </c>
      <c r="N294" s="211" t="s">
        <v>42</v>
      </c>
      <c r="O294" s="42"/>
      <c r="P294" s="212">
        <f t="shared" si="111"/>
        <v>0</v>
      </c>
      <c r="Q294" s="212">
        <v>0</v>
      </c>
      <c r="R294" s="212">
        <f t="shared" si="112"/>
        <v>0</v>
      </c>
      <c r="S294" s="212">
        <v>0</v>
      </c>
      <c r="T294" s="213">
        <f t="shared" si="113"/>
        <v>0</v>
      </c>
      <c r="AR294" s="25" t="s">
        <v>217</v>
      </c>
      <c r="AT294" s="25" t="s">
        <v>212</v>
      </c>
      <c r="AU294" s="25" t="s">
        <v>80</v>
      </c>
      <c r="AY294" s="25" t="s">
        <v>210</v>
      </c>
      <c r="BE294" s="214">
        <f t="shared" si="114"/>
        <v>0</v>
      </c>
      <c r="BF294" s="214">
        <f t="shared" si="115"/>
        <v>0</v>
      </c>
      <c r="BG294" s="214">
        <f t="shared" si="116"/>
        <v>0</v>
      </c>
      <c r="BH294" s="214">
        <f t="shared" si="117"/>
        <v>0</v>
      </c>
      <c r="BI294" s="214">
        <f t="shared" si="118"/>
        <v>0</v>
      </c>
      <c r="BJ294" s="25" t="s">
        <v>78</v>
      </c>
      <c r="BK294" s="214">
        <f t="shared" si="119"/>
        <v>0</v>
      </c>
      <c r="BL294" s="25" t="s">
        <v>217</v>
      </c>
      <c r="BM294" s="25" t="s">
        <v>1939</v>
      </c>
    </row>
    <row r="295" spans="2:65" s="1" customFormat="1" ht="16.5" customHeight="1">
      <c r="B295" s="41"/>
      <c r="C295" s="238" t="s">
        <v>1093</v>
      </c>
      <c r="D295" s="238" t="s">
        <v>302</v>
      </c>
      <c r="E295" s="239" t="s">
        <v>4394</v>
      </c>
      <c r="F295" s="240" t="s">
        <v>4395</v>
      </c>
      <c r="G295" s="241" t="s">
        <v>345</v>
      </c>
      <c r="H295" s="242">
        <v>4.75</v>
      </c>
      <c r="I295" s="243"/>
      <c r="J295" s="244">
        <f t="shared" si="110"/>
        <v>0</v>
      </c>
      <c r="K295" s="240" t="s">
        <v>21</v>
      </c>
      <c r="L295" s="245"/>
      <c r="M295" s="246" t="s">
        <v>21</v>
      </c>
      <c r="N295" s="247" t="s">
        <v>42</v>
      </c>
      <c r="O295" s="42"/>
      <c r="P295" s="212">
        <f t="shared" si="111"/>
        <v>0</v>
      </c>
      <c r="Q295" s="212">
        <v>0</v>
      </c>
      <c r="R295" s="212">
        <f t="shared" si="112"/>
        <v>0</v>
      </c>
      <c r="S295" s="212">
        <v>0</v>
      </c>
      <c r="T295" s="213">
        <f t="shared" si="113"/>
        <v>0</v>
      </c>
      <c r="AR295" s="25" t="s">
        <v>252</v>
      </c>
      <c r="AT295" s="25" t="s">
        <v>302</v>
      </c>
      <c r="AU295" s="25" t="s">
        <v>80</v>
      </c>
      <c r="AY295" s="25" t="s">
        <v>210</v>
      </c>
      <c r="BE295" s="214">
        <f t="shared" si="114"/>
        <v>0</v>
      </c>
      <c r="BF295" s="214">
        <f t="shared" si="115"/>
        <v>0</v>
      </c>
      <c r="BG295" s="214">
        <f t="shared" si="116"/>
        <v>0</v>
      </c>
      <c r="BH295" s="214">
        <f t="shared" si="117"/>
        <v>0</v>
      </c>
      <c r="BI295" s="214">
        <f t="shared" si="118"/>
        <v>0</v>
      </c>
      <c r="BJ295" s="25" t="s">
        <v>78</v>
      </c>
      <c r="BK295" s="214">
        <f t="shared" si="119"/>
        <v>0</v>
      </c>
      <c r="BL295" s="25" t="s">
        <v>217</v>
      </c>
      <c r="BM295" s="25" t="s">
        <v>1951</v>
      </c>
    </row>
    <row r="296" spans="2:65" s="1" customFormat="1" ht="16.5" customHeight="1">
      <c r="B296" s="41"/>
      <c r="C296" s="203" t="s">
        <v>1098</v>
      </c>
      <c r="D296" s="203" t="s">
        <v>212</v>
      </c>
      <c r="E296" s="204" t="s">
        <v>4396</v>
      </c>
      <c r="F296" s="205" t="s">
        <v>4397</v>
      </c>
      <c r="G296" s="206" t="s">
        <v>345</v>
      </c>
      <c r="H296" s="207">
        <v>4.75</v>
      </c>
      <c r="I296" s="208"/>
      <c r="J296" s="209">
        <f t="shared" si="110"/>
        <v>0</v>
      </c>
      <c r="K296" s="205" t="s">
        <v>21</v>
      </c>
      <c r="L296" s="61"/>
      <c r="M296" s="210" t="s">
        <v>21</v>
      </c>
      <c r="N296" s="211" t="s">
        <v>42</v>
      </c>
      <c r="O296" s="42"/>
      <c r="P296" s="212">
        <f t="shared" si="111"/>
        <v>0</v>
      </c>
      <c r="Q296" s="212">
        <v>0</v>
      </c>
      <c r="R296" s="212">
        <f t="shared" si="112"/>
        <v>0</v>
      </c>
      <c r="S296" s="212">
        <v>0</v>
      </c>
      <c r="T296" s="213">
        <f t="shared" si="113"/>
        <v>0</v>
      </c>
      <c r="AR296" s="25" t="s">
        <v>217</v>
      </c>
      <c r="AT296" s="25" t="s">
        <v>212</v>
      </c>
      <c r="AU296" s="25" t="s">
        <v>80</v>
      </c>
      <c r="AY296" s="25" t="s">
        <v>210</v>
      </c>
      <c r="BE296" s="214">
        <f t="shared" si="114"/>
        <v>0</v>
      </c>
      <c r="BF296" s="214">
        <f t="shared" si="115"/>
        <v>0</v>
      </c>
      <c r="BG296" s="214">
        <f t="shared" si="116"/>
        <v>0</v>
      </c>
      <c r="BH296" s="214">
        <f t="shared" si="117"/>
        <v>0</v>
      </c>
      <c r="BI296" s="214">
        <f t="shared" si="118"/>
        <v>0</v>
      </c>
      <c r="BJ296" s="25" t="s">
        <v>78</v>
      </c>
      <c r="BK296" s="214">
        <f t="shared" si="119"/>
        <v>0</v>
      </c>
      <c r="BL296" s="25" t="s">
        <v>217</v>
      </c>
      <c r="BM296" s="25" t="s">
        <v>1963</v>
      </c>
    </row>
    <row r="297" spans="2:65" s="1" customFormat="1" ht="16.5" customHeight="1">
      <c r="B297" s="41"/>
      <c r="C297" s="238" t="s">
        <v>1103</v>
      </c>
      <c r="D297" s="238" t="s">
        <v>302</v>
      </c>
      <c r="E297" s="239" t="s">
        <v>4398</v>
      </c>
      <c r="F297" s="240" t="s">
        <v>4399</v>
      </c>
      <c r="G297" s="241" t="s">
        <v>345</v>
      </c>
      <c r="H297" s="242">
        <v>4.75</v>
      </c>
      <c r="I297" s="243"/>
      <c r="J297" s="244">
        <f t="shared" si="110"/>
        <v>0</v>
      </c>
      <c r="K297" s="240" t="s">
        <v>21</v>
      </c>
      <c r="L297" s="245"/>
      <c r="M297" s="246" t="s">
        <v>21</v>
      </c>
      <c r="N297" s="247" t="s">
        <v>42</v>
      </c>
      <c r="O297" s="42"/>
      <c r="P297" s="212">
        <f t="shared" si="111"/>
        <v>0</v>
      </c>
      <c r="Q297" s="212">
        <v>0</v>
      </c>
      <c r="R297" s="212">
        <f t="shared" si="112"/>
        <v>0</v>
      </c>
      <c r="S297" s="212">
        <v>0</v>
      </c>
      <c r="T297" s="213">
        <f t="shared" si="113"/>
        <v>0</v>
      </c>
      <c r="AR297" s="25" t="s">
        <v>252</v>
      </c>
      <c r="AT297" s="25" t="s">
        <v>302</v>
      </c>
      <c r="AU297" s="25" t="s">
        <v>80</v>
      </c>
      <c r="AY297" s="25" t="s">
        <v>210</v>
      </c>
      <c r="BE297" s="214">
        <f t="shared" si="114"/>
        <v>0</v>
      </c>
      <c r="BF297" s="214">
        <f t="shared" si="115"/>
        <v>0</v>
      </c>
      <c r="BG297" s="214">
        <f t="shared" si="116"/>
        <v>0</v>
      </c>
      <c r="BH297" s="214">
        <f t="shared" si="117"/>
        <v>0</v>
      </c>
      <c r="BI297" s="214">
        <f t="shared" si="118"/>
        <v>0</v>
      </c>
      <c r="BJ297" s="25" t="s">
        <v>78</v>
      </c>
      <c r="BK297" s="214">
        <f t="shared" si="119"/>
        <v>0</v>
      </c>
      <c r="BL297" s="25" t="s">
        <v>217</v>
      </c>
      <c r="BM297" s="25" t="s">
        <v>1973</v>
      </c>
    </row>
    <row r="298" spans="2:65" s="1" customFormat="1" ht="16.5" customHeight="1">
      <c r="B298" s="41"/>
      <c r="C298" s="203" t="s">
        <v>1108</v>
      </c>
      <c r="D298" s="203" t="s">
        <v>212</v>
      </c>
      <c r="E298" s="204" t="s">
        <v>4400</v>
      </c>
      <c r="F298" s="205" t="s">
        <v>4401</v>
      </c>
      <c r="G298" s="206" t="s">
        <v>345</v>
      </c>
      <c r="H298" s="207">
        <v>4.75</v>
      </c>
      <c r="I298" s="208"/>
      <c r="J298" s="209">
        <f t="shared" si="110"/>
        <v>0</v>
      </c>
      <c r="K298" s="205" t="s">
        <v>21</v>
      </c>
      <c r="L298" s="61"/>
      <c r="M298" s="210" t="s">
        <v>21</v>
      </c>
      <c r="N298" s="211" t="s">
        <v>42</v>
      </c>
      <c r="O298" s="42"/>
      <c r="P298" s="212">
        <f t="shared" si="111"/>
        <v>0</v>
      </c>
      <c r="Q298" s="212">
        <v>0</v>
      </c>
      <c r="R298" s="212">
        <f t="shared" si="112"/>
        <v>0</v>
      </c>
      <c r="S298" s="212">
        <v>0</v>
      </c>
      <c r="T298" s="213">
        <f t="shared" si="113"/>
        <v>0</v>
      </c>
      <c r="AR298" s="25" t="s">
        <v>217</v>
      </c>
      <c r="AT298" s="25" t="s">
        <v>212</v>
      </c>
      <c r="AU298" s="25" t="s">
        <v>80</v>
      </c>
      <c r="AY298" s="25" t="s">
        <v>210</v>
      </c>
      <c r="BE298" s="214">
        <f t="shared" si="114"/>
        <v>0</v>
      </c>
      <c r="BF298" s="214">
        <f t="shared" si="115"/>
        <v>0</v>
      </c>
      <c r="BG298" s="214">
        <f t="shared" si="116"/>
        <v>0</v>
      </c>
      <c r="BH298" s="214">
        <f t="shared" si="117"/>
        <v>0</v>
      </c>
      <c r="BI298" s="214">
        <f t="shared" si="118"/>
        <v>0</v>
      </c>
      <c r="BJ298" s="25" t="s">
        <v>78</v>
      </c>
      <c r="BK298" s="214">
        <f t="shared" si="119"/>
        <v>0</v>
      </c>
      <c r="BL298" s="25" t="s">
        <v>217</v>
      </c>
      <c r="BM298" s="25" t="s">
        <v>1982</v>
      </c>
    </row>
    <row r="299" spans="2:63" s="11" customFormat="1" ht="29.85" customHeight="1">
      <c r="B299" s="187"/>
      <c r="C299" s="188"/>
      <c r="D299" s="189" t="s">
        <v>70</v>
      </c>
      <c r="E299" s="201" t="s">
        <v>4406</v>
      </c>
      <c r="F299" s="201" t="s">
        <v>4407</v>
      </c>
      <c r="G299" s="188"/>
      <c r="H299" s="188"/>
      <c r="I299" s="191"/>
      <c r="J299" s="202">
        <f>BK299</f>
        <v>0</v>
      </c>
      <c r="K299" s="188"/>
      <c r="L299" s="193"/>
      <c r="M299" s="194"/>
      <c r="N299" s="195"/>
      <c r="O299" s="195"/>
      <c r="P299" s="196">
        <f>SUM(P300:P304)</f>
        <v>0</v>
      </c>
      <c r="Q299" s="195"/>
      <c r="R299" s="196">
        <f>SUM(R300:R304)</f>
        <v>0</v>
      </c>
      <c r="S299" s="195"/>
      <c r="T299" s="197">
        <f>SUM(T300:T304)</f>
        <v>0</v>
      </c>
      <c r="AR299" s="198" t="s">
        <v>78</v>
      </c>
      <c r="AT299" s="199" t="s">
        <v>70</v>
      </c>
      <c r="AU299" s="199" t="s">
        <v>78</v>
      </c>
      <c r="AY299" s="198" t="s">
        <v>210</v>
      </c>
      <c r="BK299" s="200">
        <f>SUM(BK300:BK304)</f>
        <v>0</v>
      </c>
    </row>
    <row r="300" spans="2:65" s="1" customFormat="1" ht="16.5" customHeight="1">
      <c r="B300" s="41"/>
      <c r="C300" s="203" t="s">
        <v>1113</v>
      </c>
      <c r="D300" s="203" t="s">
        <v>212</v>
      </c>
      <c r="E300" s="204" t="s">
        <v>4312</v>
      </c>
      <c r="F300" s="205" t="s">
        <v>4313</v>
      </c>
      <c r="G300" s="206" t="s">
        <v>4303</v>
      </c>
      <c r="H300" s="207">
        <v>0.95</v>
      </c>
      <c r="I300" s="208"/>
      <c r="J300" s="209">
        <f>ROUND(I300*H300,2)</f>
        <v>0</v>
      </c>
      <c r="K300" s="205" t="s">
        <v>21</v>
      </c>
      <c r="L300" s="61"/>
      <c r="M300" s="210" t="s">
        <v>21</v>
      </c>
      <c r="N300" s="211" t="s">
        <v>42</v>
      </c>
      <c r="O300" s="42"/>
      <c r="P300" s="212">
        <f>O300*H300</f>
        <v>0</v>
      </c>
      <c r="Q300" s="212">
        <v>0</v>
      </c>
      <c r="R300" s="212">
        <f>Q300*H300</f>
        <v>0</v>
      </c>
      <c r="S300" s="212">
        <v>0</v>
      </c>
      <c r="T300" s="213">
        <f>S300*H300</f>
        <v>0</v>
      </c>
      <c r="AR300" s="25" t="s">
        <v>217</v>
      </c>
      <c r="AT300" s="25" t="s">
        <v>212</v>
      </c>
      <c r="AU300" s="25" t="s">
        <v>80</v>
      </c>
      <c r="AY300" s="25" t="s">
        <v>210</v>
      </c>
      <c r="BE300" s="214">
        <f>IF(N300="základní",J300,0)</f>
        <v>0</v>
      </c>
      <c r="BF300" s="214">
        <f>IF(N300="snížená",J300,0)</f>
        <v>0</v>
      </c>
      <c r="BG300" s="214">
        <f>IF(N300="zákl. přenesená",J300,0)</f>
        <v>0</v>
      </c>
      <c r="BH300" s="214">
        <f>IF(N300="sníž. přenesená",J300,0)</f>
        <v>0</v>
      </c>
      <c r="BI300" s="214">
        <f>IF(N300="nulová",J300,0)</f>
        <v>0</v>
      </c>
      <c r="BJ300" s="25" t="s">
        <v>78</v>
      </c>
      <c r="BK300" s="214">
        <f>ROUND(I300*H300,2)</f>
        <v>0</v>
      </c>
      <c r="BL300" s="25" t="s">
        <v>217</v>
      </c>
      <c r="BM300" s="25" t="s">
        <v>1992</v>
      </c>
    </row>
    <row r="301" spans="2:65" s="1" customFormat="1" ht="16.5" customHeight="1">
      <c r="B301" s="41"/>
      <c r="C301" s="203" t="s">
        <v>1118</v>
      </c>
      <c r="D301" s="203" t="s">
        <v>212</v>
      </c>
      <c r="E301" s="204" t="s">
        <v>4314</v>
      </c>
      <c r="F301" s="205" t="s">
        <v>4315</v>
      </c>
      <c r="G301" s="206" t="s">
        <v>4303</v>
      </c>
      <c r="H301" s="207">
        <v>0.95</v>
      </c>
      <c r="I301" s="208"/>
      <c r="J301" s="209">
        <f>ROUND(I301*H301,2)</f>
        <v>0</v>
      </c>
      <c r="K301" s="205" t="s">
        <v>21</v>
      </c>
      <c r="L301" s="61"/>
      <c r="M301" s="210" t="s">
        <v>21</v>
      </c>
      <c r="N301" s="211" t="s">
        <v>42</v>
      </c>
      <c r="O301" s="42"/>
      <c r="P301" s="212">
        <f>O301*H301</f>
        <v>0</v>
      </c>
      <c r="Q301" s="212">
        <v>0</v>
      </c>
      <c r="R301" s="212">
        <f>Q301*H301</f>
        <v>0</v>
      </c>
      <c r="S301" s="212">
        <v>0</v>
      </c>
      <c r="T301" s="213">
        <f>S301*H301</f>
        <v>0</v>
      </c>
      <c r="AR301" s="25" t="s">
        <v>217</v>
      </c>
      <c r="AT301" s="25" t="s">
        <v>212</v>
      </c>
      <c r="AU301" s="25" t="s">
        <v>80</v>
      </c>
      <c r="AY301" s="25" t="s">
        <v>210</v>
      </c>
      <c r="BE301" s="214">
        <f>IF(N301="základní",J301,0)</f>
        <v>0</v>
      </c>
      <c r="BF301" s="214">
        <f>IF(N301="snížená",J301,0)</f>
        <v>0</v>
      </c>
      <c r="BG301" s="214">
        <f>IF(N301="zákl. přenesená",J301,0)</f>
        <v>0</v>
      </c>
      <c r="BH301" s="214">
        <f>IF(N301="sníž. přenesená",J301,0)</f>
        <v>0</v>
      </c>
      <c r="BI301" s="214">
        <f>IF(N301="nulová",J301,0)</f>
        <v>0</v>
      </c>
      <c r="BJ301" s="25" t="s">
        <v>78</v>
      </c>
      <c r="BK301" s="214">
        <f>ROUND(I301*H301,2)</f>
        <v>0</v>
      </c>
      <c r="BL301" s="25" t="s">
        <v>217</v>
      </c>
      <c r="BM301" s="25" t="s">
        <v>2001</v>
      </c>
    </row>
    <row r="302" spans="2:65" s="1" customFormat="1" ht="16.5" customHeight="1">
      <c r="B302" s="41"/>
      <c r="C302" s="203" t="s">
        <v>1122</v>
      </c>
      <c r="D302" s="203" t="s">
        <v>212</v>
      </c>
      <c r="E302" s="204" t="s">
        <v>4316</v>
      </c>
      <c r="F302" s="205" t="s">
        <v>4317</v>
      </c>
      <c r="G302" s="206" t="s">
        <v>4303</v>
      </c>
      <c r="H302" s="207">
        <v>0.95</v>
      </c>
      <c r="I302" s="208"/>
      <c r="J302" s="209">
        <f>ROUND(I302*H302,2)</f>
        <v>0</v>
      </c>
      <c r="K302" s="205" t="s">
        <v>21</v>
      </c>
      <c r="L302" s="61"/>
      <c r="M302" s="210" t="s">
        <v>21</v>
      </c>
      <c r="N302" s="211" t="s">
        <v>42</v>
      </c>
      <c r="O302" s="42"/>
      <c r="P302" s="212">
        <f>O302*H302</f>
        <v>0</v>
      </c>
      <c r="Q302" s="212">
        <v>0</v>
      </c>
      <c r="R302" s="212">
        <f>Q302*H302</f>
        <v>0</v>
      </c>
      <c r="S302" s="212">
        <v>0</v>
      </c>
      <c r="T302" s="213">
        <f>S302*H302</f>
        <v>0</v>
      </c>
      <c r="AR302" s="25" t="s">
        <v>217</v>
      </c>
      <c r="AT302" s="25" t="s">
        <v>212</v>
      </c>
      <c r="AU302" s="25" t="s">
        <v>80</v>
      </c>
      <c r="AY302" s="25" t="s">
        <v>210</v>
      </c>
      <c r="BE302" s="214">
        <f>IF(N302="základní",J302,0)</f>
        <v>0</v>
      </c>
      <c r="BF302" s="214">
        <f>IF(N302="snížená",J302,0)</f>
        <v>0</v>
      </c>
      <c r="BG302" s="214">
        <f>IF(N302="zákl. přenesená",J302,0)</f>
        <v>0</v>
      </c>
      <c r="BH302" s="214">
        <f>IF(N302="sníž. přenesená",J302,0)</f>
        <v>0</v>
      </c>
      <c r="BI302" s="214">
        <f>IF(N302="nulová",J302,0)</f>
        <v>0</v>
      </c>
      <c r="BJ302" s="25" t="s">
        <v>78</v>
      </c>
      <c r="BK302" s="214">
        <f>ROUND(I302*H302,2)</f>
        <v>0</v>
      </c>
      <c r="BL302" s="25" t="s">
        <v>217</v>
      </c>
      <c r="BM302" s="25" t="s">
        <v>2009</v>
      </c>
    </row>
    <row r="303" spans="2:65" s="1" customFormat="1" ht="16.5" customHeight="1">
      <c r="B303" s="41"/>
      <c r="C303" s="203" t="s">
        <v>1127</v>
      </c>
      <c r="D303" s="203" t="s">
        <v>212</v>
      </c>
      <c r="E303" s="204" t="s">
        <v>4318</v>
      </c>
      <c r="F303" s="205" t="s">
        <v>4319</v>
      </c>
      <c r="G303" s="206" t="s">
        <v>4303</v>
      </c>
      <c r="H303" s="207">
        <v>0.95</v>
      </c>
      <c r="I303" s="208"/>
      <c r="J303" s="209">
        <f>ROUND(I303*H303,2)</f>
        <v>0</v>
      </c>
      <c r="K303" s="205" t="s">
        <v>21</v>
      </c>
      <c r="L303" s="61"/>
      <c r="M303" s="210" t="s">
        <v>21</v>
      </c>
      <c r="N303" s="211" t="s">
        <v>42</v>
      </c>
      <c r="O303" s="42"/>
      <c r="P303" s="212">
        <f>O303*H303</f>
        <v>0</v>
      </c>
      <c r="Q303" s="212">
        <v>0</v>
      </c>
      <c r="R303" s="212">
        <f>Q303*H303</f>
        <v>0</v>
      </c>
      <c r="S303" s="212">
        <v>0</v>
      </c>
      <c r="T303" s="213">
        <f>S303*H303</f>
        <v>0</v>
      </c>
      <c r="AR303" s="25" t="s">
        <v>217</v>
      </c>
      <c r="AT303" s="25" t="s">
        <v>212</v>
      </c>
      <c r="AU303" s="25" t="s">
        <v>80</v>
      </c>
      <c r="AY303" s="25" t="s">
        <v>210</v>
      </c>
      <c r="BE303" s="214">
        <f>IF(N303="základní",J303,0)</f>
        <v>0</v>
      </c>
      <c r="BF303" s="214">
        <f>IF(N303="snížená",J303,0)</f>
        <v>0</v>
      </c>
      <c r="BG303" s="214">
        <f>IF(N303="zákl. přenesená",J303,0)</f>
        <v>0</v>
      </c>
      <c r="BH303" s="214">
        <f>IF(N303="sníž. přenesená",J303,0)</f>
        <v>0</v>
      </c>
      <c r="BI303" s="214">
        <f>IF(N303="nulová",J303,0)</f>
        <v>0</v>
      </c>
      <c r="BJ303" s="25" t="s">
        <v>78</v>
      </c>
      <c r="BK303" s="214">
        <f>ROUND(I303*H303,2)</f>
        <v>0</v>
      </c>
      <c r="BL303" s="25" t="s">
        <v>217</v>
      </c>
      <c r="BM303" s="25" t="s">
        <v>2017</v>
      </c>
    </row>
    <row r="304" spans="2:65" s="1" customFormat="1" ht="16.5" customHeight="1">
      <c r="B304" s="41"/>
      <c r="C304" s="203" t="s">
        <v>1134</v>
      </c>
      <c r="D304" s="203" t="s">
        <v>212</v>
      </c>
      <c r="E304" s="204" t="s">
        <v>4513</v>
      </c>
      <c r="F304" s="205" t="s">
        <v>4425</v>
      </c>
      <c r="G304" s="206" t="s">
        <v>4303</v>
      </c>
      <c r="H304" s="207">
        <v>0.95</v>
      </c>
      <c r="I304" s="208"/>
      <c r="J304" s="209">
        <f>ROUND(I304*H304,2)</f>
        <v>0</v>
      </c>
      <c r="K304" s="205" t="s">
        <v>21</v>
      </c>
      <c r="L304" s="61"/>
      <c r="M304" s="210" t="s">
        <v>21</v>
      </c>
      <c r="N304" s="211" t="s">
        <v>42</v>
      </c>
      <c r="O304" s="42"/>
      <c r="P304" s="212">
        <f>O304*H304</f>
        <v>0</v>
      </c>
      <c r="Q304" s="212">
        <v>0</v>
      </c>
      <c r="R304" s="212">
        <f>Q304*H304</f>
        <v>0</v>
      </c>
      <c r="S304" s="212">
        <v>0</v>
      </c>
      <c r="T304" s="213">
        <f>S304*H304</f>
        <v>0</v>
      </c>
      <c r="AR304" s="25" t="s">
        <v>217</v>
      </c>
      <c r="AT304" s="25" t="s">
        <v>212</v>
      </c>
      <c r="AU304" s="25" t="s">
        <v>80</v>
      </c>
      <c r="AY304" s="25" t="s">
        <v>210</v>
      </c>
      <c r="BE304" s="214">
        <f>IF(N304="základní",J304,0)</f>
        <v>0</v>
      </c>
      <c r="BF304" s="214">
        <f>IF(N304="snížená",J304,0)</f>
        <v>0</v>
      </c>
      <c r="BG304" s="214">
        <f>IF(N304="zákl. přenesená",J304,0)</f>
        <v>0</v>
      </c>
      <c r="BH304" s="214">
        <f>IF(N304="sníž. přenesená",J304,0)</f>
        <v>0</v>
      </c>
      <c r="BI304" s="214">
        <f>IF(N304="nulová",J304,0)</f>
        <v>0</v>
      </c>
      <c r="BJ304" s="25" t="s">
        <v>78</v>
      </c>
      <c r="BK304" s="214">
        <f>ROUND(I304*H304,2)</f>
        <v>0</v>
      </c>
      <c r="BL304" s="25" t="s">
        <v>217</v>
      </c>
      <c r="BM304" s="25" t="s">
        <v>2032</v>
      </c>
    </row>
    <row r="305" spans="2:63" s="11" customFormat="1" ht="37.35" customHeight="1">
      <c r="B305" s="187"/>
      <c r="C305" s="188"/>
      <c r="D305" s="189" t="s">
        <v>70</v>
      </c>
      <c r="E305" s="190" t="s">
        <v>4514</v>
      </c>
      <c r="F305" s="190" t="s">
        <v>4515</v>
      </c>
      <c r="G305" s="188"/>
      <c r="H305" s="188"/>
      <c r="I305" s="191"/>
      <c r="J305" s="192">
        <f>BK305</f>
        <v>0</v>
      </c>
      <c r="K305" s="188"/>
      <c r="L305" s="193"/>
      <c r="M305" s="194"/>
      <c r="N305" s="195"/>
      <c r="O305" s="195"/>
      <c r="P305" s="196">
        <f>P306+P315</f>
        <v>0</v>
      </c>
      <c r="Q305" s="195"/>
      <c r="R305" s="196">
        <f>R306+R315</f>
        <v>0</v>
      </c>
      <c r="S305" s="195"/>
      <c r="T305" s="197">
        <f>T306+T315</f>
        <v>0</v>
      </c>
      <c r="AR305" s="198" t="s">
        <v>78</v>
      </c>
      <c r="AT305" s="199" t="s">
        <v>70</v>
      </c>
      <c r="AU305" s="199" t="s">
        <v>71</v>
      </c>
      <c r="AY305" s="198" t="s">
        <v>210</v>
      </c>
      <c r="BK305" s="200">
        <f>BK306+BK315</f>
        <v>0</v>
      </c>
    </row>
    <row r="306" spans="2:63" s="11" customFormat="1" ht="19.9" customHeight="1">
      <c r="B306" s="187"/>
      <c r="C306" s="188"/>
      <c r="D306" s="189" t="s">
        <v>70</v>
      </c>
      <c r="E306" s="201" t="s">
        <v>4516</v>
      </c>
      <c r="F306" s="201" t="s">
        <v>4517</v>
      </c>
      <c r="G306" s="188"/>
      <c r="H306" s="188"/>
      <c r="I306" s="191"/>
      <c r="J306" s="202">
        <f>BK306</f>
        <v>0</v>
      </c>
      <c r="K306" s="188"/>
      <c r="L306" s="193"/>
      <c r="M306" s="194"/>
      <c r="N306" s="195"/>
      <c r="O306" s="195"/>
      <c r="P306" s="196">
        <f>SUM(P307:P314)</f>
        <v>0</v>
      </c>
      <c r="Q306" s="195"/>
      <c r="R306" s="196">
        <f>SUM(R307:R314)</f>
        <v>0</v>
      </c>
      <c r="S306" s="195"/>
      <c r="T306" s="197">
        <f>SUM(T307:T314)</f>
        <v>0</v>
      </c>
      <c r="AR306" s="198" t="s">
        <v>78</v>
      </c>
      <c r="AT306" s="199" t="s">
        <v>70</v>
      </c>
      <c r="AU306" s="199" t="s">
        <v>78</v>
      </c>
      <c r="AY306" s="198" t="s">
        <v>210</v>
      </c>
      <c r="BK306" s="200">
        <f>SUM(BK307:BK314)</f>
        <v>0</v>
      </c>
    </row>
    <row r="307" spans="2:65" s="1" customFormat="1" ht="16.5" customHeight="1">
      <c r="B307" s="41"/>
      <c r="C307" s="238" t="s">
        <v>1139</v>
      </c>
      <c r="D307" s="238" t="s">
        <v>302</v>
      </c>
      <c r="E307" s="239" t="s">
        <v>4518</v>
      </c>
      <c r="F307" s="240" t="s">
        <v>4519</v>
      </c>
      <c r="G307" s="241" t="s">
        <v>1472</v>
      </c>
      <c r="H307" s="242">
        <v>1.9</v>
      </c>
      <c r="I307" s="243"/>
      <c r="J307" s="244">
        <f aca="true" t="shared" si="120" ref="J307:J314">ROUND(I307*H307,2)</f>
        <v>0</v>
      </c>
      <c r="K307" s="240" t="s">
        <v>21</v>
      </c>
      <c r="L307" s="245"/>
      <c r="M307" s="246" t="s">
        <v>21</v>
      </c>
      <c r="N307" s="247" t="s">
        <v>42</v>
      </c>
      <c r="O307" s="42"/>
      <c r="P307" s="212">
        <f aca="true" t="shared" si="121" ref="P307:P314">O307*H307</f>
        <v>0</v>
      </c>
      <c r="Q307" s="212">
        <v>0</v>
      </c>
      <c r="R307" s="212">
        <f aca="true" t="shared" si="122" ref="R307:R314">Q307*H307</f>
        <v>0</v>
      </c>
      <c r="S307" s="212">
        <v>0</v>
      </c>
      <c r="T307" s="213">
        <f aca="true" t="shared" si="123" ref="T307:T314">S307*H307</f>
        <v>0</v>
      </c>
      <c r="AR307" s="25" t="s">
        <v>252</v>
      </c>
      <c r="AT307" s="25" t="s">
        <v>302</v>
      </c>
      <c r="AU307" s="25" t="s">
        <v>80</v>
      </c>
      <c r="AY307" s="25" t="s">
        <v>210</v>
      </c>
      <c r="BE307" s="214">
        <f aca="true" t="shared" si="124" ref="BE307:BE314">IF(N307="základní",J307,0)</f>
        <v>0</v>
      </c>
      <c r="BF307" s="214">
        <f aca="true" t="shared" si="125" ref="BF307:BF314">IF(N307="snížená",J307,0)</f>
        <v>0</v>
      </c>
      <c r="BG307" s="214">
        <f aca="true" t="shared" si="126" ref="BG307:BG314">IF(N307="zákl. přenesená",J307,0)</f>
        <v>0</v>
      </c>
      <c r="BH307" s="214">
        <f aca="true" t="shared" si="127" ref="BH307:BH314">IF(N307="sníž. přenesená",J307,0)</f>
        <v>0</v>
      </c>
      <c r="BI307" s="214">
        <f aca="true" t="shared" si="128" ref="BI307:BI314">IF(N307="nulová",J307,0)</f>
        <v>0</v>
      </c>
      <c r="BJ307" s="25" t="s">
        <v>78</v>
      </c>
      <c r="BK307" s="214">
        <f aca="true" t="shared" si="129" ref="BK307:BK314">ROUND(I307*H307,2)</f>
        <v>0</v>
      </c>
      <c r="BL307" s="25" t="s">
        <v>217</v>
      </c>
      <c r="BM307" s="25" t="s">
        <v>2043</v>
      </c>
    </row>
    <row r="308" spans="2:65" s="1" customFormat="1" ht="16.5" customHeight="1">
      <c r="B308" s="41"/>
      <c r="C308" s="203" t="s">
        <v>1150</v>
      </c>
      <c r="D308" s="203" t="s">
        <v>212</v>
      </c>
      <c r="E308" s="204" t="s">
        <v>4520</v>
      </c>
      <c r="F308" s="205" t="s">
        <v>4521</v>
      </c>
      <c r="G308" s="206" t="s">
        <v>1472</v>
      </c>
      <c r="H308" s="207">
        <v>1.9</v>
      </c>
      <c r="I308" s="208"/>
      <c r="J308" s="209">
        <f t="shared" si="120"/>
        <v>0</v>
      </c>
      <c r="K308" s="205" t="s">
        <v>21</v>
      </c>
      <c r="L308" s="61"/>
      <c r="M308" s="210" t="s">
        <v>21</v>
      </c>
      <c r="N308" s="211" t="s">
        <v>42</v>
      </c>
      <c r="O308" s="42"/>
      <c r="P308" s="212">
        <f t="shared" si="121"/>
        <v>0</v>
      </c>
      <c r="Q308" s="212">
        <v>0</v>
      </c>
      <c r="R308" s="212">
        <f t="shared" si="122"/>
        <v>0</v>
      </c>
      <c r="S308" s="212">
        <v>0</v>
      </c>
      <c r="T308" s="213">
        <f t="shared" si="123"/>
        <v>0</v>
      </c>
      <c r="AR308" s="25" t="s">
        <v>217</v>
      </c>
      <c r="AT308" s="25" t="s">
        <v>212</v>
      </c>
      <c r="AU308" s="25" t="s">
        <v>80</v>
      </c>
      <c r="AY308" s="25" t="s">
        <v>210</v>
      </c>
      <c r="BE308" s="214">
        <f t="shared" si="124"/>
        <v>0</v>
      </c>
      <c r="BF308" s="214">
        <f t="shared" si="125"/>
        <v>0</v>
      </c>
      <c r="BG308" s="214">
        <f t="shared" si="126"/>
        <v>0</v>
      </c>
      <c r="BH308" s="214">
        <f t="shared" si="127"/>
        <v>0</v>
      </c>
      <c r="BI308" s="214">
        <f t="shared" si="128"/>
        <v>0</v>
      </c>
      <c r="BJ308" s="25" t="s">
        <v>78</v>
      </c>
      <c r="BK308" s="214">
        <f t="shared" si="129"/>
        <v>0</v>
      </c>
      <c r="BL308" s="25" t="s">
        <v>217</v>
      </c>
      <c r="BM308" s="25" t="s">
        <v>2053</v>
      </c>
    </row>
    <row r="309" spans="2:65" s="1" customFormat="1" ht="16.5" customHeight="1">
      <c r="B309" s="41"/>
      <c r="C309" s="238" t="s">
        <v>1155</v>
      </c>
      <c r="D309" s="238" t="s">
        <v>302</v>
      </c>
      <c r="E309" s="239" t="s">
        <v>4522</v>
      </c>
      <c r="F309" s="240" t="s">
        <v>4523</v>
      </c>
      <c r="G309" s="241" t="s">
        <v>1472</v>
      </c>
      <c r="H309" s="242">
        <v>3.8</v>
      </c>
      <c r="I309" s="243"/>
      <c r="J309" s="244">
        <f t="shared" si="120"/>
        <v>0</v>
      </c>
      <c r="K309" s="240" t="s">
        <v>21</v>
      </c>
      <c r="L309" s="245"/>
      <c r="M309" s="246" t="s">
        <v>21</v>
      </c>
      <c r="N309" s="247" t="s">
        <v>42</v>
      </c>
      <c r="O309" s="42"/>
      <c r="P309" s="212">
        <f t="shared" si="121"/>
        <v>0</v>
      </c>
      <c r="Q309" s="212">
        <v>0</v>
      </c>
      <c r="R309" s="212">
        <f t="shared" si="122"/>
        <v>0</v>
      </c>
      <c r="S309" s="212">
        <v>0</v>
      </c>
      <c r="T309" s="213">
        <f t="shared" si="123"/>
        <v>0</v>
      </c>
      <c r="AR309" s="25" t="s">
        <v>252</v>
      </c>
      <c r="AT309" s="25" t="s">
        <v>302</v>
      </c>
      <c r="AU309" s="25" t="s">
        <v>80</v>
      </c>
      <c r="AY309" s="25" t="s">
        <v>210</v>
      </c>
      <c r="BE309" s="214">
        <f t="shared" si="124"/>
        <v>0</v>
      </c>
      <c r="BF309" s="214">
        <f t="shared" si="125"/>
        <v>0</v>
      </c>
      <c r="BG309" s="214">
        <f t="shared" si="126"/>
        <v>0</v>
      </c>
      <c r="BH309" s="214">
        <f t="shared" si="127"/>
        <v>0</v>
      </c>
      <c r="BI309" s="214">
        <f t="shared" si="128"/>
        <v>0</v>
      </c>
      <c r="BJ309" s="25" t="s">
        <v>78</v>
      </c>
      <c r="BK309" s="214">
        <f t="shared" si="129"/>
        <v>0</v>
      </c>
      <c r="BL309" s="25" t="s">
        <v>217</v>
      </c>
      <c r="BM309" s="25" t="s">
        <v>2067</v>
      </c>
    </row>
    <row r="310" spans="2:65" s="1" customFormat="1" ht="16.5" customHeight="1">
      <c r="B310" s="41"/>
      <c r="C310" s="203" t="s">
        <v>1166</v>
      </c>
      <c r="D310" s="203" t="s">
        <v>212</v>
      </c>
      <c r="E310" s="204" t="s">
        <v>4524</v>
      </c>
      <c r="F310" s="205" t="s">
        <v>4525</v>
      </c>
      <c r="G310" s="206" t="s">
        <v>1472</v>
      </c>
      <c r="H310" s="207">
        <v>3.8</v>
      </c>
      <c r="I310" s="208"/>
      <c r="J310" s="209">
        <f t="shared" si="120"/>
        <v>0</v>
      </c>
      <c r="K310" s="205" t="s">
        <v>21</v>
      </c>
      <c r="L310" s="61"/>
      <c r="M310" s="210" t="s">
        <v>21</v>
      </c>
      <c r="N310" s="211" t="s">
        <v>42</v>
      </c>
      <c r="O310" s="42"/>
      <c r="P310" s="212">
        <f t="shared" si="121"/>
        <v>0</v>
      </c>
      <c r="Q310" s="212">
        <v>0</v>
      </c>
      <c r="R310" s="212">
        <f t="shared" si="122"/>
        <v>0</v>
      </c>
      <c r="S310" s="212">
        <v>0</v>
      </c>
      <c r="T310" s="213">
        <f t="shared" si="123"/>
        <v>0</v>
      </c>
      <c r="AR310" s="25" t="s">
        <v>217</v>
      </c>
      <c r="AT310" s="25" t="s">
        <v>212</v>
      </c>
      <c r="AU310" s="25" t="s">
        <v>80</v>
      </c>
      <c r="AY310" s="25" t="s">
        <v>210</v>
      </c>
      <c r="BE310" s="214">
        <f t="shared" si="124"/>
        <v>0</v>
      </c>
      <c r="BF310" s="214">
        <f t="shared" si="125"/>
        <v>0</v>
      </c>
      <c r="BG310" s="214">
        <f t="shared" si="126"/>
        <v>0</v>
      </c>
      <c r="BH310" s="214">
        <f t="shared" si="127"/>
        <v>0</v>
      </c>
      <c r="BI310" s="214">
        <f t="shared" si="128"/>
        <v>0</v>
      </c>
      <c r="BJ310" s="25" t="s">
        <v>78</v>
      </c>
      <c r="BK310" s="214">
        <f t="shared" si="129"/>
        <v>0</v>
      </c>
      <c r="BL310" s="25" t="s">
        <v>217</v>
      </c>
      <c r="BM310" s="25" t="s">
        <v>2075</v>
      </c>
    </row>
    <row r="311" spans="2:65" s="1" customFormat="1" ht="16.5" customHeight="1">
      <c r="B311" s="41"/>
      <c r="C311" s="238" t="s">
        <v>1175</v>
      </c>
      <c r="D311" s="238" t="s">
        <v>302</v>
      </c>
      <c r="E311" s="239" t="s">
        <v>4526</v>
      </c>
      <c r="F311" s="240" t="s">
        <v>4527</v>
      </c>
      <c r="G311" s="241" t="s">
        <v>1472</v>
      </c>
      <c r="H311" s="242">
        <v>3.8</v>
      </c>
      <c r="I311" s="243"/>
      <c r="J311" s="244">
        <f t="shared" si="120"/>
        <v>0</v>
      </c>
      <c r="K311" s="240" t="s">
        <v>21</v>
      </c>
      <c r="L311" s="245"/>
      <c r="M311" s="246" t="s">
        <v>21</v>
      </c>
      <c r="N311" s="247" t="s">
        <v>42</v>
      </c>
      <c r="O311" s="42"/>
      <c r="P311" s="212">
        <f t="shared" si="121"/>
        <v>0</v>
      </c>
      <c r="Q311" s="212">
        <v>0</v>
      </c>
      <c r="R311" s="212">
        <f t="shared" si="122"/>
        <v>0</v>
      </c>
      <c r="S311" s="212">
        <v>0</v>
      </c>
      <c r="T311" s="213">
        <f t="shared" si="123"/>
        <v>0</v>
      </c>
      <c r="AR311" s="25" t="s">
        <v>252</v>
      </c>
      <c r="AT311" s="25" t="s">
        <v>302</v>
      </c>
      <c r="AU311" s="25" t="s">
        <v>80</v>
      </c>
      <c r="AY311" s="25" t="s">
        <v>210</v>
      </c>
      <c r="BE311" s="214">
        <f t="shared" si="124"/>
        <v>0</v>
      </c>
      <c r="BF311" s="214">
        <f t="shared" si="125"/>
        <v>0</v>
      </c>
      <c r="BG311" s="214">
        <f t="shared" si="126"/>
        <v>0</v>
      </c>
      <c r="BH311" s="214">
        <f t="shared" si="127"/>
        <v>0</v>
      </c>
      <c r="BI311" s="214">
        <f t="shared" si="128"/>
        <v>0</v>
      </c>
      <c r="BJ311" s="25" t="s">
        <v>78</v>
      </c>
      <c r="BK311" s="214">
        <f t="shared" si="129"/>
        <v>0</v>
      </c>
      <c r="BL311" s="25" t="s">
        <v>217</v>
      </c>
      <c r="BM311" s="25" t="s">
        <v>2086</v>
      </c>
    </row>
    <row r="312" spans="2:65" s="1" customFormat="1" ht="16.5" customHeight="1">
      <c r="B312" s="41"/>
      <c r="C312" s="203" t="s">
        <v>1180</v>
      </c>
      <c r="D312" s="203" t="s">
        <v>212</v>
      </c>
      <c r="E312" s="204" t="s">
        <v>4528</v>
      </c>
      <c r="F312" s="205" t="s">
        <v>4529</v>
      </c>
      <c r="G312" s="206" t="s">
        <v>1472</v>
      </c>
      <c r="H312" s="207">
        <v>3.8</v>
      </c>
      <c r="I312" s="208"/>
      <c r="J312" s="209">
        <f t="shared" si="120"/>
        <v>0</v>
      </c>
      <c r="K312" s="205" t="s">
        <v>21</v>
      </c>
      <c r="L312" s="61"/>
      <c r="M312" s="210" t="s">
        <v>21</v>
      </c>
      <c r="N312" s="211" t="s">
        <v>42</v>
      </c>
      <c r="O312" s="42"/>
      <c r="P312" s="212">
        <f t="shared" si="121"/>
        <v>0</v>
      </c>
      <c r="Q312" s="212">
        <v>0</v>
      </c>
      <c r="R312" s="212">
        <f t="shared" si="122"/>
        <v>0</v>
      </c>
      <c r="S312" s="212">
        <v>0</v>
      </c>
      <c r="T312" s="213">
        <f t="shared" si="123"/>
        <v>0</v>
      </c>
      <c r="AR312" s="25" t="s">
        <v>217</v>
      </c>
      <c r="AT312" s="25" t="s">
        <v>212</v>
      </c>
      <c r="AU312" s="25" t="s">
        <v>80</v>
      </c>
      <c r="AY312" s="25" t="s">
        <v>210</v>
      </c>
      <c r="BE312" s="214">
        <f t="shared" si="124"/>
        <v>0</v>
      </c>
      <c r="BF312" s="214">
        <f t="shared" si="125"/>
        <v>0</v>
      </c>
      <c r="BG312" s="214">
        <f t="shared" si="126"/>
        <v>0</v>
      </c>
      <c r="BH312" s="214">
        <f t="shared" si="127"/>
        <v>0</v>
      </c>
      <c r="BI312" s="214">
        <f t="shared" si="128"/>
        <v>0</v>
      </c>
      <c r="BJ312" s="25" t="s">
        <v>78</v>
      </c>
      <c r="BK312" s="214">
        <f t="shared" si="129"/>
        <v>0</v>
      </c>
      <c r="BL312" s="25" t="s">
        <v>217</v>
      </c>
      <c r="BM312" s="25" t="s">
        <v>2097</v>
      </c>
    </row>
    <row r="313" spans="2:65" s="1" customFormat="1" ht="16.5" customHeight="1">
      <c r="B313" s="41"/>
      <c r="C313" s="238" t="s">
        <v>1189</v>
      </c>
      <c r="D313" s="238" t="s">
        <v>302</v>
      </c>
      <c r="E313" s="239" t="s">
        <v>4530</v>
      </c>
      <c r="F313" s="240" t="s">
        <v>4531</v>
      </c>
      <c r="G313" s="241" t="s">
        <v>345</v>
      </c>
      <c r="H313" s="242">
        <v>47.5</v>
      </c>
      <c r="I313" s="243"/>
      <c r="J313" s="244">
        <f t="shared" si="120"/>
        <v>0</v>
      </c>
      <c r="K313" s="240" t="s">
        <v>21</v>
      </c>
      <c r="L313" s="245"/>
      <c r="M313" s="246" t="s">
        <v>21</v>
      </c>
      <c r="N313" s="247" t="s">
        <v>42</v>
      </c>
      <c r="O313" s="42"/>
      <c r="P313" s="212">
        <f t="shared" si="121"/>
        <v>0</v>
      </c>
      <c r="Q313" s="212">
        <v>0</v>
      </c>
      <c r="R313" s="212">
        <f t="shared" si="122"/>
        <v>0</v>
      </c>
      <c r="S313" s="212">
        <v>0</v>
      </c>
      <c r="T313" s="213">
        <f t="shared" si="123"/>
        <v>0</v>
      </c>
      <c r="AR313" s="25" t="s">
        <v>252</v>
      </c>
      <c r="AT313" s="25" t="s">
        <v>302</v>
      </c>
      <c r="AU313" s="25" t="s">
        <v>80</v>
      </c>
      <c r="AY313" s="25" t="s">
        <v>210</v>
      </c>
      <c r="BE313" s="214">
        <f t="shared" si="124"/>
        <v>0</v>
      </c>
      <c r="BF313" s="214">
        <f t="shared" si="125"/>
        <v>0</v>
      </c>
      <c r="BG313" s="214">
        <f t="shared" si="126"/>
        <v>0</v>
      </c>
      <c r="BH313" s="214">
        <f t="shared" si="127"/>
        <v>0</v>
      </c>
      <c r="BI313" s="214">
        <f t="shared" si="128"/>
        <v>0</v>
      </c>
      <c r="BJ313" s="25" t="s">
        <v>78</v>
      </c>
      <c r="BK313" s="214">
        <f t="shared" si="129"/>
        <v>0</v>
      </c>
      <c r="BL313" s="25" t="s">
        <v>217</v>
      </c>
      <c r="BM313" s="25" t="s">
        <v>2107</v>
      </c>
    </row>
    <row r="314" spans="2:65" s="1" customFormat="1" ht="16.5" customHeight="1">
      <c r="B314" s="41"/>
      <c r="C314" s="203" t="s">
        <v>1193</v>
      </c>
      <c r="D314" s="203" t="s">
        <v>212</v>
      </c>
      <c r="E314" s="204" t="s">
        <v>4532</v>
      </c>
      <c r="F314" s="205" t="s">
        <v>4533</v>
      </c>
      <c r="G314" s="206" t="s">
        <v>345</v>
      </c>
      <c r="H314" s="207">
        <v>47.5</v>
      </c>
      <c r="I314" s="208"/>
      <c r="J314" s="209">
        <f t="shared" si="120"/>
        <v>0</v>
      </c>
      <c r="K314" s="205" t="s">
        <v>21</v>
      </c>
      <c r="L314" s="61"/>
      <c r="M314" s="210" t="s">
        <v>21</v>
      </c>
      <c r="N314" s="211" t="s">
        <v>42</v>
      </c>
      <c r="O314" s="42"/>
      <c r="P314" s="212">
        <f t="shared" si="121"/>
        <v>0</v>
      </c>
      <c r="Q314" s="212">
        <v>0</v>
      </c>
      <c r="R314" s="212">
        <f t="shared" si="122"/>
        <v>0</v>
      </c>
      <c r="S314" s="212">
        <v>0</v>
      </c>
      <c r="T314" s="213">
        <f t="shared" si="123"/>
        <v>0</v>
      </c>
      <c r="AR314" s="25" t="s">
        <v>217</v>
      </c>
      <c r="AT314" s="25" t="s">
        <v>212</v>
      </c>
      <c r="AU314" s="25" t="s">
        <v>80</v>
      </c>
      <c r="AY314" s="25" t="s">
        <v>210</v>
      </c>
      <c r="BE314" s="214">
        <f t="shared" si="124"/>
        <v>0</v>
      </c>
      <c r="BF314" s="214">
        <f t="shared" si="125"/>
        <v>0</v>
      </c>
      <c r="BG314" s="214">
        <f t="shared" si="126"/>
        <v>0</v>
      </c>
      <c r="BH314" s="214">
        <f t="shared" si="127"/>
        <v>0</v>
      </c>
      <c r="BI314" s="214">
        <f t="shared" si="128"/>
        <v>0</v>
      </c>
      <c r="BJ314" s="25" t="s">
        <v>78</v>
      </c>
      <c r="BK314" s="214">
        <f t="shared" si="129"/>
        <v>0</v>
      </c>
      <c r="BL314" s="25" t="s">
        <v>217</v>
      </c>
      <c r="BM314" s="25" t="s">
        <v>2114</v>
      </c>
    </row>
    <row r="315" spans="2:63" s="11" customFormat="1" ht="29.85" customHeight="1">
      <c r="B315" s="187"/>
      <c r="C315" s="188"/>
      <c r="D315" s="189" t="s">
        <v>70</v>
      </c>
      <c r="E315" s="201" t="s">
        <v>4534</v>
      </c>
      <c r="F315" s="201" t="s">
        <v>4535</v>
      </c>
      <c r="G315" s="188"/>
      <c r="H315" s="188"/>
      <c r="I315" s="191"/>
      <c r="J315" s="202">
        <f>BK315</f>
        <v>0</v>
      </c>
      <c r="K315" s="188"/>
      <c r="L315" s="193"/>
      <c r="M315" s="194"/>
      <c r="N315" s="195"/>
      <c r="O315" s="195"/>
      <c r="P315" s="196">
        <f>SUM(P316:P320)</f>
        <v>0</v>
      </c>
      <c r="Q315" s="195"/>
      <c r="R315" s="196">
        <f>SUM(R316:R320)</f>
        <v>0</v>
      </c>
      <c r="S315" s="195"/>
      <c r="T315" s="197">
        <f>SUM(T316:T320)</f>
        <v>0</v>
      </c>
      <c r="AR315" s="198" t="s">
        <v>78</v>
      </c>
      <c r="AT315" s="199" t="s">
        <v>70</v>
      </c>
      <c r="AU315" s="199" t="s">
        <v>78</v>
      </c>
      <c r="AY315" s="198" t="s">
        <v>210</v>
      </c>
      <c r="BK315" s="200">
        <f>SUM(BK316:BK320)</f>
        <v>0</v>
      </c>
    </row>
    <row r="316" spans="2:65" s="1" customFormat="1" ht="16.5" customHeight="1">
      <c r="B316" s="41"/>
      <c r="C316" s="203" t="s">
        <v>1199</v>
      </c>
      <c r="D316" s="203" t="s">
        <v>212</v>
      </c>
      <c r="E316" s="204" t="s">
        <v>4536</v>
      </c>
      <c r="F316" s="205" t="s">
        <v>4537</v>
      </c>
      <c r="G316" s="206" t="s">
        <v>1472</v>
      </c>
      <c r="H316" s="207">
        <v>47.5</v>
      </c>
      <c r="I316" s="208"/>
      <c r="J316" s="209">
        <f>ROUND(I316*H316,2)</f>
        <v>0</v>
      </c>
      <c r="K316" s="205" t="s">
        <v>21</v>
      </c>
      <c r="L316" s="61"/>
      <c r="M316" s="210" t="s">
        <v>21</v>
      </c>
      <c r="N316" s="211" t="s">
        <v>42</v>
      </c>
      <c r="O316" s="42"/>
      <c r="P316" s="212">
        <f>O316*H316</f>
        <v>0</v>
      </c>
      <c r="Q316" s="212">
        <v>0</v>
      </c>
      <c r="R316" s="212">
        <f>Q316*H316</f>
        <v>0</v>
      </c>
      <c r="S316" s="212">
        <v>0</v>
      </c>
      <c r="T316" s="213">
        <f>S316*H316</f>
        <v>0</v>
      </c>
      <c r="AR316" s="25" t="s">
        <v>217</v>
      </c>
      <c r="AT316" s="25" t="s">
        <v>212</v>
      </c>
      <c r="AU316" s="25" t="s">
        <v>80</v>
      </c>
      <c r="AY316" s="25" t="s">
        <v>210</v>
      </c>
      <c r="BE316" s="214">
        <f>IF(N316="základní",J316,0)</f>
        <v>0</v>
      </c>
      <c r="BF316" s="214">
        <f>IF(N316="snížená",J316,0)</f>
        <v>0</v>
      </c>
      <c r="BG316" s="214">
        <f>IF(N316="zákl. přenesená",J316,0)</f>
        <v>0</v>
      </c>
      <c r="BH316" s="214">
        <f>IF(N316="sníž. přenesená",J316,0)</f>
        <v>0</v>
      </c>
      <c r="BI316" s="214">
        <f>IF(N316="nulová",J316,0)</f>
        <v>0</v>
      </c>
      <c r="BJ316" s="25" t="s">
        <v>78</v>
      </c>
      <c r="BK316" s="214">
        <f>ROUND(I316*H316,2)</f>
        <v>0</v>
      </c>
      <c r="BL316" s="25" t="s">
        <v>217</v>
      </c>
      <c r="BM316" s="25" t="s">
        <v>2124</v>
      </c>
    </row>
    <row r="317" spans="2:65" s="1" customFormat="1" ht="16.5" customHeight="1">
      <c r="B317" s="41"/>
      <c r="C317" s="203" t="s">
        <v>1207</v>
      </c>
      <c r="D317" s="203" t="s">
        <v>212</v>
      </c>
      <c r="E317" s="204" t="s">
        <v>4538</v>
      </c>
      <c r="F317" s="205" t="s">
        <v>4539</v>
      </c>
      <c r="G317" s="206" t="s">
        <v>345</v>
      </c>
      <c r="H317" s="207">
        <v>76</v>
      </c>
      <c r="I317" s="208"/>
      <c r="J317" s="209">
        <f>ROUND(I317*H317,2)</f>
        <v>0</v>
      </c>
      <c r="K317" s="205" t="s">
        <v>21</v>
      </c>
      <c r="L317" s="61"/>
      <c r="M317" s="210" t="s">
        <v>21</v>
      </c>
      <c r="N317" s="211" t="s">
        <v>42</v>
      </c>
      <c r="O317" s="42"/>
      <c r="P317" s="212">
        <f>O317*H317</f>
        <v>0</v>
      </c>
      <c r="Q317" s="212">
        <v>0</v>
      </c>
      <c r="R317" s="212">
        <f>Q317*H317</f>
        <v>0</v>
      </c>
      <c r="S317" s="212">
        <v>0</v>
      </c>
      <c r="T317" s="213">
        <f>S317*H317</f>
        <v>0</v>
      </c>
      <c r="AR317" s="25" t="s">
        <v>217</v>
      </c>
      <c r="AT317" s="25" t="s">
        <v>212</v>
      </c>
      <c r="AU317" s="25" t="s">
        <v>80</v>
      </c>
      <c r="AY317" s="25" t="s">
        <v>210</v>
      </c>
      <c r="BE317" s="214">
        <f>IF(N317="základní",J317,0)</f>
        <v>0</v>
      </c>
      <c r="BF317" s="214">
        <f>IF(N317="snížená",J317,0)</f>
        <v>0</v>
      </c>
      <c r="BG317" s="214">
        <f>IF(N317="zákl. přenesená",J317,0)</f>
        <v>0</v>
      </c>
      <c r="BH317" s="214">
        <f>IF(N317="sníž. přenesená",J317,0)</f>
        <v>0</v>
      </c>
      <c r="BI317" s="214">
        <f>IF(N317="nulová",J317,0)</f>
        <v>0</v>
      </c>
      <c r="BJ317" s="25" t="s">
        <v>78</v>
      </c>
      <c r="BK317" s="214">
        <f>ROUND(I317*H317,2)</f>
        <v>0</v>
      </c>
      <c r="BL317" s="25" t="s">
        <v>217</v>
      </c>
      <c r="BM317" s="25" t="s">
        <v>2133</v>
      </c>
    </row>
    <row r="318" spans="2:65" s="1" customFormat="1" ht="16.5" customHeight="1">
      <c r="B318" s="41"/>
      <c r="C318" s="203" t="s">
        <v>1212</v>
      </c>
      <c r="D318" s="203" t="s">
        <v>212</v>
      </c>
      <c r="E318" s="204" t="s">
        <v>4540</v>
      </c>
      <c r="F318" s="205" t="s">
        <v>4541</v>
      </c>
      <c r="G318" s="206" t="s">
        <v>345</v>
      </c>
      <c r="H318" s="207">
        <v>71.25</v>
      </c>
      <c r="I318" s="208"/>
      <c r="J318" s="209">
        <f>ROUND(I318*H318,2)</f>
        <v>0</v>
      </c>
      <c r="K318" s="205" t="s">
        <v>21</v>
      </c>
      <c r="L318" s="61"/>
      <c r="M318" s="210" t="s">
        <v>21</v>
      </c>
      <c r="N318" s="211" t="s">
        <v>42</v>
      </c>
      <c r="O318" s="42"/>
      <c r="P318" s="212">
        <f>O318*H318</f>
        <v>0</v>
      </c>
      <c r="Q318" s="212">
        <v>0</v>
      </c>
      <c r="R318" s="212">
        <f>Q318*H318</f>
        <v>0</v>
      </c>
      <c r="S318" s="212">
        <v>0</v>
      </c>
      <c r="T318" s="213">
        <f>S318*H318</f>
        <v>0</v>
      </c>
      <c r="AR318" s="25" t="s">
        <v>217</v>
      </c>
      <c r="AT318" s="25" t="s">
        <v>212</v>
      </c>
      <c r="AU318" s="25" t="s">
        <v>80</v>
      </c>
      <c r="AY318" s="25" t="s">
        <v>210</v>
      </c>
      <c r="BE318" s="214">
        <f>IF(N318="základní",J318,0)</f>
        <v>0</v>
      </c>
      <c r="BF318" s="214">
        <f>IF(N318="snížená",J318,0)</f>
        <v>0</v>
      </c>
      <c r="BG318" s="214">
        <f>IF(N318="zákl. přenesená",J318,0)</f>
        <v>0</v>
      </c>
      <c r="BH318" s="214">
        <f>IF(N318="sníž. přenesená",J318,0)</f>
        <v>0</v>
      </c>
      <c r="BI318" s="214">
        <f>IF(N318="nulová",J318,0)</f>
        <v>0</v>
      </c>
      <c r="BJ318" s="25" t="s">
        <v>78</v>
      </c>
      <c r="BK318" s="214">
        <f>ROUND(I318*H318,2)</f>
        <v>0</v>
      </c>
      <c r="BL318" s="25" t="s">
        <v>217</v>
      </c>
      <c r="BM318" s="25" t="s">
        <v>2142</v>
      </c>
    </row>
    <row r="319" spans="2:65" s="1" customFormat="1" ht="16.5" customHeight="1">
      <c r="B319" s="41"/>
      <c r="C319" s="238" t="s">
        <v>1218</v>
      </c>
      <c r="D319" s="238" t="s">
        <v>302</v>
      </c>
      <c r="E319" s="239" t="s">
        <v>4542</v>
      </c>
      <c r="F319" s="240" t="s">
        <v>4543</v>
      </c>
      <c r="G319" s="241" t="s">
        <v>1472</v>
      </c>
      <c r="H319" s="242">
        <v>14.25</v>
      </c>
      <c r="I319" s="243"/>
      <c r="J319" s="244">
        <f>ROUND(I319*H319,2)</f>
        <v>0</v>
      </c>
      <c r="K319" s="240" t="s">
        <v>21</v>
      </c>
      <c r="L319" s="245"/>
      <c r="M319" s="246" t="s">
        <v>21</v>
      </c>
      <c r="N319" s="247" t="s">
        <v>42</v>
      </c>
      <c r="O319" s="42"/>
      <c r="P319" s="212">
        <f>O319*H319</f>
        <v>0</v>
      </c>
      <c r="Q319" s="212">
        <v>0</v>
      </c>
      <c r="R319" s="212">
        <f>Q319*H319</f>
        <v>0</v>
      </c>
      <c r="S319" s="212">
        <v>0</v>
      </c>
      <c r="T319" s="213">
        <f>S319*H319</f>
        <v>0</v>
      </c>
      <c r="AR319" s="25" t="s">
        <v>252</v>
      </c>
      <c r="AT319" s="25" t="s">
        <v>302</v>
      </c>
      <c r="AU319" s="25" t="s">
        <v>80</v>
      </c>
      <c r="AY319" s="25" t="s">
        <v>210</v>
      </c>
      <c r="BE319" s="214">
        <f>IF(N319="základní",J319,0)</f>
        <v>0</v>
      </c>
      <c r="BF319" s="214">
        <f>IF(N319="snížená",J319,0)</f>
        <v>0</v>
      </c>
      <c r="BG319" s="214">
        <f>IF(N319="zákl. přenesená",J319,0)</f>
        <v>0</v>
      </c>
      <c r="BH319" s="214">
        <f>IF(N319="sníž. přenesená",J319,0)</f>
        <v>0</v>
      </c>
      <c r="BI319" s="214">
        <f>IF(N319="nulová",J319,0)</f>
        <v>0</v>
      </c>
      <c r="BJ319" s="25" t="s">
        <v>78</v>
      </c>
      <c r="BK319" s="214">
        <f>ROUND(I319*H319,2)</f>
        <v>0</v>
      </c>
      <c r="BL319" s="25" t="s">
        <v>217</v>
      </c>
      <c r="BM319" s="25" t="s">
        <v>2149</v>
      </c>
    </row>
    <row r="320" spans="2:65" s="1" customFormat="1" ht="16.5" customHeight="1">
      <c r="B320" s="41"/>
      <c r="C320" s="203" t="s">
        <v>1224</v>
      </c>
      <c r="D320" s="203" t="s">
        <v>212</v>
      </c>
      <c r="E320" s="204" t="s">
        <v>4544</v>
      </c>
      <c r="F320" s="205" t="s">
        <v>4545</v>
      </c>
      <c r="G320" s="206" t="s">
        <v>1472</v>
      </c>
      <c r="H320" s="207">
        <v>14.25</v>
      </c>
      <c r="I320" s="208"/>
      <c r="J320" s="209">
        <f>ROUND(I320*H320,2)</f>
        <v>0</v>
      </c>
      <c r="K320" s="205" t="s">
        <v>21</v>
      </c>
      <c r="L320" s="61"/>
      <c r="M320" s="210" t="s">
        <v>21</v>
      </c>
      <c r="N320" s="259" t="s">
        <v>42</v>
      </c>
      <c r="O320" s="260"/>
      <c r="P320" s="261">
        <f>O320*H320</f>
        <v>0</v>
      </c>
      <c r="Q320" s="261">
        <v>0</v>
      </c>
      <c r="R320" s="261">
        <f>Q320*H320</f>
        <v>0</v>
      </c>
      <c r="S320" s="261">
        <v>0</v>
      </c>
      <c r="T320" s="262">
        <f>S320*H320</f>
        <v>0</v>
      </c>
      <c r="AR320" s="25" t="s">
        <v>217</v>
      </c>
      <c r="AT320" s="25" t="s">
        <v>212</v>
      </c>
      <c r="AU320" s="25" t="s">
        <v>80</v>
      </c>
      <c r="AY320" s="25" t="s">
        <v>210</v>
      </c>
      <c r="BE320" s="214">
        <f>IF(N320="základní",J320,0)</f>
        <v>0</v>
      </c>
      <c r="BF320" s="214">
        <f>IF(N320="snížená",J320,0)</f>
        <v>0</v>
      </c>
      <c r="BG320" s="214">
        <f>IF(N320="zákl. přenesená",J320,0)</f>
        <v>0</v>
      </c>
      <c r="BH320" s="214">
        <f>IF(N320="sníž. přenesená",J320,0)</f>
        <v>0</v>
      </c>
      <c r="BI320" s="214">
        <f>IF(N320="nulová",J320,0)</f>
        <v>0</v>
      </c>
      <c r="BJ320" s="25" t="s">
        <v>78</v>
      </c>
      <c r="BK320" s="214">
        <f>ROUND(I320*H320,2)</f>
        <v>0</v>
      </c>
      <c r="BL320" s="25" t="s">
        <v>217</v>
      </c>
      <c r="BM320" s="25" t="s">
        <v>2164</v>
      </c>
    </row>
    <row r="321" spans="2:12" s="1" customFormat="1" ht="6.95" customHeight="1">
      <c r="B321" s="56"/>
      <c r="C321" s="57"/>
      <c r="D321" s="57"/>
      <c r="E321" s="57"/>
      <c r="F321" s="57"/>
      <c r="G321" s="57"/>
      <c r="H321" s="57"/>
      <c r="I321" s="148"/>
      <c r="J321" s="57"/>
      <c r="K321" s="57"/>
      <c r="L321" s="61"/>
    </row>
  </sheetData>
  <sheetProtection password="CC35" sheet="1" objects="1" scenarios="1" formatColumns="0" formatRows="0" autoFilter="0"/>
  <autoFilter ref="C116:K320"/>
  <mergeCells count="16">
    <mergeCell ref="G1:H1"/>
    <mergeCell ref="E49:H49"/>
    <mergeCell ref="E53:H53"/>
    <mergeCell ref="E51:H51"/>
    <mergeCell ref="E55:H55"/>
    <mergeCell ref="E7:H7"/>
    <mergeCell ref="E11:H11"/>
    <mergeCell ref="E9:H9"/>
    <mergeCell ref="E13:H13"/>
    <mergeCell ref="E28:H28"/>
    <mergeCell ref="L2:V2"/>
    <mergeCell ref="E103:H103"/>
    <mergeCell ref="E107:H107"/>
    <mergeCell ref="E105:H105"/>
    <mergeCell ref="E109:H109"/>
    <mergeCell ref="J59:J60"/>
  </mergeCells>
  <hyperlinks>
    <hyperlink ref="F1:G1" location="C2" display="1) Krycí list soupisu"/>
    <hyperlink ref="G1:H1" location="C62" display="2) Rekapitulace"/>
    <hyperlink ref="J1" location="C11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7"/>
  <sheetViews>
    <sheetView showGridLines="0" workbookViewId="0" topLeftCell="A1">
      <pane ySplit="1" topLeftCell="A180"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1"/>
      <c r="C1" s="121"/>
      <c r="D1" s="122" t="s">
        <v>1</v>
      </c>
      <c r="E1" s="121"/>
      <c r="F1" s="123" t="s">
        <v>130</v>
      </c>
      <c r="G1" s="405" t="s">
        <v>131</v>
      </c>
      <c r="H1" s="405"/>
      <c r="I1" s="124"/>
      <c r="J1" s="123" t="s">
        <v>132</v>
      </c>
      <c r="K1" s="122" t="s">
        <v>133</v>
      </c>
      <c r="L1" s="123" t="s">
        <v>134</v>
      </c>
      <c r="M1" s="123"/>
      <c r="N1" s="123"/>
      <c r="O1" s="123"/>
      <c r="P1" s="123"/>
      <c r="Q1" s="123"/>
      <c r="R1" s="123"/>
      <c r="S1" s="123"/>
      <c r="T1" s="12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92"/>
      <c r="M2" s="392"/>
      <c r="N2" s="392"/>
      <c r="O2" s="392"/>
      <c r="P2" s="392"/>
      <c r="Q2" s="392"/>
      <c r="R2" s="392"/>
      <c r="S2" s="392"/>
      <c r="T2" s="392"/>
      <c r="U2" s="392"/>
      <c r="V2" s="392"/>
      <c r="AT2" s="25" t="s">
        <v>95</v>
      </c>
    </row>
    <row r="3" spans="2:46" ht="6.95" customHeight="1">
      <c r="B3" s="26"/>
      <c r="C3" s="27"/>
      <c r="D3" s="27"/>
      <c r="E3" s="27"/>
      <c r="F3" s="27"/>
      <c r="G3" s="27"/>
      <c r="H3" s="27"/>
      <c r="I3" s="125"/>
      <c r="J3" s="27"/>
      <c r="K3" s="28"/>
      <c r="AT3" s="25" t="s">
        <v>80</v>
      </c>
    </row>
    <row r="4" spans="2:46" ht="36.95" customHeight="1">
      <c r="B4" s="29"/>
      <c r="C4" s="30"/>
      <c r="D4" s="31" t="s">
        <v>135</v>
      </c>
      <c r="E4" s="30"/>
      <c r="F4" s="30"/>
      <c r="G4" s="30"/>
      <c r="H4" s="30"/>
      <c r="I4" s="126"/>
      <c r="J4" s="30"/>
      <c r="K4" s="32"/>
      <c r="M4" s="33" t="s">
        <v>12</v>
      </c>
      <c r="AT4" s="25" t="s">
        <v>6</v>
      </c>
    </row>
    <row r="5" spans="2:11" ht="6.95" customHeight="1">
      <c r="B5" s="29"/>
      <c r="C5" s="30"/>
      <c r="D5" s="30"/>
      <c r="E5" s="30"/>
      <c r="F5" s="30"/>
      <c r="G5" s="30"/>
      <c r="H5" s="30"/>
      <c r="I5" s="126"/>
      <c r="J5" s="30"/>
      <c r="K5" s="32"/>
    </row>
    <row r="6" spans="2:11" ht="15">
      <c r="B6" s="29"/>
      <c r="C6" s="30"/>
      <c r="D6" s="38" t="s">
        <v>18</v>
      </c>
      <c r="E6" s="30"/>
      <c r="F6" s="30"/>
      <c r="G6" s="30"/>
      <c r="H6" s="30"/>
      <c r="I6" s="126"/>
      <c r="J6" s="30"/>
      <c r="K6" s="32"/>
    </row>
    <row r="7" spans="2:11" ht="16.5" customHeight="1">
      <c r="B7" s="29"/>
      <c r="C7" s="30"/>
      <c r="D7" s="30"/>
      <c r="E7" s="406" t="str">
        <f>'Rekapitulace stavby'!K6</f>
        <v>Stavební úpravy a přístavba komunitního centra BÉTEL</v>
      </c>
      <c r="F7" s="407"/>
      <c r="G7" s="407"/>
      <c r="H7" s="407"/>
      <c r="I7" s="126"/>
      <c r="J7" s="30"/>
      <c r="K7" s="32"/>
    </row>
    <row r="8" spans="2:11" ht="15">
      <c r="B8" s="29"/>
      <c r="C8" s="30"/>
      <c r="D8" s="38" t="s">
        <v>136</v>
      </c>
      <c r="E8" s="30"/>
      <c r="F8" s="30"/>
      <c r="G8" s="30"/>
      <c r="H8" s="30"/>
      <c r="I8" s="126"/>
      <c r="J8" s="30"/>
      <c r="K8" s="32"/>
    </row>
    <row r="9" spans="2:11" ht="16.5" customHeight="1">
      <c r="B9" s="29"/>
      <c r="C9" s="30"/>
      <c r="D9" s="30"/>
      <c r="E9" s="406" t="s">
        <v>137</v>
      </c>
      <c r="F9" s="385"/>
      <c r="G9" s="385"/>
      <c r="H9" s="385"/>
      <c r="I9" s="126"/>
      <c r="J9" s="30"/>
      <c r="K9" s="32"/>
    </row>
    <row r="10" spans="2:11" ht="15">
      <c r="B10" s="29"/>
      <c r="C10" s="30"/>
      <c r="D10" s="38" t="s">
        <v>138</v>
      </c>
      <c r="E10" s="30"/>
      <c r="F10" s="30"/>
      <c r="G10" s="30"/>
      <c r="H10" s="30"/>
      <c r="I10" s="126"/>
      <c r="J10" s="30"/>
      <c r="K10" s="32"/>
    </row>
    <row r="11" spans="2:11" s="1" customFormat="1" ht="16.5" customHeight="1">
      <c r="B11" s="41"/>
      <c r="C11" s="42"/>
      <c r="D11" s="42"/>
      <c r="E11" s="378" t="s">
        <v>139</v>
      </c>
      <c r="F11" s="408"/>
      <c r="G11" s="408"/>
      <c r="H11" s="408"/>
      <c r="I11" s="127"/>
      <c r="J11" s="42"/>
      <c r="K11" s="45"/>
    </row>
    <row r="12" spans="2:11" s="1" customFormat="1" ht="15">
      <c r="B12" s="41"/>
      <c r="C12" s="42"/>
      <c r="D12" s="38" t="s">
        <v>140</v>
      </c>
      <c r="E12" s="42"/>
      <c r="F12" s="42"/>
      <c r="G12" s="42"/>
      <c r="H12" s="42"/>
      <c r="I12" s="127"/>
      <c r="J12" s="42"/>
      <c r="K12" s="45"/>
    </row>
    <row r="13" spans="2:11" s="1" customFormat="1" ht="36.95" customHeight="1">
      <c r="B13" s="41"/>
      <c r="C13" s="42"/>
      <c r="D13" s="42"/>
      <c r="E13" s="409" t="s">
        <v>4546</v>
      </c>
      <c r="F13" s="408"/>
      <c r="G13" s="408"/>
      <c r="H13" s="408"/>
      <c r="I13" s="127"/>
      <c r="J13" s="42"/>
      <c r="K13" s="45"/>
    </row>
    <row r="14" spans="2:11" s="1" customFormat="1" ht="13.5">
      <c r="B14" s="41"/>
      <c r="C14" s="42"/>
      <c r="D14" s="42"/>
      <c r="E14" s="42"/>
      <c r="F14" s="42"/>
      <c r="G14" s="42"/>
      <c r="H14" s="42"/>
      <c r="I14" s="127"/>
      <c r="J14" s="42"/>
      <c r="K14" s="45"/>
    </row>
    <row r="15" spans="2:11" s="1" customFormat="1" ht="14.45" customHeight="1">
      <c r="B15" s="41"/>
      <c r="C15" s="42"/>
      <c r="D15" s="38" t="s">
        <v>20</v>
      </c>
      <c r="E15" s="42"/>
      <c r="F15" s="36" t="s">
        <v>21</v>
      </c>
      <c r="G15" s="42"/>
      <c r="H15" s="42"/>
      <c r="I15" s="128" t="s">
        <v>22</v>
      </c>
      <c r="J15" s="36" t="s">
        <v>21</v>
      </c>
      <c r="K15" s="45"/>
    </row>
    <row r="16" spans="2:11" s="1" customFormat="1" ht="14.45" customHeight="1">
      <c r="B16" s="41"/>
      <c r="C16" s="42"/>
      <c r="D16" s="38" t="s">
        <v>23</v>
      </c>
      <c r="E16" s="42"/>
      <c r="F16" s="36" t="s">
        <v>4547</v>
      </c>
      <c r="G16" s="42"/>
      <c r="H16" s="42"/>
      <c r="I16" s="128" t="s">
        <v>25</v>
      </c>
      <c r="J16" s="129">
        <f>'Rekapitulace stavby'!AN8</f>
        <v>43389</v>
      </c>
      <c r="K16" s="45"/>
    </row>
    <row r="17" spans="2:11" s="1" customFormat="1" ht="10.9" customHeight="1">
      <c r="B17" s="41"/>
      <c r="C17" s="42"/>
      <c r="D17" s="42"/>
      <c r="E17" s="42"/>
      <c r="F17" s="42"/>
      <c r="G17" s="42"/>
      <c r="H17" s="42"/>
      <c r="I17" s="127"/>
      <c r="J17" s="42"/>
      <c r="K17" s="45"/>
    </row>
    <row r="18" spans="2:11" s="1" customFormat="1" ht="14.45" customHeight="1">
      <c r="B18" s="41"/>
      <c r="C18" s="42"/>
      <c r="D18" s="38" t="s">
        <v>26</v>
      </c>
      <c r="E18" s="42"/>
      <c r="F18" s="42"/>
      <c r="G18" s="42"/>
      <c r="H18" s="42"/>
      <c r="I18" s="128" t="s">
        <v>27</v>
      </c>
      <c r="J18" s="36" t="s">
        <v>21</v>
      </c>
      <c r="K18" s="45"/>
    </row>
    <row r="19" spans="2:11" s="1" customFormat="1" ht="18" customHeight="1">
      <c r="B19" s="41"/>
      <c r="C19" s="42"/>
      <c r="D19" s="42"/>
      <c r="E19" s="36" t="s">
        <v>4548</v>
      </c>
      <c r="F19" s="42"/>
      <c r="G19" s="42"/>
      <c r="H19" s="42"/>
      <c r="I19" s="128" t="s">
        <v>30</v>
      </c>
      <c r="J19" s="36" t="s">
        <v>21</v>
      </c>
      <c r="K19" s="45"/>
    </row>
    <row r="20" spans="2:11" s="1" customFormat="1" ht="6.95" customHeight="1">
      <c r="B20" s="41"/>
      <c r="C20" s="42"/>
      <c r="D20" s="42"/>
      <c r="E20" s="42"/>
      <c r="F20" s="42"/>
      <c r="G20" s="42"/>
      <c r="H20" s="42"/>
      <c r="I20" s="127"/>
      <c r="J20" s="42"/>
      <c r="K20" s="45"/>
    </row>
    <row r="21" spans="2:11" s="1" customFormat="1" ht="14.45" customHeight="1">
      <c r="B21" s="41"/>
      <c r="C21" s="42"/>
      <c r="D21" s="38" t="s">
        <v>31</v>
      </c>
      <c r="E21" s="42"/>
      <c r="F21" s="42"/>
      <c r="G21" s="42"/>
      <c r="H21" s="42"/>
      <c r="I21" s="128" t="s">
        <v>27</v>
      </c>
      <c r="J21" s="36" t="str">
        <f>IF('Rekapitulace stavby'!AN13="Vyplň údaj","",IF('Rekapitulace stavby'!AN13="","",'Rekapitulace stavby'!AN13))</f>
        <v/>
      </c>
      <c r="K21" s="45"/>
    </row>
    <row r="22" spans="2:11" s="1" customFormat="1" ht="18" customHeight="1">
      <c r="B22" s="41"/>
      <c r="C22" s="42"/>
      <c r="D22" s="42"/>
      <c r="E22" s="36" t="str">
        <f>IF('Rekapitulace stavby'!E14="Vyplň údaj","",IF('Rekapitulace stavby'!E14="","",'Rekapitulace stavby'!E14))</f>
        <v/>
      </c>
      <c r="F22" s="42"/>
      <c r="G22" s="42"/>
      <c r="H22" s="42"/>
      <c r="I22" s="128" t="s">
        <v>30</v>
      </c>
      <c r="J22" s="36" t="str">
        <f>IF('Rekapitulace stavby'!AN14="Vyplň údaj","",IF('Rekapitulace stavby'!AN14="","",'Rekapitulace stavby'!AN14))</f>
        <v/>
      </c>
      <c r="K22" s="45"/>
    </row>
    <row r="23" spans="2:11" s="1" customFormat="1" ht="6.95" customHeight="1">
      <c r="B23" s="41"/>
      <c r="C23" s="42"/>
      <c r="D23" s="42"/>
      <c r="E23" s="42"/>
      <c r="F23" s="42"/>
      <c r="G23" s="42"/>
      <c r="H23" s="42"/>
      <c r="I23" s="127"/>
      <c r="J23" s="42"/>
      <c r="K23" s="45"/>
    </row>
    <row r="24" spans="2:11" s="1" customFormat="1" ht="14.45" customHeight="1">
      <c r="B24" s="41"/>
      <c r="C24" s="42"/>
      <c r="D24" s="38" t="s">
        <v>33</v>
      </c>
      <c r="E24" s="42"/>
      <c r="F24" s="42"/>
      <c r="G24" s="42"/>
      <c r="H24" s="42"/>
      <c r="I24" s="128" t="s">
        <v>27</v>
      </c>
      <c r="J24" s="36" t="str">
        <f>IF('Rekapitulace stavby'!AN16="","",'Rekapitulace stavby'!AN16)</f>
        <v/>
      </c>
      <c r="K24" s="45"/>
    </row>
    <row r="25" spans="2:11" s="1" customFormat="1" ht="18" customHeight="1">
      <c r="B25" s="41"/>
      <c r="C25" s="42"/>
      <c r="D25" s="42"/>
      <c r="E25" s="36" t="str">
        <f>IF('Rekapitulace stavby'!E17="","",'Rekapitulace stavby'!E17)</f>
        <v>FS Vision, s.r.o. IČ: 22792902</v>
      </c>
      <c r="F25" s="42"/>
      <c r="G25" s="42"/>
      <c r="H25" s="42"/>
      <c r="I25" s="128" t="s">
        <v>30</v>
      </c>
      <c r="J25" s="36" t="str">
        <f>IF('Rekapitulace stavby'!AN17="","",'Rekapitulace stavby'!AN17)</f>
        <v/>
      </c>
      <c r="K25" s="45"/>
    </row>
    <row r="26" spans="2:11" s="1" customFormat="1" ht="6.95" customHeight="1">
      <c r="B26" s="41"/>
      <c r="C26" s="42"/>
      <c r="D26" s="42"/>
      <c r="E26" s="42"/>
      <c r="F26" s="42"/>
      <c r="G26" s="42"/>
      <c r="H26" s="42"/>
      <c r="I26" s="127"/>
      <c r="J26" s="42"/>
      <c r="K26" s="45"/>
    </row>
    <row r="27" spans="2:11" s="1" customFormat="1" ht="14.45" customHeight="1">
      <c r="B27" s="41"/>
      <c r="C27" s="42"/>
      <c r="D27" s="38" t="s">
        <v>36</v>
      </c>
      <c r="E27" s="42"/>
      <c r="F27" s="42"/>
      <c r="G27" s="42"/>
      <c r="H27" s="42"/>
      <c r="I27" s="127"/>
      <c r="J27" s="42"/>
      <c r="K27" s="45"/>
    </row>
    <row r="28" spans="2:11" s="7" customFormat="1" ht="128.25" customHeight="1">
      <c r="B28" s="130"/>
      <c r="C28" s="131"/>
      <c r="D28" s="131"/>
      <c r="E28" s="396" t="s">
        <v>4549</v>
      </c>
      <c r="F28" s="396"/>
      <c r="G28" s="396"/>
      <c r="H28" s="396"/>
      <c r="I28" s="132"/>
      <c r="J28" s="131"/>
      <c r="K28" s="133"/>
    </row>
    <row r="29" spans="2:11" s="1" customFormat="1" ht="6.95" customHeight="1">
      <c r="B29" s="41"/>
      <c r="C29" s="42"/>
      <c r="D29" s="42"/>
      <c r="E29" s="42"/>
      <c r="F29" s="42"/>
      <c r="G29" s="42"/>
      <c r="H29" s="42"/>
      <c r="I29" s="127"/>
      <c r="J29" s="42"/>
      <c r="K29" s="45"/>
    </row>
    <row r="30" spans="2:11" s="1" customFormat="1" ht="6.95" customHeight="1">
      <c r="B30" s="41"/>
      <c r="C30" s="42"/>
      <c r="D30" s="85"/>
      <c r="E30" s="85"/>
      <c r="F30" s="85"/>
      <c r="G30" s="85"/>
      <c r="H30" s="85"/>
      <c r="I30" s="134"/>
      <c r="J30" s="85"/>
      <c r="K30" s="135"/>
    </row>
    <row r="31" spans="2:11" s="1" customFormat="1" ht="25.35" customHeight="1">
      <c r="B31" s="41"/>
      <c r="C31" s="42"/>
      <c r="D31" s="136" t="s">
        <v>37</v>
      </c>
      <c r="E31" s="42"/>
      <c r="F31" s="42"/>
      <c r="G31" s="42"/>
      <c r="H31" s="42"/>
      <c r="I31" s="127"/>
      <c r="J31" s="137">
        <f>ROUND(J96,2)</f>
        <v>0</v>
      </c>
      <c r="K31" s="45"/>
    </row>
    <row r="32" spans="2:11" s="1" customFormat="1" ht="6.95" customHeight="1">
      <c r="B32" s="41"/>
      <c r="C32" s="42"/>
      <c r="D32" s="85"/>
      <c r="E32" s="85"/>
      <c r="F32" s="85"/>
      <c r="G32" s="85"/>
      <c r="H32" s="85"/>
      <c r="I32" s="134"/>
      <c r="J32" s="85"/>
      <c r="K32" s="135"/>
    </row>
    <row r="33" spans="2:11" s="1" customFormat="1" ht="14.45" customHeight="1">
      <c r="B33" s="41"/>
      <c r="C33" s="42"/>
      <c r="D33" s="42"/>
      <c r="E33" s="42"/>
      <c r="F33" s="46" t="s">
        <v>39</v>
      </c>
      <c r="G33" s="42"/>
      <c r="H33" s="42"/>
      <c r="I33" s="138" t="s">
        <v>38</v>
      </c>
      <c r="J33" s="46" t="s">
        <v>40</v>
      </c>
      <c r="K33" s="45"/>
    </row>
    <row r="34" spans="2:11" s="1" customFormat="1" ht="14.45" customHeight="1">
      <c r="B34" s="41"/>
      <c r="C34" s="42"/>
      <c r="D34" s="49" t="s">
        <v>41</v>
      </c>
      <c r="E34" s="49" t="s">
        <v>42</v>
      </c>
      <c r="F34" s="139">
        <f>ROUND(SUM(BE96:BE176),2)</f>
        <v>0</v>
      </c>
      <c r="G34" s="42"/>
      <c r="H34" s="42"/>
      <c r="I34" s="140">
        <v>0.21</v>
      </c>
      <c r="J34" s="139">
        <f>ROUND(ROUND((SUM(BE96:BE176)),2)*I34,2)</f>
        <v>0</v>
      </c>
      <c r="K34" s="45"/>
    </row>
    <row r="35" spans="2:11" s="1" customFormat="1" ht="14.45" customHeight="1">
      <c r="B35" s="41"/>
      <c r="C35" s="42"/>
      <c r="D35" s="42"/>
      <c r="E35" s="49" t="s">
        <v>43</v>
      </c>
      <c r="F35" s="139">
        <f>ROUND(SUM(BF96:BF176),2)</f>
        <v>0</v>
      </c>
      <c r="G35" s="42"/>
      <c r="H35" s="42"/>
      <c r="I35" s="140">
        <v>0.15</v>
      </c>
      <c r="J35" s="139">
        <f>ROUND(ROUND((SUM(BF96:BF176)),2)*I35,2)</f>
        <v>0</v>
      </c>
      <c r="K35" s="45"/>
    </row>
    <row r="36" spans="2:11" s="1" customFormat="1" ht="14.45" customHeight="1" hidden="1">
      <c r="B36" s="41"/>
      <c r="C36" s="42"/>
      <c r="D36" s="42"/>
      <c r="E36" s="49" t="s">
        <v>44</v>
      </c>
      <c r="F36" s="139">
        <f>ROUND(SUM(BG96:BG176),2)</f>
        <v>0</v>
      </c>
      <c r="G36" s="42"/>
      <c r="H36" s="42"/>
      <c r="I36" s="140">
        <v>0.21</v>
      </c>
      <c r="J36" s="139">
        <v>0</v>
      </c>
      <c r="K36" s="45"/>
    </row>
    <row r="37" spans="2:11" s="1" customFormat="1" ht="14.45" customHeight="1" hidden="1">
      <c r="B37" s="41"/>
      <c r="C37" s="42"/>
      <c r="D37" s="42"/>
      <c r="E37" s="49" t="s">
        <v>45</v>
      </c>
      <c r="F37" s="139">
        <f>ROUND(SUM(BH96:BH176),2)</f>
        <v>0</v>
      </c>
      <c r="G37" s="42"/>
      <c r="H37" s="42"/>
      <c r="I37" s="140">
        <v>0.15</v>
      </c>
      <c r="J37" s="139">
        <v>0</v>
      </c>
      <c r="K37" s="45"/>
    </row>
    <row r="38" spans="2:11" s="1" customFormat="1" ht="14.45" customHeight="1" hidden="1">
      <c r="B38" s="41"/>
      <c r="C38" s="42"/>
      <c r="D38" s="42"/>
      <c r="E38" s="49" t="s">
        <v>46</v>
      </c>
      <c r="F38" s="139">
        <f>ROUND(SUM(BI96:BI176),2)</f>
        <v>0</v>
      </c>
      <c r="G38" s="42"/>
      <c r="H38" s="42"/>
      <c r="I38" s="140">
        <v>0</v>
      </c>
      <c r="J38" s="139">
        <v>0</v>
      </c>
      <c r="K38" s="45"/>
    </row>
    <row r="39" spans="2:11" s="1" customFormat="1" ht="6.95" customHeight="1">
      <c r="B39" s="41"/>
      <c r="C39" s="42"/>
      <c r="D39" s="42"/>
      <c r="E39" s="42"/>
      <c r="F39" s="42"/>
      <c r="G39" s="42"/>
      <c r="H39" s="42"/>
      <c r="I39" s="127"/>
      <c r="J39" s="42"/>
      <c r="K39" s="45"/>
    </row>
    <row r="40" spans="2:11" s="1" customFormat="1" ht="25.35" customHeight="1">
      <c r="B40" s="41"/>
      <c r="C40" s="141"/>
      <c r="D40" s="142" t="s">
        <v>47</v>
      </c>
      <c r="E40" s="79"/>
      <c r="F40" s="79"/>
      <c r="G40" s="143" t="s">
        <v>48</v>
      </c>
      <c r="H40" s="144" t="s">
        <v>49</v>
      </c>
      <c r="I40" s="145"/>
      <c r="J40" s="146">
        <f>SUM(J31:J38)</f>
        <v>0</v>
      </c>
      <c r="K40" s="147"/>
    </row>
    <row r="41" spans="2:11" s="1" customFormat="1" ht="14.45" customHeight="1">
      <c r="B41" s="56"/>
      <c r="C41" s="57"/>
      <c r="D41" s="57"/>
      <c r="E41" s="57"/>
      <c r="F41" s="57"/>
      <c r="G41" s="57"/>
      <c r="H41" s="57"/>
      <c r="I41" s="148"/>
      <c r="J41" s="57"/>
      <c r="K41" s="58"/>
    </row>
    <row r="45" spans="2:11" s="1" customFormat="1" ht="6.95" customHeight="1">
      <c r="B45" s="149"/>
      <c r="C45" s="150"/>
      <c r="D45" s="150"/>
      <c r="E45" s="150"/>
      <c r="F45" s="150"/>
      <c r="G45" s="150"/>
      <c r="H45" s="150"/>
      <c r="I45" s="151"/>
      <c r="J45" s="150"/>
      <c r="K45" s="152"/>
    </row>
    <row r="46" spans="2:11" s="1" customFormat="1" ht="36.95" customHeight="1">
      <c r="B46" s="41"/>
      <c r="C46" s="31" t="s">
        <v>142</v>
      </c>
      <c r="D46" s="42"/>
      <c r="E46" s="42"/>
      <c r="F46" s="42"/>
      <c r="G46" s="42"/>
      <c r="H46" s="42"/>
      <c r="I46" s="127"/>
      <c r="J46" s="42"/>
      <c r="K46" s="45"/>
    </row>
    <row r="47" spans="2:11" s="1" customFormat="1" ht="6.95" customHeight="1">
      <c r="B47" s="41"/>
      <c r="C47" s="42"/>
      <c r="D47" s="42"/>
      <c r="E47" s="42"/>
      <c r="F47" s="42"/>
      <c r="G47" s="42"/>
      <c r="H47" s="42"/>
      <c r="I47" s="127"/>
      <c r="J47" s="42"/>
      <c r="K47" s="45"/>
    </row>
    <row r="48" spans="2:11" s="1" customFormat="1" ht="14.45" customHeight="1">
      <c r="B48" s="41"/>
      <c r="C48" s="38" t="s">
        <v>18</v>
      </c>
      <c r="D48" s="42"/>
      <c r="E48" s="42"/>
      <c r="F48" s="42"/>
      <c r="G48" s="42"/>
      <c r="H48" s="42"/>
      <c r="I48" s="127"/>
      <c r="J48" s="42"/>
      <c r="K48" s="45"/>
    </row>
    <row r="49" spans="2:11" s="1" customFormat="1" ht="16.5" customHeight="1">
      <c r="B49" s="41"/>
      <c r="C49" s="42"/>
      <c r="D49" s="42"/>
      <c r="E49" s="406" t="str">
        <f>E7</f>
        <v>Stavební úpravy a přístavba komunitního centra BÉTEL</v>
      </c>
      <c r="F49" s="407"/>
      <c r="G49" s="407"/>
      <c r="H49" s="407"/>
      <c r="I49" s="127"/>
      <c r="J49" s="42"/>
      <c r="K49" s="45"/>
    </row>
    <row r="50" spans="2:11" ht="15">
      <c r="B50" s="29"/>
      <c r="C50" s="38" t="s">
        <v>136</v>
      </c>
      <c r="D50" s="30"/>
      <c r="E50" s="30"/>
      <c r="F50" s="30"/>
      <c r="G50" s="30"/>
      <c r="H50" s="30"/>
      <c r="I50" s="126"/>
      <c r="J50" s="30"/>
      <c r="K50" s="32"/>
    </row>
    <row r="51" spans="2:11" ht="16.5" customHeight="1">
      <c r="B51" s="29"/>
      <c r="C51" s="30"/>
      <c r="D51" s="30"/>
      <c r="E51" s="406" t="s">
        <v>137</v>
      </c>
      <c r="F51" s="385"/>
      <c r="G51" s="385"/>
      <c r="H51" s="385"/>
      <c r="I51" s="126"/>
      <c r="J51" s="30"/>
      <c r="K51" s="32"/>
    </row>
    <row r="52" spans="2:11" ht="15">
      <c r="B52" s="29"/>
      <c r="C52" s="38" t="s">
        <v>138</v>
      </c>
      <c r="D52" s="30"/>
      <c r="E52" s="30"/>
      <c r="F52" s="30"/>
      <c r="G52" s="30"/>
      <c r="H52" s="30"/>
      <c r="I52" s="126"/>
      <c r="J52" s="30"/>
      <c r="K52" s="32"/>
    </row>
    <row r="53" spans="2:11" s="1" customFormat="1" ht="16.5" customHeight="1">
      <c r="B53" s="41"/>
      <c r="C53" s="42"/>
      <c r="D53" s="42"/>
      <c r="E53" s="378" t="s">
        <v>139</v>
      </c>
      <c r="F53" s="408"/>
      <c r="G53" s="408"/>
      <c r="H53" s="408"/>
      <c r="I53" s="127"/>
      <c r="J53" s="42"/>
      <c r="K53" s="45"/>
    </row>
    <row r="54" spans="2:11" s="1" customFormat="1" ht="14.45" customHeight="1">
      <c r="B54" s="41"/>
      <c r="C54" s="38" t="s">
        <v>140</v>
      </c>
      <c r="D54" s="42"/>
      <c r="E54" s="42"/>
      <c r="F54" s="42"/>
      <c r="G54" s="42"/>
      <c r="H54" s="42"/>
      <c r="I54" s="127"/>
      <c r="J54" s="42"/>
      <c r="K54" s="45"/>
    </row>
    <row r="55" spans="2:11" s="1" customFormat="1" ht="17.25" customHeight="1">
      <c r="B55" s="41"/>
      <c r="C55" s="42"/>
      <c r="D55" s="42"/>
      <c r="E55" s="409" t="str">
        <f>E13</f>
        <v>část 1.3 UT - Vytápění</v>
      </c>
      <c r="F55" s="408"/>
      <c r="G55" s="408"/>
      <c r="H55" s="408"/>
      <c r="I55" s="127"/>
      <c r="J55" s="42"/>
      <c r="K55" s="45"/>
    </row>
    <row r="56" spans="2:11" s="1" customFormat="1" ht="6.95" customHeight="1">
      <c r="B56" s="41"/>
      <c r="C56" s="42"/>
      <c r="D56" s="42"/>
      <c r="E56" s="42"/>
      <c r="F56" s="42"/>
      <c r="G56" s="42"/>
      <c r="H56" s="42"/>
      <c r="I56" s="127"/>
      <c r="J56" s="42"/>
      <c r="K56" s="45"/>
    </row>
    <row r="57" spans="2:11" s="1" customFormat="1" ht="18" customHeight="1">
      <c r="B57" s="41"/>
      <c r="C57" s="38" t="s">
        <v>23</v>
      </c>
      <c r="D57" s="42"/>
      <c r="E57" s="42"/>
      <c r="F57" s="36" t="str">
        <f>F16</f>
        <v>Bezručova 503, Chrastava, p.p.č.545/2,st.p.č.496</v>
      </c>
      <c r="G57" s="42"/>
      <c r="H57" s="42"/>
      <c r="I57" s="128" t="s">
        <v>25</v>
      </c>
      <c r="J57" s="129">
        <f>IF(J16="","",J16)</f>
        <v>43389</v>
      </c>
      <c r="K57" s="45"/>
    </row>
    <row r="58" spans="2:11" s="1" customFormat="1" ht="6.95" customHeight="1">
      <c r="B58" s="41"/>
      <c r="C58" s="42"/>
      <c r="D58" s="42"/>
      <c r="E58" s="42"/>
      <c r="F58" s="42"/>
      <c r="G58" s="42"/>
      <c r="H58" s="42"/>
      <c r="I58" s="127"/>
      <c r="J58" s="42"/>
      <c r="K58" s="45"/>
    </row>
    <row r="59" spans="2:11" s="1" customFormat="1" ht="15">
      <c r="B59" s="41"/>
      <c r="C59" s="38" t="s">
        <v>26</v>
      </c>
      <c r="D59" s="42"/>
      <c r="E59" s="42"/>
      <c r="F59" s="36" t="str">
        <f>E19</f>
        <v>Sbor Jednoty bratrské v Chrastavě, Bezručova 503</v>
      </c>
      <c r="G59" s="42"/>
      <c r="H59" s="42"/>
      <c r="I59" s="128" t="s">
        <v>33</v>
      </c>
      <c r="J59" s="396" t="str">
        <f>E25</f>
        <v>FS Vision, s.r.o. IČ: 22792902</v>
      </c>
      <c r="K59" s="45"/>
    </row>
    <row r="60" spans="2:11" s="1" customFormat="1" ht="14.45" customHeight="1">
      <c r="B60" s="41"/>
      <c r="C60" s="38" t="s">
        <v>31</v>
      </c>
      <c r="D60" s="42"/>
      <c r="E60" s="42"/>
      <c r="F60" s="36" t="str">
        <f>IF(E22="","",E22)</f>
        <v/>
      </c>
      <c r="G60" s="42"/>
      <c r="H60" s="42"/>
      <c r="I60" s="127"/>
      <c r="J60" s="410"/>
      <c r="K60" s="45"/>
    </row>
    <row r="61" spans="2:11" s="1" customFormat="1" ht="10.35" customHeight="1">
      <c r="B61" s="41"/>
      <c r="C61" s="42"/>
      <c r="D61" s="42"/>
      <c r="E61" s="42"/>
      <c r="F61" s="42"/>
      <c r="G61" s="42"/>
      <c r="H61" s="42"/>
      <c r="I61" s="127"/>
      <c r="J61" s="42"/>
      <c r="K61" s="45"/>
    </row>
    <row r="62" spans="2:11" s="1" customFormat="1" ht="29.25" customHeight="1">
      <c r="B62" s="41"/>
      <c r="C62" s="153" t="s">
        <v>143</v>
      </c>
      <c r="D62" s="141"/>
      <c r="E62" s="141"/>
      <c r="F62" s="141"/>
      <c r="G62" s="141"/>
      <c r="H62" s="141"/>
      <c r="I62" s="154"/>
      <c r="J62" s="155" t="s">
        <v>144</v>
      </c>
      <c r="K62" s="156"/>
    </row>
    <row r="63" spans="2:11" s="1" customFormat="1" ht="10.35" customHeight="1">
      <c r="B63" s="41"/>
      <c r="C63" s="42"/>
      <c r="D63" s="42"/>
      <c r="E63" s="42"/>
      <c r="F63" s="42"/>
      <c r="G63" s="42"/>
      <c r="H63" s="42"/>
      <c r="I63" s="127"/>
      <c r="J63" s="42"/>
      <c r="K63" s="45"/>
    </row>
    <row r="64" spans="2:47" s="1" customFormat="1" ht="29.25" customHeight="1">
      <c r="B64" s="41"/>
      <c r="C64" s="157" t="s">
        <v>145</v>
      </c>
      <c r="D64" s="42"/>
      <c r="E64" s="42"/>
      <c r="F64" s="42"/>
      <c r="G64" s="42"/>
      <c r="H64" s="42"/>
      <c r="I64" s="127"/>
      <c r="J64" s="137">
        <f>J96</f>
        <v>0</v>
      </c>
      <c r="K64" s="45"/>
      <c r="AU64" s="25" t="s">
        <v>146</v>
      </c>
    </row>
    <row r="65" spans="2:11" s="8" customFormat="1" ht="24.95" customHeight="1">
      <c r="B65" s="158"/>
      <c r="C65" s="159"/>
      <c r="D65" s="160" t="s">
        <v>165</v>
      </c>
      <c r="E65" s="161"/>
      <c r="F65" s="161"/>
      <c r="G65" s="161"/>
      <c r="H65" s="161"/>
      <c r="I65" s="162"/>
      <c r="J65" s="163">
        <f>J97</f>
        <v>0</v>
      </c>
      <c r="K65" s="164"/>
    </row>
    <row r="66" spans="2:11" s="9" customFormat="1" ht="19.9" customHeight="1">
      <c r="B66" s="165"/>
      <c r="C66" s="166"/>
      <c r="D66" s="167" t="s">
        <v>168</v>
      </c>
      <c r="E66" s="168"/>
      <c r="F66" s="168"/>
      <c r="G66" s="168"/>
      <c r="H66" s="168"/>
      <c r="I66" s="169"/>
      <c r="J66" s="170">
        <f>J98</f>
        <v>0</v>
      </c>
      <c r="K66" s="171"/>
    </row>
    <row r="67" spans="2:11" s="9" customFormat="1" ht="19.9" customHeight="1">
      <c r="B67" s="165"/>
      <c r="C67" s="166"/>
      <c r="D67" s="167" t="s">
        <v>4550</v>
      </c>
      <c r="E67" s="168"/>
      <c r="F67" s="168"/>
      <c r="G67" s="168"/>
      <c r="H67" s="168"/>
      <c r="I67" s="169"/>
      <c r="J67" s="170">
        <f>J108</f>
        <v>0</v>
      </c>
      <c r="K67" s="171"/>
    </row>
    <row r="68" spans="2:11" s="9" customFormat="1" ht="19.9" customHeight="1">
      <c r="B68" s="165"/>
      <c r="C68" s="166"/>
      <c r="D68" s="167" t="s">
        <v>4551</v>
      </c>
      <c r="E68" s="168"/>
      <c r="F68" s="168"/>
      <c r="G68" s="168"/>
      <c r="H68" s="168"/>
      <c r="I68" s="169"/>
      <c r="J68" s="170">
        <f>J115</f>
        <v>0</v>
      </c>
      <c r="K68" s="171"/>
    </row>
    <row r="69" spans="2:11" s="9" customFormat="1" ht="19.9" customHeight="1">
      <c r="B69" s="165"/>
      <c r="C69" s="166"/>
      <c r="D69" s="167" t="s">
        <v>4552</v>
      </c>
      <c r="E69" s="168"/>
      <c r="F69" s="168"/>
      <c r="G69" s="168"/>
      <c r="H69" s="168"/>
      <c r="I69" s="169"/>
      <c r="J69" s="170">
        <f>J126</f>
        <v>0</v>
      </c>
      <c r="K69" s="171"/>
    </row>
    <row r="70" spans="2:11" s="9" customFormat="1" ht="19.9" customHeight="1">
      <c r="B70" s="165"/>
      <c r="C70" s="166"/>
      <c r="D70" s="167" t="s">
        <v>4553</v>
      </c>
      <c r="E70" s="168"/>
      <c r="F70" s="168"/>
      <c r="G70" s="168"/>
      <c r="H70" s="168"/>
      <c r="I70" s="169"/>
      <c r="J70" s="170">
        <f>J147</f>
        <v>0</v>
      </c>
      <c r="K70" s="171"/>
    </row>
    <row r="71" spans="2:11" s="8" customFormat="1" ht="24.95" customHeight="1">
      <c r="B71" s="158"/>
      <c r="C71" s="159"/>
      <c r="D71" s="160" t="s">
        <v>190</v>
      </c>
      <c r="E71" s="161"/>
      <c r="F71" s="161"/>
      <c r="G71" s="161"/>
      <c r="H71" s="161"/>
      <c r="I71" s="162"/>
      <c r="J71" s="163">
        <f>J174</f>
        <v>0</v>
      </c>
      <c r="K71" s="164"/>
    </row>
    <row r="72" spans="2:11" s="9" customFormat="1" ht="19.9" customHeight="1">
      <c r="B72" s="165"/>
      <c r="C72" s="166"/>
      <c r="D72" s="167" t="s">
        <v>4554</v>
      </c>
      <c r="E72" s="168"/>
      <c r="F72" s="168"/>
      <c r="G72" s="168"/>
      <c r="H72" s="168"/>
      <c r="I72" s="169"/>
      <c r="J72" s="170">
        <f>J175</f>
        <v>0</v>
      </c>
      <c r="K72" s="171"/>
    </row>
    <row r="73" spans="2:11" s="1" customFormat="1" ht="21.75" customHeight="1">
      <c r="B73" s="41"/>
      <c r="C73" s="42"/>
      <c r="D73" s="42"/>
      <c r="E73" s="42"/>
      <c r="F73" s="42"/>
      <c r="G73" s="42"/>
      <c r="H73" s="42"/>
      <c r="I73" s="127"/>
      <c r="J73" s="42"/>
      <c r="K73" s="45"/>
    </row>
    <row r="74" spans="2:11" s="1" customFormat="1" ht="6.95" customHeight="1">
      <c r="B74" s="56"/>
      <c r="C74" s="57"/>
      <c r="D74" s="57"/>
      <c r="E74" s="57"/>
      <c r="F74" s="57"/>
      <c r="G74" s="57"/>
      <c r="H74" s="57"/>
      <c r="I74" s="148"/>
      <c r="J74" s="57"/>
      <c r="K74" s="58"/>
    </row>
    <row r="78" spans="2:12" s="1" customFormat="1" ht="6.95" customHeight="1">
      <c r="B78" s="59"/>
      <c r="C78" s="60"/>
      <c r="D78" s="60"/>
      <c r="E78" s="60"/>
      <c r="F78" s="60"/>
      <c r="G78" s="60"/>
      <c r="H78" s="60"/>
      <c r="I78" s="151"/>
      <c r="J78" s="60"/>
      <c r="K78" s="60"/>
      <c r="L78" s="61"/>
    </row>
    <row r="79" spans="2:12" s="1" customFormat="1" ht="36.95" customHeight="1">
      <c r="B79" s="41"/>
      <c r="C79" s="62" t="s">
        <v>194</v>
      </c>
      <c r="D79" s="63"/>
      <c r="E79" s="63"/>
      <c r="F79" s="63"/>
      <c r="G79" s="63"/>
      <c r="H79" s="63"/>
      <c r="I79" s="172"/>
      <c r="J79" s="63"/>
      <c r="K79" s="63"/>
      <c r="L79" s="61"/>
    </row>
    <row r="80" spans="2:12" s="1" customFormat="1" ht="6.95" customHeight="1">
      <c r="B80" s="41"/>
      <c r="C80" s="63"/>
      <c r="D80" s="63"/>
      <c r="E80" s="63"/>
      <c r="F80" s="63"/>
      <c r="G80" s="63"/>
      <c r="H80" s="63"/>
      <c r="I80" s="172"/>
      <c r="J80" s="63"/>
      <c r="K80" s="63"/>
      <c r="L80" s="61"/>
    </row>
    <row r="81" spans="2:12" s="1" customFormat="1" ht="14.45" customHeight="1">
      <c r="B81" s="41"/>
      <c r="C81" s="65" t="s">
        <v>18</v>
      </c>
      <c r="D81" s="63"/>
      <c r="E81" s="63"/>
      <c r="F81" s="63"/>
      <c r="G81" s="63"/>
      <c r="H81" s="63"/>
      <c r="I81" s="172"/>
      <c r="J81" s="63"/>
      <c r="K81" s="63"/>
      <c r="L81" s="61"/>
    </row>
    <row r="82" spans="2:12" s="1" customFormat="1" ht="16.5" customHeight="1">
      <c r="B82" s="41"/>
      <c r="C82" s="63"/>
      <c r="D82" s="63"/>
      <c r="E82" s="400" t="str">
        <f>E7</f>
        <v>Stavební úpravy a přístavba komunitního centra BÉTEL</v>
      </c>
      <c r="F82" s="401"/>
      <c r="G82" s="401"/>
      <c r="H82" s="401"/>
      <c r="I82" s="172"/>
      <c r="J82" s="63"/>
      <c r="K82" s="63"/>
      <c r="L82" s="61"/>
    </row>
    <row r="83" spans="2:12" ht="15">
      <c r="B83" s="29"/>
      <c r="C83" s="65" t="s">
        <v>136</v>
      </c>
      <c r="D83" s="173"/>
      <c r="E83" s="173"/>
      <c r="F83" s="173"/>
      <c r="G83" s="173"/>
      <c r="H83" s="173"/>
      <c r="J83" s="173"/>
      <c r="K83" s="173"/>
      <c r="L83" s="174"/>
    </row>
    <row r="84" spans="2:12" ht="16.5" customHeight="1">
      <c r="B84" s="29"/>
      <c r="C84" s="173"/>
      <c r="D84" s="173"/>
      <c r="E84" s="400" t="s">
        <v>137</v>
      </c>
      <c r="F84" s="404"/>
      <c r="G84" s="404"/>
      <c r="H84" s="404"/>
      <c r="J84" s="173"/>
      <c r="K84" s="173"/>
      <c r="L84" s="174"/>
    </row>
    <row r="85" spans="2:12" ht="15">
      <c r="B85" s="29"/>
      <c r="C85" s="65" t="s">
        <v>138</v>
      </c>
      <c r="D85" s="173"/>
      <c r="E85" s="173"/>
      <c r="F85" s="173"/>
      <c r="G85" s="173"/>
      <c r="H85" s="173"/>
      <c r="J85" s="173"/>
      <c r="K85" s="173"/>
      <c r="L85" s="174"/>
    </row>
    <row r="86" spans="2:12" s="1" customFormat="1" ht="16.5" customHeight="1">
      <c r="B86" s="41"/>
      <c r="C86" s="63"/>
      <c r="D86" s="63"/>
      <c r="E86" s="402" t="s">
        <v>139</v>
      </c>
      <c r="F86" s="403"/>
      <c r="G86" s="403"/>
      <c r="H86" s="403"/>
      <c r="I86" s="172"/>
      <c r="J86" s="63"/>
      <c r="K86" s="63"/>
      <c r="L86" s="61"/>
    </row>
    <row r="87" spans="2:12" s="1" customFormat="1" ht="14.45" customHeight="1">
      <c r="B87" s="41"/>
      <c r="C87" s="65" t="s">
        <v>140</v>
      </c>
      <c r="D87" s="63"/>
      <c r="E87" s="63"/>
      <c r="F87" s="63"/>
      <c r="G87" s="63"/>
      <c r="H87" s="63"/>
      <c r="I87" s="172"/>
      <c r="J87" s="63"/>
      <c r="K87" s="63"/>
      <c r="L87" s="61"/>
    </row>
    <row r="88" spans="2:12" s="1" customFormat="1" ht="17.25" customHeight="1">
      <c r="B88" s="41"/>
      <c r="C88" s="63"/>
      <c r="D88" s="63"/>
      <c r="E88" s="366" t="str">
        <f>E13</f>
        <v>část 1.3 UT - Vytápění</v>
      </c>
      <c r="F88" s="403"/>
      <c r="G88" s="403"/>
      <c r="H88" s="403"/>
      <c r="I88" s="172"/>
      <c r="J88" s="63"/>
      <c r="K88" s="63"/>
      <c r="L88" s="61"/>
    </row>
    <row r="89" spans="2:12" s="1" customFormat="1" ht="6.95" customHeight="1">
      <c r="B89" s="41"/>
      <c r="C89" s="63"/>
      <c r="D89" s="63"/>
      <c r="E89" s="63"/>
      <c r="F89" s="63"/>
      <c r="G89" s="63"/>
      <c r="H89" s="63"/>
      <c r="I89" s="172"/>
      <c r="J89" s="63"/>
      <c r="K89" s="63"/>
      <c r="L89" s="61"/>
    </row>
    <row r="90" spans="2:12" s="1" customFormat="1" ht="18" customHeight="1">
      <c r="B90" s="41"/>
      <c r="C90" s="65" t="s">
        <v>23</v>
      </c>
      <c r="D90" s="63"/>
      <c r="E90" s="63"/>
      <c r="F90" s="175" t="str">
        <f>F16</f>
        <v>Bezručova 503, Chrastava, p.p.č.545/2,st.p.č.496</v>
      </c>
      <c r="G90" s="63"/>
      <c r="H90" s="63"/>
      <c r="I90" s="176" t="s">
        <v>25</v>
      </c>
      <c r="J90" s="73">
        <f>IF(J16="","",J16)</f>
        <v>43389</v>
      </c>
      <c r="K90" s="63"/>
      <c r="L90" s="61"/>
    </row>
    <row r="91" spans="2:12" s="1" customFormat="1" ht="6.95" customHeight="1">
      <c r="B91" s="41"/>
      <c r="C91" s="63"/>
      <c r="D91" s="63"/>
      <c r="E91" s="63"/>
      <c r="F91" s="63"/>
      <c r="G91" s="63"/>
      <c r="H91" s="63"/>
      <c r="I91" s="172"/>
      <c r="J91" s="63"/>
      <c r="K91" s="63"/>
      <c r="L91" s="61"/>
    </row>
    <row r="92" spans="2:12" s="1" customFormat="1" ht="15">
      <c r="B92" s="41"/>
      <c r="C92" s="65" t="s">
        <v>26</v>
      </c>
      <c r="D92" s="63"/>
      <c r="E92" s="63"/>
      <c r="F92" s="175" t="str">
        <f>E19</f>
        <v>Sbor Jednoty bratrské v Chrastavě, Bezručova 503</v>
      </c>
      <c r="G92" s="63"/>
      <c r="H92" s="63"/>
      <c r="I92" s="176" t="s">
        <v>33</v>
      </c>
      <c r="J92" s="175" t="str">
        <f>E25</f>
        <v>FS Vision, s.r.o. IČ: 22792902</v>
      </c>
      <c r="K92" s="63"/>
      <c r="L92" s="61"/>
    </row>
    <row r="93" spans="2:12" s="1" customFormat="1" ht="14.45" customHeight="1">
      <c r="B93" s="41"/>
      <c r="C93" s="65" t="s">
        <v>31</v>
      </c>
      <c r="D93" s="63"/>
      <c r="E93" s="63"/>
      <c r="F93" s="175" t="str">
        <f>IF(E22="","",E22)</f>
        <v/>
      </c>
      <c r="G93" s="63"/>
      <c r="H93" s="63"/>
      <c r="I93" s="172"/>
      <c r="J93" s="63"/>
      <c r="K93" s="63"/>
      <c r="L93" s="61"/>
    </row>
    <row r="94" spans="2:12" s="1" customFormat="1" ht="10.35" customHeight="1">
      <c r="B94" s="41"/>
      <c r="C94" s="63"/>
      <c r="D94" s="63"/>
      <c r="E94" s="63"/>
      <c r="F94" s="63"/>
      <c r="G94" s="63"/>
      <c r="H94" s="63"/>
      <c r="I94" s="172"/>
      <c r="J94" s="63"/>
      <c r="K94" s="63"/>
      <c r="L94" s="61"/>
    </row>
    <row r="95" spans="2:20" s="10" customFormat="1" ht="29.25" customHeight="1">
      <c r="B95" s="177"/>
      <c r="C95" s="178" t="s">
        <v>195</v>
      </c>
      <c r="D95" s="179" t="s">
        <v>56</v>
      </c>
      <c r="E95" s="179" t="s">
        <v>52</v>
      </c>
      <c r="F95" s="179" t="s">
        <v>196</v>
      </c>
      <c r="G95" s="179" t="s">
        <v>197</v>
      </c>
      <c r="H95" s="179" t="s">
        <v>198</v>
      </c>
      <c r="I95" s="180" t="s">
        <v>199</v>
      </c>
      <c r="J95" s="179" t="s">
        <v>144</v>
      </c>
      <c r="K95" s="181" t="s">
        <v>200</v>
      </c>
      <c r="L95" s="182"/>
      <c r="M95" s="81" t="s">
        <v>201</v>
      </c>
      <c r="N95" s="82" t="s">
        <v>41</v>
      </c>
      <c r="O95" s="82" t="s">
        <v>202</v>
      </c>
      <c r="P95" s="82" t="s">
        <v>203</v>
      </c>
      <c r="Q95" s="82" t="s">
        <v>204</v>
      </c>
      <c r="R95" s="82" t="s">
        <v>205</v>
      </c>
      <c r="S95" s="82" t="s">
        <v>206</v>
      </c>
      <c r="T95" s="83" t="s">
        <v>207</v>
      </c>
    </row>
    <row r="96" spans="2:63" s="1" customFormat="1" ht="29.25" customHeight="1">
      <c r="B96" s="41"/>
      <c r="C96" s="87" t="s">
        <v>145</v>
      </c>
      <c r="D96" s="63"/>
      <c r="E96" s="63"/>
      <c r="F96" s="63"/>
      <c r="G96" s="63"/>
      <c r="H96" s="63"/>
      <c r="I96" s="172"/>
      <c r="J96" s="183">
        <f>BK96</f>
        <v>0</v>
      </c>
      <c r="K96" s="63"/>
      <c r="L96" s="61"/>
      <c r="M96" s="84"/>
      <c r="N96" s="85"/>
      <c r="O96" s="85"/>
      <c r="P96" s="184">
        <f>P97+P174</f>
        <v>0</v>
      </c>
      <c r="Q96" s="85"/>
      <c r="R96" s="184">
        <f>R97+R174</f>
        <v>1.5073365</v>
      </c>
      <c r="S96" s="85"/>
      <c r="T96" s="185">
        <f>T97+T174</f>
        <v>0.49439900000000003</v>
      </c>
      <c r="AT96" s="25" t="s">
        <v>70</v>
      </c>
      <c r="AU96" s="25" t="s">
        <v>146</v>
      </c>
      <c r="BK96" s="186">
        <f>BK97+BK174</f>
        <v>0</v>
      </c>
    </row>
    <row r="97" spans="2:63" s="11" customFormat="1" ht="37.35" customHeight="1">
      <c r="B97" s="187"/>
      <c r="C97" s="188"/>
      <c r="D97" s="189" t="s">
        <v>70</v>
      </c>
      <c r="E97" s="190" t="s">
        <v>2028</v>
      </c>
      <c r="F97" s="190" t="s">
        <v>2029</v>
      </c>
      <c r="G97" s="188"/>
      <c r="H97" s="188"/>
      <c r="I97" s="191"/>
      <c r="J97" s="192">
        <f>BK97</f>
        <v>0</v>
      </c>
      <c r="K97" s="188"/>
      <c r="L97" s="193"/>
      <c r="M97" s="194"/>
      <c r="N97" s="195"/>
      <c r="O97" s="195"/>
      <c r="P97" s="196">
        <f>P98+P108+P115+P126+P147</f>
        <v>0</v>
      </c>
      <c r="Q97" s="195"/>
      <c r="R97" s="196">
        <f>R98+R108+R115+R126+R147</f>
        <v>1.5073365</v>
      </c>
      <c r="S97" s="195"/>
      <c r="T97" s="197">
        <f>T98+T108+T115+T126+T147</f>
        <v>0.49439900000000003</v>
      </c>
      <c r="AR97" s="198" t="s">
        <v>80</v>
      </c>
      <c r="AT97" s="199" t="s">
        <v>70</v>
      </c>
      <c r="AU97" s="199" t="s">
        <v>71</v>
      </c>
      <c r="AY97" s="198" t="s">
        <v>210</v>
      </c>
      <c r="BK97" s="200">
        <f>BK98+BK108+BK115+BK126+BK147</f>
        <v>0</v>
      </c>
    </row>
    <row r="98" spans="2:63" s="11" customFormat="1" ht="19.9" customHeight="1">
      <c r="B98" s="187"/>
      <c r="C98" s="188"/>
      <c r="D98" s="189" t="s">
        <v>70</v>
      </c>
      <c r="E98" s="201" t="s">
        <v>2269</v>
      </c>
      <c r="F98" s="201" t="s">
        <v>2270</v>
      </c>
      <c r="G98" s="188"/>
      <c r="H98" s="188"/>
      <c r="I98" s="191"/>
      <c r="J98" s="202">
        <f>BK98</f>
        <v>0</v>
      </c>
      <c r="K98" s="188"/>
      <c r="L98" s="193"/>
      <c r="M98" s="194"/>
      <c r="N98" s="195"/>
      <c r="O98" s="195"/>
      <c r="P98" s="196">
        <f>SUM(P99:P107)</f>
        <v>0</v>
      </c>
      <c r="Q98" s="195"/>
      <c r="R98" s="196">
        <f>SUM(R99:R107)</f>
        <v>0.047956000000000006</v>
      </c>
      <c r="S98" s="195"/>
      <c r="T98" s="197">
        <f>SUM(T99:T107)</f>
        <v>0</v>
      </c>
      <c r="AR98" s="198" t="s">
        <v>80</v>
      </c>
      <c r="AT98" s="199" t="s">
        <v>70</v>
      </c>
      <c r="AU98" s="199" t="s">
        <v>78</v>
      </c>
      <c r="AY98" s="198" t="s">
        <v>210</v>
      </c>
      <c r="BK98" s="200">
        <f>SUM(BK99:BK107)</f>
        <v>0</v>
      </c>
    </row>
    <row r="99" spans="2:65" s="1" customFormat="1" ht="25.5" customHeight="1">
      <c r="B99" s="41"/>
      <c r="C99" s="203" t="s">
        <v>78</v>
      </c>
      <c r="D99" s="203" t="s">
        <v>212</v>
      </c>
      <c r="E99" s="204" t="s">
        <v>4555</v>
      </c>
      <c r="F99" s="205" t="s">
        <v>4556</v>
      </c>
      <c r="G99" s="206" t="s">
        <v>345</v>
      </c>
      <c r="H99" s="207">
        <v>558.6</v>
      </c>
      <c r="I99" s="208"/>
      <c r="J99" s="209">
        <f aca="true" t="shared" si="0" ref="J99:J107">ROUND(I99*H99,2)</f>
        <v>0</v>
      </c>
      <c r="K99" s="205" t="s">
        <v>216</v>
      </c>
      <c r="L99" s="61"/>
      <c r="M99" s="210" t="s">
        <v>21</v>
      </c>
      <c r="N99" s="211" t="s">
        <v>42</v>
      </c>
      <c r="O99" s="42"/>
      <c r="P99" s="212">
        <f aca="true" t="shared" si="1" ref="P99:P107">O99*H99</f>
        <v>0</v>
      </c>
      <c r="Q99" s="212">
        <v>6E-05</v>
      </c>
      <c r="R99" s="212">
        <f aca="true" t="shared" si="2" ref="R99:R107">Q99*H99</f>
        <v>0.033516000000000004</v>
      </c>
      <c r="S99" s="212">
        <v>0</v>
      </c>
      <c r="T99" s="213">
        <f aca="true" t="shared" si="3" ref="T99:T107">S99*H99</f>
        <v>0</v>
      </c>
      <c r="AR99" s="25" t="s">
        <v>291</v>
      </c>
      <c r="AT99" s="25" t="s">
        <v>212</v>
      </c>
      <c r="AU99" s="25" t="s">
        <v>80</v>
      </c>
      <c r="AY99" s="25" t="s">
        <v>210</v>
      </c>
      <c r="BE99" s="214">
        <f aca="true" t="shared" si="4" ref="BE99:BE107">IF(N99="základní",J99,0)</f>
        <v>0</v>
      </c>
      <c r="BF99" s="214">
        <f aca="true" t="shared" si="5" ref="BF99:BF107">IF(N99="snížená",J99,0)</f>
        <v>0</v>
      </c>
      <c r="BG99" s="214">
        <f aca="true" t="shared" si="6" ref="BG99:BG107">IF(N99="zákl. přenesená",J99,0)</f>
        <v>0</v>
      </c>
      <c r="BH99" s="214">
        <f aca="true" t="shared" si="7" ref="BH99:BH107">IF(N99="sníž. přenesená",J99,0)</f>
        <v>0</v>
      </c>
      <c r="BI99" s="214">
        <f aca="true" t="shared" si="8" ref="BI99:BI107">IF(N99="nulová",J99,0)</f>
        <v>0</v>
      </c>
      <c r="BJ99" s="25" t="s">
        <v>78</v>
      </c>
      <c r="BK99" s="214">
        <f aca="true" t="shared" si="9" ref="BK99:BK107">ROUND(I99*H99,2)</f>
        <v>0</v>
      </c>
      <c r="BL99" s="25" t="s">
        <v>291</v>
      </c>
      <c r="BM99" s="25" t="s">
        <v>4557</v>
      </c>
    </row>
    <row r="100" spans="2:65" s="1" customFormat="1" ht="16.5" customHeight="1">
      <c r="B100" s="41"/>
      <c r="C100" s="238" t="s">
        <v>80</v>
      </c>
      <c r="D100" s="238" t="s">
        <v>302</v>
      </c>
      <c r="E100" s="239" t="s">
        <v>4558</v>
      </c>
      <c r="F100" s="240" t="s">
        <v>4559</v>
      </c>
      <c r="G100" s="241" t="s">
        <v>345</v>
      </c>
      <c r="H100" s="242">
        <v>296.4</v>
      </c>
      <c r="I100" s="243"/>
      <c r="J100" s="244">
        <f t="shared" si="0"/>
        <v>0</v>
      </c>
      <c r="K100" s="240" t="s">
        <v>216</v>
      </c>
      <c r="L100" s="245"/>
      <c r="M100" s="246" t="s">
        <v>21</v>
      </c>
      <c r="N100" s="247" t="s">
        <v>42</v>
      </c>
      <c r="O100" s="42"/>
      <c r="P100" s="212">
        <f t="shared" si="1"/>
        <v>0</v>
      </c>
      <c r="Q100" s="212">
        <v>2E-05</v>
      </c>
      <c r="R100" s="212">
        <f t="shared" si="2"/>
        <v>0.005928</v>
      </c>
      <c r="S100" s="212">
        <v>0</v>
      </c>
      <c r="T100" s="213">
        <f t="shared" si="3"/>
        <v>0</v>
      </c>
      <c r="AR100" s="25" t="s">
        <v>372</v>
      </c>
      <c r="AT100" s="25" t="s">
        <v>302</v>
      </c>
      <c r="AU100" s="25" t="s">
        <v>80</v>
      </c>
      <c r="AY100" s="25" t="s">
        <v>210</v>
      </c>
      <c r="BE100" s="214">
        <f t="shared" si="4"/>
        <v>0</v>
      </c>
      <c r="BF100" s="214">
        <f t="shared" si="5"/>
        <v>0</v>
      </c>
      <c r="BG100" s="214">
        <f t="shared" si="6"/>
        <v>0</v>
      </c>
      <c r="BH100" s="214">
        <f t="shared" si="7"/>
        <v>0</v>
      </c>
      <c r="BI100" s="214">
        <f t="shared" si="8"/>
        <v>0</v>
      </c>
      <c r="BJ100" s="25" t="s">
        <v>78</v>
      </c>
      <c r="BK100" s="214">
        <f t="shared" si="9"/>
        <v>0</v>
      </c>
      <c r="BL100" s="25" t="s">
        <v>291</v>
      </c>
      <c r="BM100" s="25" t="s">
        <v>4560</v>
      </c>
    </row>
    <row r="101" spans="2:65" s="1" customFormat="1" ht="16.5" customHeight="1">
      <c r="B101" s="41"/>
      <c r="C101" s="238" t="s">
        <v>88</v>
      </c>
      <c r="D101" s="238" t="s">
        <v>302</v>
      </c>
      <c r="E101" s="239" t="s">
        <v>4561</v>
      </c>
      <c r="F101" s="240" t="s">
        <v>4562</v>
      </c>
      <c r="G101" s="241" t="s">
        <v>345</v>
      </c>
      <c r="H101" s="242">
        <v>102.6</v>
      </c>
      <c r="I101" s="243"/>
      <c r="J101" s="244">
        <f t="shared" si="0"/>
        <v>0</v>
      </c>
      <c r="K101" s="240" t="s">
        <v>216</v>
      </c>
      <c r="L101" s="245"/>
      <c r="M101" s="246" t="s">
        <v>21</v>
      </c>
      <c r="N101" s="247" t="s">
        <v>42</v>
      </c>
      <c r="O101" s="42"/>
      <c r="P101" s="212">
        <f t="shared" si="1"/>
        <v>0</v>
      </c>
      <c r="Q101" s="212">
        <v>2E-05</v>
      </c>
      <c r="R101" s="212">
        <f t="shared" si="2"/>
        <v>0.002052</v>
      </c>
      <c r="S101" s="212">
        <v>0</v>
      </c>
      <c r="T101" s="213">
        <f t="shared" si="3"/>
        <v>0</v>
      </c>
      <c r="AR101" s="25" t="s">
        <v>372</v>
      </c>
      <c r="AT101" s="25" t="s">
        <v>302</v>
      </c>
      <c r="AU101" s="25" t="s">
        <v>80</v>
      </c>
      <c r="AY101" s="25" t="s">
        <v>210</v>
      </c>
      <c r="BE101" s="214">
        <f t="shared" si="4"/>
        <v>0</v>
      </c>
      <c r="BF101" s="214">
        <f t="shared" si="5"/>
        <v>0</v>
      </c>
      <c r="BG101" s="214">
        <f t="shared" si="6"/>
        <v>0</v>
      </c>
      <c r="BH101" s="214">
        <f t="shared" si="7"/>
        <v>0</v>
      </c>
      <c r="BI101" s="214">
        <f t="shared" si="8"/>
        <v>0</v>
      </c>
      <c r="BJ101" s="25" t="s">
        <v>78</v>
      </c>
      <c r="BK101" s="214">
        <f t="shared" si="9"/>
        <v>0</v>
      </c>
      <c r="BL101" s="25" t="s">
        <v>291</v>
      </c>
      <c r="BM101" s="25" t="s">
        <v>4563</v>
      </c>
    </row>
    <row r="102" spans="2:65" s="1" customFormat="1" ht="16.5" customHeight="1">
      <c r="B102" s="41"/>
      <c r="C102" s="238" t="s">
        <v>217</v>
      </c>
      <c r="D102" s="238" t="s">
        <v>302</v>
      </c>
      <c r="E102" s="239" t="s">
        <v>4564</v>
      </c>
      <c r="F102" s="240" t="s">
        <v>4565</v>
      </c>
      <c r="G102" s="241" t="s">
        <v>345</v>
      </c>
      <c r="H102" s="242">
        <v>83.6</v>
      </c>
      <c r="I102" s="243"/>
      <c r="J102" s="244">
        <f t="shared" si="0"/>
        <v>0</v>
      </c>
      <c r="K102" s="240" t="s">
        <v>216</v>
      </c>
      <c r="L102" s="245"/>
      <c r="M102" s="246" t="s">
        <v>21</v>
      </c>
      <c r="N102" s="247" t="s">
        <v>42</v>
      </c>
      <c r="O102" s="42"/>
      <c r="P102" s="212">
        <f t="shared" si="1"/>
        <v>0</v>
      </c>
      <c r="Q102" s="212">
        <v>3E-05</v>
      </c>
      <c r="R102" s="212">
        <f t="shared" si="2"/>
        <v>0.002508</v>
      </c>
      <c r="S102" s="212">
        <v>0</v>
      </c>
      <c r="T102" s="213">
        <f t="shared" si="3"/>
        <v>0</v>
      </c>
      <c r="AR102" s="25" t="s">
        <v>372</v>
      </c>
      <c r="AT102" s="25" t="s">
        <v>302</v>
      </c>
      <c r="AU102" s="25" t="s">
        <v>80</v>
      </c>
      <c r="AY102" s="25" t="s">
        <v>210</v>
      </c>
      <c r="BE102" s="214">
        <f t="shared" si="4"/>
        <v>0</v>
      </c>
      <c r="BF102" s="214">
        <f t="shared" si="5"/>
        <v>0</v>
      </c>
      <c r="BG102" s="214">
        <f t="shared" si="6"/>
        <v>0</v>
      </c>
      <c r="BH102" s="214">
        <f t="shared" si="7"/>
        <v>0</v>
      </c>
      <c r="BI102" s="214">
        <f t="shared" si="8"/>
        <v>0</v>
      </c>
      <c r="BJ102" s="25" t="s">
        <v>78</v>
      </c>
      <c r="BK102" s="214">
        <f t="shared" si="9"/>
        <v>0</v>
      </c>
      <c r="BL102" s="25" t="s">
        <v>291</v>
      </c>
      <c r="BM102" s="25" t="s">
        <v>4566</v>
      </c>
    </row>
    <row r="103" spans="2:65" s="1" customFormat="1" ht="16.5" customHeight="1">
      <c r="B103" s="41"/>
      <c r="C103" s="238" t="s">
        <v>234</v>
      </c>
      <c r="D103" s="238" t="s">
        <v>302</v>
      </c>
      <c r="E103" s="239" t="s">
        <v>4567</v>
      </c>
      <c r="F103" s="240" t="s">
        <v>4568</v>
      </c>
      <c r="G103" s="241" t="s">
        <v>345</v>
      </c>
      <c r="H103" s="242">
        <v>3.8</v>
      </c>
      <c r="I103" s="243"/>
      <c r="J103" s="244">
        <f t="shared" si="0"/>
        <v>0</v>
      </c>
      <c r="K103" s="240" t="s">
        <v>216</v>
      </c>
      <c r="L103" s="245"/>
      <c r="M103" s="246" t="s">
        <v>21</v>
      </c>
      <c r="N103" s="247" t="s">
        <v>42</v>
      </c>
      <c r="O103" s="42"/>
      <c r="P103" s="212">
        <f t="shared" si="1"/>
        <v>0</v>
      </c>
      <c r="Q103" s="212">
        <v>4E-05</v>
      </c>
      <c r="R103" s="212">
        <f t="shared" si="2"/>
        <v>0.000152</v>
      </c>
      <c r="S103" s="212">
        <v>0</v>
      </c>
      <c r="T103" s="213">
        <f t="shared" si="3"/>
        <v>0</v>
      </c>
      <c r="AR103" s="25" t="s">
        <v>372</v>
      </c>
      <c r="AT103" s="25" t="s">
        <v>302</v>
      </c>
      <c r="AU103" s="25" t="s">
        <v>80</v>
      </c>
      <c r="AY103" s="25" t="s">
        <v>210</v>
      </c>
      <c r="BE103" s="214">
        <f t="shared" si="4"/>
        <v>0</v>
      </c>
      <c r="BF103" s="214">
        <f t="shared" si="5"/>
        <v>0</v>
      </c>
      <c r="BG103" s="214">
        <f t="shared" si="6"/>
        <v>0</v>
      </c>
      <c r="BH103" s="214">
        <f t="shared" si="7"/>
        <v>0</v>
      </c>
      <c r="BI103" s="214">
        <f t="shared" si="8"/>
        <v>0</v>
      </c>
      <c r="BJ103" s="25" t="s">
        <v>78</v>
      </c>
      <c r="BK103" s="214">
        <f t="shared" si="9"/>
        <v>0</v>
      </c>
      <c r="BL103" s="25" t="s">
        <v>291</v>
      </c>
      <c r="BM103" s="25" t="s">
        <v>4569</v>
      </c>
    </row>
    <row r="104" spans="2:65" s="1" customFormat="1" ht="16.5" customHeight="1">
      <c r="B104" s="41"/>
      <c r="C104" s="238" t="s">
        <v>241</v>
      </c>
      <c r="D104" s="238" t="s">
        <v>302</v>
      </c>
      <c r="E104" s="239" t="s">
        <v>4570</v>
      </c>
      <c r="F104" s="240" t="s">
        <v>4571</v>
      </c>
      <c r="G104" s="241" t="s">
        <v>345</v>
      </c>
      <c r="H104" s="242">
        <v>53.2</v>
      </c>
      <c r="I104" s="243"/>
      <c r="J104" s="244">
        <f t="shared" si="0"/>
        <v>0</v>
      </c>
      <c r="K104" s="240" t="s">
        <v>216</v>
      </c>
      <c r="L104" s="245"/>
      <c r="M104" s="246" t="s">
        <v>21</v>
      </c>
      <c r="N104" s="247" t="s">
        <v>42</v>
      </c>
      <c r="O104" s="42"/>
      <c r="P104" s="212">
        <f t="shared" si="1"/>
        <v>0</v>
      </c>
      <c r="Q104" s="212">
        <v>5E-05</v>
      </c>
      <c r="R104" s="212">
        <f t="shared" si="2"/>
        <v>0.0026600000000000005</v>
      </c>
      <c r="S104" s="212">
        <v>0</v>
      </c>
      <c r="T104" s="213">
        <f t="shared" si="3"/>
        <v>0</v>
      </c>
      <c r="AR104" s="25" t="s">
        <v>372</v>
      </c>
      <c r="AT104" s="25" t="s">
        <v>302</v>
      </c>
      <c r="AU104" s="25" t="s">
        <v>80</v>
      </c>
      <c r="AY104" s="25" t="s">
        <v>210</v>
      </c>
      <c r="BE104" s="214">
        <f t="shared" si="4"/>
        <v>0</v>
      </c>
      <c r="BF104" s="214">
        <f t="shared" si="5"/>
        <v>0</v>
      </c>
      <c r="BG104" s="214">
        <f t="shared" si="6"/>
        <v>0</v>
      </c>
      <c r="BH104" s="214">
        <f t="shared" si="7"/>
        <v>0</v>
      </c>
      <c r="BI104" s="214">
        <f t="shared" si="8"/>
        <v>0</v>
      </c>
      <c r="BJ104" s="25" t="s">
        <v>78</v>
      </c>
      <c r="BK104" s="214">
        <f t="shared" si="9"/>
        <v>0</v>
      </c>
      <c r="BL104" s="25" t="s">
        <v>291</v>
      </c>
      <c r="BM104" s="25" t="s">
        <v>4572</v>
      </c>
    </row>
    <row r="105" spans="2:65" s="1" customFormat="1" ht="16.5" customHeight="1">
      <c r="B105" s="41"/>
      <c r="C105" s="238" t="s">
        <v>247</v>
      </c>
      <c r="D105" s="238" t="s">
        <v>302</v>
      </c>
      <c r="E105" s="239" t="s">
        <v>4573</v>
      </c>
      <c r="F105" s="240" t="s">
        <v>4574</v>
      </c>
      <c r="G105" s="241" t="s">
        <v>345</v>
      </c>
      <c r="H105" s="242">
        <v>19</v>
      </c>
      <c r="I105" s="243"/>
      <c r="J105" s="244">
        <f t="shared" si="0"/>
        <v>0</v>
      </c>
      <c r="K105" s="240" t="s">
        <v>216</v>
      </c>
      <c r="L105" s="245"/>
      <c r="M105" s="246" t="s">
        <v>21</v>
      </c>
      <c r="N105" s="247" t="s">
        <v>42</v>
      </c>
      <c r="O105" s="42"/>
      <c r="P105" s="212">
        <f t="shared" si="1"/>
        <v>0</v>
      </c>
      <c r="Q105" s="212">
        <v>6E-05</v>
      </c>
      <c r="R105" s="212">
        <f t="shared" si="2"/>
        <v>0.00114</v>
      </c>
      <c r="S105" s="212">
        <v>0</v>
      </c>
      <c r="T105" s="213">
        <f t="shared" si="3"/>
        <v>0</v>
      </c>
      <c r="AR105" s="25" t="s">
        <v>372</v>
      </c>
      <c r="AT105" s="25" t="s">
        <v>302</v>
      </c>
      <c r="AU105" s="25" t="s">
        <v>80</v>
      </c>
      <c r="AY105" s="25" t="s">
        <v>210</v>
      </c>
      <c r="BE105" s="214">
        <f t="shared" si="4"/>
        <v>0</v>
      </c>
      <c r="BF105" s="214">
        <f t="shared" si="5"/>
        <v>0</v>
      </c>
      <c r="BG105" s="214">
        <f t="shared" si="6"/>
        <v>0</v>
      </c>
      <c r="BH105" s="214">
        <f t="shared" si="7"/>
        <v>0</v>
      </c>
      <c r="BI105" s="214">
        <f t="shared" si="8"/>
        <v>0</v>
      </c>
      <c r="BJ105" s="25" t="s">
        <v>78</v>
      </c>
      <c r="BK105" s="214">
        <f t="shared" si="9"/>
        <v>0</v>
      </c>
      <c r="BL105" s="25" t="s">
        <v>291</v>
      </c>
      <c r="BM105" s="25" t="s">
        <v>4575</v>
      </c>
    </row>
    <row r="106" spans="2:65" s="1" customFormat="1" ht="16.5" customHeight="1">
      <c r="B106" s="41"/>
      <c r="C106" s="203" t="s">
        <v>252</v>
      </c>
      <c r="D106" s="203" t="s">
        <v>212</v>
      </c>
      <c r="E106" s="204" t="s">
        <v>2395</v>
      </c>
      <c r="F106" s="205" t="s">
        <v>2396</v>
      </c>
      <c r="G106" s="206" t="s">
        <v>274</v>
      </c>
      <c r="H106" s="207">
        <v>0.048</v>
      </c>
      <c r="I106" s="208"/>
      <c r="J106" s="209">
        <f t="shared" si="0"/>
        <v>0</v>
      </c>
      <c r="K106" s="205" t="s">
        <v>216</v>
      </c>
      <c r="L106" s="61"/>
      <c r="M106" s="210" t="s">
        <v>21</v>
      </c>
      <c r="N106" s="211" t="s">
        <v>42</v>
      </c>
      <c r="O106" s="42"/>
      <c r="P106" s="212">
        <f t="shared" si="1"/>
        <v>0</v>
      </c>
      <c r="Q106" s="212">
        <v>0</v>
      </c>
      <c r="R106" s="212">
        <f t="shared" si="2"/>
        <v>0</v>
      </c>
      <c r="S106" s="212">
        <v>0</v>
      </c>
      <c r="T106" s="213">
        <f t="shared" si="3"/>
        <v>0</v>
      </c>
      <c r="AR106" s="25" t="s">
        <v>291</v>
      </c>
      <c r="AT106" s="25" t="s">
        <v>212</v>
      </c>
      <c r="AU106" s="25" t="s">
        <v>80</v>
      </c>
      <c r="AY106" s="25" t="s">
        <v>210</v>
      </c>
      <c r="BE106" s="214">
        <f t="shared" si="4"/>
        <v>0</v>
      </c>
      <c r="BF106" s="214">
        <f t="shared" si="5"/>
        <v>0</v>
      </c>
      <c r="BG106" s="214">
        <f t="shared" si="6"/>
        <v>0</v>
      </c>
      <c r="BH106" s="214">
        <f t="shared" si="7"/>
        <v>0</v>
      </c>
      <c r="BI106" s="214">
        <f t="shared" si="8"/>
        <v>0</v>
      </c>
      <c r="BJ106" s="25" t="s">
        <v>78</v>
      </c>
      <c r="BK106" s="214">
        <f t="shared" si="9"/>
        <v>0</v>
      </c>
      <c r="BL106" s="25" t="s">
        <v>291</v>
      </c>
      <c r="BM106" s="25" t="s">
        <v>4576</v>
      </c>
    </row>
    <row r="107" spans="2:65" s="1" customFormat="1" ht="16.5" customHeight="1">
      <c r="B107" s="41"/>
      <c r="C107" s="203" t="s">
        <v>257</v>
      </c>
      <c r="D107" s="203" t="s">
        <v>212</v>
      </c>
      <c r="E107" s="204" t="s">
        <v>2399</v>
      </c>
      <c r="F107" s="205" t="s">
        <v>2400</v>
      </c>
      <c r="G107" s="206" t="s">
        <v>274</v>
      </c>
      <c r="H107" s="207">
        <v>0.048</v>
      </c>
      <c r="I107" s="208"/>
      <c r="J107" s="209">
        <f t="shared" si="0"/>
        <v>0</v>
      </c>
      <c r="K107" s="205" t="s">
        <v>216</v>
      </c>
      <c r="L107" s="61"/>
      <c r="M107" s="210" t="s">
        <v>21</v>
      </c>
      <c r="N107" s="211" t="s">
        <v>42</v>
      </c>
      <c r="O107" s="42"/>
      <c r="P107" s="212">
        <f t="shared" si="1"/>
        <v>0</v>
      </c>
      <c r="Q107" s="212">
        <v>0</v>
      </c>
      <c r="R107" s="212">
        <f t="shared" si="2"/>
        <v>0</v>
      </c>
      <c r="S107" s="212">
        <v>0</v>
      </c>
      <c r="T107" s="213">
        <f t="shared" si="3"/>
        <v>0</v>
      </c>
      <c r="AR107" s="25" t="s">
        <v>291</v>
      </c>
      <c r="AT107" s="25" t="s">
        <v>212</v>
      </c>
      <c r="AU107" s="25" t="s">
        <v>80</v>
      </c>
      <c r="AY107" s="25" t="s">
        <v>210</v>
      </c>
      <c r="BE107" s="214">
        <f t="shared" si="4"/>
        <v>0</v>
      </c>
      <c r="BF107" s="214">
        <f t="shared" si="5"/>
        <v>0</v>
      </c>
      <c r="BG107" s="214">
        <f t="shared" si="6"/>
        <v>0</v>
      </c>
      <c r="BH107" s="214">
        <f t="shared" si="7"/>
        <v>0</v>
      </c>
      <c r="BI107" s="214">
        <f t="shared" si="8"/>
        <v>0</v>
      </c>
      <c r="BJ107" s="25" t="s">
        <v>78</v>
      </c>
      <c r="BK107" s="214">
        <f t="shared" si="9"/>
        <v>0</v>
      </c>
      <c r="BL107" s="25" t="s">
        <v>291</v>
      </c>
      <c r="BM107" s="25" t="s">
        <v>4577</v>
      </c>
    </row>
    <row r="108" spans="2:63" s="11" customFormat="1" ht="29.85" customHeight="1">
      <c r="B108" s="187"/>
      <c r="C108" s="188"/>
      <c r="D108" s="189" t="s">
        <v>70</v>
      </c>
      <c r="E108" s="201" t="s">
        <v>3980</v>
      </c>
      <c r="F108" s="201" t="s">
        <v>4578</v>
      </c>
      <c r="G108" s="188"/>
      <c r="H108" s="188"/>
      <c r="I108" s="191"/>
      <c r="J108" s="202">
        <f>BK108</f>
        <v>0</v>
      </c>
      <c r="K108" s="188"/>
      <c r="L108" s="193"/>
      <c r="M108" s="194"/>
      <c r="N108" s="195"/>
      <c r="O108" s="195"/>
      <c r="P108" s="196">
        <f>SUM(P109:P114)</f>
        <v>0</v>
      </c>
      <c r="Q108" s="195"/>
      <c r="R108" s="196">
        <f>SUM(R109:R114)</f>
        <v>0.041818999999999995</v>
      </c>
      <c r="S108" s="195"/>
      <c r="T108" s="197">
        <f>SUM(T109:T114)</f>
        <v>0</v>
      </c>
      <c r="AR108" s="198" t="s">
        <v>80</v>
      </c>
      <c r="AT108" s="199" t="s">
        <v>70</v>
      </c>
      <c r="AU108" s="199" t="s">
        <v>78</v>
      </c>
      <c r="AY108" s="198" t="s">
        <v>210</v>
      </c>
      <c r="BK108" s="200">
        <f>SUM(BK109:BK114)</f>
        <v>0</v>
      </c>
    </row>
    <row r="109" spans="2:65" s="1" customFormat="1" ht="16.5" customHeight="1">
      <c r="B109" s="41"/>
      <c r="C109" s="203" t="s">
        <v>261</v>
      </c>
      <c r="D109" s="203" t="s">
        <v>212</v>
      </c>
      <c r="E109" s="204" t="s">
        <v>4579</v>
      </c>
      <c r="F109" s="205" t="s">
        <v>4580</v>
      </c>
      <c r="G109" s="206" t="s">
        <v>215</v>
      </c>
      <c r="H109" s="207">
        <v>0.95</v>
      </c>
      <c r="I109" s="208"/>
      <c r="J109" s="209">
        <f aca="true" t="shared" si="10" ref="J109:J114">ROUND(I109*H109,2)</f>
        <v>0</v>
      </c>
      <c r="K109" s="205" t="s">
        <v>216</v>
      </c>
      <c r="L109" s="61"/>
      <c r="M109" s="210" t="s">
        <v>21</v>
      </c>
      <c r="N109" s="211" t="s">
        <v>42</v>
      </c>
      <c r="O109" s="42"/>
      <c r="P109" s="212">
        <f aca="true" t="shared" si="11" ref="P109:P114">O109*H109</f>
        <v>0</v>
      </c>
      <c r="Q109" s="212">
        <v>0.01934</v>
      </c>
      <c r="R109" s="212">
        <f aca="true" t="shared" si="12" ref="R109:R114">Q109*H109</f>
        <v>0.018373</v>
      </c>
      <c r="S109" s="212">
        <v>0</v>
      </c>
      <c r="T109" s="213">
        <f aca="true" t="shared" si="13" ref="T109:T114">S109*H109</f>
        <v>0</v>
      </c>
      <c r="AR109" s="25" t="s">
        <v>291</v>
      </c>
      <c r="AT109" s="25" t="s">
        <v>212</v>
      </c>
      <c r="AU109" s="25" t="s">
        <v>80</v>
      </c>
      <c r="AY109" s="25" t="s">
        <v>210</v>
      </c>
      <c r="BE109" s="214">
        <f aca="true" t="shared" si="14" ref="BE109:BE114">IF(N109="základní",J109,0)</f>
        <v>0</v>
      </c>
      <c r="BF109" s="214">
        <f aca="true" t="shared" si="15" ref="BF109:BF114">IF(N109="snížená",J109,0)</f>
        <v>0</v>
      </c>
      <c r="BG109" s="214">
        <f aca="true" t="shared" si="16" ref="BG109:BG114">IF(N109="zákl. přenesená",J109,0)</f>
        <v>0</v>
      </c>
      <c r="BH109" s="214">
        <f aca="true" t="shared" si="17" ref="BH109:BH114">IF(N109="sníž. přenesená",J109,0)</f>
        <v>0</v>
      </c>
      <c r="BI109" s="214">
        <f aca="true" t="shared" si="18" ref="BI109:BI114">IF(N109="nulová",J109,0)</f>
        <v>0</v>
      </c>
      <c r="BJ109" s="25" t="s">
        <v>78</v>
      </c>
      <c r="BK109" s="214">
        <f aca="true" t="shared" si="19" ref="BK109:BK114">ROUND(I109*H109,2)</f>
        <v>0</v>
      </c>
      <c r="BL109" s="25" t="s">
        <v>291</v>
      </c>
      <c r="BM109" s="25" t="s">
        <v>4581</v>
      </c>
    </row>
    <row r="110" spans="2:65" s="1" customFormat="1" ht="25.5" customHeight="1">
      <c r="B110" s="41"/>
      <c r="C110" s="203" t="s">
        <v>266</v>
      </c>
      <c r="D110" s="203" t="s">
        <v>212</v>
      </c>
      <c r="E110" s="204" t="s">
        <v>4582</v>
      </c>
      <c r="F110" s="205" t="s">
        <v>4583</v>
      </c>
      <c r="G110" s="206" t="s">
        <v>1519</v>
      </c>
      <c r="H110" s="207">
        <v>0.95</v>
      </c>
      <c r="I110" s="208"/>
      <c r="J110" s="209">
        <f t="shared" si="10"/>
        <v>0</v>
      </c>
      <c r="K110" s="205" t="s">
        <v>216</v>
      </c>
      <c r="L110" s="61"/>
      <c r="M110" s="210" t="s">
        <v>21</v>
      </c>
      <c r="N110" s="211" t="s">
        <v>42</v>
      </c>
      <c r="O110" s="42"/>
      <c r="P110" s="212">
        <f t="shared" si="11"/>
        <v>0</v>
      </c>
      <c r="Q110" s="212">
        <v>0.00752</v>
      </c>
      <c r="R110" s="212">
        <f t="shared" si="12"/>
        <v>0.007143999999999999</v>
      </c>
      <c r="S110" s="212">
        <v>0</v>
      </c>
      <c r="T110" s="213">
        <f t="shared" si="13"/>
        <v>0</v>
      </c>
      <c r="AR110" s="25" t="s">
        <v>291</v>
      </c>
      <c r="AT110" s="25" t="s">
        <v>212</v>
      </c>
      <c r="AU110" s="25" t="s">
        <v>80</v>
      </c>
      <c r="AY110" s="25" t="s">
        <v>210</v>
      </c>
      <c r="BE110" s="214">
        <f t="shared" si="14"/>
        <v>0</v>
      </c>
      <c r="BF110" s="214">
        <f t="shared" si="15"/>
        <v>0</v>
      </c>
      <c r="BG110" s="214">
        <f t="shared" si="16"/>
        <v>0</v>
      </c>
      <c r="BH110" s="214">
        <f t="shared" si="17"/>
        <v>0</v>
      </c>
      <c r="BI110" s="214">
        <f t="shared" si="18"/>
        <v>0</v>
      </c>
      <c r="BJ110" s="25" t="s">
        <v>78</v>
      </c>
      <c r="BK110" s="214">
        <f t="shared" si="19"/>
        <v>0</v>
      </c>
      <c r="BL110" s="25" t="s">
        <v>291</v>
      </c>
      <c r="BM110" s="25" t="s">
        <v>4584</v>
      </c>
    </row>
    <row r="111" spans="2:65" s="1" customFormat="1" ht="16.5" customHeight="1">
      <c r="B111" s="41"/>
      <c r="C111" s="203" t="s">
        <v>271</v>
      </c>
      <c r="D111" s="203" t="s">
        <v>212</v>
      </c>
      <c r="E111" s="204" t="s">
        <v>4585</v>
      </c>
      <c r="F111" s="205" t="s">
        <v>4586</v>
      </c>
      <c r="G111" s="206" t="s">
        <v>215</v>
      </c>
      <c r="H111" s="207">
        <v>0.95</v>
      </c>
      <c r="I111" s="208"/>
      <c r="J111" s="209">
        <f t="shared" si="10"/>
        <v>0</v>
      </c>
      <c r="K111" s="205" t="s">
        <v>216</v>
      </c>
      <c r="L111" s="61"/>
      <c r="M111" s="210" t="s">
        <v>21</v>
      </c>
      <c r="N111" s="211" t="s">
        <v>42</v>
      </c>
      <c r="O111" s="42"/>
      <c r="P111" s="212">
        <f t="shared" si="11"/>
        <v>0</v>
      </c>
      <c r="Q111" s="212">
        <v>0.00076</v>
      </c>
      <c r="R111" s="212">
        <f t="shared" si="12"/>
        <v>0.000722</v>
      </c>
      <c r="S111" s="212">
        <v>0</v>
      </c>
      <c r="T111" s="213">
        <f t="shared" si="13"/>
        <v>0</v>
      </c>
      <c r="AR111" s="25" t="s">
        <v>291</v>
      </c>
      <c r="AT111" s="25" t="s">
        <v>212</v>
      </c>
      <c r="AU111" s="25" t="s">
        <v>80</v>
      </c>
      <c r="AY111" s="25" t="s">
        <v>210</v>
      </c>
      <c r="BE111" s="214">
        <f t="shared" si="14"/>
        <v>0</v>
      </c>
      <c r="BF111" s="214">
        <f t="shared" si="15"/>
        <v>0</v>
      </c>
      <c r="BG111" s="214">
        <f t="shared" si="16"/>
        <v>0</v>
      </c>
      <c r="BH111" s="214">
        <f t="shared" si="17"/>
        <v>0</v>
      </c>
      <c r="BI111" s="214">
        <f t="shared" si="18"/>
        <v>0</v>
      </c>
      <c r="BJ111" s="25" t="s">
        <v>78</v>
      </c>
      <c r="BK111" s="214">
        <f t="shared" si="19"/>
        <v>0</v>
      </c>
      <c r="BL111" s="25" t="s">
        <v>291</v>
      </c>
      <c r="BM111" s="25" t="s">
        <v>4587</v>
      </c>
    </row>
    <row r="112" spans="2:65" s="1" customFormat="1" ht="25.5" customHeight="1">
      <c r="B112" s="41"/>
      <c r="C112" s="203" t="s">
        <v>277</v>
      </c>
      <c r="D112" s="203" t="s">
        <v>212</v>
      </c>
      <c r="E112" s="204" t="s">
        <v>4588</v>
      </c>
      <c r="F112" s="205" t="s">
        <v>4589</v>
      </c>
      <c r="G112" s="206" t="s">
        <v>1519</v>
      </c>
      <c r="H112" s="207">
        <v>4.75</v>
      </c>
      <c r="I112" s="208"/>
      <c r="J112" s="209">
        <f t="shared" si="10"/>
        <v>0</v>
      </c>
      <c r="K112" s="205" t="s">
        <v>216</v>
      </c>
      <c r="L112" s="61"/>
      <c r="M112" s="210" t="s">
        <v>21</v>
      </c>
      <c r="N112" s="211" t="s">
        <v>42</v>
      </c>
      <c r="O112" s="42"/>
      <c r="P112" s="212">
        <f t="shared" si="11"/>
        <v>0</v>
      </c>
      <c r="Q112" s="212">
        <v>0.00328</v>
      </c>
      <c r="R112" s="212">
        <f t="shared" si="12"/>
        <v>0.01558</v>
      </c>
      <c r="S112" s="212">
        <v>0</v>
      </c>
      <c r="T112" s="213">
        <f t="shared" si="13"/>
        <v>0</v>
      </c>
      <c r="AR112" s="25" t="s">
        <v>291</v>
      </c>
      <c r="AT112" s="25" t="s">
        <v>212</v>
      </c>
      <c r="AU112" s="25" t="s">
        <v>80</v>
      </c>
      <c r="AY112" s="25" t="s">
        <v>210</v>
      </c>
      <c r="BE112" s="214">
        <f t="shared" si="14"/>
        <v>0</v>
      </c>
      <c r="BF112" s="214">
        <f t="shared" si="15"/>
        <v>0</v>
      </c>
      <c r="BG112" s="214">
        <f t="shared" si="16"/>
        <v>0</v>
      </c>
      <c r="BH112" s="214">
        <f t="shared" si="17"/>
        <v>0</v>
      </c>
      <c r="BI112" s="214">
        <f t="shared" si="18"/>
        <v>0</v>
      </c>
      <c r="BJ112" s="25" t="s">
        <v>78</v>
      </c>
      <c r="BK112" s="214">
        <f t="shared" si="19"/>
        <v>0</v>
      </c>
      <c r="BL112" s="25" t="s">
        <v>291</v>
      </c>
      <c r="BM112" s="25" t="s">
        <v>4590</v>
      </c>
    </row>
    <row r="113" spans="2:65" s="1" customFormat="1" ht="16.5" customHeight="1">
      <c r="B113" s="41"/>
      <c r="C113" s="203" t="s">
        <v>283</v>
      </c>
      <c r="D113" s="203" t="s">
        <v>212</v>
      </c>
      <c r="E113" s="204" t="s">
        <v>4591</v>
      </c>
      <c r="F113" s="205" t="s">
        <v>4592</v>
      </c>
      <c r="G113" s="206" t="s">
        <v>274</v>
      </c>
      <c r="H113" s="207">
        <v>0.042</v>
      </c>
      <c r="I113" s="208"/>
      <c r="J113" s="209">
        <f t="shared" si="10"/>
        <v>0</v>
      </c>
      <c r="K113" s="205" t="s">
        <v>216</v>
      </c>
      <c r="L113" s="61"/>
      <c r="M113" s="210" t="s">
        <v>21</v>
      </c>
      <c r="N113" s="211" t="s">
        <v>42</v>
      </c>
      <c r="O113" s="42"/>
      <c r="P113" s="212">
        <f t="shared" si="11"/>
        <v>0</v>
      </c>
      <c r="Q113" s="212">
        <v>0</v>
      </c>
      <c r="R113" s="212">
        <f t="shared" si="12"/>
        <v>0</v>
      </c>
      <c r="S113" s="212">
        <v>0</v>
      </c>
      <c r="T113" s="213">
        <f t="shared" si="13"/>
        <v>0</v>
      </c>
      <c r="AR113" s="25" t="s">
        <v>291</v>
      </c>
      <c r="AT113" s="25" t="s">
        <v>212</v>
      </c>
      <c r="AU113" s="25" t="s">
        <v>80</v>
      </c>
      <c r="AY113" s="25" t="s">
        <v>210</v>
      </c>
      <c r="BE113" s="214">
        <f t="shared" si="14"/>
        <v>0</v>
      </c>
      <c r="BF113" s="214">
        <f t="shared" si="15"/>
        <v>0</v>
      </c>
      <c r="BG113" s="214">
        <f t="shared" si="16"/>
        <v>0</v>
      </c>
      <c r="BH113" s="214">
        <f t="shared" si="17"/>
        <v>0</v>
      </c>
      <c r="BI113" s="214">
        <f t="shared" si="18"/>
        <v>0</v>
      </c>
      <c r="BJ113" s="25" t="s">
        <v>78</v>
      </c>
      <c r="BK113" s="214">
        <f t="shared" si="19"/>
        <v>0</v>
      </c>
      <c r="BL113" s="25" t="s">
        <v>291</v>
      </c>
      <c r="BM113" s="25" t="s">
        <v>4593</v>
      </c>
    </row>
    <row r="114" spans="2:65" s="1" customFormat="1" ht="16.5" customHeight="1">
      <c r="B114" s="41"/>
      <c r="C114" s="203" t="s">
        <v>10</v>
      </c>
      <c r="D114" s="203" t="s">
        <v>212</v>
      </c>
      <c r="E114" s="204" t="s">
        <v>4594</v>
      </c>
      <c r="F114" s="205" t="s">
        <v>4595</v>
      </c>
      <c r="G114" s="206" t="s">
        <v>274</v>
      </c>
      <c r="H114" s="207">
        <v>0.042</v>
      </c>
      <c r="I114" s="208"/>
      <c r="J114" s="209">
        <f t="shared" si="10"/>
        <v>0</v>
      </c>
      <c r="K114" s="205" t="s">
        <v>216</v>
      </c>
      <c r="L114" s="61"/>
      <c r="M114" s="210" t="s">
        <v>21</v>
      </c>
      <c r="N114" s="211" t="s">
        <v>42</v>
      </c>
      <c r="O114" s="42"/>
      <c r="P114" s="212">
        <f t="shared" si="11"/>
        <v>0</v>
      </c>
      <c r="Q114" s="212">
        <v>0</v>
      </c>
      <c r="R114" s="212">
        <f t="shared" si="12"/>
        <v>0</v>
      </c>
      <c r="S114" s="212">
        <v>0</v>
      </c>
      <c r="T114" s="213">
        <f t="shared" si="13"/>
        <v>0</v>
      </c>
      <c r="AR114" s="25" t="s">
        <v>291</v>
      </c>
      <c r="AT114" s="25" t="s">
        <v>212</v>
      </c>
      <c r="AU114" s="25" t="s">
        <v>80</v>
      </c>
      <c r="AY114" s="25" t="s">
        <v>210</v>
      </c>
      <c r="BE114" s="214">
        <f t="shared" si="14"/>
        <v>0</v>
      </c>
      <c r="BF114" s="214">
        <f t="shared" si="15"/>
        <v>0</v>
      </c>
      <c r="BG114" s="214">
        <f t="shared" si="16"/>
        <v>0</v>
      </c>
      <c r="BH114" s="214">
        <f t="shared" si="17"/>
        <v>0</v>
      </c>
      <c r="BI114" s="214">
        <f t="shared" si="18"/>
        <v>0</v>
      </c>
      <c r="BJ114" s="25" t="s">
        <v>78</v>
      </c>
      <c r="BK114" s="214">
        <f t="shared" si="19"/>
        <v>0</v>
      </c>
      <c r="BL114" s="25" t="s">
        <v>291</v>
      </c>
      <c r="BM114" s="25" t="s">
        <v>4596</v>
      </c>
    </row>
    <row r="115" spans="2:63" s="11" customFormat="1" ht="29.85" customHeight="1">
      <c r="B115" s="187"/>
      <c r="C115" s="188"/>
      <c r="D115" s="189" t="s">
        <v>70</v>
      </c>
      <c r="E115" s="201" t="s">
        <v>3984</v>
      </c>
      <c r="F115" s="201" t="s">
        <v>4597</v>
      </c>
      <c r="G115" s="188"/>
      <c r="H115" s="188"/>
      <c r="I115" s="191"/>
      <c r="J115" s="202">
        <f>BK115</f>
        <v>0</v>
      </c>
      <c r="K115" s="188"/>
      <c r="L115" s="193"/>
      <c r="M115" s="194"/>
      <c r="N115" s="195"/>
      <c r="O115" s="195"/>
      <c r="P115" s="196">
        <f>SUM(P116:P125)</f>
        <v>0</v>
      </c>
      <c r="Q115" s="195"/>
      <c r="R115" s="196">
        <f>SUM(R116:R125)</f>
        <v>0.357105</v>
      </c>
      <c r="S115" s="195"/>
      <c r="T115" s="197">
        <f>SUM(T116:T125)</f>
        <v>0</v>
      </c>
      <c r="AR115" s="198" t="s">
        <v>80</v>
      </c>
      <c r="AT115" s="199" t="s">
        <v>70</v>
      </c>
      <c r="AU115" s="199" t="s">
        <v>78</v>
      </c>
      <c r="AY115" s="198" t="s">
        <v>210</v>
      </c>
      <c r="BK115" s="200">
        <f>SUM(BK116:BK125)</f>
        <v>0</v>
      </c>
    </row>
    <row r="116" spans="2:65" s="1" customFormat="1" ht="16.5" customHeight="1">
      <c r="B116" s="41"/>
      <c r="C116" s="203" t="s">
        <v>291</v>
      </c>
      <c r="D116" s="203" t="s">
        <v>212</v>
      </c>
      <c r="E116" s="204" t="s">
        <v>4598</v>
      </c>
      <c r="F116" s="205" t="s">
        <v>4599</v>
      </c>
      <c r="G116" s="206" t="s">
        <v>345</v>
      </c>
      <c r="H116" s="207">
        <v>299.25</v>
      </c>
      <c r="I116" s="208"/>
      <c r="J116" s="209">
        <f aca="true" t="shared" si="20" ref="J116:J125">ROUND(I116*H116,2)</f>
        <v>0</v>
      </c>
      <c r="K116" s="205" t="s">
        <v>216</v>
      </c>
      <c r="L116" s="61"/>
      <c r="M116" s="210" t="s">
        <v>21</v>
      </c>
      <c r="N116" s="211" t="s">
        <v>42</v>
      </c>
      <c r="O116" s="42"/>
      <c r="P116" s="212">
        <f aca="true" t="shared" si="21" ref="P116:P125">O116*H116</f>
        <v>0</v>
      </c>
      <c r="Q116" s="212">
        <v>0.00047</v>
      </c>
      <c r="R116" s="212">
        <f aca="true" t="shared" si="22" ref="R116:R125">Q116*H116</f>
        <v>0.1406475</v>
      </c>
      <c r="S116" s="212">
        <v>0</v>
      </c>
      <c r="T116" s="213">
        <f aca="true" t="shared" si="23" ref="T116:T125">S116*H116</f>
        <v>0</v>
      </c>
      <c r="AR116" s="25" t="s">
        <v>291</v>
      </c>
      <c r="AT116" s="25" t="s">
        <v>212</v>
      </c>
      <c r="AU116" s="25" t="s">
        <v>80</v>
      </c>
      <c r="AY116" s="25" t="s">
        <v>210</v>
      </c>
      <c r="BE116" s="214">
        <f aca="true" t="shared" si="24" ref="BE116:BE125">IF(N116="základní",J116,0)</f>
        <v>0</v>
      </c>
      <c r="BF116" s="214">
        <f aca="true" t="shared" si="25" ref="BF116:BF125">IF(N116="snížená",J116,0)</f>
        <v>0</v>
      </c>
      <c r="BG116" s="214">
        <f aca="true" t="shared" si="26" ref="BG116:BG125">IF(N116="zákl. přenesená",J116,0)</f>
        <v>0</v>
      </c>
      <c r="BH116" s="214">
        <f aca="true" t="shared" si="27" ref="BH116:BH125">IF(N116="sníž. přenesená",J116,0)</f>
        <v>0</v>
      </c>
      <c r="BI116" s="214">
        <f aca="true" t="shared" si="28" ref="BI116:BI125">IF(N116="nulová",J116,0)</f>
        <v>0</v>
      </c>
      <c r="BJ116" s="25" t="s">
        <v>78</v>
      </c>
      <c r="BK116" s="214">
        <f aca="true" t="shared" si="29" ref="BK116:BK125">ROUND(I116*H116,2)</f>
        <v>0</v>
      </c>
      <c r="BL116" s="25" t="s">
        <v>291</v>
      </c>
      <c r="BM116" s="25" t="s">
        <v>4600</v>
      </c>
    </row>
    <row r="117" spans="2:65" s="1" customFormat="1" ht="16.5" customHeight="1">
      <c r="B117" s="41"/>
      <c r="C117" s="203" t="s">
        <v>295</v>
      </c>
      <c r="D117" s="203" t="s">
        <v>212</v>
      </c>
      <c r="E117" s="204" t="s">
        <v>4601</v>
      </c>
      <c r="F117" s="205" t="s">
        <v>4602</v>
      </c>
      <c r="G117" s="206" t="s">
        <v>345</v>
      </c>
      <c r="H117" s="207">
        <v>104.5</v>
      </c>
      <c r="I117" s="208"/>
      <c r="J117" s="209">
        <f t="shared" si="20"/>
        <v>0</v>
      </c>
      <c r="K117" s="205" t="s">
        <v>216</v>
      </c>
      <c r="L117" s="61"/>
      <c r="M117" s="210" t="s">
        <v>21</v>
      </c>
      <c r="N117" s="211" t="s">
        <v>42</v>
      </c>
      <c r="O117" s="42"/>
      <c r="P117" s="212">
        <f t="shared" si="21"/>
        <v>0</v>
      </c>
      <c r="Q117" s="212">
        <v>0.00058</v>
      </c>
      <c r="R117" s="212">
        <f t="shared" si="22"/>
        <v>0.06061</v>
      </c>
      <c r="S117" s="212">
        <v>0</v>
      </c>
      <c r="T117" s="213">
        <f t="shared" si="23"/>
        <v>0</v>
      </c>
      <c r="AR117" s="25" t="s">
        <v>291</v>
      </c>
      <c r="AT117" s="25" t="s">
        <v>212</v>
      </c>
      <c r="AU117" s="25" t="s">
        <v>80</v>
      </c>
      <c r="AY117" s="25" t="s">
        <v>210</v>
      </c>
      <c r="BE117" s="214">
        <f t="shared" si="24"/>
        <v>0</v>
      </c>
      <c r="BF117" s="214">
        <f t="shared" si="25"/>
        <v>0</v>
      </c>
      <c r="BG117" s="214">
        <f t="shared" si="26"/>
        <v>0</v>
      </c>
      <c r="BH117" s="214">
        <f t="shared" si="27"/>
        <v>0</v>
      </c>
      <c r="BI117" s="214">
        <f t="shared" si="28"/>
        <v>0</v>
      </c>
      <c r="BJ117" s="25" t="s">
        <v>78</v>
      </c>
      <c r="BK117" s="214">
        <f t="shared" si="29"/>
        <v>0</v>
      </c>
      <c r="BL117" s="25" t="s">
        <v>291</v>
      </c>
      <c r="BM117" s="25" t="s">
        <v>4603</v>
      </c>
    </row>
    <row r="118" spans="2:65" s="1" customFormat="1" ht="16.5" customHeight="1">
      <c r="B118" s="41"/>
      <c r="C118" s="203" t="s">
        <v>301</v>
      </c>
      <c r="D118" s="203" t="s">
        <v>212</v>
      </c>
      <c r="E118" s="204" t="s">
        <v>4604</v>
      </c>
      <c r="F118" s="205" t="s">
        <v>4605</v>
      </c>
      <c r="G118" s="206" t="s">
        <v>345</v>
      </c>
      <c r="H118" s="207">
        <v>90.25</v>
      </c>
      <c r="I118" s="208"/>
      <c r="J118" s="209">
        <f t="shared" si="20"/>
        <v>0</v>
      </c>
      <c r="K118" s="205" t="s">
        <v>216</v>
      </c>
      <c r="L118" s="61"/>
      <c r="M118" s="210" t="s">
        <v>21</v>
      </c>
      <c r="N118" s="211" t="s">
        <v>42</v>
      </c>
      <c r="O118" s="42"/>
      <c r="P118" s="212">
        <f t="shared" si="21"/>
        <v>0</v>
      </c>
      <c r="Q118" s="212">
        <v>0.00071</v>
      </c>
      <c r="R118" s="212">
        <f t="shared" si="22"/>
        <v>0.0640775</v>
      </c>
      <c r="S118" s="212">
        <v>0</v>
      </c>
      <c r="T118" s="213">
        <f t="shared" si="23"/>
        <v>0</v>
      </c>
      <c r="AR118" s="25" t="s">
        <v>291</v>
      </c>
      <c r="AT118" s="25" t="s">
        <v>212</v>
      </c>
      <c r="AU118" s="25" t="s">
        <v>80</v>
      </c>
      <c r="AY118" s="25" t="s">
        <v>210</v>
      </c>
      <c r="BE118" s="214">
        <f t="shared" si="24"/>
        <v>0</v>
      </c>
      <c r="BF118" s="214">
        <f t="shared" si="25"/>
        <v>0</v>
      </c>
      <c r="BG118" s="214">
        <f t="shared" si="26"/>
        <v>0</v>
      </c>
      <c r="BH118" s="214">
        <f t="shared" si="27"/>
        <v>0</v>
      </c>
      <c r="BI118" s="214">
        <f t="shared" si="28"/>
        <v>0</v>
      </c>
      <c r="BJ118" s="25" t="s">
        <v>78</v>
      </c>
      <c r="BK118" s="214">
        <f t="shared" si="29"/>
        <v>0</v>
      </c>
      <c r="BL118" s="25" t="s">
        <v>291</v>
      </c>
      <c r="BM118" s="25" t="s">
        <v>4606</v>
      </c>
    </row>
    <row r="119" spans="2:65" s="1" customFormat="1" ht="16.5" customHeight="1">
      <c r="B119" s="41"/>
      <c r="C119" s="203" t="s">
        <v>307</v>
      </c>
      <c r="D119" s="203" t="s">
        <v>212</v>
      </c>
      <c r="E119" s="204" t="s">
        <v>4607</v>
      </c>
      <c r="F119" s="205" t="s">
        <v>4608</v>
      </c>
      <c r="G119" s="206" t="s">
        <v>345</v>
      </c>
      <c r="H119" s="207">
        <v>57</v>
      </c>
      <c r="I119" s="208"/>
      <c r="J119" s="209">
        <f t="shared" si="20"/>
        <v>0</v>
      </c>
      <c r="K119" s="205" t="s">
        <v>216</v>
      </c>
      <c r="L119" s="61"/>
      <c r="M119" s="210" t="s">
        <v>21</v>
      </c>
      <c r="N119" s="211" t="s">
        <v>42</v>
      </c>
      <c r="O119" s="42"/>
      <c r="P119" s="212">
        <f t="shared" si="21"/>
        <v>0</v>
      </c>
      <c r="Q119" s="212">
        <v>0.00106</v>
      </c>
      <c r="R119" s="212">
        <f t="shared" si="22"/>
        <v>0.060419999999999995</v>
      </c>
      <c r="S119" s="212">
        <v>0</v>
      </c>
      <c r="T119" s="213">
        <f t="shared" si="23"/>
        <v>0</v>
      </c>
      <c r="AR119" s="25" t="s">
        <v>291</v>
      </c>
      <c r="AT119" s="25" t="s">
        <v>212</v>
      </c>
      <c r="AU119" s="25" t="s">
        <v>80</v>
      </c>
      <c r="AY119" s="25" t="s">
        <v>210</v>
      </c>
      <c r="BE119" s="214">
        <f t="shared" si="24"/>
        <v>0</v>
      </c>
      <c r="BF119" s="214">
        <f t="shared" si="25"/>
        <v>0</v>
      </c>
      <c r="BG119" s="214">
        <f t="shared" si="26"/>
        <v>0</v>
      </c>
      <c r="BH119" s="214">
        <f t="shared" si="27"/>
        <v>0</v>
      </c>
      <c r="BI119" s="214">
        <f t="shared" si="28"/>
        <v>0</v>
      </c>
      <c r="BJ119" s="25" t="s">
        <v>78</v>
      </c>
      <c r="BK119" s="214">
        <f t="shared" si="29"/>
        <v>0</v>
      </c>
      <c r="BL119" s="25" t="s">
        <v>291</v>
      </c>
      <c r="BM119" s="25" t="s">
        <v>4609</v>
      </c>
    </row>
    <row r="120" spans="2:65" s="1" customFormat="1" ht="16.5" customHeight="1">
      <c r="B120" s="41"/>
      <c r="C120" s="203" t="s">
        <v>312</v>
      </c>
      <c r="D120" s="203" t="s">
        <v>212</v>
      </c>
      <c r="E120" s="204" t="s">
        <v>4610</v>
      </c>
      <c r="F120" s="205" t="s">
        <v>4611</v>
      </c>
      <c r="G120" s="206" t="s">
        <v>345</v>
      </c>
      <c r="H120" s="207">
        <v>19</v>
      </c>
      <c r="I120" s="208"/>
      <c r="J120" s="209">
        <f t="shared" si="20"/>
        <v>0</v>
      </c>
      <c r="K120" s="205" t="s">
        <v>216</v>
      </c>
      <c r="L120" s="61"/>
      <c r="M120" s="210" t="s">
        <v>21</v>
      </c>
      <c r="N120" s="211" t="s">
        <v>42</v>
      </c>
      <c r="O120" s="42"/>
      <c r="P120" s="212">
        <f t="shared" si="21"/>
        <v>0</v>
      </c>
      <c r="Q120" s="212">
        <v>0.00161</v>
      </c>
      <c r="R120" s="212">
        <f t="shared" si="22"/>
        <v>0.030590000000000003</v>
      </c>
      <c r="S120" s="212">
        <v>0</v>
      </c>
      <c r="T120" s="213">
        <f t="shared" si="23"/>
        <v>0</v>
      </c>
      <c r="AR120" s="25" t="s">
        <v>291</v>
      </c>
      <c r="AT120" s="25" t="s">
        <v>212</v>
      </c>
      <c r="AU120" s="25" t="s">
        <v>80</v>
      </c>
      <c r="AY120" s="25" t="s">
        <v>210</v>
      </c>
      <c r="BE120" s="214">
        <f t="shared" si="24"/>
        <v>0</v>
      </c>
      <c r="BF120" s="214">
        <f t="shared" si="25"/>
        <v>0</v>
      </c>
      <c r="BG120" s="214">
        <f t="shared" si="26"/>
        <v>0</v>
      </c>
      <c r="BH120" s="214">
        <f t="shared" si="27"/>
        <v>0</v>
      </c>
      <c r="BI120" s="214">
        <f t="shared" si="28"/>
        <v>0</v>
      </c>
      <c r="BJ120" s="25" t="s">
        <v>78</v>
      </c>
      <c r="BK120" s="214">
        <f t="shared" si="29"/>
        <v>0</v>
      </c>
      <c r="BL120" s="25" t="s">
        <v>291</v>
      </c>
      <c r="BM120" s="25" t="s">
        <v>4612</v>
      </c>
    </row>
    <row r="121" spans="2:65" s="1" customFormat="1" ht="25.5" customHeight="1">
      <c r="B121" s="41"/>
      <c r="C121" s="203" t="s">
        <v>9</v>
      </c>
      <c r="D121" s="203" t="s">
        <v>212</v>
      </c>
      <c r="E121" s="204" t="s">
        <v>4613</v>
      </c>
      <c r="F121" s="205" t="s">
        <v>4614</v>
      </c>
      <c r="G121" s="206" t="s">
        <v>215</v>
      </c>
      <c r="H121" s="207">
        <v>1.9</v>
      </c>
      <c r="I121" s="208"/>
      <c r="J121" s="209">
        <f t="shared" si="20"/>
        <v>0</v>
      </c>
      <c r="K121" s="205" t="s">
        <v>216</v>
      </c>
      <c r="L121" s="61"/>
      <c r="M121" s="210" t="s">
        <v>21</v>
      </c>
      <c r="N121" s="211" t="s">
        <v>42</v>
      </c>
      <c r="O121" s="42"/>
      <c r="P121" s="212">
        <f t="shared" si="21"/>
        <v>0</v>
      </c>
      <c r="Q121" s="212">
        <v>0.00016</v>
      </c>
      <c r="R121" s="212">
        <f t="shared" si="22"/>
        <v>0.000304</v>
      </c>
      <c r="S121" s="212">
        <v>0</v>
      </c>
      <c r="T121" s="213">
        <f t="shared" si="23"/>
        <v>0</v>
      </c>
      <c r="AR121" s="25" t="s">
        <v>291</v>
      </c>
      <c r="AT121" s="25" t="s">
        <v>212</v>
      </c>
      <c r="AU121" s="25" t="s">
        <v>80</v>
      </c>
      <c r="AY121" s="25" t="s">
        <v>210</v>
      </c>
      <c r="BE121" s="214">
        <f t="shared" si="24"/>
        <v>0</v>
      </c>
      <c r="BF121" s="214">
        <f t="shared" si="25"/>
        <v>0</v>
      </c>
      <c r="BG121" s="214">
        <f t="shared" si="26"/>
        <v>0</v>
      </c>
      <c r="BH121" s="214">
        <f t="shared" si="27"/>
        <v>0</v>
      </c>
      <c r="BI121" s="214">
        <f t="shared" si="28"/>
        <v>0</v>
      </c>
      <c r="BJ121" s="25" t="s">
        <v>78</v>
      </c>
      <c r="BK121" s="214">
        <f t="shared" si="29"/>
        <v>0</v>
      </c>
      <c r="BL121" s="25" t="s">
        <v>291</v>
      </c>
      <c r="BM121" s="25" t="s">
        <v>4615</v>
      </c>
    </row>
    <row r="122" spans="2:65" s="1" customFormat="1" ht="25.5" customHeight="1">
      <c r="B122" s="41"/>
      <c r="C122" s="203" t="s">
        <v>319</v>
      </c>
      <c r="D122" s="203" t="s">
        <v>212</v>
      </c>
      <c r="E122" s="204" t="s">
        <v>4616</v>
      </c>
      <c r="F122" s="205" t="s">
        <v>4617</v>
      </c>
      <c r="G122" s="206" t="s">
        <v>215</v>
      </c>
      <c r="H122" s="207">
        <v>1.9</v>
      </c>
      <c r="I122" s="208"/>
      <c r="J122" s="209">
        <f t="shared" si="20"/>
        <v>0</v>
      </c>
      <c r="K122" s="205" t="s">
        <v>216</v>
      </c>
      <c r="L122" s="61"/>
      <c r="M122" s="210" t="s">
        <v>21</v>
      </c>
      <c r="N122" s="211" t="s">
        <v>42</v>
      </c>
      <c r="O122" s="42"/>
      <c r="P122" s="212">
        <f t="shared" si="21"/>
        <v>0</v>
      </c>
      <c r="Q122" s="212">
        <v>0.00024</v>
      </c>
      <c r="R122" s="212">
        <f t="shared" si="22"/>
        <v>0.00045599999999999997</v>
      </c>
      <c r="S122" s="212">
        <v>0</v>
      </c>
      <c r="T122" s="213">
        <f t="shared" si="23"/>
        <v>0</v>
      </c>
      <c r="AR122" s="25" t="s">
        <v>291</v>
      </c>
      <c r="AT122" s="25" t="s">
        <v>212</v>
      </c>
      <c r="AU122" s="25" t="s">
        <v>80</v>
      </c>
      <c r="AY122" s="25" t="s">
        <v>210</v>
      </c>
      <c r="BE122" s="214">
        <f t="shared" si="24"/>
        <v>0</v>
      </c>
      <c r="BF122" s="214">
        <f t="shared" si="25"/>
        <v>0</v>
      </c>
      <c r="BG122" s="214">
        <f t="shared" si="26"/>
        <v>0</v>
      </c>
      <c r="BH122" s="214">
        <f t="shared" si="27"/>
        <v>0</v>
      </c>
      <c r="BI122" s="214">
        <f t="shared" si="28"/>
        <v>0</v>
      </c>
      <c r="BJ122" s="25" t="s">
        <v>78</v>
      </c>
      <c r="BK122" s="214">
        <f t="shared" si="29"/>
        <v>0</v>
      </c>
      <c r="BL122" s="25" t="s">
        <v>291</v>
      </c>
      <c r="BM122" s="25" t="s">
        <v>4618</v>
      </c>
    </row>
    <row r="123" spans="2:65" s="1" customFormat="1" ht="16.5" customHeight="1">
      <c r="B123" s="41"/>
      <c r="C123" s="203" t="s">
        <v>325</v>
      </c>
      <c r="D123" s="203" t="s">
        <v>212</v>
      </c>
      <c r="E123" s="204" t="s">
        <v>4619</v>
      </c>
      <c r="F123" s="205" t="s">
        <v>4620</v>
      </c>
      <c r="G123" s="206" t="s">
        <v>345</v>
      </c>
      <c r="H123" s="207">
        <v>570</v>
      </c>
      <c r="I123" s="208"/>
      <c r="J123" s="209">
        <f t="shared" si="20"/>
        <v>0</v>
      </c>
      <c r="K123" s="205" t="s">
        <v>216</v>
      </c>
      <c r="L123" s="61"/>
      <c r="M123" s="210" t="s">
        <v>21</v>
      </c>
      <c r="N123" s="211" t="s">
        <v>42</v>
      </c>
      <c r="O123" s="42"/>
      <c r="P123" s="212">
        <f t="shared" si="21"/>
        <v>0</v>
      </c>
      <c r="Q123" s="212">
        <v>0</v>
      </c>
      <c r="R123" s="212">
        <f t="shared" si="22"/>
        <v>0</v>
      </c>
      <c r="S123" s="212">
        <v>0</v>
      </c>
      <c r="T123" s="213">
        <f t="shared" si="23"/>
        <v>0</v>
      </c>
      <c r="AR123" s="25" t="s">
        <v>291</v>
      </c>
      <c r="AT123" s="25" t="s">
        <v>212</v>
      </c>
      <c r="AU123" s="25" t="s">
        <v>80</v>
      </c>
      <c r="AY123" s="25" t="s">
        <v>210</v>
      </c>
      <c r="BE123" s="214">
        <f t="shared" si="24"/>
        <v>0</v>
      </c>
      <c r="BF123" s="214">
        <f t="shared" si="25"/>
        <v>0</v>
      </c>
      <c r="BG123" s="214">
        <f t="shared" si="26"/>
        <v>0</v>
      </c>
      <c r="BH123" s="214">
        <f t="shared" si="27"/>
        <v>0</v>
      </c>
      <c r="BI123" s="214">
        <f t="shared" si="28"/>
        <v>0</v>
      </c>
      <c r="BJ123" s="25" t="s">
        <v>78</v>
      </c>
      <c r="BK123" s="214">
        <f t="shared" si="29"/>
        <v>0</v>
      </c>
      <c r="BL123" s="25" t="s">
        <v>291</v>
      </c>
      <c r="BM123" s="25" t="s">
        <v>4621</v>
      </c>
    </row>
    <row r="124" spans="2:65" s="1" customFormat="1" ht="16.5" customHeight="1">
      <c r="B124" s="41"/>
      <c r="C124" s="203" t="s">
        <v>332</v>
      </c>
      <c r="D124" s="203" t="s">
        <v>212</v>
      </c>
      <c r="E124" s="204" t="s">
        <v>4622</v>
      </c>
      <c r="F124" s="205" t="s">
        <v>4623</v>
      </c>
      <c r="G124" s="206" t="s">
        <v>274</v>
      </c>
      <c r="H124" s="207">
        <v>0.357</v>
      </c>
      <c r="I124" s="208"/>
      <c r="J124" s="209">
        <f t="shared" si="20"/>
        <v>0</v>
      </c>
      <c r="K124" s="205" t="s">
        <v>216</v>
      </c>
      <c r="L124" s="61"/>
      <c r="M124" s="210" t="s">
        <v>21</v>
      </c>
      <c r="N124" s="211" t="s">
        <v>42</v>
      </c>
      <c r="O124" s="42"/>
      <c r="P124" s="212">
        <f t="shared" si="21"/>
        <v>0</v>
      </c>
      <c r="Q124" s="212">
        <v>0</v>
      </c>
      <c r="R124" s="212">
        <f t="shared" si="22"/>
        <v>0</v>
      </c>
      <c r="S124" s="212">
        <v>0</v>
      </c>
      <c r="T124" s="213">
        <f t="shared" si="23"/>
        <v>0</v>
      </c>
      <c r="AR124" s="25" t="s">
        <v>291</v>
      </c>
      <c r="AT124" s="25" t="s">
        <v>212</v>
      </c>
      <c r="AU124" s="25" t="s">
        <v>80</v>
      </c>
      <c r="AY124" s="25" t="s">
        <v>210</v>
      </c>
      <c r="BE124" s="214">
        <f t="shared" si="24"/>
        <v>0</v>
      </c>
      <c r="BF124" s="214">
        <f t="shared" si="25"/>
        <v>0</v>
      </c>
      <c r="BG124" s="214">
        <f t="shared" si="26"/>
        <v>0</v>
      </c>
      <c r="BH124" s="214">
        <f t="shared" si="27"/>
        <v>0</v>
      </c>
      <c r="BI124" s="214">
        <f t="shared" si="28"/>
        <v>0</v>
      </c>
      <c r="BJ124" s="25" t="s">
        <v>78</v>
      </c>
      <c r="BK124" s="214">
        <f t="shared" si="29"/>
        <v>0</v>
      </c>
      <c r="BL124" s="25" t="s">
        <v>291</v>
      </c>
      <c r="BM124" s="25" t="s">
        <v>4624</v>
      </c>
    </row>
    <row r="125" spans="2:65" s="1" customFormat="1" ht="16.5" customHeight="1">
      <c r="B125" s="41"/>
      <c r="C125" s="203" t="s">
        <v>337</v>
      </c>
      <c r="D125" s="203" t="s">
        <v>212</v>
      </c>
      <c r="E125" s="204" t="s">
        <v>4625</v>
      </c>
      <c r="F125" s="205" t="s">
        <v>4626</v>
      </c>
      <c r="G125" s="206" t="s">
        <v>274</v>
      </c>
      <c r="H125" s="207">
        <v>0.357</v>
      </c>
      <c r="I125" s="208"/>
      <c r="J125" s="209">
        <f t="shared" si="20"/>
        <v>0</v>
      </c>
      <c r="K125" s="205" t="s">
        <v>216</v>
      </c>
      <c r="L125" s="61"/>
      <c r="M125" s="210" t="s">
        <v>21</v>
      </c>
      <c r="N125" s="211" t="s">
        <v>42</v>
      </c>
      <c r="O125" s="42"/>
      <c r="P125" s="212">
        <f t="shared" si="21"/>
        <v>0</v>
      </c>
      <c r="Q125" s="212">
        <v>0</v>
      </c>
      <c r="R125" s="212">
        <f t="shared" si="22"/>
        <v>0</v>
      </c>
      <c r="S125" s="212">
        <v>0</v>
      </c>
      <c r="T125" s="213">
        <f t="shared" si="23"/>
        <v>0</v>
      </c>
      <c r="AR125" s="25" t="s">
        <v>291</v>
      </c>
      <c r="AT125" s="25" t="s">
        <v>212</v>
      </c>
      <c r="AU125" s="25" t="s">
        <v>80</v>
      </c>
      <c r="AY125" s="25" t="s">
        <v>210</v>
      </c>
      <c r="BE125" s="214">
        <f t="shared" si="24"/>
        <v>0</v>
      </c>
      <c r="BF125" s="214">
        <f t="shared" si="25"/>
        <v>0</v>
      </c>
      <c r="BG125" s="214">
        <f t="shared" si="26"/>
        <v>0</v>
      </c>
      <c r="BH125" s="214">
        <f t="shared" si="27"/>
        <v>0</v>
      </c>
      <c r="BI125" s="214">
        <f t="shared" si="28"/>
        <v>0</v>
      </c>
      <c r="BJ125" s="25" t="s">
        <v>78</v>
      </c>
      <c r="BK125" s="214">
        <f t="shared" si="29"/>
        <v>0</v>
      </c>
      <c r="BL125" s="25" t="s">
        <v>291</v>
      </c>
      <c r="BM125" s="25" t="s">
        <v>4627</v>
      </c>
    </row>
    <row r="126" spans="2:63" s="11" customFormat="1" ht="29.85" customHeight="1">
      <c r="B126" s="187"/>
      <c r="C126" s="188"/>
      <c r="D126" s="189" t="s">
        <v>70</v>
      </c>
      <c r="E126" s="201" t="s">
        <v>3990</v>
      </c>
      <c r="F126" s="201" t="s">
        <v>4628</v>
      </c>
      <c r="G126" s="188"/>
      <c r="H126" s="188"/>
      <c r="I126" s="191"/>
      <c r="J126" s="202">
        <f>BK126</f>
        <v>0</v>
      </c>
      <c r="K126" s="188"/>
      <c r="L126" s="193"/>
      <c r="M126" s="194"/>
      <c r="N126" s="195"/>
      <c r="O126" s="195"/>
      <c r="P126" s="196">
        <f>SUM(P127:P146)</f>
        <v>0</v>
      </c>
      <c r="Q126" s="195"/>
      <c r="R126" s="196">
        <f>SUM(R127:R146)</f>
        <v>0.0632605</v>
      </c>
      <c r="S126" s="195"/>
      <c r="T126" s="197">
        <f>SUM(T127:T146)</f>
        <v>0</v>
      </c>
      <c r="AR126" s="198" t="s">
        <v>80</v>
      </c>
      <c r="AT126" s="199" t="s">
        <v>70</v>
      </c>
      <c r="AU126" s="199" t="s">
        <v>78</v>
      </c>
      <c r="AY126" s="198" t="s">
        <v>210</v>
      </c>
      <c r="BK126" s="200">
        <f>SUM(BK127:BK146)</f>
        <v>0</v>
      </c>
    </row>
    <row r="127" spans="2:65" s="1" customFormat="1" ht="25.5" customHeight="1">
      <c r="B127" s="41"/>
      <c r="C127" s="203" t="s">
        <v>342</v>
      </c>
      <c r="D127" s="203" t="s">
        <v>212</v>
      </c>
      <c r="E127" s="204" t="s">
        <v>4629</v>
      </c>
      <c r="F127" s="205" t="s">
        <v>4630</v>
      </c>
      <c r="G127" s="206" t="s">
        <v>215</v>
      </c>
      <c r="H127" s="207">
        <v>0.95</v>
      </c>
      <c r="I127" s="208"/>
      <c r="J127" s="209">
        <f aca="true" t="shared" si="30" ref="J127:J146">ROUND(I127*H127,2)</f>
        <v>0</v>
      </c>
      <c r="K127" s="205" t="s">
        <v>216</v>
      </c>
      <c r="L127" s="61"/>
      <c r="M127" s="210" t="s">
        <v>21</v>
      </c>
      <c r="N127" s="211" t="s">
        <v>42</v>
      </c>
      <c r="O127" s="42"/>
      <c r="P127" s="212">
        <f aca="true" t="shared" si="31" ref="P127:P146">O127*H127</f>
        <v>0</v>
      </c>
      <c r="Q127" s="212">
        <v>0.00025</v>
      </c>
      <c r="R127" s="212">
        <f aca="true" t="shared" si="32" ref="R127:R146">Q127*H127</f>
        <v>0.0002375</v>
      </c>
      <c r="S127" s="212">
        <v>0</v>
      </c>
      <c r="T127" s="213">
        <f aca="true" t="shared" si="33" ref="T127:T146">S127*H127</f>
        <v>0</v>
      </c>
      <c r="AR127" s="25" t="s">
        <v>291</v>
      </c>
      <c r="AT127" s="25" t="s">
        <v>212</v>
      </c>
      <c r="AU127" s="25" t="s">
        <v>80</v>
      </c>
      <c r="AY127" s="25" t="s">
        <v>210</v>
      </c>
      <c r="BE127" s="214">
        <f aca="true" t="shared" si="34" ref="BE127:BE146">IF(N127="základní",J127,0)</f>
        <v>0</v>
      </c>
      <c r="BF127" s="214">
        <f aca="true" t="shared" si="35" ref="BF127:BF146">IF(N127="snížená",J127,0)</f>
        <v>0</v>
      </c>
      <c r="BG127" s="214">
        <f aca="true" t="shared" si="36" ref="BG127:BG146">IF(N127="zákl. přenesená",J127,0)</f>
        <v>0</v>
      </c>
      <c r="BH127" s="214">
        <f aca="true" t="shared" si="37" ref="BH127:BH146">IF(N127="sníž. přenesená",J127,0)</f>
        <v>0</v>
      </c>
      <c r="BI127" s="214">
        <f aca="true" t="shared" si="38" ref="BI127:BI146">IF(N127="nulová",J127,0)</f>
        <v>0</v>
      </c>
      <c r="BJ127" s="25" t="s">
        <v>78</v>
      </c>
      <c r="BK127" s="214">
        <f aca="true" t="shared" si="39" ref="BK127:BK146">ROUND(I127*H127,2)</f>
        <v>0</v>
      </c>
      <c r="BL127" s="25" t="s">
        <v>291</v>
      </c>
      <c r="BM127" s="25" t="s">
        <v>4631</v>
      </c>
    </row>
    <row r="128" spans="2:65" s="1" customFormat="1" ht="25.5" customHeight="1">
      <c r="B128" s="41"/>
      <c r="C128" s="203" t="s">
        <v>347</v>
      </c>
      <c r="D128" s="203" t="s">
        <v>212</v>
      </c>
      <c r="E128" s="204" t="s">
        <v>4632</v>
      </c>
      <c r="F128" s="205" t="s">
        <v>4633</v>
      </c>
      <c r="G128" s="206" t="s">
        <v>215</v>
      </c>
      <c r="H128" s="207">
        <v>19.95</v>
      </c>
      <c r="I128" s="208"/>
      <c r="J128" s="209">
        <f t="shared" si="30"/>
        <v>0</v>
      </c>
      <c r="K128" s="205" t="s">
        <v>216</v>
      </c>
      <c r="L128" s="61"/>
      <c r="M128" s="210" t="s">
        <v>21</v>
      </c>
      <c r="N128" s="211" t="s">
        <v>42</v>
      </c>
      <c r="O128" s="42"/>
      <c r="P128" s="212">
        <f t="shared" si="31"/>
        <v>0</v>
      </c>
      <c r="Q128" s="212">
        <v>0.00026</v>
      </c>
      <c r="R128" s="212">
        <f t="shared" si="32"/>
        <v>0.005187</v>
      </c>
      <c r="S128" s="212">
        <v>0</v>
      </c>
      <c r="T128" s="213">
        <f t="shared" si="33"/>
        <v>0</v>
      </c>
      <c r="AR128" s="25" t="s">
        <v>291</v>
      </c>
      <c r="AT128" s="25" t="s">
        <v>212</v>
      </c>
      <c r="AU128" s="25" t="s">
        <v>80</v>
      </c>
      <c r="AY128" s="25" t="s">
        <v>210</v>
      </c>
      <c r="BE128" s="214">
        <f t="shared" si="34"/>
        <v>0</v>
      </c>
      <c r="BF128" s="214">
        <f t="shared" si="35"/>
        <v>0</v>
      </c>
      <c r="BG128" s="214">
        <f t="shared" si="36"/>
        <v>0</v>
      </c>
      <c r="BH128" s="214">
        <f t="shared" si="37"/>
        <v>0</v>
      </c>
      <c r="BI128" s="214">
        <f t="shared" si="38"/>
        <v>0</v>
      </c>
      <c r="BJ128" s="25" t="s">
        <v>78</v>
      </c>
      <c r="BK128" s="214">
        <f t="shared" si="39"/>
        <v>0</v>
      </c>
      <c r="BL128" s="25" t="s">
        <v>291</v>
      </c>
      <c r="BM128" s="25" t="s">
        <v>4634</v>
      </c>
    </row>
    <row r="129" spans="2:65" s="1" customFormat="1" ht="16.5" customHeight="1">
      <c r="B129" s="41"/>
      <c r="C129" s="203" t="s">
        <v>352</v>
      </c>
      <c r="D129" s="203" t="s">
        <v>212</v>
      </c>
      <c r="E129" s="204" t="s">
        <v>4635</v>
      </c>
      <c r="F129" s="205" t="s">
        <v>4636</v>
      </c>
      <c r="G129" s="206" t="s">
        <v>215</v>
      </c>
      <c r="H129" s="207">
        <v>36.1</v>
      </c>
      <c r="I129" s="208"/>
      <c r="J129" s="209">
        <f t="shared" si="30"/>
        <v>0</v>
      </c>
      <c r="K129" s="205" t="s">
        <v>216</v>
      </c>
      <c r="L129" s="61"/>
      <c r="M129" s="210" t="s">
        <v>21</v>
      </c>
      <c r="N129" s="211" t="s">
        <v>42</v>
      </c>
      <c r="O129" s="42"/>
      <c r="P129" s="212">
        <f t="shared" si="31"/>
        <v>0</v>
      </c>
      <c r="Q129" s="212">
        <v>0.00014</v>
      </c>
      <c r="R129" s="212">
        <f t="shared" si="32"/>
        <v>0.0050539999999999995</v>
      </c>
      <c r="S129" s="212">
        <v>0</v>
      </c>
      <c r="T129" s="213">
        <f t="shared" si="33"/>
        <v>0</v>
      </c>
      <c r="AR129" s="25" t="s">
        <v>291</v>
      </c>
      <c r="AT129" s="25" t="s">
        <v>212</v>
      </c>
      <c r="AU129" s="25" t="s">
        <v>80</v>
      </c>
      <c r="AY129" s="25" t="s">
        <v>210</v>
      </c>
      <c r="BE129" s="214">
        <f t="shared" si="34"/>
        <v>0</v>
      </c>
      <c r="BF129" s="214">
        <f t="shared" si="35"/>
        <v>0</v>
      </c>
      <c r="BG129" s="214">
        <f t="shared" si="36"/>
        <v>0</v>
      </c>
      <c r="BH129" s="214">
        <f t="shared" si="37"/>
        <v>0</v>
      </c>
      <c r="BI129" s="214">
        <f t="shared" si="38"/>
        <v>0</v>
      </c>
      <c r="BJ129" s="25" t="s">
        <v>78</v>
      </c>
      <c r="BK129" s="214">
        <f t="shared" si="39"/>
        <v>0</v>
      </c>
      <c r="BL129" s="25" t="s">
        <v>291</v>
      </c>
      <c r="BM129" s="25" t="s">
        <v>4637</v>
      </c>
    </row>
    <row r="130" spans="2:65" s="1" customFormat="1" ht="16.5" customHeight="1">
      <c r="B130" s="41"/>
      <c r="C130" s="203" t="s">
        <v>357</v>
      </c>
      <c r="D130" s="203" t="s">
        <v>212</v>
      </c>
      <c r="E130" s="204" t="s">
        <v>4638</v>
      </c>
      <c r="F130" s="205" t="s">
        <v>4639</v>
      </c>
      <c r="G130" s="206" t="s">
        <v>215</v>
      </c>
      <c r="H130" s="207">
        <v>1.9</v>
      </c>
      <c r="I130" s="208"/>
      <c r="J130" s="209">
        <f t="shared" si="30"/>
        <v>0</v>
      </c>
      <c r="K130" s="205" t="s">
        <v>216</v>
      </c>
      <c r="L130" s="61"/>
      <c r="M130" s="210" t="s">
        <v>21</v>
      </c>
      <c r="N130" s="211" t="s">
        <v>42</v>
      </c>
      <c r="O130" s="42"/>
      <c r="P130" s="212">
        <f t="shared" si="31"/>
        <v>0</v>
      </c>
      <c r="Q130" s="212">
        <v>0.00025</v>
      </c>
      <c r="R130" s="212">
        <f t="shared" si="32"/>
        <v>0.000475</v>
      </c>
      <c r="S130" s="212">
        <v>0</v>
      </c>
      <c r="T130" s="213">
        <f t="shared" si="33"/>
        <v>0</v>
      </c>
      <c r="AR130" s="25" t="s">
        <v>291</v>
      </c>
      <c r="AT130" s="25" t="s">
        <v>212</v>
      </c>
      <c r="AU130" s="25" t="s">
        <v>80</v>
      </c>
      <c r="AY130" s="25" t="s">
        <v>210</v>
      </c>
      <c r="BE130" s="214">
        <f t="shared" si="34"/>
        <v>0</v>
      </c>
      <c r="BF130" s="214">
        <f t="shared" si="35"/>
        <v>0</v>
      </c>
      <c r="BG130" s="214">
        <f t="shared" si="36"/>
        <v>0</v>
      </c>
      <c r="BH130" s="214">
        <f t="shared" si="37"/>
        <v>0</v>
      </c>
      <c r="BI130" s="214">
        <f t="shared" si="38"/>
        <v>0</v>
      </c>
      <c r="BJ130" s="25" t="s">
        <v>78</v>
      </c>
      <c r="BK130" s="214">
        <f t="shared" si="39"/>
        <v>0</v>
      </c>
      <c r="BL130" s="25" t="s">
        <v>291</v>
      </c>
      <c r="BM130" s="25" t="s">
        <v>4640</v>
      </c>
    </row>
    <row r="131" spans="2:65" s="1" customFormat="1" ht="16.5" customHeight="1">
      <c r="B131" s="41"/>
      <c r="C131" s="203" t="s">
        <v>363</v>
      </c>
      <c r="D131" s="203" t="s">
        <v>212</v>
      </c>
      <c r="E131" s="204" t="s">
        <v>4641</v>
      </c>
      <c r="F131" s="205" t="s">
        <v>4642</v>
      </c>
      <c r="G131" s="206" t="s">
        <v>215</v>
      </c>
      <c r="H131" s="207">
        <v>3.8</v>
      </c>
      <c r="I131" s="208"/>
      <c r="J131" s="209">
        <f t="shared" si="30"/>
        <v>0</v>
      </c>
      <c r="K131" s="205" t="s">
        <v>216</v>
      </c>
      <c r="L131" s="61"/>
      <c r="M131" s="210" t="s">
        <v>21</v>
      </c>
      <c r="N131" s="211" t="s">
        <v>42</v>
      </c>
      <c r="O131" s="42"/>
      <c r="P131" s="212">
        <f t="shared" si="31"/>
        <v>0</v>
      </c>
      <c r="Q131" s="212">
        <v>0.00044</v>
      </c>
      <c r="R131" s="212">
        <f t="shared" si="32"/>
        <v>0.0016719999999999999</v>
      </c>
      <c r="S131" s="212">
        <v>0</v>
      </c>
      <c r="T131" s="213">
        <f t="shared" si="33"/>
        <v>0</v>
      </c>
      <c r="AR131" s="25" t="s">
        <v>291</v>
      </c>
      <c r="AT131" s="25" t="s">
        <v>212</v>
      </c>
      <c r="AU131" s="25" t="s">
        <v>80</v>
      </c>
      <c r="AY131" s="25" t="s">
        <v>210</v>
      </c>
      <c r="BE131" s="214">
        <f t="shared" si="34"/>
        <v>0</v>
      </c>
      <c r="BF131" s="214">
        <f t="shared" si="35"/>
        <v>0</v>
      </c>
      <c r="BG131" s="214">
        <f t="shared" si="36"/>
        <v>0</v>
      </c>
      <c r="BH131" s="214">
        <f t="shared" si="37"/>
        <v>0</v>
      </c>
      <c r="BI131" s="214">
        <f t="shared" si="38"/>
        <v>0</v>
      </c>
      <c r="BJ131" s="25" t="s">
        <v>78</v>
      </c>
      <c r="BK131" s="214">
        <f t="shared" si="39"/>
        <v>0</v>
      </c>
      <c r="BL131" s="25" t="s">
        <v>291</v>
      </c>
      <c r="BM131" s="25" t="s">
        <v>4643</v>
      </c>
    </row>
    <row r="132" spans="2:65" s="1" customFormat="1" ht="16.5" customHeight="1">
      <c r="B132" s="41"/>
      <c r="C132" s="203" t="s">
        <v>366</v>
      </c>
      <c r="D132" s="203" t="s">
        <v>212</v>
      </c>
      <c r="E132" s="204" t="s">
        <v>4644</v>
      </c>
      <c r="F132" s="205" t="s">
        <v>4645</v>
      </c>
      <c r="G132" s="206" t="s">
        <v>215</v>
      </c>
      <c r="H132" s="207">
        <v>5.7</v>
      </c>
      <c r="I132" s="208"/>
      <c r="J132" s="209">
        <f t="shared" si="30"/>
        <v>0</v>
      </c>
      <c r="K132" s="205" t="s">
        <v>216</v>
      </c>
      <c r="L132" s="61"/>
      <c r="M132" s="210" t="s">
        <v>21</v>
      </c>
      <c r="N132" s="211" t="s">
        <v>42</v>
      </c>
      <c r="O132" s="42"/>
      <c r="P132" s="212">
        <f t="shared" si="31"/>
        <v>0</v>
      </c>
      <c r="Q132" s="212">
        <v>0.00075</v>
      </c>
      <c r="R132" s="212">
        <f t="shared" si="32"/>
        <v>0.004275</v>
      </c>
      <c r="S132" s="212">
        <v>0</v>
      </c>
      <c r="T132" s="213">
        <f t="shared" si="33"/>
        <v>0</v>
      </c>
      <c r="AR132" s="25" t="s">
        <v>291</v>
      </c>
      <c r="AT132" s="25" t="s">
        <v>212</v>
      </c>
      <c r="AU132" s="25" t="s">
        <v>80</v>
      </c>
      <c r="AY132" s="25" t="s">
        <v>210</v>
      </c>
      <c r="BE132" s="214">
        <f t="shared" si="34"/>
        <v>0</v>
      </c>
      <c r="BF132" s="214">
        <f t="shared" si="35"/>
        <v>0</v>
      </c>
      <c r="BG132" s="214">
        <f t="shared" si="36"/>
        <v>0</v>
      </c>
      <c r="BH132" s="214">
        <f t="shared" si="37"/>
        <v>0</v>
      </c>
      <c r="BI132" s="214">
        <f t="shared" si="38"/>
        <v>0</v>
      </c>
      <c r="BJ132" s="25" t="s">
        <v>78</v>
      </c>
      <c r="BK132" s="214">
        <f t="shared" si="39"/>
        <v>0</v>
      </c>
      <c r="BL132" s="25" t="s">
        <v>291</v>
      </c>
      <c r="BM132" s="25" t="s">
        <v>4646</v>
      </c>
    </row>
    <row r="133" spans="2:65" s="1" customFormat="1" ht="16.5" customHeight="1">
      <c r="B133" s="41"/>
      <c r="C133" s="203" t="s">
        <v>372</v>
      </c>
      <c r="D133" s="203" t="s">
        <v>212</v>
      </c>
      <c r="E133" s="204" t="s">
        <v>4647</v>
      </c>
      <c r="F133" s="205" t="s">
        <v>4648</v>
      </c>
      <c r="G133" s="206" t="s">
        <v>215</v>
      </c>
      <c r="H133" s="207">
        <v>36.1</v>
      </c>
      <c r="I133" s="208"/>
      <c r="J133" s="209">
        <f t="shared" si="30"/>
        <v>0</v>
      </c>
      <c r="K133" s="205" t="s">
        <v>216</v>
      </c>
      <c r="L133" s="61"/>
      <c r="M133" s="210" t="s">
        <v>21</v>
      </c>
      <c r="N133" s="211" t="s">
        <v>42</v>
      </c>
      <c r="O133" s="42"/>
      <c r="P133" s="212">
        <f t="shared" si="31"/>
        <v>0</v>
      </c>
      <c r="Q133" s="212">
        <v>0.0007</v>
      </c>
      <c r="R133" s="212">
        <f t="shared" si="32"/>
        <v>0.02527</v>
      </c>
      <c r="S133" s="212">
        <v>0</v>
      </c>
      <c r="T133" s="213">
        <f t="shared" si="33"/>
        <v>0</v>
      </c>
      <c r="AR133" s="25" t="s">
        <v>291</v>
      </c>
      <c r="AT133" s="25" t="s">
        <v>212</v>
      </c>
      <c r="AU133" s="25" t="s">
        <v>80</v>
      </c>
      <c r="AY133" s="25" t="s">
        <v>210</v>
      </c>
      <c r="BE133" s="214">
        <f t="shared" si="34"/>
        <v>0</v>
      </c>
      <c r="BF133" s="214">
        <f t="shared" si="35"/>
        <v>0</v>
      </c>
      <c r="BG133" s="214">
        <f t="shared" si="36"/>
        <v>0</v>
      </c>
      <c r="BH133" s="214">
        <f t="shared" si="37"/>
        <v>0</v>
      </c>
      <c r="BI133" s="214">
        <f t="shared" si="38"/>
        <v>0</v>
      </c>
      <c r="BJ133" s="25" t="s">
        <v>78</v>
      </c>
      <c r="BK133" s="214">
        <f t="shared" si="39"/>
        <v>0</v>
      </c>
      <c r="BL133" s="25" t="s">
        <v>291</v>
      </c>
      <c r="BM133" s="25" t="s">
        <v>4649</v>
      </c>
    </row>
    <row r="134" spans="2:65" s="1" customFormat="1" ht="16.5" customHeight="1">
      <c r="B134" s="41"/>
      <c r="C134" s="203" t="s">
        <v>377</v>
      </c>
      <c r="D134" s="203" t="s">
        <v>212</v>
      </c>
      <c r="E134" s="204" t="s">
        <v>4650</v>
      </c>
      <c r="F134" s="205" t="s">
        <v>4651</v>
      </c>
      <c r="G134" s="206" t="s">
        <v>215</v>
      </c>
      <c r="H134" s="207">
        <v>19.95</v>
      </c>
      <c r="I134" s="208"/>
      <c r="J134" s="209">
        <f t="shared" si="30"/>
        <v>0</v>
      </c>
      <c r="K134" s="205" t="s">
        <v>216</v>
      </c>
      <c r="L134" s="61"/>
      <c r="M134" s="210" t="s">
        <v>21</v>
      </c>
      <c r="N134" s="211" t="s">
        <v>42</v>
      </c>
      <c r="O134" s="42"/>
      <c r="P134" s="212">
        <f t="shared" si="31"/>
        <v>0</v>
      </c>
      <c r="Q134" s="212">
        <v>0.00027</v>
      </c>
      <c r="R134" s="212">
        <f t="shared" si="32"/>
        <v>0.0053865</v>
      </c>
      <c r="S134" s="212">
        <v>0</v>
      </c>
      <c r="T134" s="213">
        <f t="shared" si="33"/>
        <v>0</v>
      </c>
      <c r="AR134" s="25" t="s">
        <v>291</v>
      </c>
      <c r="AT134" s="25" t="s">
        <v>212</v>
      </c>
      <c r="AU134" s="25" t="s">
        <v>80</v>
      </c>
      <c r="AY134" s="25" t="s">
        <v>210</v>
      </c>
      <c r="BE134" s="214">
        <f t="shared" si="34"/>
        <v>0</v>
      </c>
      <c r="BF134" s="214">
        <f t="shared" si="35"/>
        <v>0</v>
      </c>
      <c r="BG134" s="214">
        <f t="shared" si="36"/>
        <v>0</v>
      </c>
      <c r="BH134" s="214">
        <f t="shared" si="37"/>
        <v>0</v>
      </c>
      <c r="BI134" s="214">
        <f t="shared" si="38"/>
        <v>0</v>
      </c>
      <c r="BJ134" s="25" t="s">
        <v>78</v>
      </c>
      <c r="BK134" s="214">
        <f t="shared" si="39"/>
        <v>0</v>
      </c>
      <c r="BL134" s="25" t="s">
        <v>291</v>
      </c>
      <c r="BM134" s="25" t="s">
        <v>4652</v>
      </c>
    </row>
    <row r="135" spans="2:65" s="1" customFormat="1" ht="16.5" customHeight="1">
      <c r="B135" s="41"/>
      <c r="C135" s="203" t="s">
        <v>383</v>
      </c>
      <c r="D135" s="203" t="s">
        <v>212</v>
      </c>
      <c r="E135" s="204" t="s">
        <v>4653</v>
      </c>
      <c r="F135" s="205" t="s">
        <v>4654</v>
      </c>
      <c r="G135" s="206" t="s">
        <v>215</v>
      </c>
      <c r="H135" s="207">
        <v>0.95</v>
      </c>
      <c r="I135" s="208"/>
      <c r="J135" s="209">
        <f t="shared" si="30"/>
        <v>0</v>
      </c>
      <c r="K135" s="205" t="s">
        <v>216</v>
      </c>
      <c r="L135" s="61"/>
      <c r="M135" s="210" t="s">
        <v>21</v>
      </c>
      <c r="N135" s="211" t="s">
        <v>42</v>
      </c>
      <c r="O135" s="42"/>
      <c r="P135" s="212">
        <f t="shared" si="31"/>
        <v>0</v>
      </c>
      <c r="Q135" s="212">
        <v>0.00022</v>
      </c>
      <c r="R135" s="212">
        <f t="shared" si="32"/>
        <v>0.00020899999999999998</v>
      </c>
      <c r="S135" s="212">
        <v>0</v>
      </c>
      <c r="T135" s="213">
        <f t="shared" si="33"/>
        <v>0</v>
      </c>
      <c r="AR135" s="25" t="s">
        <v>291</v>
      </c>
      <c r="AT135" s="25" t="s">
        <v>212</v>
      </c>
      <c r="AU135" s="25" t="s">
        <v>80</v>
      </c>
      <c r="AY135" s="25" t="s">
        <v>210</v>
      </c>
      <c r="BE135" s="214">
        <f t="shared" si="34"/>
        <v>0</v>
      </c>
      <c r="BF135" s="214">
        <f t="shared" si="35"/>
        <v>0</v>
      </c>
      <c r="BG135" s="214">
        <f t="shared" si="36"/>
        <v>0</v>
      </c>
      <c r="BH135" s="214">
        <f t="shared" si="37"/>
        <v>0</v>
      </c>
      <c r="BI135" s="214">
        <f t="shared" si="38"/>
        <v>0</v>
      </c>
      <c r="BJ135" s="25" t="s">
        <v>78</v>
      </c>
      <c r="BK135" s="214">
        <f t="shared" si="39"/>
        <v>0</v>
      </c>
      <c r="BL135" s="25" t="s">
        <v>291</v>
      </c>
      <c r="BM135" s="25" t="s">
        <v>4655</v>
      </c>
    </row>
    <row r="136" spans="2:65" s="1" customFormat="1" ht="16.5" customHeight="1">
      <c r="B136" s="41"/>
      <c r="C136" s="203" t="s">
        <v>387</v>
      </c>
      <c r="D136" s="203" t="s">
        <v>212</v>
      </c>
      <c r="E136" s="204" t="s">
        <v>4656</v>
      </c>
      <c r="F136" s="205" t="s">
        <v>4657</v>
      </c>
      <c r="G136" s="206" t="s">
        <v>215</v>
      </c>
      <c r="H136" s="207">
        <v>0.95</v>
      </c>
      <c r="I136" s="208"/>
      <c r="J136" s="209">
        <f t="shared" si="30"/>
        <v>0</v>
      </c>
      <c r="K136" s="205" t="s">
        <v>216</v>
      </c>
      <c r="L136" s="61"/>
      <c r="M136" s="210" t="s">
        <v>21</v>
      </c>
      <c r="N136" s="211" t="s">
        <v>42</v>
      </c>
      <c r="O136" s="42"/>
      <c r="P136" s="212">
        <f t="shared" si="31"/>
        <v>0</v>
      </c>
      <c r="Q136" s="212">
        <v>0.00124</v>
      </c>
      <c r="R136" s="212">
        <f t="shared" si="32"/>
        <v>0.001178</v>
      </c>
      <c r="S136" s="212">
        <v>0</v>
      </c>
      <c r="T136" s="213">
        <f t="shared" si="33"/>
        <v>0</v>
      </c>
      <c r="AR136" s="25" t="s">
        <v>291</v>
      </c>
      <c r="AT136" s="25" t="s">
        <v>212</v>
      </c>
      <c r="AU136" s="25" t="s">
        <v>80</v>
      </c>
      <c r="AY136" s="25" t="s">
        <v>210</v>
      </c>
      <c r="BE136" s="214">
        <f t="shared" si="34"/>
        <v>0</v>
      </c>
      <c r="BF136" s="214">
        <f t="shared" si="35"/>
        <v>0</v>
      </c>
      <c r="BG136" s="214">
        <f t="shared" si="36"/>
        <v>0</v>
      </c>
      <c r="BH136" s="214">
        <f t="shared" si="37"/>
        <v>0</v>
      </c>
      <c r="BI136" s="214">
        <f t="shared" si="38"/>
        <v>0</v>
      </c>
      <c r="BJ136" s="25" t="s">
        <v>78</v>
      </c>
      <c r="BK136" s="214">
        <f t="shared" si="39"/>
        <v>0</v>
      </c>
      <c r="BL136" s="25" t="s">
        <v>291</v>
      </c>
      <c r="BM136" s="25" t="s">
        <v>4658</v>
      </c>
    </row>
    <row r="137" spans="2:65" s="1" customFormat="1" ht="16.5" customHeight="1">
      <c r="B137" s="41"/>
      <c r="C137" s="203" t="s">
        <v>393</v>
      </c>
      <c r="D137" s="203" t="s">
        <v>212</v>
      </c>
      <c r="E137" s="204" t="s">
        <v>4659</v>
      </c>
      <c r="F137" s="205" t="s">
        <v>4660</v>
      </c>
      <c r="G137" s="206" t="s">
        <v>215</v>
      </c>
      <c r="H137" s="207">
        <v>7.6</v>
      </c>
      <c r="I137" s="208"/>
      <c r="J137" s="209">
        <f t="shared" si="30"/>
        <v>0</v>
      </c>
      <c r="K137" s="205" t="s">
        <v>216</v>
      </c>
      <c r="L137" s="61"/>
      <c r="M137" s="210" t="s">
        <v>21</v>
      </c>
      <c r="N137" s="211" t="s">
        <v>42</v>
      </c>
      <c r="O137" s="42"/>
      <c r="P137" s="212">
        <f t="shared" si="31"/>
        <v>0</v>
      </c>
      <c r="Q137" s="212">
        <v>0.00034</v>
      </c>
      <c r="R137" s="212">
        <f t="shared" si="32"/>
        <v>0.002584</v>
      </c>
      <c r="S137" s="212">
        <v>0</v>
      </c>
      <c r="T137" s="213">
        <f t="shared" si="33"/>
        <v>0</v>
      </c>
      <c r="AR137" s="25" t="s">
        <v>291</v>
      </c>
      <c r="AT137" s="25" t="s">
        <v>212</v>
      </c>
      <c r="AU137" s="25" t="s">
        <v>80</v>
      </c>
      <c r="AY137" s="25" t="s">
        <v>210</v>
      </c>
      <c r="BE137" s="214">
        <f t="shared" si="34"/>
        <v>0</v>
      </c>
      <c r="BF137" s="214">
        <f t="shared" si="35"/>
        <v>0</v>
      </c>
      <c r="BG137" s="214">
        <f t="shared" si="36"/>
        <v>0</v>
      </c>
      <c r="BH137" s="214">
        <f t="shared" si="37"/>
        <v>0</v>
      </c>
      <c r="BI137" s="214">
        <f t="shared" si="38"/>
        <v>0</v>
      </c>
      <c r="BJ137" s="25" t="s">
        <v>78</v>
      </c>
      <c r="BK137" s="214">
        <f t="shared" si="39"/>
        <v>0</v>
      </c>
      <c r="BL137" s="25" t="s">
        <v>291</v>
      </c>
      <c r="BM137" s="25" t="s">
        <v>4661</v>
      </c>
    </row>
    <row r="138" spans="2:65" s="1" customFormat="1" ht="16.5" customHeight="1">
      <c r="B138" s="41"/>
      <c r="C138" s="203" t="s">
        <v>399</v>
      </c>
      <c r="D138" s="203" t="s">
        <v>212</v>
      </c>
      <c r="E138" s="204" t="s">
        <v>4662</v>
      </c>
      <c r="F138" s="205" t="s">
        <v>4663</v>
      </c>
      <c r="G138" s="206" t="s">
        <v>215</v>
      </c>
      <c r="H138" s="207">
        <v>7.6</v>
      </c>
      <c r="I138" s="208"/>
      <c r="J138" s="209">
        <f t="shared" si="30"/>
        <v>0</v>
      </c>
      <c r="K138" s="205" t="s">
        <v>216</v>
      </c>
      <c r="L138" s="61"/>
      <c r="M138" s="210" t="s">
        <v>21</v>
      </c>
      <c r="N138" s="211" t="s">
        <v>42</v>
      </c>
      <c r="O138" s="42"/>
      <c r="P138" s="212">
        <f t="shared" si="31"/>
        <v>0</v>
      </c>
      <c r="Q138" s="212">
        <v>0.0005</v>
      </c>
      <c r="R138" s="212">
        <f t="shared" si="32"/>
        <v>0.0038</v>
      </c>
      <c r="S138" s="212">
        <v>0</v>
      </c>
      <c r="T138" s="213">
        <f t="shared" si="33"/>
        <v>0</v>
      </c>
      <c r="AR138" s="25" t="s">
        <v>291</v>
      </c>
      <c r="AT138" s="25" t="s">
        <v>212</v>
      </c>
      <c r="AU138" s="25" t="s">
        <v>80</v>
      </c>
      <c r="AY138" s="25" t="s">
        <v>210</v>
      </c>
      <c r="BE138" s="214">
        <f t="shared" si="34"/>
        <v>0</v>
      </c>
      <c r="BF138" s="214">
        <f t="shared" si="35"/>
        <v>0</v>
      </c>
      <c r="BG138" s="214">
        <f t="shared" si="36"/>
        <v>0</v>
      </c>
      <c r="BH138" s="214">
        <f t="shared" si="37"/>
        <v>0</v>
      </c>
      <c r="BI138" s="214">
        <f t="shared" si="38"/>
        <v>0</v>
      </c>
      <c r="BJ138" s="25" t="s">
        <v>78</v>
      </c>
      <c r="BK138" s="214">
        <f t="shared" si="39"/>
        <v>0</v>
      </c>
      <c r="BL138" s="25" t="s">
        <v>291</v>
      </c>
      <c r="BM138" s="25" t="s">
        <v>4664</v>
      </c>
    </row>
    <row r="139" spans="2:65" s="1" customFormat="1" ht="16.5" customHeight="1">
      <c r="B139" s="41"/>
      <c r="C139" s="203" t="s">
        <v>404</v>
      </c>
      <c r="D139" s="203" t="s">
        <v>212</v>
      </c>
      <c r="E139" s="204" t="s">
        <v>4665</v>
      </c>
      <c r="F139" s="205" t="s">
        <v>4666</v>
      </c>
      <c r="G139" s="206" t="s">
        <v>215</v>
      </c>
      <c r="H139" s="207">
        <v>1.9</v>
      </c>
      <c r="I139" s="208"/>
      <c r="J139" s="209">
        <f t="shared" si="30"/>
        <v>0</v>
      </c>
      <c r="K139" s="205" t="s">
        <v>216</v>
      </c>
      <c r="L139" s="61"/>
      <c r="M139" s="210" t="s">
        <v>21</v>
      </c>
      <c r="N139" s="211" t="s">
        <v>42</v>
      </c>
      <c r="O139" s="42"/>
      <c r="P139" s="212">
        <f t="shared" si="31"/>
        <v>0</v>
      </c>
      <c r="Q139" s="212">
        <v>0.0007</v>
      </c>
      <c r="R139" s="212">
        <f t="shared" si="32"/>
        <v>0.00133</v>
      </c>
      <c r="S139" s="212">
        <v>0</v>
      </c>
      <c r="T139" s="213">
        <f t="shared" si="33"/>
        <v>0</v>
      </c>
      <c r="AR139" s="25" t="s">
        <v>291</v>
      </c>
      <c r="AT139" s="25" t="s">
        <v>212</v>
      </c>
      <c r="AU139" s="25" t="s">
        <v>80</v>
      </c>
      <c r="AY139" s="25" t="s">
        <v>210</v>
      </c>
      <c r="BE139" s="214">
        <f t="shared" si="34"/>
        <v>0</v>
      </c>
      <c r="BF139" s="214">
        <f t="shared" si="35"/>
        <v>0</v>
      </c>
      <c r="BG139" s="214">
        <f t="shared" si="36"/>
        <v>0</v>
      </c>
      <c r="BH139" s="214">
        <f t="shared" si="37"/>
        <v>0</v>
      </c>
      <c r="BI139" s="214">
        <f t="shared" si="38"/>
        <v>0</v>
      </c>
      <c r="BJ139" s="25" t="s">
        <v>78</v>
      </c>
      <c r="BK139" s="214">
        <f t="shared" si="39"/>
        <v>0</v>
      </c>
      <c r="BL139" s="25" t="s">
        <v>291</v>
      </c>
      <c r="BM139" s="25" t="s">
        <v>4667</v>
      </c>
    </row>
    <row r="140" spans="2:65" s="1" customFormat="1" ht="16.5" customHeight="1">
      <c r="B140" s="41"/>
      <c r="C140" s="203" t="s">
        <v>409</v>
      </c>
      <c r="D140" s="203" t="s">
        <v>212</v>
      </c>
      <c r="E140" s="204" t="s">
        <v>4668</v>
      </c>
      <c r="F140" s="205" t="s">
        <v>4669</v>
      </c>
      <c r="G140" s="206" t="s">
        <v>215</v>
      </c>
      <c r="H140" s="207">
        <v>0.95</v>
      </c>
      <c r="I140" s="208"/>
      <c r="J140" s="209">
        <f t="shared" si="30"/>
        <v>0</v>
      </c>
      <c r="K140" s="205" t="s">
        <v>21</v>
      </c>
      <c r="L140" s="61"/>
      <c r="M140" s="210" t="s">
        <v>21</v>
      </c>
      <c r="N140" s="211" t="s">
        <v>42</v>
      </c>
      <c r="O140" s="42"/>
      <c r="P140" s="212">
        <f t="shared" si="31"/>
        <v>0</v>
      </c>
      <c r="Q140" s="212">
        <v>0.0007</v>
      </c>
      <c r="R140" s="212">
        <f t="shared" si="32"/>
        <v>0.000665</v>
      </c>
      <c r="S140" s="212">
        <v>0</v>
      </c>
      <c r="T140" s="213">
        <f t="shared" si="33"/>
        <v>0</v>
      </c>
      <c r="AR140" s="25" t="s">
        <v>291</v>
      </c>
      <c r="AT140" s="25" t="s">
        <v>212</v>
      </c>
      <c r="AU140" s="25" t="s">
        <v>80</v>
      </c>
      <c r="AY140" s="25" t="s">
        <v>210</v>
      </c>
      <c r="BE140" s="214">
        <f t="shared" si="34"/>
        <v>0</v>
      </c>
      <c r="BF140" s="214">
        <f t="shared" si="35"/>
        <v>0</v>
      </c>
      <c r="BG140" s="214">
        <f t="shared" si="36"/>
        <v>0</v>
      </c>
      <c r="BH140" s="214">
        <f t="shared" si="37"/>
        <v>0</v>
      </c>
      <c r="BI140" s="214">
        <f t="shared" si="38"/>
        <v>0</v>
      </c>
      <c r="BJ140" s="25" t="s">
        <v>78</v>
      </c>
      <c r="BK140" s="214">
        <f t="shared" si="39"/>
        <v>0</v>
      </c>
      <c r="BL140" s="25" t="s">
        <v>291</v>
      </c>
      <c r="BM140" s="25" t="s">
        <v>4670</v>
      </c>
    </row>
    <row r="141" spans="2:65" s="1" customFormat="1" ht="16.5" customHeight="1">
      <c r="B141" s="41"/>
      <c r="C141" s="203" t="s">
        <v>414</v>
      </c>
      <c r="D141" s="203" t="s">
        <v>212</v>
      </c>
      <c r="E141" s="204" t="s">
        <v>4671</v>
      </c>
      <c r="F141" s="205" t="s">
        <v>4672</v>
      </c>
      <c r="G141" s="206" t="s">
        <v>215</v>
      </c>
      <c r="H141" s="207">
        <v>4.75</v>
      </c>
      <c r="I141" s="208"/>
      <c r="J141" s="209">
        <f t="shared" si="30"/>
        <v>0</v>
      </c>
      <c r="K141" s="205" t="s">
        <v>21</v>
      </c>
      <c r="L141" s="61"/>
      <c r="M141" s="210" t="s">
        <v>21</v>
      </c>
      <c r="N141" s="211" t="s">
        <v>42</v>
      </c>
      <c r="O141" s="42"/>
      <c r="P141" s="212">
        <f t="shared" si="31"/>
        <v>0</v>
      </c>
      <c r="Q141" s="212">
        <v>0.0007</v>
      </c>
      <c r="R141" s="212">
        <f t="shared" si="32"/>
        <v>0.003325</v>
      </c>
      <c r="S141" s="212">
        <v>0</v>
      </c>
      <c r="T141" s="213">
        <f t="shared" si="33"/>
        <v>0</v>
      </c>
      <c r="AR141" s="25" t="s">
        <v>291</v>
      </c>
      <c r="AT141" s="25" t="s">
        <v>212</v>
      </c>
      <c r="AU141" s="25" t="s">
        <v>80</v>
      </c>
      <c r="AY141" s="25" t="s">
        <v>210</v>
      </c>
      <c r="BE141" s="214">
        <f t="shared" si="34"/>
        <v>0</v>
      </c>
      <c r="BF141" s="214">
        <f t="shared" si="35"/>
        <v>0</v>
      </c>
      <c r="BG141" s="214">
        <f t="shared" si="36"/>
        <v>0</v>
      </c>
      <c r="BH141" s="214">
        <f t="shared" si="37"/>
        <v>0</v>
      </c>
      <c r="BI141" s="214">
        <f t="shared" si="38"/>
        <v>0</v>
      </c>
      <c r="BJ141" s="25" t="s">
        <v>78</v>
      </c>
      <c r="BK141" s="214">
        <f t="shared" si="39"/>
        <v>0</v>
      </c>
      <c r="BL141" s="25" t="s">
        <v>291</v>
      </c>
      <c r="BM141" s="25" t="s">
        <v>4673</v>
      </c>
    </row>
    <row r="142" spans="2:65" s="1" customFormat="1" ht="25.5" customHeight="1">
      <c r="B142" s="41"/>
      <c r="C142" s="203" t="s">
        <v>421</v>
      </c>
      <c r="D142" s="203" t="s">
        <v>212</v>
      </c>
      <c r="E142" s="204" t="s">
        <v>4674</v>
      </c>
      <c r="F142" s="205" t="s">
        <v>4675</v>
      </c>
      <c r="G142" s="206" t="s">
        <v>215</v>
      </c>
      <c r="H142" s="207">
        <v>0.95</v>
      </c>
      <c r="I142" s="208"/>
      <c r="J142" s="209">
        <f t="shared" si="30"/>
        <v>0</v>
      </c>
      <c r="K142" s="205" t="s">
        <v>216</v>
      </c>
      <c r="L142" s="61"/>
      <c r="M142" s="210" t="s">
        <v>21</v>
      </c>
      <c r="N142" s="211" t="s">
        <v>42</v>
      </c>
      <c r="O142" s="42"/>
      <c r="P142" s="212">
        <f t="shared" si="31"/>
        <v>0</v>
      </c>
      <c r="Q142" s="212">
        <v>0.00053</v>
      </c>
      <c r="R142" s="212">
        <f t="shared" si="32"/>
        <v>0.0005034999999999999</v>
      </c>
      <c r="S142" s="212">
        <v>0</v>
      </c>
      <c r="T142" s="213">
        <f t="shared" si="33"/>
        <v>0</v>
      </c>
      <c r="AR142" s="25" t="s">
        <v>291</v>
      </c>
      <c r="AT142" s="25" t="s">
        <v>212</v>
      </c>
      <c r="AU142" s="25" t="s">
        <v>80</v>
      </c>
      <c r="AY142" s="25" t="s">
        <v>210</v>
      </c>
      <c r="BE142" s="214">
        <f t="shared" si="34"/>
        <v>0</v>
      </c>
      <c r="BF142" s="214">
        <f t="shared" si="35"/>
        <v>0</v>
      </c>
      <c r="BG142" s="214">
        <f t="shared" si="36"/>
        <v>0</v>
      </c>
      <c r="BH142" s="214">
        <f t="shared" si="37"/>
        <v>0</v>
      </c>
      <c r="BI142" s="214">
        <f t="shared" si="38"/>
        <v>0</v>
      </c>
      <c r="BJ142" s="25" t="s">
        <v>78</v>
      </c>
      <c r="BK142" s="214">
        <f t="shared" si="39"/>
        <v>0</v>
      </c>
      <c r="BL142" s="25" t="s">
        <v>291</v>
      </c>
      <c r="BM142" s="25" t="s">
        <v>4676</v>
      </c>
    </row>
    <row r="143" spans="2:65" s="1" customFormat="1" ht="25.5" customHeight="1">
      <c r="B143" s="41"/>
      <c r="C143" s="203" t="s">
        <v>426</v>
      </c>
      <c r="D143" s="203" t="s">
        <v>212</v>
      </c>
      <c r="E143" s="204" t="s">
        <v>4677</v>
      </c>
      <c r="F143" s="205" t="s">
        <v>4678</v>
      </c>
      <c r="G143" s="206" t="s">
        <v>215</v>
      </c>
      <c r="H143" s="207">
        <v>0.95</v>
      </c>
      <c r="I143" s="208"/>
      <c r="J143" s="209">
        <f t="shared" si="30"/>
        <v>0</v>
      </c>
      <c r="K143" s="205" t="s">
        <v>216</v>
      </c>
      <c r="L143" s="61"/>
      <c r="M143" s="210" t="s">
        <v>21</v>
      </c>
      <c r="N143" s="211" t="s">
        <v>42</v>
      </c>
      <c r="O143" s="42"/>
      <c r="P143" s="212">
        <f t="shared" si="31"/>
        <v>0</v>
      </c>
      <c r="Q143" s="212">
        <v>0.00147</v>
      </c>
      <c r="R143" s="212">
        <f t="shared" si="32"/>
        <v>0.0013965</v>
      </c>
      <c r="S143" s="212">
        <v>0</v>
      </c>
      <c r="T143" s="213">
        <f t="shared" si="33"/>
        <v>0</v>
      </c>
      <c r="AR143" s="25" t="s">
        <v>291</v>
      </c>
      <c r="AT143" s="25" t="s">
        <v>212</v>
      </c>
      <c r="AU143" s="25" t="s">
        <v>80</v>
      </c>
      <c r="AY143" s="25" t="s">
        <v>210</v>
      </c>
      <c r="BE143" s="214">
        <f t="shared" si="34"/>
        <v>0</v>
      </c>
      <c r="BF143" s="214">
        <f t="shared" si="35"/>
        <v>0</v>
      </c>
      <c r="BG143" s="214">
        <f t="shared" si="36"/>
        <v>0</v>
      </c>
      <c r="BH143" s="214">
        <f t="shared" si="37"/>
        <v>0</v>
      </c>
      <c r="BI143" s="214">
        <f t="shared" si="38"/>
        <v>0</v>
      </c>
      <c r="BJ143" s="25" t="s">
        <v>78</v>
      </c>
      <c r="BK143" s="214">
        <f t="shared" si="39"/>
        <v>0</v>
      </c>
      <c r="BL143" s="25" t="s">
        <v>291</v>
      </c>
      <c r="BM143" s="25" t="s">
        <v>4679</v>
      </c>
    </row>
    <row r="144" spans="2:65" s="1" customFormat="1" ht="16.5" customHeight="1">
      <c r="B144" s="41"/>
      <c r="C144" s="203" t="s">
        <v>432</v>
      </c>
      <c r="D144" s="203" t="s">
        <v>212</v>
      </c>
      <c r="E144" s="204" t="s">
        <v>4680</v>
      </c>
      <c r="F144" s="205" t="s">
        <v>4681</v>
      </c>
      <c r="G144" s="206" t="s">
        <v>215</v>
      </c>
      <c r="H144" s="207">
        <v>0.95</v>
      </c>
      <c r="I144" s="208"/>
      <c r="J144" s="209">
        <f t="shared" si="30"/>
        <v>0</v>
      </c>
      <c r="K144" s="205" t="s">
        <v>216</v>
      </c>
      <c r="L144" s="61"/>
      <c r="M144" s="210" t="s">
        <v>21</v>
      </c>
      <c r="N144" s="211" t="s">
        <v>42</v>
      </c>
      <c r="O144" s="42"/>
      <c r="P144" s="212">
        <f t="shared" si="31"/>
        <v>0</v>
      </c>
      <c r="Q144" s="212">
        <v>0.00075</v>
      </c>
      <c r="R144" s="212">
        <f t="shared" si="32"/>
        <v>0.0007125</v>
      </c>
      <c r="S144" s="212">
        <v>0</v>
      </c>
      <c r="T144" s="213">
        <f t="shared" si="33"/>
        <v>0</v>
      </c>
      <c r="AR144" s="25" t="s">
        <v>291</v>
      </c>
      <c r="AT144" s="25" t="s">
        <v>212</v>
      </c>
      <c r="AU144" s="25" t="s">
        <v>80</v>
      </c>
      <c r="AY144" s="25" t="s">
        <v>210</v>
      </c>
      <c r="BE144" s="214">
        <f t="shared" si="34"/>
        <v>0</v>
      </c>
      <c r="BF144" s="214">
        <f t="shared" si="35"/>
        <v>0</v>
      </c>
      <c r="BG144" s="214">
        <f t="shared" si="36"/>
        <v>0</v>
      </c>
      <c r="BH144" s="214">
        <f t="shared" si="37"/>
        <v>0</v>
      </c>
      <c r="BI144" s="214">
        <f t="shared" si="38"/>
        <v>0</v>
      </c>
      <c r="BJ144" s="25" t="s">
        <v>78</v>
      </c>
      <c r="BK144" s="214">
        <f t="shared" si="39"/>
        <v>0</v>
      </c>
      <c r="BL144" s="25" t="s">
        <v>291</v>
      </c>
      <c r="BM144" s="25" t="s">
        <v>4682</v>
      </c>
    </row>
    <row r="145" spans="2:65" s="1" customFormat="1" ht="16.5" customHeight="1">
      <c r="B145" s="41"/>
      <c r="C145" s="203" t="s">
        <v>437</v>
      </c>
      <c r="D145" s="203" t="s">
        <v>212</v>
      </c>
      <c r="E145" s="204" t="s">
        <v>4683</v>
      </c>
      <c r="F145" s="205" t="s">
        <v>4684</v>
      </c>
      <c r="G145" s="206" t="s">
        <v>274</v>
      </c>
      <c r="H145" s="207">
        <v>0.063</v>
      </c>
      <c r="I145" s="208"/>
      <c r="J145" s="209">
        <f t="shared" si="30"/>
        <v>0</v>
      </c>
      <c r="K145" s="205" t="s">
        <v>216</v>
      </c>
      <c r="L145" s="61"/>
      <c r="M145" s="210" t="s">
        <v>21</v>
      </c>
      <c r="N145" s="211" t="s">
        <v>42</v>
      </c>
      <c r="O145" s="42"/>
      <c r="P145" s="212">
        <f t="shared" si="31"/>
        <v>0</v>
      </c>
      <c r="Q145" s="212">
        <v>0</v>
      </c>
      <c r="R145" s="212">
        <f t="shared" si="32"/>
        <v>0</v>
      </c>
      <c r="S145" s="212">
        <v>0</v>
      </c>
      <c r="T145" s="213">
        <f t="shared" si="33"/>
        <v>0</v>
      </c>
      <c r="AR145" s="25" t="s">
        <v>291</v>
      </c>
      <c r="AT145" s="25" t="s">
        <v>212</v>
      </c>
      <c r="AU145" s="25" t="s">
        <v>80</v>
      </c>
      <c r="AY145" s="25" t="s">
        <v>210</v>
      </c>
      <c r="BE145" s="214">
        <f t="shared" si="34"/>
        <v>0</v>
      </c>
      <c r="BF145" s="214">
        <f t="shared" si="35"/>
        <v>0</v>
      </c>
      <c r="BG145" s="214">
        <f t="shared" si="36"/>
        <v>0</v>
      </c>
      <c r="BH145" s="214">
        <f t="shared" si="37"/>
        <v>0</v>
      </c>
      <c r="BI145" s="214">
        <f t="shared" si="38"/>
        <v>0</v>
      </c>
      <c r="BJ145" s="25" t="s">
        <v>78</v>
      </c>
      <c r="BK145" s="214">
        <f t="shared" si="39"/>
        <v>0</v>
      </c>
      <c r="BL145" s="25" t="s">
        <v>291</v>
      </c>
      <c r="BM145" s="25" t="s">
        <v>4685</v>
      </c>
    </row>
    <row r="146" spans="2:65" s="1" customFormat="1" ht="16.5" customHeight="1">
      <c r="B146" s="41"/>
      <c r="C146" s="203" t="s">
        <v>444</v>
      </c>
      <c r="D146" s="203" t="s">
        <v>212</v>
      </c>
      <c r="E146" s="204" t="s">
        <v>4686</v>
      </c>
      <c r="F146" s="205" t="s">
        <v>4687</v>
      </c>
      <c r="G146" s="206" t="s">
        <v>274</v>
      </c>
      <c r="H146" s="207">
        <v>0.063</v>
      </c>
      <c r="I146" s="208"/>
      <c r="J146" s="209">
        <f t="shared" si="30"/>
        <v>0</v>
      </c>
      <c r="K146" s="205" t="s">
        <v>216</v>
      </c>
      <c r="L146" s="61"/>
      <c r="M146" s="210" t="s">
        <v>21</v>
      </c>
      <c r="N146" s="211" t="s">
        <v>42</v>
      </c>
      <c r="O146" s="42"/>
      <c r="P146" s="212">
        <f t="shared" si="31"/>
        <v>0</v>
      </c>
      <c r="Q146" s="212">
        <v>0</v>
      </c>
      <c r="R146" s="212">
        <f t="shared" si="32"/>
        <v>0</v>
      </c>
      <c r="S146" s="212">
        <v>0</v>
      </c>
      <c r="T146" s="213">
        <f t="shared" si="33"/>
        <v>0</v>
      </c>
      <c r="AR146" s="25" t="s">
        <v>291</v>
      </c>
      <c r="AT146" s="25" t="s">
        <v>212</v>
      </c>
      <c r="AU146" s="25" t="s">
        <v>80</v>
      </c>
      <c r="AY146" s="25" t="s">
        <v>210</v>
      </c>
      <c r="BE146" s="214">
        <f t="shared" si="34"/>
        <v>0</v>
      </c>
      <c r="BF146" s="214">
        <f t="shared" si="35"/>
        <v>0</v>
      </c>
      <c r="BG146" s="214">
        <f t="shared" si="36"/>
        <v>0</v>
      </c>
      <c r="BH146" s="214">
        <f t="shared" si="37"/>
        <v>0</v>
      </c>
      <c r="BI146" s="214">
        <f t="shared" si="38"/>
        <v>0</v>
      </c>
      <c r="BJ146" s="25" t="s">
        <v>78</v>
      </c>
      <c r="BK146" s="214">
        <f t="shared" si="39"/>
        <v>0</v>
      </c>
      <c r="BL146" s="25" t="s">
        <v>291</v>
      </c>
      <c r="BM146" s="25" t="s">
        <v>4688</v>
      </c>
    </row>
    <row r="147" spans="2:63" s="11" customFormat="1" ht="29.85" customHeight="1">
      <c r="B147" s="187"/>
      <c r="C147" s="188"/>
      <c r="D147" s="189" t="s">
        <v>70</v>
      </c>
      <c r="E147" s="201" t="s">
        <v>3996</v>
      </c>
      <c r="F147" s="201" t="s">
        <v>4689</v>
      </c>
      <c r="G147" s="188"/>
      <c r="H147" s="188"/>
      <c r="I147" s="191"/>
      <c r="J147" s="202">
        <f>BK147</f>
        <v>0</v>
      </c>
      <c r="K147" s="188"/>
      <c r="L147" s="193"/>
      <c r="M147" s="194"/>
      <c r="N147" s="195"/>
      <c r="O147" s="195"/>
      <c r="P147" s="196">
        <f>SUM(P148:P173)</f>
        <v>0</v>
      </c>
      <c r="Q147" s="195"/>
      <c r="R147" s="196">
        <f>SUM(R148:R173)</f>
        <v>0.997196</v>
      </c>
      <c r="S147" s="195"/>
      <c r="T147" s="197">
        <f>SUM(T148:T173)</f>
        <v>0.49439900000000003</v>
      </c>
      <c r="AR147" s="198" t="s">
        <v>80</v>
      </c>
      <c r="AT147" s="199" t="s">
        <v>70</v>
      </c>
      <c r="AU147" s="199" t="s">
        <v>78</v>
      </c>
      <c r="AY147" s="198" t="s">
        <v>210</v>
      </c>
      <c r="BK147" s="200">
        <f>SUM(BK148:BK173)</f>
        <v>0</v>
      </c>
    </row>
    <row r="148" spans="2:65" s="1" customFormat="1" ht="16.5" customHeight="1">
      <c r="B148" s="41"/>
      <c r="C148" s="203" t="s">
        <v>452</v>
      </c>
      <c r="D148" s="203" t="s">
        <v>212</v>
      </c>
      <c r="E148" s="204" t="s">
        <v>4690</v>
      </c>
      <c r="F148" s="205" t="s">
        <v>4691</v>
      </c>
      <c r="G148" s="206" t="s">
        <v>215</v>
      </c>
      <c r="H148" s="207">
        <v>18.05</v>
      </c>
      <c r="I148" s="208"/>
      <c r="J148" s="209">
        <f aca="true" t="shared" si="40" ref="J148:J173">ROUND(I148*H148,2)</f>
        <v>0</v>
      </c>
      <c r="K148" s="205" t="s">
        <v>216</v>
      </c>
      <c r="L148" s="61"/>
      <c r="M148" s="210" t="s">
        <v>21</v>
      </c>
      <c r="N148" s="211" t="s">
        <v>42</v>
      </c>
      <c r="O148" s="42"/>
      <c r="P148" s="212">
        <f aca="true" t="shared" si="41" ref="P148:P173">O148*H148</f>
        <v>0</v>
      </c>
      <c r="Q148" s="212">
        <v>8E-05</v>
      </c>
      <c r="R148" s="212">
        <f aca="true" t="shared" si="42" ref="R148:R173">Q148*H148</f>
        <v>0.0014440000000000002</v>
      </c>
      <c r="S148" s="212">
        <v>0.02493</v>
      </c>
      <c r="T148" s="213">
        <f aca="true" t="shared" si="43" ref="T148:T173">S148*H148</f>
        <v>0.4499865</v>
      </c>
      <c r="AR148" s="25" t="s">
        <v>291</v>
      </c>
      <c r="AT148" s="25" t="s">
        <v>212</v>
      </c>
      <c r="AU148" s="25" t="s">
        <v>80</v>
      </c>
      <c r="AY148" s="25" t="s">
        <v>210</v>
      </c>
      <c r="BE148" s="214">
        <f aca="true" t="shared" si="44" ref="BE148:BE173">IF(N148="základní",J148,0)</f>
        <v>0</v>
      </c>
      <c r="BF148" s="214">
        <f aca="true" t="shared" si="45" ref="BF148:BF173">IF(N148="snížená",J148,0)</f>
        <v>0</v>
      </c>
      <c r="BG148" s="214">
        <f aca="true" t="shared" si="46" ref="BG148:BG173">IF(N148="zákl. přenesená",J148,0)</f>
        <v>0</v>
      </c>
      <c r="BH148" s="214">
        <f aca="true" t="shared" si="47" ref="BH148:BH173">IF(N148="sníž. přenesená",J148,0)</f>
        <v>0</v>
      </c>
      <c r="BI148" s="214">
        <f aca="true" t="shared" si="48" ref="BI148:BI173">IF(N148="nulová",J148,0)</f>
        <v>0</v>
      </c>
      <c r="BJ148" s="25" t="s">
        <v>78</v>
      </c>
      <c r="BK148" s="214">
        <f aca="true" t="shared" si="49" ref="BK148:BK173">ROUND(I148*H148,2)</f>
        <v>0</v>
      </c>
      <c r="BL148" s="25" t="s">
        <v>291</v>
      </c>
      <c r="BM148" s="25" t="s">
        <v>4692</v>
      </c>
    </row>
    <row r="149" spans="2:65" s="1" customFormat="1" ht="16.5" customHeight="1">
      <c r="B149" s="41"/>
      <c r="C149" s="203" t="s">
        <v>457</v>
      </c>
      <c r="D149" s="203" t="s">
        <v>212</v>
      </c>
      <c r="E149" s="204" t="s">
        <v>4693</v>
      </c>
      <c r="F149" s="205" t="s">
        <v>4694</v>
      </c>
      <c r="G149" s="206" t="s">
        <v>215</v>
      </c>
      <c r="H149" s="207">
        <v>0.95</v>
      </c>
      <c r="I149" s="208"/>
      <c r="J149" s="209">
        <f t="shared" si="40"/>
        <v>0</v>
      </c>
      <c r="K149" s="205" t="s">
        <v>216</v>
      </c>
      <c r="L149" s="61"/>
      <c r="M149" s="210" t="s">
        <v>21</v>
      </c>
      <c r="N149" s="211" t="s">
        <v>42</v>
      </c>
      <c r="O149" s="42"/>
      <c r="P149" s="212">
        <f t="shared" si="41"/>
        <v>0</v>
      </c>
      <c r="Q149" s="212">
        <v>8E-05</v>
      </c>
      <c r="R149" s="212">
        <f t="shared" si="42"/>
        <v>7.6E-05</v>
      </c>
      <c r="S149" s="212">
        <v>0.04675</v>
      </c>
      <c r="T149" s="213">
        <f t="shared" si="43"/>
        <v>0.0444125</v>
      </c>
      <c r="AR149" s="25" t="s">
        <v>291</v>
      </c>
      <c r="AT149" s="25" t="s">
        <v>212</v>
      </c>
      <c r="AU149" s="25" t="s">
        <v>80</v>
      </c>
      <c r="AY149" s="25" t="s">
        <v>210</v>
      </c>
      <c r="BE149" s="214">
        <f t="shared" si="44"/>
        <v>0</v>
      </c>
      <c r="BF149" s="214">
        <f t="shared" si="45"/>
        <v>0</v>
      </c>
      <c r="BG149" s="214">
        <f t="shared" si="46"/>
        <v>0</v>
      </c>
      <c r="BH149" s="214">
        <f t="shared" si="47"/>
        <v>0</v>
      </c>
      <c r="BI149" s="214">
        <f t="shared" si="48"/>
        <v>0</v>
      </c>
      <c r="BJ149" s="25" t="s">
        <v>78</v>
      </c>
      <c r="BK149" s="214">
        <f t="shared" si="49"/>
        <v>0</v>
      </c>
      <c r="BL149" s="25" t="s">
        <v>291</v>
      </c>
      <c r="BM149" s="25" t="s">
        <v>4695</v>
      </c>
    </row>
    <row r="150" spans="2:65" s="1" customFormat="1" ht="16.5" customHeight="1">
      <c r="B150" s="41"/>
      <c r="C150" s="203" t="s">
        <v>462</v>
      </c>
      <c r="D150" s="203" t="s">
        <v>212</v>
      </c>
      <c r="E150" s="204" t="s">
        <v>4696</v>
      </c>
      <c r="F150" s="205" t="s">
        <v>4697</v>
      </c>
      <c r="G150" s="206" t="s">
        <v>215</v>
      </c>
      <c r="H150" s="207">
        <v>13.3</v>
      </c>
      <c r="I150" s="208"/>
      <c r="J150" s="209">
        <f t="shared" si="40"/>
        <v>0</v>
      </c>
      <c r="K150" s="205" t="s">
        <v>216</v>
      </c>
      <c r="L150" s="61"/>
      <c r="M150" s="210" t="s">
        <v>21</v>
      </c>
      <c r="N150" s="211" t="s">
        <v>42</v>
      </c>
      <c r="O150" s="42"/>
      <c r="P150" s="212">
        <f t="shared" si="41"/>
        <v>0</v>
      </c>
      <c r="Q150" s="212">
        <v>0</v>
      </c>
      <c r="R150" s="212">
        <f t="shared" si="42"/>
        <v>0</v>
      </c>
      <c r="S150" s="212">
        <v>0</v>
      </c>
      <c r="T150" s="213">
        <f t="shared" si="43"/>
        <v>0</v>
      </c>
      <c r="AR150" s="25" t="s">
        <v>291</v>
      </c>
      <c r="AT150" s="25" t="s">
        <v>212</v>
      </c>
      <c r="AU150" s="25" t="s">
        <v>80</v>
      </c>
      <c r="AY150" s="25" t="s">
        <v>210</v>
      </c>
      <c r="BE150" s="214">
        <f t="shared" si="44"/>
        <v>0</v>
      </c>
      <c r="BF150" s="214">
        <f t="shared" si="45"/>
        <v>0</v>
      </c>
      <c r="BG150" s="214">
        <f t="shared" si="46"/>
        <v>0</v>
      </c>
      <c r="BH150" s="214">
        <f t="shared" si="47"/>
        <v>0</v>
      </c>
      <c r="BI150" s="214">
        <f t="shared" si="48"/>
        <v>0</v>
      </c>
      <c r="BJ150" s="25" t="s">
        <v>78</v>
      </c>
      <c r="BK150" s="214">
        <f t="shared" si="49"/>
        <v>0</v>
      </c>
      <c r="BL150" s="25" t="s">
        <v>291</v>
      </c>
      <c r="BM150" s="25" t="s">
        <v>4698</v>
      </c>
    </row>
    <row r="151" spans="2:65" s="1" customFormat="1" ht="16.5" customHeight="1">
      <c r="B151" s="41"/>
      <c r="C151" s="203" t="s">
        <v>466</v>
      </c>
      <c r="D151" s="203" t="s">
        <v>212</v>
      </c>
      <c r="E151" s="204" t="s">
        <v>4699</v>
      </c>
      <c r="F151" s="205" t="s">
        <v>4700</v>
      </c>
      <c r="G151" s="206" t="s">
        <v>215</v>
      </c>
      <c r="H151" s="207">
        <v>4.75</v>
      </c>
      <c r="I151" s="208"/>
      <c r="J151" s="209">
        <f t="shared" si="40"/>
        <v>0</v>
      </c>
      <c r="K151" s="205" t="s">
        <v>216</v>
      </c>
      <c r="L151" s="61"/>
      <c r="M151" s="210" t="s">
        <v>21</v>
      </c>
      <c r="N151" s="211" t="s">
        <v>42</v>
      </c>
      <c r="O151" s="42"/>
      <c r="P151" s="212">
        <f t="shared" si="41"/>
        <v>0</v>
      </c>
      <c r="Q151" s="212">
        <v>0</v>
      </c>
      <c r="R151" s="212">
        <f t="shared" si="42"/>
        <v>0</v>
      </c>
      <c r="S151" s="212">
        <v>0</v>
      </c>
      <c r="T151" s="213">
        <f t="shared" si="43"/>
        <v>0</v>
      </c>
      <c r="AR151" s="25" t="s">
        <v>291</v>
      </c>
      <c r="AT151" s="25" t="s">
        <v>212</v>
      </c>
      <c r="AU151" s="25" t="s">
        <v>80</v>
      </c>
      <c r="AY151" s="25" t="s">
        <v>210</v>
      </c>
      <c r="BE151" s="214">
        <f t="shared" si="44"/>
        <v>0</v>
      </c>
      <c r="BF151" s="214">
        <f t="shared" si="45"/>
        <v>0</v>
      </c>
      <c r="BG151" s="214">
        <f t="shared" si="46"/>
        <v>0</v>
      </c>
      <c r="BH151" s="214">
        <f t="shared" si="47"/>
        <v>0</v>
      </c>
      <c r="BI151" s="214">
        <f t="shared" si="48"/>
        <v>0</v>
      </c>
      <c r="BJ151" s="25" t="s">
        <v>78</v>
      </c>
      <c r="BK151" s="214">
        <f t="shared" si="49"/>
        <v>0</v>
      </c>
      <c r="BL151" s="25" t="s">
        <v>291</v>
      </c>
      <c r="BM151" s="25" t="s">
        <v>4701</v>
      </c>
    </row>
    <row r="152" spans="2:65" s="1" customFormat="1" ht="16.5" customHeight="1">
      <c r="B152" s="41"/>
      <c r="C152" s="203" t="s">
        <v>471</v>
      </c>
      <c r="D152" s="203" t="s">
        <v>212</v>
      </c>
      <c r="E152" s="204" t="s">
        <v>4702</v>
      </c>
      <c r="F152" s="205" t="s">
        <v>4703</v>
      </c>
      <c r="G152" s="206" t="s">
        <v>215</v>
      </c>
      <c r="H152" s="207">
        <v>0.95</v>
      </c>
      <c r="I152" s="208"/>
      <c r="J152" s="209">
        <f t="shared" si="40"/>
        <v>0</v>
      </c>
      <c r="K152" s="205" t="s">
        <v>216</v>
      </c>
      <c r="L152" s="61"/>
      <c r="M152" s="210" t="s">
        <v>21</v>
      </c>
      <c r="N152" s="211" t="s">
        <v>42</v>
      </c>
      <c r="O152" s="42"/>
      <c r="P152" s="212">
        <f t="shared" si="41"/>
        <v>0</v>
      </c>
      <c r="Q152" s="212">
        <v>0</v>
      </c>
      <c r="R152" s="212">
        <f t="shared" si="42"/>
        <v>0</v>
      </c>
      <c r="S152" s="212">
        <v>0</v>
      </c>
      <c r="T152" s="213">
        <f t="shared" si="43"/>
        <v>0</v>
      </c>
      <c r="AR152" s="25" t="s">
        <v>291</v>
      </c>
      <c r="AT152" s="25" t="s">
        <v>212</v>
      </c>
      <c r="AU152" s="25" t="s">
        <v>80</v>
      </c>
      <c r="AY152" s="25" t="s">
        <v>210</v>
      </c>
      <c r="BE152" s="214">
        <f t="shared" si="44"/>
        <v>0</v>
      </c>
      <c r="BF152" s="214">
        <f t="shared" si="45"/>
        <v>0</v>
      </c>
      <c r="BG152" s="214">
        <f t="shared" si="46"/>
        <v>0</v>
      </c>
      <c r="BH152" s="214">
        <f t="shared" si="47"/>
        <v>0</v>
      </c>
      <c r="BI152" s="214">
        <f t="shared" si="48"/>
        <v>0</v>
      </c>
      <c r="BJ152" s="25" t="s">
        <v>78</v>
      </c>
      <c r="BK152" s="214">
        <f t="shared" si="49"/>
        <v>0</v>
      </c>
      <c r="BL152" s="25" t="s">
        <v>291</v>
      </c>
      <c r="BM152" s="25" t="s">
        <v>4704</v>
      </c>
    </row>
    <row r="153" spans="2:65" s="1" customFormat="1" ht="25.5" customHeight="1">
      <c r="B153" s="41"/>
      <c r="C153" s="203" t="s">
        <v>475</v>
      </c>
      <c r="D153" s="203" t="s">
        <v>212</v>
      </c>
      <c r="E153" s="204" t="s">
        <v>4705</v>
      </c>
      <c r="F153" s="205" t="s">
        <v>4706</v>
      </c>
      <c r="G153" s="206" t="s">
        <v>215</v>
      </c>
      <c r="H153" s="207">
        <v>0.95</v>
      </c>
      <c r="I153" s="208"/>
      <c r="J153" s="209">
        <f t="shared" si="40"/>
        <v>0</v>
      </c>
      <c r="K153" s="205" t="s">
        <v>216</v>
      </c>
      <c r="L153" s="61"/>
      <c r="M153" s="210" t="s">
        <v>21</v>
      </c>
      <c r="N153" s="211" t="s">
        <v>42</v>
      </c>
      <c r="O153" s="42"/>
      <c r="P153" s="212">
        <f t="shared" si="41"/>
        <v>0</v>
      </c>
      <c r="Q153" s="212">
        <v>0.0084</v>
      </c>
      <c r="R153" s="212">
        <f t="shared" si="42"/>
        <v>0.00798</v>
      </c>
      <c r="S153" s="212">
        <v>0</v>
      </c>
      <c r="T153" s="213">
        <f t="shared" si="43"/>
        <v>0</v>
      </c>
      <c r="AR153" s="25" t="s">
        <v>291</v>
      </c>
      <c r="AT153" s="25" t="s">
        <v>212</v>
      </c>
      <c r="AU153" s="25" t="s">
        <v>80</v>
      </c>
      <c r="AY153" s="25" t="s">
        <v>210</v>
      </c>
      <c r="BE153" s="214">
        <f t="shared" si="44"/>
        <v>0</v>
      </c>
      <c r="BF153" s="214">
        <f t="shared" si="45"/>
        <v>0</v>
      </c>
      <c r="BG153" s="214">
        <f t="shared" si="46"/>
        <v>0</v>
      </c>
      <c r="BH153" s="214">
        <f t="shared" si="47"/>
        <v>0</v>
      </c>
      <c r="BI153" s="214">
        <f t="shared" si="48"/>
        <v>0</v>
      </c>
      <c r="BJ153" s="25" t="s">
        <v>78</v>
      </c>
      <c r="BK153" s="214">
        <f t="shared" si="49"/>
        <v>0</v>
      </c>
      <c r="BL153" s="25" t="s">
        <v>291</v>
      </c>
      <c r="BM153" s="25" t="s">
        <v>4707</v>
      </c>
    </row>
    <row r="154" spans="2:65" s="1" customFormat="1" ht="25.5" customHeight="1">
      <c r="B154" s="41"/>
      <c r="C154" s="203" t="s">
        <v>480</v>
      </c>
      <c r="D154" s="203" t="s">
        <v>212</v>
      </c>
      <c r="E154" s="204" t="s">
        <v>4708</v>
      </c>
      <c r="F154" s="205" t="s">
        <v>4709</v>
      </c>
      <c r="G154" s="206" t="s">
        <v>215</v>
      </c>
      <c r="H154" s="207">
        <v>1.9</v>
      </c>
      <c r="I154" s="208"/>
      <c r="J154" s="209">
        <f t="shared" si="40"/>
        <v>0</v>
      </c>
      <c r="K154" s="205" t="s">
        <v>216</v>
      </c>
      <c r="L154" s="61"/>
      <c r="M154" s="210" t="s">
        <v>21</v>
      </c>
      <c r="N154" s="211" t="s">
        <v>42</v>
      </c>
      <c r="O154" s="42"/>
      <c r="P154" s="212">
        <f t="shared" si="41"/>
        <v>0</v>
      </c>
      <c r="Q154" s="212">
        <v>0.01415</v>
      </c>
      <c r="R154" s="212">
        <f t="shared" si="42"/>
        <v>0.026885</v>
      </c>
      <c r="S154" s="212">
        <v>0</v>
      </c>
      <c r="T154" s="213">
        <f t="shared" si="43"/>
        <v>0</v>
      </c>
      <c r="AR154" s="25" t="s">
        <v>291</v>
      </c>
      <c r="AT154" s="25" t="s">
        <v>212</v>
      </c>
      <c r="AU154" s="25" t="s">
        <v>80</v>
      </c>
      <c r="AY154" s="25" t="s">
        <v>210</v>
      </c>
      <c r="BE154" s="214">
        <f t="shared" si="44"/>
        <v>0</v>
      </c>
      <c r="BF154" s="214">
        <f t="shared" si="45"/>
        <v>0</v>
      </c>
      <c r="BG154" s="214">
        <f t="shared" si="46"/>
        <v>0</v>
      </c>
      <c r="BH154" s="214">
        <f t="shared" si="47"/>
        <v>0</v>
      </c>
      <c r="BI154" s="214">
        <f t="shared" si="48"/>
        <v>0</v>
      </c>
      <c r="BJ154" s="25" t="s">
        <v>78</v>
      </c>
      <c r="BK154" s="214">
        <f t="shared" si="49"/>
        <v>0</v>
      </c>
      <c r="BL154" s="25" t="s">
        <v>291</v>
      </c>
      <c r="BM154" s="25" t="s">
        <v>4710</v>
      </c>
    </row>
    <row r="155" spans="2:65" s="1" customFormat="1" ht="25.5" customHeight="1">
      <c r="B155" s="41"/>
      <c r="C155" s="203" t="s">
        <v>485</v>
      </c>
      <c r="D155" s="203" t="s">
        <v>212</v>
      </c>
      <c r="E155" s="204" t="s">
        <v>4711</v>
      </c>
      <c r="F155" s="205" t="s">
        <v>4712</v>
      </c>
      <c r="G155" s="206" t="s">
        <v>215</v>
      </c>
      <c r="H155" s="207">
        <v>2.85</v>
      </c>
      <c r="I155" s="208"/>
      <c r="J155" s="209">
        <f t="shared" si="40"/>
        <v>0</v>
      </c>
      <c r="K155" s="205" t="s">
        <v>216</v>
      </c>
      <c r="L155" s="61"/>
      <c r="M155" s="210" t="s">
        <v>21</v>
      </c>
      <c r="N155" s="211" t="s">
        <v>42</v>
      </c>
      <c r="O155" s="42"/>
      <c r="P155" s="212">
        <f t="shared" si="41"/>
        <v>0</v>
      </c>
      <c r="Q155" s="212">
        <v>0.01654</v>
      </c>
      <c r="R155" s="212">
        <f t="shared" si="42"/>
        <v>0.047139</v>
      </c>
      <c r="S155" s="212">
        <v>0</v>
      </c>
      <c r="T155" s="213">
        <f t="shared" si="43"/>
        <v>0</v>
      </c>
      <c r="AR155" s="25" t="s">
        <v>291</v>
      </c>
      <c r="AT155" s="25" t="s">
        <v>212</v>
      </c>
      <c r="AU155" s="25" t="s">
        <v>80</v>
      </c>
      <c r="AY155" s="25" t="s">
        <v>210</v>
      </c>
      <c r="BE155" s="214">
        <f t="shared" si="44"/>
        <v>0</v>
      </c>
      <c r="BF155" s="214">
        <f t="shared" si="45"/>
        <v>0</v>
      </c>
      <c r="BG155" s="214">
        <f t="shared" si="46"/>
        <v>0</v>
      </c>
      <c r="BH155" s="214">
        <f t="shared" si="47"/>
        <v>0</v>
      </c>
      <c r="BI155" s="214">
        <f t="shared" si="48"/>
        <v>0</v>
      </c>
      <c r="BJ155" s="25" t="s">
        <v>78</v>
      </c>
      <c r="BK155" s="214">
        <f t="shared" si="49"/>
        <v>0</v>
      </c>
      <c r="BL155" s="25" t="s">
        <v>291</v>
      </c>
      <c r="BM155" s="25" t="s">
        <v>4713</v>
      </c>
    </row>
    <row r="156" spans="2:65" s="1" customFormat="1" ht="25.5" customHeight="1">
      <c r="B156" s="41"/>
      <c r="C156" s="203" t="s">
        <v>489</v>
      </c>
      <c r="D156" s="203" t="s">
        <v>212</v>
      </c>
      <c r="E156" s="204" t="s">
        <v>4714</v>
      </c>
      <c r="F156" s="205" t="s">
        <v>4715</v>
      </c>
      <c r="G156" s="206" t="s">
        <v>215</v>
      </c>
      <c r="H156" s="207">
        <v>0.95</v>
      </c>
      <c r="I156" s="208"/>
      <c r="J156" s="209">
        <f t="shared" si="40"/>
        <v>0</v>
      </c>
      <c r="K156" s="205" t="s">
        <v>216</v>
      </c>
      <c r="L156" s="61"/>
      <c r="M156" s="210" t="s">
        <v>21</v>
      </c>
      <c r="N156" s="211" t="s">
        <v>42</v>
      </c>
      <c r="O156" s="42"/>
      <c r="P156" s="212">
        <f t="shared" si="41"/>
        <v>0</v>
      </c>
      <c r="Q156" s="212">
        <v>0.0134</v>
      </c>
      <c r="R156" s="212">
        <f t="shared" si="42"/>
        <v>0.01273</v>
      </c>
      <c r="S156" s="212">
        <v>0</v>
      </c>
      <c r="T156" s="213">
        <f t="shared" si="43"/>
        <v>0</v>
      </c>
      <c r="AR156" s="25" t="s">
        <v>291</v>
      </c>
      <c r="AT156" s="25" t="s">
        <v>212</v>
      </c>
      <c r="AU156" s="25" t="s">
        <v>80</v>
      </c>
      <c r="AY156" s="25" t="s">
        <v>210</v>
      </c>
      <c r="BE156" s="214">
        <f t="shared" si="44"/>
        <v>0</v>
      </c>
      <c r="BF156" s="214">
        <f t="shared" si="45"/>
        <v>0</v>
      </c>
      <c r="BG156" s="214">
        <f t="shared" si="46"/>
        <v>0</v>
      </c>
      <c r="BH156" s="214">
        <f t="shared" si="47"/>
        <v>0</v>
      </c>
      <c r="BI156" s="214">
        <f t="shared" si="48"/>
        <v>0</v>
      </c>
      <c r="BJ156" s="25" t="s">
        <v>78</v>
      </c>
      <c r="BK156" s="214">
        <f t="shared" si="49"/>
        <v>0</v>
      </c>
      <c r="BL156" s="25" t="s">
        <v>291</v>
      </c>
      <c r="BM156" s="25" t="s">
        <v>4716</v>
      </c>
    </row>
    <row r="157" spans="2:65" s="1" customFormat="1" ht="25.5" customHeight="1">
      <c r="B157" s="41"/>
      <c r="C157" s="203" t="s">
        <v>493</v>
      </c>
      <c r="D157" s="203" t="s">
        <v>212</v>
      </c>
      <c r="E157" s="204" t="s">
        <v>4717</v>
      </c>
      <c r="F157" s="205" t="s">
        <v>4718</v>
      </c>
      <c r="G157" s="206" t="s">
        <v>215</v>
      </c>
      <c r="H157" s="207">
        <v>2.85</v>
      </c>
      <c r="I157" s="208"/>
      <c r="J157" s="209">
        <f t="shared" si="40"/>
        <v>0</v>
      </c>
      <c r="K157" s="205" t="s">
        <v>216</v>
      </c>
      <c r="L157" s="61"/>
      <c r="M157" s="210" t="s">
        <v>21</v>
      </c>
      <c r="N157" s="211" t="s">
        <v>42</v>
      </c>
      <c r="O157" s="42"/>
      <c r="P157" s="212">
        <f t="shared" si="41"/>
        <v>0</v>
      </c>
      <c r="Q157" s="212">
        <v>0.01655</v>
      </c>
      <c r="R157" s="212">
        <f t="shared" si="42"/>
        <v>0.0471675</v>
      </c>
      <c r="S157" s="212">
        <v>0</v>
      </c>
      <c r="T157" s="213">
        <f t="shared" si="43"/>
        <v>0</v>
      </c>
      <c r="AR157" s="25" t="s">
        <v>291</v>
      </c>
      <c r="AT157" s="25" t="s">
        <v>212</v>
      </c>
      <c r="AU157" s="25" t="s">
        <v>80</v>
      </c>
      <c r="AY157" s="25" t="s">
        <v>210</v>
      </c>
      <c r="BE157" s="214">
        <f t="shared" si="44"/>
        <v>0</v>
      </c>
      <c r="BF157" s="214">
        <f t="shared" si="45"/>
        <v>0</v>
      </c>
      <c r="BG157" s="214">
        <f t="shared" si="46"/>
        <v>0</v>
      </c>
      <c r="BH157" s="214">
        <f t="shared" si="47"/>
        <v>0</v>
      </c>
      <c r="BI157" s="214">
        <f t="shared" si="48"/>
        <v>0</v>
      </c>
      <c r="BJ157" s="25" t="s">
        <v>78</v>
      </c>
      <c r="BK157" s="214">
        <f t="shared" si="49"/>
        <v>0</v>
      </c>
      <c r="BL157" s="25" t="s">
        <v>291</v>
      </c>
      <c r="BM157" s="25" t="s">
        <v>4719</v>
      </c>
    </row>
    <row r="158" spans="2:65" s="1" customFormat="1" ht="25.5" customHeight="1">
      <c r="B158" s="41"/>
      <c r="C158" s="203" t="s">
        <v>503</v>
      </c>
      <c r="D158" s="203" t="s">
        <v>212</v>
      </c>
      <c r="E158" s="204" t="s">
        <v>4720</v>
      </c>
      <c r="F158" s="205" t="s">
        <v>4721</v>
      </c>
      <c r="G158" s="206" t="s">
        <v>215</v>
      </c>
      <c r="H158" s="207">
        <v>1.9</v>
      </c>
      <c r="I158" s="208"/>
      <c r="J158" s="209">
        <f t="shared" si="40"/>
        <v>0</v>
      </c>
      <c r="K158" s="205" t="s">
        <v>216</v>
      </c>
      <c r="L158" s="61"/>
      <c r="M158" s="210" t="s">
        <v>21</v>
      </c>
      <c r="N158" s="211" t="s">
        <v>42</v>
      </c>
      <c r="O158" s="42"/>
      <c r="P158" s="212">
        <f t="shared" si="41"/>
        <v>0</v>
      </c>
      <c r="Q158" s="212">
        <v>0.02229</v>
      </c>
      <c r="R158" s="212">
        <f t="shared" si="42"/>
        <v>0.042351</v>
      </c>
      <c r="S158" s="212">
        <v>0</v>
      </c>
      <c r="T158" s="213">
        <f t="shared" si="43"/>
        <v>0</v>
      </c>
      <c r="AR158" s="25" t="s">
        <v>291</v>
      </c>
      <c r="AT158" s="25" t="s">
        <v>212</v>
      </c>
      <c r="AU158" s="25" t="s">
        <v>80</v>
      </c>
      <c r="AY158" s="25" t="s">
        <v>210</v>
      </c>
      <c r="BE158" s="214">
        <f t="shared" si="44"/>
        <v>0</v>
      </c>
      <c r="BF158" s="214">
        <f t="shared" si="45"/>
        <v>0</v>
      </c>
      <c r="BG158" s="214">
        <f t="shared" si="46"/>
        <v>0</v>
      </c>
      <c r="BH158" s="214">
        <f t="shared" si="47"/>
        <v>0</v>
      </c>
      <c r="BI158" s="214">
        <f t="shared" si="48"/>
        <v>0</v>
      </c>
      <c r="BJ158" s="25" t="s">
        <v>78</v>
      </c>
      <c r="BK158" s="214">
        <f t="shared" si="49"/>
        <v>0</v>
      </c>
      <c r="BL158" s="25" t="s">
        <v>291</v>
      </c>
      <c r="BM158" s="25" t="s">
        <v>4722</v>
      </c>
    </row>
    <row r="159" spans="2:65" s="1" customFormat="1" ht="25.5" customHeight="1">
      <c r="B159" s="41"/>
      <c r="C159" s="203" t="s">
        <v>508</v>
      </c>
      <c r="D159" s="203" t="s">
        <v>212</v>
      </c>
      <c r="E159" s="204" t="s">
        <v>4723</v>
      </c>
      <c r="F159" s="205" t="s">
        <v>4724</v>
      </c>
      <c r="G159" s="206" t="s">
        <v>215</v>
      </c>
      <c r="H159" s="207">
        <v>2.85</v>
      </c>
      <c r="I159" s="208"/>
      <c r="J159" s="209">
        <f t="shared" si="40"/>
        <v>0</v>
      </c>
      <c r="K159" s="205" t="s">
        <v>216</v>
      </c>
      <c r="L159" s="61"/>
      <c r="M159" s="210" t="s">
        <v>21</v>
      </c>
      <c r="N159" s="211" t="s">
        <v>42</v>
      </c>
      <c r="O159" s="42"/>
      <c r="P159" s="212">
        <f t="shared" si="41"/>
        <v>0</v>
      </c>
      <c r="Q159" s="212">
        <v>0.02516</v>
      </c>
      <c r="R159" s="212">
        <f t="shared" si="42"/>
        <v>0.07170599999999999</v>
      </c>
      <c r="S159" s="212">
        <v>0</v>
      </c>
      <c r="T159" s="213">
        <f t="shared" si="43"/>
        <v>0</v>
      </c>
      <c r="AR159" s="25" t="s">
        <v>291</v>
      </c>
      <c r="AT159" s="25" t="s">
        <v>212</v>
      </c>
      <c r="AU159" s="25" t="s">
        <v>80</v>
      </c>
      <c r="AY159" s="25" t="s">
        <v>210</v>
      </c>
      <c r="BE159" s="214">
        <f t="shared" si="44"/>
        <v>0</v>
      </c>
      <c r="BF159" s="214">
        <f t="shared" si="45"/>
        <v>0</v>
      </c>
      <c r="BG159" s="214">
        <f t="shared" si="46"/>
        <v>0</v>
      </c>
      <c r="BH159" s="214">
        <f t="shared" si="47"/>
        <v>0</v>
      </c>
      <c r="BI159" s="214">
        <f t="shared" si="48"/>
        <v>0</v>
      </c>
      <c r="BJ159" s="25" t="s">
        <v>78</v>
      </c>
      <c r="BK159" s="214">
        <f t="shared" si="49"/>
        <v>0</v>
      </c>
      <c r="BL159" s="25" t="s">
        <v>291</v>
      </c>
      <c r="BM159" s="25" t="s">
        <v>4725</v>
      </c>
    </row>
    <row r="160" spans="2:65" s="1" customFormat="1" ht="25.5" customHeight="1">
      <c r="B160" s="41"/>
      <c r="C160" s="203" t="s">
        <v>513</v>
      </c>
      <c r="D160" s="203" t="s">
        <v>212</v>
      </c>
      <c r="E160" s="204" t="s">
        <v>4726</v>
      </c>
      <c r="F160" s="205" t="s">
        <v>4727</v>
      </c>
      <c r="G160" s="206" t="s">
        <v>215</v>
      </c>
      <c r="H160" s="207">
        <v>0.95</v>
      </c>
      <c r="I160" s="208"/>
      <c r="J160" s="209">
        <f t="shared" si="40"/>
        <v>0</v>
      </c>
      <c r="K160" s="205" t="s">
        <v>216</v>
      </c>
      <c r="L160" s="61"/>
      <c r="M160" s="210" t="s">
        <v>21</v>
      </c>
      <c r="N160" s="211" t="s">
        <v>42</v>
      </c>
      <c r="O160" s="42"/>
      <c r="P160" s="212">
        <f t="shared" si="41"/>
        <v>0</v>
      </c>
      <c r="Q160" s="212">
        <v>0.0309</v>
      </c>
      <c r="R160" s="212">
        <f t="shared" si="42"/>
        <v>0.029355</v>
      </c>
      <c r="S160" s="212">
        <v>0</v>
      </c>
      <c r="T160" s="213">
        <f t="shared" si="43"/>
        <v>0</v>
      </c>
      <c r="AR160" s="25" t="s">
        <v>291</v>
      </c>
      <c r="AT160" s="25" t="s">
        <v>212</v>
      </c>
      <c r="AU160" s="25" t="s">
        <v>80</v>
      </c>
      <c r="AY160" s="25" t="s">
        <v>210</v>
      </c>
      <c r="BE160" s="214">
        <f t="shared" si="44"/>
        <v>0</v>
      </c>
      <c r="BF160" s="214">
        <f t="shared" si="45"/>
        <v>0</v>
      </c>
      <c r="BG160" s="214">
        <f t="shared" si="46"/>
        <v>0</v>
      </c>
      <c r="BH160" s="214">
        <f t="shared" si="47"/>
        <v>0</v>
      </c>
      <c r="BI160" s="214">
        <f t="shared" si="48"/>
        <v>0</v>
      </c>
      <c r="BJ160" s="25" t="s">
        <v>78</v>
      </c>
      <c r="BK160" s="214">
        <f t="shared" si="49"/>
        <v>0</v>
      </c>
      <c r="BL160" s="25" t="s">
        <v>291</v>
      </c>
      <c r="BM160" s="25" t="s">
        <v>4728</v>
      </c>
    </row>
    <row r="161" spans="2:65" s="1" customFormat="1" ht="25.5" customHeight="1">
      <c r="B161" s="41"/>
      <c r="C161" s="203" t="s">
        <v>518</v>
      </c>
      <c r="D161" s="203" t="s">
        <v>212</v>
      </c>
      <c r="E161" s="204" t="s">
        <v>4729</v>
      </c>
      <c r="F161" s="205" t="s">
        <v>4730</v>
      </c>
      <c r="G161" s="206" t="s">
        <v>215</v>
      </c>
      <c r="H161" s="207">
        <v>1.9</v>
      </c>
      <c r="I161" s="208"/>
      <c r="J161" s="209">
        <f t="shared" si="40"/>
        <v>0</v>
      </c>
      <c r="K161" s="205" t="s">
        <v>216</v>
      </c>
      <c r="L161" s="61"/>
      <c r="M161" s="210" t="s">
        <v>21</v>
      </c>
      <c r="N161" s="211" t="s">
        <v>42</v>
      </c>
      <c r="O161" s="42"/>
      <c r="P161" s="212">
        <f t="shared" si="41"/>
        <v>0</v>
      </c>
      <c r="Q161" s="212">
        <v>0.0332</v>
      </c>
      <c r="R161" s="212">
        <f t="shared" si="42"/>
        <v>0.06308</v>
      </c>
      <c r="S161" s="212">
        <v>0</v>
      </c>
      <c r="T161" s="213">
        <f t="shared" si="43"/>
        <v>0</v>
      </c>
      <c r="AR161" s="25" t="s">
        <v>291</v>
      </c>
      <c r="AT161" s="25" t="s">
        <v>212</v>
      </c>
      <c r="AU161" s="25" t="s">
        <v>80</v>
      </c>
      <c r="AY161" s="25" t="s">
        <v>210</v>
      </c>
      <c r="BE161" s="214">
        <f t="shared" si="44"/>
        <v>0</v>
      </c>
      <c r="BF161" s="214">
        <f t="shared" si="45"/>
        <v>0</v>
      </c>
      <c r="BG161" s="214">
        <f t="shared" si="46"/>
        <v>0</v>
      </c>
      <c r="BH161" s="214">
        <f t="shared" si="47"/>
        <v>0</v>
      </c>
      <c r="BI161" s="214">
        <f t="shared" si="48"/>
        <v>0</v>
      </c>
      <c r="BJ161" s="25" t="s">
        <v>78</v>
      </c>
      <c r="BK161" s="214">
        <f t="shared" si="49"/>
        <v>0</v>
      </c>
      <c r="BL161" s="25" t="s">
        <v>291</v>
      </c>
      <c r="BM161" s="25" t="s">
        <v>4731</v>
      </c>
    </row>
    <row r="162" spans="2:65" s="1" customFormat="1" ht="25.5" customHeight="1">
      <c r="B162" s="41"/>
      <c r="C162" s="203" t="s">
        <v>523</v>
      </c>
      <c r="D162" s="203" t="s">
        <v>212</v>
      </c>
      <c r="E162" s="204" t="s">
        <v>4732</v>
      </c>
      <c r="F162" s="205" t="s">
        <v>4733</v>
      </c>
      <c r="G162" s="206" t="s">
        <v>215</v>
      </c>
      <c r="H162" s="207">
        <v>0.95</v>
      </c>
      <c r="I162" s="208"/>
      <c r="J162" s="209">
        <f t="shared" si="40"/>
        <v>0</v>
      </c>
      <c r="K162" s="205" t="s">
        <v>216</v>
      </c>
      <c r="L162" s="61"/>
      <c r="M162" s="210" t="s">
        <v>21</v>
      </c>
      <c r="N162" s="211" t="s">
        <v>42</v>
      </c>
      <c r="O162" s="42"/>
      <c r="P162" s="212">
        <f t="shared" si="41"/>
        <v>0</v>
      </c>
      <c r="Q162" s="212">
        <v>0.04238</v>
      </c>
      <c r="R162" s="212">
        <f t="shared" si="42"/>
        <v>0.040261</v>
      </c>
      <c r="S162" s="212">
        <v>0</v>
      </c>
      <c r="T162" s="213">
        <f t="shared" si="43"/>
        <v>0</v>
      </c>
      <c r="AR162" s="25" t="s">
        <v>291</v>
      </c>
      <c r="AT162" s="25" t="s">
        <v>212</v>
      </c>
      <c r="AU162" s="25" t="s">
        <v>80</v>
      </c>
      <c r="AY162" s="25" t="s">
        <v>210</v>
      </c>
      <c r="BE162" s="214">
        <f t="shared" si="44"/>
        <v>0</v>
      </c>
      <c r="BF162" s="214">
        <f t="shared" si="45"/>
        <v>0</v>
      </c>
      <c r="BG162" s="214">
        <f t="shared" si="46"/>
        <v>0</v>
      </c>
      <c r="BH162" s="214">
        <f t="shared" si="47"/>
        <v>0</v>
      </c>
      <c r="BI162" s="214">
        <f t="shared" si="48"/>
        <v>0</v>
      </c>
      <c r="BJ162" s="25" t="s">
        <v>78</v>
      </c>
      <c r="BK162" s="214">
        <f t="shared" si="49"/>
        <v>0</v>
      </c>
      <c r="BL162" s="25" t="s">
        <v>291</v>
      </c>
      <c r="BM162" s="25" t="s">
        <v>4734</v>
      </c>
    </row>
    <row r="163" spans="2:65" s="1" customFormat="1" ht="25.5" customHeight="1">
      <c r="B163" s="41"/>
      <c r="C163" s="203" t="s">
        <v>529</v>
      </c>
      <c r="D163" s="203" t="s">
        <v>212</v>
      </c>
      <c r="E163" s="204" t="s">
        <v>4735</v>
      </c>
      <c r="F163" s="205" t="s">
        <v>4736</v>
      </c>
      <c r="G163" s="206" t="s">
        <v>215</v>
      </c>
      <c r="H163" s="207">
        <v>0.95</v>
      </c>
      <c r="I163" s="208"/>
      <c r="J163" s="209">
        <f t="shared" si="40"/>
        <v>0</v>
      </c>
      <c r="K163" s="205" t="s">
        <v>216</v>
      </c>
      <c r="L163" s="61"/>
      <c r="M163" s="210" t="s">
        <v>21</v>
      </c>
      <c r="N163" s="211" t="s">
        <v>42</v>
      </c>
      <c r="O163" s="42"/>
      <c r="P163" s="212">
        <f t="shared" si="41"/>
        <v>0</v>
      </c>
      <c r="Q163" s="212">
        <v>0.0185</v>
      </c>
      <c r="R163" s="212">
        <f t="shared" si="42"/>
        <v>0.017574999999999997</v>
      </c>
      <c r="S163" s="212">
        <v>0</v>
      </c>
      <c r="T163" s="213">
        <f t="shared" si="43"/>
        <v>0</v>
      </c>
      <c r="AR163" s="25" t="s">
        <v>291</v>
      </c>
      <c r="AT163" s="25" t="s">
        <v>212</v>
      </c>
      <c r="AU163" s="25" t="s">
        <v>80</v>
      </c>
      <c r="AY163" s="25" t="s">
        <v>210</v>
      </c>
      <c r="BE163" s="214">
        <f t="shared" si="44"/>
        <v>0</v>
      </c>
      <c r="BF163" s="214">
        <f t="shared" si="45"/>
        <v>0</v>
      </c>
      <c r="BG163" s="214">
        <f t="shared" si="46"/>
        <v>0</v>
      </c>
      <c r="BH163" s="214">
        <f t="shared" si="47"/>
        <v>0</v>
      </c>
      <c r="BI163" s="214">
        <f t="shared" si="48"/>
        <v>0</v>
      </c>
      <c r="BJ163" s="25" t="s">
        <v>78</v>
      </c>
      <c r="BK163" s="214">
        <f t="shared" si="49"/>
        <v>0</v>
      </c>
      <c r="BL163" s="25" t="s">
        <v>291</v>
      </c>
      <c r="BM163" s="25" t="s">
        <v>4737</v>
      </c>
    </row>
    <row r="164" spans="2:65" s="1" customFormat="1" ht="16.5" customHeight="1">
      <c r="B164" s="41"/>
      <c r="C164" s="203" t="s">
        <v>535</v>
      </c>
      <c r="D164" s="203" t="s">
        <v>212</v>
      </c>
      <c r="E164" s="204" t="s">
        <v>4738</v>
      </c>
      <c r="F164" s="205" t="s">
        <v>4739</v>
      </c>
      <c r="G164" s="206" t="s">
        <v>215</v>
      </c>
      <c r="H164" s="207">
        <v>19.95</v>
      </c>
      <c r="I164" s="208"/>
      <c r="J164" s="209">
        <f t="shared" si="40"/>
        <v>0</v>
      </c>
      <c r="K164" s="205" t="s">
        <v>4740</v>
      </c>
      <c r="L164" s="61"/>
      <c r="M164" s="210" t="s">
        <v>21</v>
      </c>
      <c r="N164" s="211" t="s">
        <v>42</v>
      </c>
      <c r="O164" s="42"/>
      <c r="P164" s="212">
        <f t="shared" si="41"/>
        <v>0</v>
      </c>
      <c r="Q164" s="212">
        <v>0.00015</v>
      </c>
      <c r="R164" s="212">
        <f t="shared" si="42"/>
        <v>0.0029924999999999995</v>
      </c>
      <c r="S164" s="212">
        <v>0</v>
      </c>
      <c r="T164" s="213">
        <f t="shared" si="43"/>
        <v>0</v>
      </c>
      <c r="AR164" s="25" t="s">
        <v>291</v>
      </c>
      <c r="AT164" s="25" t="s">
        <v>212</v>
      </c>
      <c r="AU164" s="25" t="s">
        <v>80</v>
      </c>
      <c r="AY164" s="25" t="s">
        <v>210</v>
      </c>
      <c r="BE164" s="214">
        <f t="shared" si="44"/>
        <v>0</v>
      </c>
      <c r="BF164" s="214">
        <f t="shared" si="45"/>
        <v>0</v>
      </c>
      <c r="BG164" s="214">
        <f t="shared" si="46"/>
        <v>0</v>
      </c>
      <c r="BH164" s="214">
        <f t="shared" si="47"/>
        <v>0</v>
      </c>
      <c r="BI164" s="214">
        <f t="shared" si="48"/>
        <v>0</v>
      </c>
      <c r="BJ164" s="25" t="s">
        <v>78</v>
      </c>
      <c r="BK164" s="214">
        <f t="shared" si="49"/>
        <v>0</v>
      </c>
      <c r="BL164" s="25" t="s">
        <v>291</v>
      </c>
      <c r="BM164" s="25" t="s">
        <v>4741</v>
      </c>
    </row>
    <row r="165" spans="2:65" s="1" customFormat="1" ht="25.5" customHeight="1">
      <c r="B165" s="41"/>
      <c r="C165" s="203" t="s">
        <v>541</v>
      </c>
      <c r="D165" s="203" t="s">
        <v>212</v>
      </c>
      <c r="E165" s="204" t="s">
        <v>4742</v>
      </c>
      <c r="F165" s="205" t="s">
        <v>4743</v>
      </c>
      <c r="G165" s="206" t="s">
        <v>215</v>
      </c>
      <c r="H165" s="207">
        <v>3.8</v>
      </c>
      <c r="I165" s="208"/>
      <c r="J165" s="209">
        <f t="shared" si="40"/>
        <v>0</v>
      </c>
      <c r="K165" s="205" t="s">
        <v>216</v>
      </c>
      <c r="L165" s="61"/>
      <c r="M165" s="210" t="s">
        <v>21</v>
      </c>
      <c r="N165" s="211" t="s">
        <v>42</v>
      </c>
      <c r="O165" s="42"/>
      <c r="P165" s="212">
        <f t="shared" si="41"/>
        <v>0</v>
      </c>
      <c r="Q165" s="212">
        <v>0.02502</v>
      </c>
      <c r="R165" s="212">
        <f t="shared" si="42"/>
        <v>0.095076</v>
      </c>
      <c r="S165" s="212">
        <v>0</v>
      </c>
      <c r="T165" s="213">
        <f t="shared" si="43"/>
        <v>0</v>
      </c>
      <c r="AR165" s="25" t="s">
        <v>291</v>
      </c>
      <c r="AT165" s="25" t="s">
        <v>212</v>
      </c>
      <c r="AU165" s="25" t="s">
        <v>80</v>
      </c>
      <c r="AY165" s="25" t="s">
        <v>210</v>
      </c>
      <c r="BE165" s="214">
        <f t="shared" si="44"/>
        <v>0</v>
      </c>
      <c r="BF165" s="214">
        <f t="shared" si="45"/>
        <v>0</v>
      </c>
      <c r="BG165" s="214">
        <f t="shared" si="46"/>
        <v>0</v>
      </c>
      <c r="BH165" s="214">
        <f t="shared" si="47"/>
        <v>0</v>
      </c>
      <c r="BI165" s="214">
        <f t="shared" si="48"/>
        <v>0</v>
      </c>
      <c r="BJ165" s="25" t="s">
        <v>78</v>
      </c>
      <c r="BK165" s="214">
        <f t="shared" si="49"/>
        <v>0</v>
      </c>
      <c r="BL165" s="25" t="s">
        <v>291</v>
      </c>
      <c r="BM165" s="25" t="s">
        <v>4744</v>
      </c>
    </row>
    <row r="166" spans="2:65" s="1" customFormat="1" ht="25.5" customHeight="1">
      <c r="B166" s="41"/>
      <c r="C166" s="203" t="s">
        <v>553</v>
      </c>
      <c r="D166" s="203" t="s">
        <v>212</v>
      </c>
      <c r="E166" s="204" t="s">
        <v>4745</v>
      </c>
      <c r="F166" s="205" t="s">
        <v>4746</v>
      </c>
      <c r="G166" s="206" t="s">
        <v>215</v>
      </c>
      <c r="H166" s="207">
        <v>5.7</v>
      </c>
      <c r="I166" s="208"/>
      <c r="J166" s="209">
        <f t="shared" si="40"/>
        <v>0</v>
      </c>
      <c r="K166" s="205" t="s">
        <v>216</v>
      </c>
      <c r="L166" s="61"/>
      <c r="M166" s="210" t="s">
        <v>21</v>
      </c>
      <c r="N166" s="211" t="s">
        <v>42</v>
      </c>
      <c r="O166" s="42"/>
      <c r="P166" s="212">
        <f t="shared" si="41"/>
        <v>0</v>
      </c>
      <c r="Q166" s="212">
        <v>0.03154</v>
      </c>
      <c r="R166" s="212">
        <f t="shared" si="42"/>
        <v>0.179778</v>
      </c>
      <c r="S166" s="212">
        <v>0</v>
      </c>
      <c r="T166" s="213">
        <f t="shared" si="43"/>
        <v>0</v>
      </c>
      <c r="AR166" s="25" t="s">
        <v>291</v>
      </c>
      <c r="AT166" s="25" t="s">
        <v>212</v>
      </c>
      <c r="AU166" s="25" t="s">
        <v>80</v>
      </c>
      <c r="AY166" s="25" t="s">
        <v>210</v>
      </c>
      <c r="BE166" s="214">
        <f t="shared" si="44"/>
        <v>0</v>
      </c>
      <c r="BF166" s="214">
        <f t="shared" si="45"/>
        <v>0</v>
      </c>
      <c r="BG166" s="214">
        <f t="shared" si="46"/>
        <v>0</v>
      </c>
      <c r="BH166" s="214">
        <f t="shared" si="47"/>
        <v>0</v>
      </c>
      <c r="BI166" s="214">
        <f t="shared" si="48"/>
        <v>0</v>
      </c>
      <c r="BJ166" s="25" t="s">
        <v>78</v>
      </c>
      <c r="BK166" s="214">
        <f t="shared" si="49"/>
        <v>0</v>
      </c>
      <c r="BL166" s="25" t="s">
        <v>291</v>
      </c>
      <c r="BM166" s="25" t="s">
        <v>4747</v>
      </c>
    </row>
    <row r="167" spans="2:65" s="1" customFormat="1" ht="25.5" customHeight="1">
      <c r="B167" s="41"/>
      <c r="C167" s="203" t="s">
        <v>558</v>
      </c>
      <c r="D167" s="203" t="s">
        <v>212</v>
      </c>
      <c r="E167" s="204" t="s">
        <v>4748</v>
      </c>
      <c r="F167" s="205" t="s">
        <v>4749</v>
      </c>
      <c r="G167" s="206" t="s">
        <v>215</v>
      </c>
      <c r="H167" s="207">
        <v>2.85</v>
      </c>
      <c r="I167" s="208"/>
      <c r="J167" s="209">
        <f t="shared" si="40"/>
        <v>0</v>
      </c>
      <c r="K167" s="205" t="s">
        <v>216</v>
      </c>
      <c r="L167" s="61"/>
      <c r="M167" s="210" t="s">
        <v>21</v>
      </c>
      <c r="N167" s="211" t="s">
        <v>42</v>
      </c>
      <c r="O167" s="42"/>
      <c r="P167" s="212">
        <f t="shared" si="41"/>
        <v>0</v>
      </c>
      <c r="Q167" s="212">
        <v>0.0372</v>
      </c>
      <c r="R167" s="212">
        <f t="shared" si="42"/>
        <v>0.10601999999999999</v>
      </c>
      <c r="S167" s="212">
        <v>0</v>
      </c>
      <c r="T167" s="213">
        <f t="shared" si="43"/>
        <v>0</v>
      </c>
      <c r="AR167" s="25" t="s">
        <v>291</v>
      </c>
      <c r="AT167" s="25" t="s">
        <v>212</v>
      </c>
      <c r="AU167" s="25" t="s">
        <v>80</v>
      </c>
      <c r="AY167" s="25" t="s">
        <v>210</v>
      </c>
      <c r="BE167" s="214">
        <f t="shared" si="44"/>
        <v>0</v>
      </c>
      <c r="BF167" s="214">
        <f t="shared" si="45"/>
        <v>0</v>
      </c>
      <c r="BG167" s="214">
        <f t="shared" si="46"/>
        <v>0</v>
      </c>
      <c r="BH167" s="214">
        <f t="shared" si="47"/>
        <v>0</v>
      </c>
      <c r="BI167" s="214">
        <f t="shared" si="48"/>
        <v>0</v>
      </c>
      <c r="BJ167" s="25" t="s">
        <v>78</v>
      </c>
      <c r="BK167" s="214">
        <f t="shared" si="49"/>
        <v>0</v>
      </c>
      <c r="BL167" s="25" t="s">
        <v>291</v>
      </c>
      <c r="BM167" s="25" t="s">
        <v>4750</v>
      </c>
    </row>
    <row r="168" spans="2:65" s="1" customFormat="1" ht="25.5" customHeight="1">
      <c r="B168" s="41"/>
      <c r="C168" s="203" t="s">
        <v>563</v>
      </c>
      <c r="D168" s="203" t="s">
        <v>212</v>
      </c>
      <c r="E168" s="204" t="s">
        <v>4751</v>
      </c>
      <c r="F168" s="205" t="s">
        <v>4752</v>
      </c>
      <c r="G168" s="206" t="s">
        <v>215</v>
      </c>
      <c r="H168" s="207">
        <v>1.9</v>
      </c>
      <c r="I168" s="208"/>
      <c r="J168" s="209">
        <f t="shared" si="40"/>
        <v>0</v>
      </c>
      <c r="K168" s="205" t="s">
        <v>216</v>
      </c>
      <c r="L168" s="61"/>
      <c r="M168" s="210" t="s">
        <v>21</v>
      </c>
      <c r="N168" s="211" t="s">
        <v>42</v>
      </c>
      <c r="O168" s="42"/>
      <c r="P168" s="212">
        <f t="shared" si="41"/>
        <v>0</v>
      </c>
      <c r="Q168" s="212">
        <v>0.03454</v>
      </c>
      <c r="R168" s="212">
        <f t="shared" si="42"/>
        <v>0.065626</v>
      </c>
      <c r="S168" s="212">
        <v>0</v>
      </c>
      <c r="T168" s="213">
        <f t="shared" si="43"/>
        <v>0</v>
      </c>
      <c r="AR168" s="25" t="s">
        <v>291</v>
      </c>
      <c r="AT168" s="25" t="s">
        <v>212</v>
      </c>
      <c r="AU168" s="25" t="s">
        <v>80</v>
      </c>
      <c r="AY168" s="25" t="s">
        <v>210</v>
      </c>
      <c r="BE168" s="214">
        <f t="shared" si="44"/>
        <v>0</v>
      </c>
      <c r="BF168" s="214">
        <f t="shared" si="45"/>
        <v>0</v>
      </c>
      <c r="BG168" s="214">
        <f t="shared" si="46"/>
        <v>0</v>
      </c>
      <c r="BH168" s="214">
        <f t="shared" si="47"/>
        <v>0</v>
      </c>
      <c r="BI168" s="214">
        <f t="shared" si="48"/>
        <v>0</v>
      </c>
      <c r="BJ168" s="25" t="s">
        <v>78</v>
      </c>
      <c r="BK168" s="214">
        <f t="shared" si="49"/>
        <v>0</v>
      </c>
      <c r="BL168" s="25" t="s">
        <v>291</v>
      </c>
      <c r="BM168" s="25" t="s">
        <v>4753</v>
      </c>
    </row>
    <row r="169" spans="2:65" s="1" customFormat="1" ht="25.5" customHeight="1">
      <c r="B169" s="41"/>
      <c r="C169" s="203" t="s">
        <v>570</v>
      </c>
      <c r="D169" s="203" t="s">
        <v>212</v>
      </c>
      <c r="E169" s="204" t="s">
        <v>4754</v>
      </c>
      <c r="F169" s="205" t="s">
        <v>4755</v>
      </c>
      <c r="G169" s="206" t="s">
        <v>215</v>
      </c>
      <c r="H169" s="207">
        <v>1.9</v>
      </c>
      <c r="I169" s="208"/>
      <c r="J169" s="209">
        <f t="shared" si="40"/>
        <v>0</v>
      </c>
      <c r="K169" s="205" t="s">
        <v>216</v>
      </c>
      <c r="L169" s="61"/>
      <c r="M169" s="210" t="s">
        <v>21</v>
      </c>
      <c r="N169" s="211" t="s">
        <v>42</v>
      </c>
      <c r="O169" s="42"/>
      <c r="P169" s="212">
        <f t="shared" si="41"/>
        <v>0</v>
      </c>
      <c r="Q169" s="212">
        <v>0.04532</v>
      </c>
      <c r="R169" s="212">
        <f t="shared" si="42"/>
        <v>0.08610799999999999</v>
      </c>
      <c r="S169" s="212">
        <v>0</v>
      </c>
      <c r="T169" s="213">
        <f t="shared" si="43"/>
        <v>0</v>
      </c>
      <c r="AR169" s="25" t="s">
        <v>291</v>
      </c>
      <c r="AT169" s="25" t="s">
        <v>212</v>
      </c>
      <c r="AU169" s="25" t="s">
        <v>80</v>
      </c>
      <c r="AY169" s="25" t="s">
        <v>210</v>
      </c>
      <c r="BE169" s="214">
        <f t="shared" si="44"/>
        <v>0</v>
      </c>
      <c r="BF169" s="214">
        <f t="shared" si="45"/>
        <v>0</v>
      </c>
      <c r="BG169" s="214">
        <f t="shared" si="46"/>
        <v>0</v>
      </c>
      <c r="BH169" s="214">
        <f t="shared" si="47"/>
        <v>0</v>
      </c>
      <c r="BI169" s="214">
        <f t="shared" si="48"/>
        <v>0</v>
      </c>
      <c r="BJ169" s="25" t="s">
        <v>78</v>
      </c>
      <c r="BK169" s="214">
        <f t="shared" si="49"/>
        <v>0</v>
      </c>
      <c r="BL169" s="25" t="s">
        <v>291</v>
      </c>
      <c r="BM169" s="25" t="s">
        <v>4756</v>
      </c>
    </row>
    <row r="170" spans="2:65" s="1" customFormat="1" ht="25.5" customHeight="1">
      <c r="B170" s="41"/>
      <c r="C170" s="203" t="s">
        <v>575</v>
      </c>
      <c r="D170" s="203" t="s">
        <v>212</v>
      </c>
      <c r="E170" s="204" t="s">
        <v>4757</v>
      </c>
      <c r="F170" s="205" t="s">
        <v>4758</v>
      </c>
      <c r="G170" s="206" t="s">
        <v>215</v>
      </c>
      <c r="H170" s="207">
        <v>0.95</v>
      </c>
      <c r="I170" s="208"/>
      <c r="J170" s="209">
        <f t="shared" si="40"/>
        <v>0</v>
      </c>
      <c r="K170" s="205" t="s">
        <v>216</v>
      </c>
      <c r="L170" s="61"/>
      <c r="M170" s="210" t="s">
        <v>21</v>
      </c>
      <c r="N170" s="211" t="s">
        <v>42</v>
      </c>
      <c r="O170" s="42"/>
      <c r="P170" s="212">
        <f t="shared" si="41"/>
        <v>0</v>
      </c>
      <c r="Q170" s="212">
        <v>0.03568</v>
      </c>
      <c r="R170" s="212">
        <f t="shared" si="42"/>
        <v>0.033896</v>
      </c>
      <c r="S170" s="212">
        <v>0</v>
      </c>
      <c r="T170" s="213">
        <f t="shared" si="43"/>
        <v>0</v>
      </c>
      <c r="AR170" s="25" t="s">
        <v>291</v>
      </c>
      <c r="AT170" s="25" t="s">
        <v>212</v>
      </c>
      <c r="AU170" s="25" t="s">
        <v>80</v>
      </c>
      <c r="AY170" s="25" t="s">
        <v>210</v>
      </c>
      <c r="BE170" s="214">
        <f t="shared" si="44"/>
        <v>0</v>
      </c>
      <c r="BF170" s="214">
        <f t="shared" si="45"/>
        <v>0</v>
      </c>
      <c r="BG170" s="214">
        <f t="shared" si="46"/>
        <v>0</v>
      </c>
      <c r="BH170" s="214">
        <f t="shared" si="47"/>
        <v>0</v>
      </c>
      <c r="BI170" s="214">
        <f t="shared" si="48"/>
        <v>0</v>
      </c>
      <c r="BJ170" s="25" t="s">
        <v>78</v>
      </c>
      <c r="BK170" s="214">
        <f t="shared" si="49"/>
        <v>0</v>
      </c>
      <c r="BL170" s="25" t="s">
        <v>291</v>
      </c>
      <c r="BM170" s="25" t="s">
        <v>4759</v>
      </c>
    </row>
    <row r="171" spans="2:65" s="1" customFormat="1" ht="16.5" customHeight="1">
      <c r="B171" s="41"/>
      <c r="C171" s="203" t="s">
        <v>581</v>
      </c>
      <c r="D171" s="203" t="s">
        <v>212</v>
      </c>
      <c r="E171" s="204" t="s">
        <v>4760</v>
      </c>
      <c r="F171" s="205" t="s">
        <v>4761</v>
      </c>
      <c r="G171" s="206" t="s">
        <v>215</v>
      </c>
      <c r="H171" s="207">
        <v>0.95</v>
      </c>
      <c r="I171" s="208"/>
      <c r="J171" s="209">
        <f t="shared" si="40"/>
        <v>0</v>
      </c>
      <c r="K171" s="205" t="s">
        <v>21</v>
      </c>
      <c r="L171" s="61"/>
      <c r="M171" s="210" t="s">
        <v>21</v>
      </c>
      <c r="N171" s="211" t="s">
        <v>42</v>
      </c>
      <c r="O171" s="42"/>
      <c r="P171" s="212">
        <f t="shared" si="41"/>
        <v>0</v>
      </c>
      <c r="Q171" s="212">
        <v>0.021</v>
      </c>
      <c r="R171" s="212">
        <f t="shared" si="42"/>
        <v>0.01995</v>
      </c>
      <c r="S171" s="212">
        <v>0</v>
      </c>
      <c r="T171" s="213">
        <f t="shared" si="43"/>
        <v>0</v>
      </c>
      <c r="AR171" s="25" t="s">
        <v>291</v>
      </c>
      <c r="AT171" s="25" t="s">
        <v>212</v>
      </c>
      <c r="AU171" s="25" t="s">
        <v>80</v>
      </c>
      <c r="AY171" s="25" t="s">
        <v>210</v>
      </c>
      <c r="BE171" s="214">
        <f t="shared" si="44"/>
        <v>0</v>
      </c>
      <c r="BF171" s="214">
        <f t="shared" si="45"/>
        <v>0</v>
      </c>
      <c r="BG171" s="214">
        <f t="shared" si="46"/>
        <v>0</v>
      </c>
      <c r="BH171" s="214">
        <f t="shared" si="47"/>
        <v>0</v>
      </c>
      <c r="BI171" s="214">
        <f t="shared" si="48"/>
        <v>0</v>
      </c>
      <c r="BJ171" s="25" t="s">
        <v>78</v>
      </c>
      <c r="BK171" s="214">
        <f t="shared" si="49"/>
        <v>0</v>
      </c>
      <c r="BL171" s="25" t="s">
        <v>291</v>
      </c>
      <c r="BM171" s="25" t="s">
        <v>4762</v>
      </c>
    </row>
    <row r="172" spans="2:65" s="1" customFormat="1" ht="16.5" customHeight="1">
      <c r="B172" s="41"/>
      <c r="C172" s="203" t="s">
        <v>587</v>
      </c>
      <c r="D172" s="203" t="s">
        <v>212</v>
      </c>
      <c r="E172" s="204" t="s">
        <v>4763</v>
      </c>
      <c r="F172" s="205" t="s">
        <v>4764</v>
      </c>
      <c r="G172" s="206" t="s">
        <v>274</v>
      </c>
      <c r="H172" s="207">
        <v>0.997</v>
      </c>
      <c r="I172" s="208"/>
      <c r="J172" s="209">
        <f t="shared" si="40"/>
        <v>0</v>
      </c>
      <c r="K172" s="205" t="s">
        <v>216</v>
      </c>
      <c r="L172" s="61"/>
      <c r="M172" s="210" t="s">
        <v>21</v>
      </c>
      <c r="N172" s="211" t="s">
        <v>42</v>
      </c>
      <c r="O172" s="42"/>
      <c r="P172" s="212">
        <f t="shared" si="41"/>
        <v>0</v>
      </c>
      <c r="Q172" s="212">
        <v>0</v>
      </c>
      <c r="R172" s="212">
        <f t="shared" si="42"/>
        <v>0</v>
      </c>
      <c r="S172" s="212">
        <v>0</v>
      </c>
      <c r="T172" s="213">
        <f t="shared" si="43"/>
        <v>0</v>
      </c>
      <c r="AR172" s="25" t="s">
        <v>291</v>
      </c>
      <c r="AT172" s="25" t="s">
        <v>212</v>
      </c>
      <c r="AU172" s="25" t="s">
        <v>80</v>
      </c>
      <c r="AY172" s="25" t="s">
        <v>210</v>
      </c>
      <c r="BE172" s="214">
        <f t="shared" si="44"/>
        <v>0</v>
      </c>
      <c r="BF172" s="214">
        <f t="shared" si="45"/>
        <v>0</v>
      </c>
      <c r="BG172" s="214">
        <f t="shared" si="46"/>
        <v>0</v>
      </c>
      <c r="BH172" s="214">
        <f t="shared" si="47"/>
        <v>0</v>
      </c>
      <c r="BI172" s="214">
        <f t="shared" si="48"/>
        <v>0</v>
      </c>
      <c r="BJ172" s="25" t="s">
        <v>78</v>
      </c>
      <c r="BK172" s="214">
        <f t="shared" si="49"/>
        <v>0</v>
      </c>
      <c r="BL172" s="25" t="s">
        <v>291</v>
      </c>
      <c r="BM172" s="25" t="s">
        <v>4765</v>
      </c>
    </row>
    <row r="173" spans="2:65" s="1" customFormat="1" ht="16.5" customHeight="1">
      <c r="B173" s="41"/>
      <c r="C173" s="203" t="s">
        <v>597</v>
      </c>
      <c r="D173" s="203" t="s">
        <v>212</v>
      </c>
      <c r="E173" s="204" t="s">
        <v>4766</v>
      </c>
      <c r="F173" s="205" t="s">
        <v>4767</v>
      </c>
      <c r="G173" s="206" t="s">
        <v>274</v>
      </c>
      <c r="H173" s="207">
        <v>0.997</v>
      </c>
      <c r="I173" s="208"/>
      <c r="J173" s="209">
        <f t="shared" si="40"/>
        <v>0</v>
      </c>
      <c r="K173" s="205" t="s">
        <v>216</v>
      </c>
      <c r="L173" s="61"/>
      <c r="M173" s="210" t="s">
        <v>21</v>
      </c>
      <c r="N173" s="211" t="s">
        <v>42</v>
      </c>
      <c r="O173" s="42"/>
      <c r="P173" s="212">
        <f t="shared" si="41"/>
        <v>0</v>
      </c>
      <c r="Q173" s="212">
        <v>0</v>
      </c>
      <c r="R173" s="212">
        <f t="shared" si="42"/>
        <v>0</v>
      </c>
      <c r="S173" s="212">
        <v>0</v>
      </c>
      <c r="T173" s="213">
        <f t="shared" si="43"/>
        <v>0</v>
      </c>
      <c r="AR173" s="25" t="s">
        <v>291</v>
      </c>
      <c r="AT173" s="25" t="s">
        <v>212</v>
      </c>
      <c r="AU173" s="25" t="s">
        <v>80</v>
      </c>
      <c r="AY173" s="25" t="s">
        <v>210</v>
      </c>
      <c r="BE173" s="214">
        <f t="shared" si="44"/>
        <v>0</v>
      </c>
      <c r="BF173" s="214">
        <f t="shared" si="45"/>
        <v>0</v>
      </c>
      <c r="BG173" s="214">
        <f t="shared" si="46"/>
        <v>0</v>
      </c>
      <c r="BH173" s="214">
        <f t="shared" si="47"/>
        <v>0</v>
      </c>
      <c r="BI173" s="214">
        <f t="shared" si="48"/>
        <v>0</v>
      </c>
      <c r="BJ173" s="25" t="s">
        <v>78</v>
      </c>
      <c r="BK173" s="214">
        <f t="shared" si="49"/>
        <v>0</v>
      </c>
      <c r="BL173" s="25" t="s">
        <v>291</v>
      </c>
      <c r="BM173" s="25" t="s">
        <v>4768</v>
      </c>
    </row>
    <row r="174" spans="2:63" s="11" customFormat="1" ht="37.35" customHeight="1">
      <c r="B174" s="187"/>
      <c r="C174" s="188"/>
      <c r="D174" s="189" t="s">
        <v>70</v>
      </c>
      <c r="E174" s="190" t="s">
        <v>4192</v>
      </c>
      <c r="F174" s="190" t="s">
        <v>4193</v>
      </c>
      <c r="G174" s="188"/>
      <c r="H174" s="188"/>
      <c r="I174" s="191"/>
      <c r="J174" s="192">
        <f>BK174</f>
        <v>0</v>
      </c>
      <c r="K174" s="188"/>
      <c r="L174" s="193"/>
      <c r="M174" s="194"/>
      <c r="N174" s="195"/>
      <c r="O174" s="195"/>
      <c r="P174" s="196">
        <f>P175</f>
        <v>0</v>
      </c>
      <c r="Q174" s="195"/>
      <c r="R174" s="196">
        <f>R175</f>
        <v>0</v>
      </c>
      <c r="S174" s="195"/>
      <c r="T174" s="197">
        <f>T175</f>
        <v>0</v>
      </c>
      <c r="AR174" s="198" t="s">
        <v>234</v>
      </c>
      <c r="AT174" s="199" t="s">
        <v>70</v>
      </c>
      <c r="AU174" s="199" t="s">
        <v>71</v>
      </c>
      <c r="AY174" s="198" t="s">
        <v>210</v>
      </c>
      <c r="BK174" s="200">
        <f>BK175</f>
        <v>0</v>
      </c>
    </row>
    <row r="175" spans="2:63" s="11" customFormat="1" ht="19.9" customHeight="1">
      <c r="B175" s="187"/>
      <c r="C175" s="188"/>
      <c r="D175" s="189" t="s">
        <v>70</v>
      </c>
      <c r="E175" s="201" t="s">
        <v>4769</v>
      </c>
      <c r="F175" s="201" t="s">
        <v>4770</v>
      </c>
      <c r="G175" s="188"/>
      <c r="H175" s="188"/>
      <c r="I175" s="191"/>
      <c r="J175" s="202">
        <f>BK175</f>
        <v>0</v>
      </c>
      <c r="K175" s="188"/>
      <c r="L175" s="193"/>
      <c r="M175" s="194"/>
      <c r="N175" s="195"/>
      <c r="O175" s="195"/>
      <c r="P175" s="196">
        <f>P176</f>
        <v>0</v>
      </c>
      <c r="Q175" s="195"/>
      <c r="R175" s="196">
        <f>R176</f>
        <v>0</v>
      </c>
      <c r="S175" s="195"/>
      <c r="T175" s="197">
        <f>T176</f>
        <v>0</v>
      </c>
      <c r="AR175" s="198" t="s">
        <v>234</v>
      </c>
      <c r="AT175" s="199" t="s">
        <v>70</v>
      </c>
      <c r="AU175" s="199" t="s">
        <v>78</v>
      </c>
      <c r="AY175" s="198" t="s">
        <v>210</v>
      </c>
      <c r="BK175" s="200">
        <f>BK176</f>
        <v>0</v>
      </c>
    </row>
    <row r="176" spans="2:65" s="1" customFormat="1" ht="16.5" customHeight="1">
      <c r="B176" s="41"/>
      <c r="C176" s="203" t="s">
        <v>605</v>
      </c>
      <c r="D176" s="203" t="s">
        <v>212</v>
      </c>
      <c r="E176" s="204" t="s">
        <v>4771</v>
      </c>
      <c r="F176" s="205" t="s">
        <v>4772</v>
      </c>
      <c r="G176" s="206" t="s">
        <v>1472</v>
      </c>
      <c r="H176" s="207">
        <v>0.95</v>
      </c>
      <c r="I176" s="208"/>
      <c r="J176" s="209">
        <f>ROUND(I176*H176,2)</f>
        <v>0</v>
      </c>
      <c r="K176" s="205" t="s">
        <v>216</v>
      </c>
      <c r="L176" s="61"/>
      <c r="M176" s="210" t="s">
        <v>21</v>
      </c>
      <c r="N176" s="259" t="s">
        <v>42</v>
      </c>
      <c r="O176" s="260"/>
      <c r="P176" s="261">
        <f>O176*H176</f>
        <v>0</v>
      </c>
      <c r="Q176" s="261">
        <v>0</v>
      </c>
      <c r="R176" s="261">
        <f>Q176*H176</f>
        <v>0</v>
      </c>
      <c r="S176" s="261">
        <v>0</v>
      </c>
      <c r="T176" s="262">
        <f>S176*H176</f>
        <v>0</v>
      </c>
      <c r="AR176" s="25" t="s">
        <v>4199</v>
      </c>
      <c r="AT176" s="25" t="s">
        <v>212</v>
      </c>
      <c r="AU176" s="25" t="s">
        <v>80</v>
      </c>
      <c r="AY176" s="25" t="s">
        <v>210</v>
      </c>
      <c r="BE176" s="214">
        <f>IF(N176="základní",J176,0)</f>
        <v>0</v>
      </c>
      <c r="BF176" s="214">
        <f>IF(N176="snížená",J176,0)</f>
        <v>0</v>
      </c>
      <c r="BG176" s="214">
        <f>IF(N176="zákl. přenesená",J176,0)</f>
        <v>0</v>
      </c>
      <c r="BH176" s="214">
        <f>IF(N176="sníž. přenesená",J176,0)</f>
        <v>0</v>
      </c>
      <c r="BI176" s="214">
        <f>IF(N176="nulová",J176,0)</f>
        <v>0</v>
      </c>
      <c r="BJ176" s="25" t="s">
        <v>78</v>
      </c>
      <c r="BK176" s="214">
        <f>ROUND(I176*H176,2)</f>
        <v>0</v>
      </c>
      <c r="BL176" s="25" t="s">
        <v>4199</v>
      </c>
      <c r="BM176" s="25" t="s">
        <v>4773</v>
      </c>
    </row>
    <row r="177" spans="2:12" s="1" customFormat="1" ht="6.95" customHeight="1">
      <c r="B177" s="56"/>
      <c r="C177" s="57"/>
      <c r="D177" s="57"/>
      <c r="E177" s="57"/>
      <c r="F177" s="57"/>
      <c r="G177" s="57"/>
      <c r="H177" s="57"/>
      <c r="I177" s="148"/>
      <c r="J177" s="57"/>
      <c r="K177" s="57"/>
      <c r="L177" s="61"/>
    </row>
  </sheetData>
  <sheetProtection password="CC35" sheet="1" objects="1" scenarios="1" formatColumns="0" formatRows="0" autoFilter="0"/>
  <autoFilter ref="C95:K176"/>
  <mergeCells count="16">
    <mergeCell ref="G1:H1"/>
    <mergeCell ref="E49:H49"/>
    <mergeCell ref="E53:H53"/>
    <mergeCell ref="E51:H51"/>
    <mergeCell ref="E55:H55"/>
    <mergeCell ref="E7:H7"/>
    <mergeCell ref="E11:H11"/>
    <mergeCell ref="E9:H9"/>
    <mergeCell ref="E13:H13"/>
    <mergeCell ref="E28:H28"/>
    <mergeCell ref="L2:V2"/>
    <mergeCell ref="E82:H82"/>
    <mergeCell ref="E86:H86"/>
    <mergeCell ref="E84:H84"/>
    <mergeCell ref="E88:H88"/>
    <mergeCell ref="J59:J60"/>
  </mergeCells>
  <hyperlinks>
    <hyperlink ref="F1:G1" location="C2" display="1) Krycí list soupisu"/>
    <hyperlink ref="G1:H1" location="C62"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8"/>
  <sheetViews>
    <sheetView showGridLines="0" workbookViewId="0" topLeftCell="A1">
      <pane ySplit="1" topLeftCell="A255"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1"/>
      <c r="C1" s="121"/>
      <c r="D1" s="122" t="s">
        <v>1</v>
      </c>
      <c r="E1" s="121"/>
      <c r="F1" s="123" t="s">
        <v>130</v>
      </c>
      <c r="G1" s="405" t="s">
        <v>131</v>
      </c>
      <c r="H1" s="405"/>
      <c r="I1" s="124"/>
      <c r="J1" s="123" t="s">
        <v>132</v>
      </c>
      <c r="K1" s="122" t="s">
        <v>133</v>
      </c>
      <c r="L1" s="123" t="s">
        <v>134</v>
      </c>
      <c r="M1" s="123"/>
      <c r="N1" s="123"/>
      <c r="O1" s="123"/>
      <c r="P1" s="123"/>
      <c r="Q1" s="123"/>
      <c r="R1" s="123"/>
      <c r="S1" s="123"/>
      <c r="T1" s="12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92"/>
      <c r="M2" s="392"/>
      <c r="N2" s="392"/>
      <c r="O2" s="392"/>
      <c r="P2" s="392"/>
      <c r="Q2" s="392"/>
      <c r="R2" s="392"/>
      <c r="S2" s="392"/>
      <c r="T2" s="392"/>
      <c r="U2" s="392"/>
      <c r="V2" s="392"/>
      <c r="AT2" s="25" t="s">
        <v>98</v>
      </c>
    </row>
    <row r="3" spans="2:46" ht="6.95" customHeight="1">
      <c r="B3" s="26"/>
      <c r="C3" s="27"/>
      <c r="D3" s="27"/>
      <c r="E3" s="27"/>
      <c r="F3" s="27"/>
      <c r="G3" s="27"/>
      <c r="H3" s="27"/>
      <c r="I3" s="125"/>
      <c r="J3" s="27"/>
      <c r="K3" s="28"/>
      <c r="AT3" s="25" t="s">
        <v>80</v>
      </c>
    </row>
    <row r="4" spans="2:46" ht="36.95" customHeight="1">
      <c r="B4" s="29"/>
      <c r="C4" s="30"/>
      <c r="D4" s="31" t="s">
        <v>135</v>
      </c>
      <c r="E4" s="30"/>
      <c r="F4" s="30"/>
      <c r="G4" s="30"/>
      <c r="H4" s="30"/>
      <c r="I4" s="126"/>
      <c r="J4" s="30"/>
      <c r="K4" s="32"/>
      <c r="M4" s="33" t="s">
        <v>12</v>
      </c>
      <c r="AT4" s="25" t="s">
        <v>6</v>
      </c>
    </row>
    <row r="5" spans="2:11" ht="6.95" customHeight="1">
      <c r="B5" s="29"/>
      <c r="C5" s="30"/>
      <c r="D5" s="30"/>
      <c r="E5" s="30"/>
      <c r="F5" s="30"/>
      <c r="G5" s="30"/>
      <c r="H5" s="30"/>
      <c r="I5" s="126"/>
      <c r="J5" s="30"/>
      <c r="K5" s="32"/>
    </row>
    <row r="6" spans="2:11" ht="15">
      <c r="B6" s="29"/>
      <c r="C6" s="30"/>
      <c r="D6" s="38" t="s">
        <v>18</v>
      </c>
      <c r="E6" s="30"/>
      <c r="F6" s="30"/>
      <c r="G6" s="30"/>
      <c r="H6" s="30"/>
      <c r="I6" s="126"/>
      <c r="J6" s="30"/>
      <c r="K6" s="32"/>
    </row>
    <row r="7" spans="2:11" ht="16.5" customHeight="1">
      <c r="B7" s="29"/>
      <c r="C7" s="30"/>
      <c r="D7" s="30"/>
      <c r="E7" s="406" t="str">
        <f>'Rekapitulace stavby'!K6</f>
        <v>Stavební úpravy a přístavba komunitního centra BÉTEL</v>
      </c>
      <c r="F7" s="407"/>
      <c r="G7" s="407"/>
      <c r="H7" s="407"/>
      <c r="I7" s="126"/>
      <c r="J7" s="30"/>
      <c r="K7" s="32"/>
    </row>
    <row r="8" spans="2:11" ht="15">
      <c r="B8" s="29"/>
      <c r="C8" s="30"/>
      <c r="D8" s="38" t="s">
        <v>136</v>
      </c>
      <c r="E8" s="30"/>
      <c r="F8" s="30"/>
      <c r="G8" s="30"/>
      <c r="H8" s="30"/>
      <c r="I8" s="126"/>
      <c r="J8" s="30"/>
      <c r="K8" s="32"/>
    </row>
    <row r="9" spans="2:11" ht="16.5" customHeight="1">
      <c r="B9" s="29"/>
      <c r="C9" s="30"/>
      <c r="D9" s="30"/>
      <c r="E9" s="406" t="s">
        <v>137</v>
      </c>
      <c r="F9" s="385"/>
      <c r="G9" s="385"/>
      <c r="H9" s="385"/>
      <c r="I9" s="126"/>
      <c r="J9" s="30"/>
      <c r="K9" s="32"/>
    </row>
    <row r="10" spans="2:11" ht="15">
      <c r="B10" s="29"/>
      <c r="C10" s="30"/>
      <c r="D10" s="38" t="s">
        <v>138</v>
      </c>
      <c r="E10" s="30"/>
      <c r="F10" s="30"/>
      <c r="G10" s="30"/>
      <c r="H10" s="30"/>
      <c r="I10" s="126"/>
      <c r="J10" s="30"/>
      <c r="K10" s="32"/>
    </row>
    <row r="11" spans="2:11" s="1" customFormat="1" ht="16.5" customHeight="1">
      <c r="B11" s="41"/>
      <c r="C11" s="42"/>
      <c r="D11" s="42"/>
      <c r="E11" s="378" t="s">
        <v>139</v>
      </c>
      <c r="F11" s="408"/>
      <c r="G11" s="408"/>
      <c r="H11" s="408"/>
      <c r="I11" s="127"/>
      <c r="J11" s="42"/>
      <c r="K11" s="45"/>
    </row>
    <row r="12" spans="2:11" s="1" customFormat="1" ht="15">
      <c r="B12" s="41"/>
      <c r="C12" s="42"/>
      <c r="D12" s="38" t="s">
        <v>140</v>
      </c>
      <c r="E12" s="42"/>
      <c r="F12" s="42"/>
      <c r="G12" s="42"/>
      <c r="H12" s="42"/>
      <c r="I12" s="127"/>
      <c r="J12" s="42"/>
      <c r="K12" s="45"/>
    </row>
    <row r="13" spans="2:11" s="1" customFormat="1" ht="36.95" customHeight="1">
      <c r="B13" s="41"/>
      <c r="C13" s="42"/>
      <c r="D13" s="42"/>
      <c r="E13" s="409" t="s">
        <v>4774</v>
      </c>
      <c r="F13" s="408"/>
      <c r="G13" s="408"/>
      <c r="H13" s="408"/>
      <c r="I13" s="127"/>
      <c r="J13" s="42"/>
      <c r="K13" s="45"/>
    </row>
    <row r="14" spans="2:11" s="1" customFormat="1" ht="13.5">
      <c r="B14" s="41"/>
      <c r="C14" s="42"/>
      <c r="D14" s="42"/>
      <c r="E14" s="42"/>
      <c r="F14" s="42"/>
      <c r="G14" s="42"/>
      <c r="H14" s="42"/>
      <c r="I14" s="127"/>
      <c r="J14" s="42"/>
      <c r="K14" s="45"/>
    </row>
    <row r="15" spans="2:11" s="1" customFormat="1" ht="14.45" customHeight="1">
      <c r="B15" s="41"/>
      <c r="C15" s="42"/>
      <c r="D15" s="38" t="s">
        <v>20</v>
      </c>
      <c r="E15" s="42"/>
      <c r="F15" s="36" t="s">
        <v>21</v>
      </c>
      <c r="G15" s="42"/>
      <c r="H15" s="42"/>
      <c r="I15" s="128" t="s">
        <v>22</v>
      </c>
      <c r="J15" s="36" t="s">
        <v>21</v>
      </c>
      <c r="K15" s="45"/>
    </row>
    <row r="16" spans="2:11" s="1" customFormat="1" ht="14.45" customHeight="1">
      <c r="B16" s="41"/>
      <c r="C16" s="42"/>
      <c r="D16" s="38" t="s">
        <v>23</v>
      </c>
      <c r="E16" s="42"/>
      <c r="F16" s="36" t="s">
        <v>4547</v>
      </c>
      <c r="G16" s="42"/>
      <c r="H16" s="42"/>
      <c r="I16" s="128" t="s">
        <v>25</v>
      </c>
      <c r="J16" s="129">
        <f>'Rekapitulace stavby'!AN8</f>
        <v>43389</v>
      </c>
      <c r="K16" s="45"/>
    </row>
    <row r="17" spans="2:11" s="1" customFormat="1" ht="10.9" customHeight="1">
      <c r="B17" s="41"/>
      <c r="C17" s="42"/>
      <c r="D17" s="42"/>
      <c r="E17" s="42"/>
      <c r="F17" s="42"/>
      <c r="G17" s="42"/>
      <c r="H17" s="42"/>
      <c r="I17" s="127"/>
      <c r="J17" s="42"/>
      <c r="K17" s="45"/>
    </row>
    <row r="18" spans="2:11" s="1" customFormat="1" ht="14.45" customHeight="1">
      <c r="B18" s="41"/>
      <c r="C18" s="42"/>
      <c r="D18" s="38" t="s">
        <v>26</v>
      </c>
      <c r="E18" s="42"/>
      <c r="F18" s="42"/>
      <c r="G18" s="42"/>
      <c r="H18" s="42"/>
      <c r="I18" s="128" t="s">
        <v>27</v>
      </c>
      <c r="J18" s="36" t="s">
        <v>21</v>
      </c>
      <c r="K18" s="45"/>
    </row>
    <row r="19" spans="2:11" s="1" customFormat="1" ht="18" customHeight="1">
      <c r="B19" s="41"/>
      <c r="C19" s="42"/>
      <c r="D19" s="42"/>
      <c r="E19" s="36" t="s">
        <v>4548</v>
      </c>
      <c r="F19" s="42"/>
      <c r="G19" s="42"/>
      <c r="H19" s="42"/>
      <c r="I19" s="128" t="s">
        <v>30</v>
      </c>
      <c r="J19" s="36" t="s">
        <v>21</v>
      </c>
      <c r="K19" s="45"/>
    </row>
    <row r="20" spans="2:11" s="1" customFormat="1" ht="6.95" customHeight="1">
      <c r="B20" s="41"/>
      <c r="C20" s="42"/>
      <c r="D20" s="42"/>
      <c r="E20" s="42"/>
      <c r="F20" s="42"/>
      <c r="G20" s="42"/>
      <c r="H20" s="42"/>
      <c r="I20" s="127"/>
      <c r="J20" s="42"/>
      <c r="K20" s="45"/>
    </row>
    <row r="21" spans="2:11" s="1" customFormat="1" ht="14.45" customHeight="1">
      <c r="B21" s="41"/>
      <c r="C21" s="42"/>
      <c r="D21" s="38" t="s">
        <v>31</v>
      </c>
      <c r="E21" s="42"/>
      <c r="F21" s="42"/>
      <c r="G21" s="42"/>
      <c r="H21" s="42"/>
      <c r="I21" s="128" t="s">
        <v>27</v>
      </c>
      <c r="J21" s="36" t="str">
        <f>IF('Rekapitulace stavby'!AN13="Vyplň údaj","",IF('Rekapitulace stavby'!AN13="","",'Rekapitulace stavby'!AN13))</f>
        <v/>
      </c>
      <c r="K21" s="45"/>
    </row>
    <row r="22" spans="2:11" s="1" customFormat="1" ht="18" customHeight="1">
      <c r="B22" s="41"/>
      <c r="C22" s="42"/>
      <c r="D22" s="42"/>
      <c r="E22" s="36" t="str">
        <f>IF('Rekapitulace stavby'!E14="Vyplň údaj","",IF('Rekapitulace stavby'!E14="","",'Rekapitulace stavby'!E14))</f>
        <v/>
      </c>
      <c r="F22" s="42"/>
      <c r="G22" s="42"/>
      <c r="H22" s="42"/>
      <c r="I22" s="128" t="s">
        <v>30</v>
      </c>
      <c r="J22" s="36" t="str">
        <f>IF('Rekapitulace stavby'!AN14="Vyplň údaj","",IF('Rekapitulace stavby'!AN14="","",'Rekapitulace stavby'!AN14))</f>
        <v/>
      </c>
      <c r="K22" s="45"/>
    </row>
    <row r="23" spans="2:11" s="1" customFormat="1" ht="6.95" customHeight="1">
      <c r="B23" s="41"/>
      <c r="C23" s="42"/>
      <c r="D23" s="42"/>
      <c r="E23" s="42"/>
      <c r="F23" s="42"/>
      <c r="G23" s="42"/>
      <c r="H23" s="42"/>
      <c r="I23" s="127"/>
      <c r="J23" s="42"/>
      <c r="K23" s="45"/>
    </row>
    <row r="24" spans="2:11" s="1" customFormat="1" ht="14.45" customHeight="1">
      <c r="B24" s="41"/>
      <c r="C24" s="42"/>
      <c r="D24" s="38" t="s">
        <v>33</v>
      </c>
      <c r="E24" s="42"/>
      <c r="F24" s="42"/>
      <c r="G24" s="42"/>
      <c r="H24" s="42"/>
      <c r="I24" s="128" t="s">
        <v>27</v>
      </c>
      <c r="J24" s="36" t="str">
        <f>IF('Rekapitulace stavby'!AN16="","",'Rekapitulace stavby'!AN16)</f>
        <v/>
      </c>
      <c r="K24" s="45"/>
    </row>
    <row r="25" spans="2:11" s="1" customFormat="1" ht="18" customHeight="1">
      <c r="B25" s="41"/>
      <c r="C25" s="42"/>
      <c r="D25" s="42"/>
      <c r="E25" s="36" t="str">
        <f>IF('Rekapitulace stavby'!E17="","",'Rekapitulace stavby'!E17)</f>
        <v>FS Vision, s.r.o. IČ: 22792902</v>
      </c>
      <c r="F25" s="42"/>
      <c r="G25" s="42"/>
      <c r="H25" s="42"/>
      <c r="I25" s="128" t="s">
        <v>30</v>
      </c>
      <c r="J25" s="36" t="str">
        <f>IF('Rekapitulace stavby'!AN17="","",'Rekapitulace stavby'!AN17)</f>
        <v/>
      </c>
      <c r="K25" s="45"/>
    </row>
    <row r="26" spans="2:11" s="1" customFormat="1" ht="6.95" customHeight="1">
      <c r="B26" s="41"/>
      <c r="C26" s="42"/>
      <c r="D26" s="42"/>
      <c r="E26" s="42"/>
      <c r="F26" s="42"/>
      <c r="G26" s="42"/>
      <c r="H26" s="42"/>
      <c r="I26" s="127"/>
      <c r="J26" s="42"/>
      <c r="K26" s="45"/>
    </row>
    <row r="27" spans="2:11" s="1" customFormat="1" ht="14.45" customHeight="1">
      <c r="B27" s="41"/>
      <c r="C27" s="42"/>
      <c r="D27" s="38" t="s">
        <v>36</v>
      </c>
      <c r="E27" s="42"/>
      <c r="F27" s="42"/>
      <c r="G27" s="42"/>
      <c r="H27" s="42"/>
      <c r="I27" s="127"/>
      <c r="J27" s="42"/>
      <c r="K27" s="45"/>
    </row>
    <row r="28" spans="2:11" s="7" customFormat="1" ht="128.25" customHeight="1">
      <c r="B28" s="130"/>
      <c r="C28" s="131"/>
      <c r="D28" s="131"/>
      <c r="E28" s="396" t="s">
        <v>4549</v>
      </c>
      <c r="F28" s="396"/>
      <c r="G28" s="396"/>
      <c r="H28" s="396"/>
      <c r="I28" s="132"/>
      <c r="J28" s="131"/>
      <c r="K28" s="133"/>
    </row>
    <row r="29" spans="2:11" s="1" customFormat="1" ht="6.95" customHeight="1">
      <c r="B29" s="41"/>
      <c r="C29" s="42"/>
      <c r="D29" s="42"/>
      <c r="E29" s="42"/>
      <c r="F29" s="42"/>
      <c r="G29" s="42"/>
      <c r="H29" s="42"/>
      <c r="I29" s="127"/>
      <c r="J29" s="42"/>
      <c r="K29" s="45"/>
    </row>
    <row r="30" spans="2:11" s="1" customFormat="1" ht="6.95" customHeight="1">
      <c r="B30" s="41"/>
      <c r="C30" s="42"/>
      <c r="D30" s="85"/>
      <c r="E30" s="85"/>
      <c r="F30" s="85"/>
      <c r="G30" s="85"/>
      <c r="H30" s="85"/>
      <c r="I30" s="134"/>
      <c r="J30" s="85"/>
      <c r="K30" s="135"/>
    </row>
    <row r="31" spans="2:11" s="1" customFormat="1" ht="25.35" customHeight="1">
      <c r="B31" s="41"/>
      <c r="C31" s="42"/>
      <c r="D31" s="136" t="s">
        <v>37</v>
      </c>
      <c r="E31" s="42"/>
      <c r="F31" s="42"/>
      <c r="G31" s="42"/>
      <c r="H31" s="42"/>
      <c r="I31" s="127"/>
      <c r="J31" s="137">
        <f>ROUND(J101,2)</f>
        <v>0</v>
      </c>
      <c r="K31" s="45"/>
    </row>
    <row r="32" spans="2:11" s="1" customFormat="1" ht="6.95" customHeight="1">
      <c r="B32" s="41"/>
      <c r="C32" s="42"/>
      <c r="D32" s="85"/>
      <c r="E32" s="85"/>
      <c r="F32" s="85"/>
      <c r="G32" s="85"/>
      <c r="H32" s="85"/>
      <c r="I32" s="134"/>
      <c r="J32" s="85"/>
      <c r="K32" s="135"/>
    </row>
    <row r="33" spans="2:11" s="1" customFormat="1" ht="14.45" customHeight="1">
      <c r="B33" s="41"/>
      <c r="C33" s="42"/>
      <c r="D33" s="42"/>
      <c r="E33" s="42"/>
      <c r="F33" s="46" t="s">
        <v>39</v>
      </c>
      <c r="G33" s="42"/>
      <c r="H33" s="42"/>
      <c r="I33" s="138" t="s">
        <v>38</v>
      </c>
      <c r="J33" s="46" t="s">
        <v>40</v>
      </c>
      <c r="K33" s="45"/>
    </row>
    <row r="34" spans="2:11" s="1" customFormat="1" ht="14.45" customHeight="1">
      <c r="B34" s="41"/>
      <c r="C34" s="42"/>
      <c r="D34" s="49" t="s">
        <v>41</v>
      </c>
      <c r="E34" s="49" t="s">
        <v>42</v>
      </c>
      <c r="F34" s="139">
        <f>ROUND(SUM(BE101:BE247),2)</f>
        <v>0</v>
      </c>
      <c r="G34" s="42"/>
      <c r="H34" s="42"/>
      <c r="I34" s="140">
        <v>0.21</v>
      </c>
      <c r="J34" s="139">
        <f>ROUND(ROUND((SUM(BE101:BE247)),2)*I34,2)</f>
        <v>0</v>
      </c>
      <c r="K34" s="45"/>
    </row>
    <row r="35" spans="2:11" s="1" customFormat="1" ht="14.45" customHeight="1">
      <c r="B35" s="41"/>
      <c r="C35" s="42"/>
      <c r="D35" s="42"/>
      <c r="E35" s="49" t="s">
        <v>43</v>
      </c>
      <c r="F35" s="139">
        <f>ROUND(SUM(BF101:BF247),2)</f>
        <v>0</v>
      </c>
      <c r="G35" s="42"/>
      <c r="H35" s="42"/>
      <c r="I35" s="140">
        <v>0.15</v>
      </c>
      <c r="J35" s="139">
        <f>ROUND(ROUND((SUM(BF101:BF247)),2)*I35,2)</f>
        <v>0</v>
      </c>
      <c r="K35" s="45"/>
    </row>
    <row r="36" spans="2:11" s="1" customFormat="1" ht="14.45" customHeight="1" hidden="1">
      <c r="B36" s="41"/>
      <c r="C36" s="42"/>
      <c r="D36" s="42"/>
      <c r="E36" s="49" t="s">
        <v>44</v>
      </c>
      <c r="F36" s="139">
        <f>ROUND(SUM(BG101:BG247),2)</f>
        <v>0</v>
      </c>
      <c r="G36" s="42"/>
      <c r="H36" s="42"/>
      <c r="I36" s="140">
        <v>0.21</v>
      </c>
      <c r="J36" s="139">
        <v>0</v>
      </c>
      <c r="K36" s="45"/>
    </row>
    <row r="37" spans="2:11" s="1" customFormat="1" ht="14.45" customHeight="1" hidden="1">
      <c r="B37" s="41"/>
      <c r="C37" s="42"/>
      <c r="D37" s="42"/>
      <c r="E37" s="49" t="s">
        <v>45</v>
      </c>
      <c r="F37" s="139">
        <f>ROUND(SUM(BH101:BH247),2)</f>
        <v>0</v>
      </c>
      <c r="G37" s="42"/>
      <c r="H37" s="42"/>
      <c r="I37" s="140">
        <v>0.15</v>
      </c>
      <c r="J37" s="139">
        <v>0</v>
      </c>
      <c r="K37" s="45"/>
    </row>
    <row r="38" spans="2:11" s="1" customFormat="1" ht="14.45" customHeight="1" hidden="1">
      <c r="B38" s="41"/>
      <c r="C38" s="42"/>
      <c r="D38" s="42"/>
      <c r="E38" s="49" t="s">
        <v>46</v>
      </c>
      <c r="F38" s="139">
        <f>ROUND(SUM(BI101:BI247),2)</f>
        <v>0</v>
      </c>
      <c r="G38" s="42"/>
      <c r="H38" s="42"/>
      <c r="I38" s="140">
        <v>0</v>
      </c>
      <c r="J38" s="139">
        <v>0</v>
      </c>
      <c r="K38" s="45"/>
    </row>
    <row r="39" spans="2:11" s="1" customFormat="1" ht="6.95" customHeight="1">
      <c r="B39" s="41"/>
      <c r="C39" s="42"/>
      <c r="D39" s="42"/>
      <c r="E39" s="42"/>
      <c r="F39" s="42"/>
      <c r="G39" s="42"/>
      <c r="H39" s="42"/>
      <c r="I39" s="127"/>
      <c r="J39" s="42"/>
      <c r="K39" s="45"/>
    </row>
    <row r="40" spans="2:11" s="1" customFormat="1" ht="25.35" customHeight="1">
      <c r="B40" s="41"/>
      <c r="C40" s="141"/>
      <c r="D40" s="142" t="s">
        <v>47</v>
      </c>
      <c r="E40" s="79"/>
      <c r="F40" s="79"/>
      <c r="G40" s="143" t="s">
        <v>48</v>
      </c>
      <c r="H40" s="144" t="s">
        <v>49</v>
      </c>
      <c r="I40" s="145"/>
      <c r="J40" s="146">
        <f>SUM(J31:J38)</f>
        <v>0</v>
      </c>
      <c r="K40" s="147"/>
    </row>
    <row r="41" spans="2:11" s="1" customFormat="1" ht="14.45" customHeight="1">
      <c r="B41" s="56"/>
      <c r="C41" s="57"/>
      <c r="D41" s="57"/>
      <c r="E41" s="57"/>
      <c r="F41" s="57"/>
      <c r="G41" s="57"/>
      <c r="H41" s="57"/>
      <c r="I41" s="148"/>
      <c r="J41" s="57"/>
      <c r="K41" s="58"/>
    </row>
    <row r="45" spans="2:11" s="1" customFormat="1" ht="6.95" customHeight="1">
      <c r="B45" s="149"/>
      <c r="C45" s="150"/>
      <c r="D45" s="150"/>
      <c r="E45" s="150"/>
      <c r="F45" s="150"/>
      <c r="G45" s="150"/>
      <c r="H45" s="150"/>
      <c r="I45" s="151"/>
      <c r="J45" s="150"/>
      <c r="K45" s="152"/>
    </row>
    <row r="46" spans="2:11" s="1" customFormat="1" ht="36.95" customHeight="1">
      <c r="B46" s="41"/>
      <c r="C46" s="31" t="s">
        <v>142</v>
      </c>
      <c r="D46" s="42"/>
      <c r="E46" s="42"/>
      <c r="F46" s="42"/>
      <c r="G46" s="42"/>
      <c r="H46" s="42"/>
      <c r="I46" s="127"/>
      <c r="J46" s="42"/>
      <c r="K46" s="45"/>
    </row>
    <row r="47" spans="2:11" s="1" customFormat="1" ht="6.95" customHeight="1">
      <c r="B47" s="41"/>
      <c r="C47" s="42"/>
      <c r="D47" s="42"/>
      <c r="E47" s="42"/>
      <c r="F47" s="42"/>
      <c r="G47" s="42"/>
      <c r="H47" s="42"/>
      <c r="I47" s="127"/>
      <c r="J47" s="42"/>
      <c r="K47" s="45"/>
    </row>
    <row r="48" spans="2:11" s="1" customFormat="1" ht="14.45" customHeight="1">
      <c r="B48" s="41"/>
      <c r="C48" s="38" t="s">
        <v>18</v>
      </c>
      <c r="D48" s="42"/>
      <c r="E48" s="42"/>
      <c r="F48" s="42"/>
      <c r="G48" s="42"/>
      <c r="H48" s="42"/>
      <c r="I48" s="127"/>
      <c r="J48" s="42"/>
      <c r="K48" s="45"/>
    </row>
    <row r="49" spans="2:11" s="1" customFormat="1" ht="16.5" customHeight="1">
      <c r="B49" s="41"/>
      <c r="C49" s="42"/>
      <c r="D49" s="42"/>
      <c r="E49" s="406" t="str">
        <f>E7</f>
        <v>Stavební úpravy a přístavba komunitního centra BÉTEL</v>
      </c>
      <c r="F49" s="407"/>
      <c r="G49" s="407"/>
      <c r="H49" s="407"/>
      <c r="I49" s="127"/>
      <c r="J49" s="42"/>
      <c r="K49" s="45"/>
    </row>
    <row r="50" spans="2:11" ht="15">
      <c r="B50" s="29"/>
      <c r="C50" s="38" t="s">
        <v>136</v>
      </c>
      <c r="D50" s="30"/>
      <c r="E50" s="30"/>
      <c r="F50" s="30"/>
      <c r="G50" s="30"/>
      <c r="H50" s="30"/>
      <c r="I50" s="126"/>
      <c r="J50" s="30"/>
      <c r="K50" s="32"/>
    </row>
    <row r="51" spans="2:11" ht="16.5" customHeight="1">
      <c r="B51" s="29"/>
      <c r="C51" s="30"/>
      <c r="D51" s="30"/>
      <c r="E51" s="406" t="s">
        <v>137</v>
      </c>
      <c r="F51" s="385"/>
      <c r="G51" s="385"/>
      <c r="H51" s="385"/>
      <c r="I51" s="126"/>
      <c r="J51" s="30"/>
      <c r="K51" s="32"/>
    </row>
    <row r="52" spans="2:11" ht="15">
      <c r="B52" s="29"/>
      <c r="C52" s="38" t="s">
        <v>138</v>
      </c>
      <c r="D52" s="30"/>
      <c r="E52" s="30"/>
      <c r="F52" s="30"/>
      <c r="G52" s="30"/>
      <c r="H52" s="30"/>
      <c r="I52" s="126"/>
      <c r="J52" s="30"/>
      <c r="K52" s="32"/>
    </row>
    <row r="53" spans="2:11" s="1" customFormat="1" ht="16.5" customHeight="1">
      <c r="B53" s="41"/>
      <c r="C53" s="42"/>
      <c r="D53" s="42"/>
      <c r="E53" s="378" t="s">
        <v>139</v>
      </c>
      <c r="F53" s="408"/>
      <c r="G53" s="408"/>
      <c r="H53" s="408"/>
      <c r="I53" s="127"/>
      <c r="J53" s="42"/>
      <c r="K53" s="45"/>
    </row>
    <row r="54" spans="2:11" s="1" customFormat="1" ht="14.45" customHeight="1">
      <c r="B54" s="41"/>
      <c r="C54" s="38" t="s">
        <v>140</v>
      </c>
      <c r="D54" s="42"/>
      <c r="E54" s="42"/>
      <c r="F54" s="42"/>
      <c r="G54" s="42"/>
      <c r="H54" s="42"/>
      <c r="I54" s="127"/>
      <c r="J54" s="42"/>
      <c r="K54" s="45"/>
    </row>
    <row r="55" spans="2:11" s="1" customFormat="1" ht="17.25" customHeight="1">
      <c r="B55" s="41"/>
      <c r="C55" s="42"/>
      <c r="D55" s="42"/>
      <c r="E55" s="409" t="str">
        <f>E13</f>
        <v>část 1.4 ZTI - Zdravotně technické instalace</v>
      </c>
      <c r="F55" s="408"/>
      <c r="G55" s="408"/>
      <c r="H55" s="408"/>
      <c r="I55" s="127"/>
      <c r="J55" s="42"/>
      <c r="K55" s="45"/>
    </row>
    <row r="56" spans="2:11" s="1" customFormat="1" ht="6.95" customHeight="1">
      <c r="B56" s="41"/>
      <c r="C56" s="42"/>
      <c r="D56" s="42"/>
      <c r="E56" s="42"/>
      <c r="F56" s="42"/>
      <c r="G56" s="42"/>
      <c r="H56" s="42"/>
      <c r="I56" s="127"/>
      <c r="J56" s="42"/>
      <c r="K56" s="45"/>
    </row>
    <row r="57" spans="2:11" s="1" customFormat="1" ht="18" customHeight="1">
      <c r="B57" s="41"/>
      <c r="C57" s="38" t="s">
        <v>23</v>
      </c>
      <c r="D57" s="42"/>
      <c r="E57" s="42"/>
      <c r="F57" s="36" t="str">
        <f>F16</f>
        <v>Bezručova 503, Chrastava, p.p.č.545/2,st.p.č.496</v>
      </c>
      <c r="G57" s="42"/>
      <c r="H57" s="42"/>
      <c r="I57" s="128" t="s">
        <v>25</v>
      </c>
      <c r="J57" s="129">
        <f>IF(J16="","",J16)</f>
        <v>43389</v>
      </c>
      <c r="K57" s="45"/>
    </row>
    <row r="58" spans="2:11" s="1" customFormat="1" ht="6.95" customHeight="1">
      <c r="B58" s="41"/>
      <c r="C58" s="42"/>
      <c r="D58" s="42"/>
      <c r="E58" s="42"/>
      <c r="F58" s="42"/>
      <c r="G58" s="42"/>
      <c r="H58" s="42"/>
      <c r="I58" s="127"/>
      <c r="J58" s="42"/>
      <c r="K58" s="45"/>
    </row>
    <row r="59" spans="2:11" s="1" customFormat="1" ht="15">
      <c r="B59" s="41"/>
      <c r="C59" s="38" t="s">
        <v>26</v>
      </c>
      <c r="D59" s="42"/>
      <c r="E59" s="42"/>
      <c r="F59" s="36" t="str">
        <f>E19</f>
        <v>Sbor Jednoty bratrské v Chrastavě, Bezručova 503</v>
      </c>
      <c r="G59" s="42"/>
      <c r="H59" s="42"/>
      <c r="I59" s="128" t="s">
        <v>33</v>
      </c>
      <c r="J59" s="396" t="str">
        <f>E25</f>
        <v>FS Vision, s.r.o. IČ: 22792902</v>
      </c>
      <c r="K59" s="45"/>
    </row>
    <row r="60" spans="2:11" s="1" customFormat="1" ht="14.45" customHeight="1">
      <c r="B60" s="41"/>
      <c r="C60" s="38" t="s">
        <v>31</v>
      </c>
      <c r="D60" s="42"/>
      <c r="E60" s="42"/>
      <c r="F60" s="36" t="str">
        <f>IF(E22="","",E22)</f>
        <v/>
      </c>
      <c r="G60" s="42"/>
      <c r="H60" s="42"/>
      <c r="I60" s="127"/>
      <c r="J60" s="410"/>
      <c r="K60" s="45"/>
    </row>
    <row r="61" spans="2:11" s="1" customFormat="1" ht="10.35" customHeight="1">
      <c r="B61" s="41"/>
      <c r="C61" s="42"/>
      <c r="D61" s="42"/>
      <c r="E61" s="42"/>
      <c r="F61" s="42"/>
      <c r="G61" s="42"/>
      <c r="H61" s="42"/>
      <c r="I61" s="127"/>
      <c r="J61" s="42"/>
      <c r="K61" s="45"/>
    </row>
    <row r="62" spans="2:11" s="1" customFormat="1" ht="29.25" customHeight="1">
      <c r="B62" s="41"/>
      <c r="C62" s="153" t="s">
        <v>143</v>
      </c>
      <c r="D62" s="141"/>
      <c r="E62" s="141"/>
      <c r="F62" s="141"/>
      <c r="G62" s="141"/>
      <c r="H62" s="141"/>
      <c r="I62" s="154"/>
      <c r="J62" s="155" t="s">
        <v>144</v>
      </c>
      <c r="K62" s="156"/>
    </row>
    <row r="63" spans="2:11" s="1" customFormat="1" ht="10.35" customHeight="1">
      <c r="B63" s="41"/>
      <c r="C63" s="42"/>
      <c r="D63" s="42"/>
      <c r="E63" s="42"/>
      <c r="F63" s="42"/>
      <c r="G63" s="42"/>
      <c r="H63" s="42"/>
      <c r="I63" s="127"/>
      <c r="J63" s="42"/>
      <c r="K63" s="45"/>
    </row>
    <row r="64" spans="2:47" s="1" customFormat="1" ht="29.25" customHeight="1">
      <c r="B64" s="41"/>
      <c r="C64" s="157" t="s">
        <v>145</v>
      </c>
      <c r="D64" s="42"/>
      <c r="E64" s="42"/>
      <c r="F64" s="42"/>
      <c r="G64" s="42"/>
      <c r="H64" s="42"/>
      <c r="I64" s="127"/>
      <c r="J64" s="137">
        <f>J101</f>
        <v>0</v>
      </c>
      <c r="K64" s="45"/>
      <c r="AU64" s="25" t="s">
        <v>146</v>
      </c>
    </row>
    <row r="65" spans="2:11" s="8" customFormat="1" ht="24.95" customHeight="1">
      <c r="B65" s="158"/>
      <c r="C65" s="159"/>
      <c r="D65" s="160" t="s">
        <v>147</v>
      </c>
      <c r="E65" s="161"/>
      <c r="F65" s="161"/>
      <c r="G65" s="161"/>
      <c r="H65" s="161"/>
      <c r="I65" s="162"/>
      <c r="J65" s="163">
        <f>J102</f>
        <v>0</v>
      </c>
      <c r="K65" s="164"/>
    </row>
    <row r="66" spans="2:11" s="9" customFormat="1" ht="19.9" customHeight="1">
      <c r="B66" s="165"/>
      <c r="C66" s="166"/>
      <c r="D66" s="167" t="s">
        <v>148</v>
      </c>
      <c r="E66" s="168"/>
      <c r="F66" s="168"/>
      <c r="G66" s="168"/>
      <c r="H66" s="168"/>
      <c r="I66" s="169"/>
      <c r="J66" s="170">
        <f>J103</f>
        <v>0</v>
      </c>
      <c r="K66" s="171"/>
    </row>
    <row r="67" spans="2:11" s="9" customFormat="1" ht="19.9" customHeight="1">
      <c r="B67" s="165"/>
      <c r="C67" s="166"/>
      <c r="D67" s="167" t="s">
        <v>151</v>
      </c>
      <c r="E67" s="168"/>
      <c r="F67" s="168"/>
      <c r="G67" s="168"/>
      <c r="H67" s="168"/>
      <c r="I67" s="169"/>
      <c r="J67" s="170">
        <f>J119</f>
        <v>0</v>
      </c>
      <c r="K67" s="171"/>
    </row>
    <row r="68" spans="2:11" s="9" customFormat="1" ht="19.9" customHeight="1">
      <c r="B68" s="165"/>
      <c r="C68" s="166"/>
      <c r="D68" s="167" t="s">
        <v>153</v>
      </c>
      <c r="E68" s="168"/>
      <c r="F68" s="168"/>
      <c r="G68" s="168"/>
      <c r="H68" s="168"/>
      <c r="I68" s="169"/>
      <c r="J68" s="170">
        <f>J121</f>
        <v>0</v>
      </c>
      <c r="K68" s="171"/>
    </row>
    <row r="69" spans="2:11" s="9" customFormat="1" ht="19.9" customHeight="1">
      <c r="B69" s="165"/>
      <c r="C69" s="166"/>
      <c r="D69" s="167" t="s">
        <v>4775</v>
      </c>
      <c r="E69" s="168"/>
      <c r="F69" s="168"/>
      <c r="G69" s="168"/>
      <c r="H69" s="168"/>
      <c r="I69" s="169"/>
      <c r="J69" s="170">
        <f>J123</f>
        <v>0</v>
      </c>
      <c r="K69" s="171"/>
    </row>
    <row r="70" spans="2:11" s="8" customFormat="1" ht="24.95" customHeight="1">
      <c r="B70" s="158"/>
      <c r="C70" s="159"/>
      <c r="D70" s="160" t="s">
        <v>165</v>
      </c>
      <c r="E70" s="161"/>
      <c r="F70" s="161"/>
      <c r="G70" s="161"/>
      <c r="H70" s="161"/>
      <c r="I70" s="162"/>
      <c r="J70" s="163">
        <f>J129</f>
        <v>0</v>
      </c>
      <c r="K70" s="164"/>
    </row>
    <row r="71" spans="2:11" s="9" customFormat="1" ht="19.9" customHeight="1">
      <c r="B71" s="165"/>
      <c r="C71" s="166"/>
      <c r="D71" s="167" t="s">
        <v>168</v>
      </c>
      <c r="E71" s="168"/>
      <c r="F71" s="168"/>
      <c r="G71" s="168"/>
      <c r="H71" s="168"/>
      <c r="I71" s="169"/>
      <c r="J71" s="170">
        <f>J130</f>
        <v>0</v>
      </c>
      <c r="K71" s="171"/>
    </row>
    <row r="72" spans="2:11" s="9" customFormat="1" ht="19.9" customHeight="1">
      <c r="B72" s="165"/>
      <c r="C72" s="166"/>
      <c r="D72" s="167" t="s">
        <v>170</v>
      </c>
      <c r="E72" s="168"/>
      <c r="F72" s="168"/>
      <c r="G72" s="168"/>
      <c r="H72" s="168"/>
      <c r="I72" s="169"/>
      <c r="J72" s="170">
        <f>J139</f>
        <v>0</v>
      </c>
      <c r="K72" s="171"/>
    </row>
    <row r="73" spans="2:11" s="9" customFormat="1" ht="19.9" customHeight="1">
      <c r="B73" s="165"/>
      <c r="C73" s="166"/>
      <c r="D73" s="167" t="s">
        <v>171</v>
      </c>
      <c r="E73" s="168"/>
      <c r="F73" s="168"/>
      <c r="G73" s="168"/>
      <c r="H73" s="168"/>
      <c r="I73" s="169"/>
      <c r="J73" s="170">
        <f>J179</f>
        <v>0</v>
      </c>
      <c r="K73" s="171"/>
    </row>
    <row r="74" spans="2:11" s="9" customFormat="1" ht="19.9" customHeight="1">
      <c r="B74" s="165"/>
      <c r="C74" s="166"/>
      <c r="D74" s="167" t="s">
        <v>4776</v>
      </c>
      <c r="E74" s="168"/>
      <c r="F74" s="168"/>
      <c r="G74" s="168"/>
      <c r="H74" s="168"/>
      <c r="I74" s="169"/>
      <c r="J74" s="170">
        <f>J208</f>
        <v>0</v>
      </c>
      <c r="K74" s="171"/>
    </row>
    <row r="75" spans="2:11" s="9" customFormat="1" ht="19.9" customHeight="1">
      <c r="B75" s="165"/>
      <c r="C75" s="166"/>
      <c r="D75" s="167" t="s">
        <v>4777</v>
      </c>
      <c r="E75" s="168"/>
      <c r="F75" s="168"/>
      <c r="G75" s="168"/>
      <c r="H75" s="168"/>
      <c r="I75" s="169"/>
      <c r="J75" s="170">
        <f>J242</f>
        <v>0</v>
      </c>
      <c r="K75" s="171"/>
    </row>
    <row r="76" spans="2:11" s="9" customFormat="1" ht="19.9" customHeight="1">
      <c r="B76" s="165"/>
      <c r="C76" s="166"/>
      <c r="D76" s="167" t="s">
        <v>4778</v>
      </c>
      <c r="E76" s="168"/>
      <c r="F76" s="168"/>
      <c r="G76" s="168"/>
      <c r="H76" s="168"/>
      <c r="I76" s="169"/>
      <c r="J76" s="170">
        <f>J244</f>
        <v>0</v>
      </c>
      <c r="K76" s="171"/>
    </row>
    <row r="77" spans="2:11" s="8" customFormat="1" ht="24.95" customHeight="1">
      <c r="B77" s="158"/>
      <c r="C77" s="159"/>
      <c r="D77" s="160" t="s">
        <v>4779</v>
      </c>
      <c r="E77" s="161"/>
      <c r="F77" s="161"/>
      <c r="G77" s="161"/>
      <c r="H77" s="161"/>
      <c r="I77" s="162"/>
      <c r="J77" s="163">
        <f>J246</f>
        <v>0</v>
      </c>
      <c r="K77" s="164"/>
    </row>
    <row r="78" spans="2:11" s="1" customFormat="1" ht="21.75" customHeight="1">
      <c r="B78" s="41"/>
      <c r="C78" s="42"/>
      <c r="D78" s="42"/>
      <c r="E78" s="42"/>
      <c r="F78" s="42"/>
      <c r="G78" s="42"/>
      <c r="H78" s="42"/>
      <c r="I78" s="127"/>
      <c r="J78" s="42"/>
      <c r="K78" s="45"/>
    </row>
    <row r="79" spans="2:11" s="1" customFormat="1" ht="6.95" customHeight="1">
      <c r="B79" s="56"/>
      <c r="C79" s="57"/>
      <c r="D79" s="57"/>
      <c r="E79" s="57"/>
      <c r="F79" s="57"/>
      <c r="G79" s="57"/>
      <c r="H79" s="57"/>
      <c r="I79" s="148"/>
      <c r="J79" s="57"/>
      <c r="K79" s="58"/>
    </row>
    <row r="83" spans="2:12" s="1" customFormat="1" ht="6.95" customHeight="1">
      <c r="B83" s="59"/>
      <c r="C83" s="60"/>
      <c r="D83" s="60"/>
      <c r="E83" s="60"/>
      <c r="F83" s="60"/>
      <c r="G83" s="60"/>
      <c r="H83" s="60"/>
      <c r="I83" s="151"/>
      <c r="J83" s="60"/>
      <c r="K83" s="60"/>
      <c r="L83" s="61"/>
    </row>
    <row r="84" spans="2:12" s="1" customFormat="1" ht="36.95" customHeight="1">
      <c r="B84" s="41"/>
      <c r="C84" s="62" t="s">
        <v>194</v>
      </c>
      <c r="D84" s="63"/>
      <c r="E84" s="63"/>
      <c r="F84" s="63"/>
      <c r="G84" s="63"/>
      <c r="H84" s="63"/>
      <c r="I84" s="172"/>
      <c r="J84" s="63"/>
      <c r="K84" s="63"/>
      <c r="L84" s="61"/>
    </row>
    <row r="85" spans="2:12" s="1" customFormat="1" ht="6.95" customHeight="1">
      <c r="B85" s="41"/>
      <c r="C85" s="63"/>
      <c r="D85" s="63"/>
      <c r="E85" s="63"/>
      <c r="F85" s="63"/>
      <c r="G85" s="63"/>
      <c r="H85" s="63"/>
      <c r="I85" s="172"/>
      <c r="J85" s="63"/>
      <c r="K85" s="63"/>
      <c r="L85" s="61"/>
    </row>
    <row r="86" spans="2:12" s="1" customFormat="1" ht="14.45" customHeight="1">
      <c r="B86" s="41"/>
      <c r="C86" s="65" t="s">
        <v>18</v>
      </c>
      <c r="D86" s="63"/>
      <c r="E86" s="63"/>
      <c r="F86" s="63"/>
      <c r="G86" s="63"/>
      <c r="H86" s="63"/>
      <c r="I86" s="172"/>
      <c r="J86" s="63"/>
      <c r="K86" s="63"/>
      <c r="L86" s="61"/>
    </row>
    <row r="87" spans="2:12" s="1" customFormat="1" ht="16.5" customHeight="1">
      <c r="B87" s="41"/>
      <c r="C87" s="63"/>
      <c r="D87" s="63"/>
      <c r="E87" s="400" t="str">
        <f>E7</f>
        <v>Stavební úpravy a přístavba komunitního centra BÉTEL</v>
      </c>
      <c r="F87" s="401"/>
      <c r="G87" s="401"/>
      <c r="H87" s="401"/>
      <c r="I87" s="172"/>
      <c r="J87" s="63"/>
      <c r="K87" s="63"/>
      <c r="L87" s="61"/>
    </row>
    <row r="88" spans="2:12" ht="15">
      <c r="B88" s="29"/>
      <c r="C88" s="65" t="s">
        <v>136</v>
      </c>
      <c r="D88" s="173"/>
      <c r="E88" s="173"/>
      <c r="F88" s="173"/>
      <c r="G88" s="173"/>
      <c r="H88" s="173"/>
      <c r="J88" s="173"/>
      <c r="K88" s="173"/>
      <c r="L88" s="174"/>
    </row>
    <row r="89" spans="2:12" ht="16.5" customHeight="1">
      <c r="B89" s="29"/>
      <c r="C89" s="173"/>
      <c r="D89" s="173"/>
      <c r="E89" s="400" t="s">
        <v>137</v>
      </c>
      <c r="F89" s="404"/>
      <c r="G89" s="404"/>
      <c r="H89" s="404"/>
      <c r="J89" s="173"/>
      <c r="K89" s="173"/>
      <c r="L89" s="174"/>
    </row>
    <row r="90" spans="2:12" ht="15">
      <c r="B90" s="29"/>
      <c r="C90" s="65" t="s">
        <v>138</v>
      </c>
      <c r="D90" s="173"/>
      <c r="E90" s="173"/>
      <c r="F90" s="173"/>
      <c r="G90" s="173"/>
      <c r="H90" s="173"/>
      <c r="J90" s="173"/>
      <c r="K90" s="173"/>
      <c r="L90" s="174"/>
    </row>
    <row r="91" spans="2:12" s="1" customFormat="1" ht="16.5" customHeight="1">
      <c r="B91" s="41"/>
      <c r="C91" s="63"/>
      <c r="D91" s="63"/>
      <c r="E91" s="402" t="s">
        <v>139</v>
      </c>
      <c r="F91" s="403"/>
      <c r="G91" s="403"/>
      <c r="H91" s="403"/>
      <c r="I91" s="172"/>
      <c r="J91" s="63"/>
      <c r="K91" s="63"/>
      <c r="L91" s="61"/>
    </row>
    <row r="92" spans="2:12" s="1" customFormat="1" ht="14.45" customHeight="1">
      <c r="B92" s="41"/>
      <c r="C92" s="65" t="s">
        <v>140</v>
      </c>
      <c r="D92" s="63"/>
      <c r="E92" s="63"/>
      <c r="F92" s="63"/>
      <c r="G92" s="63"/>
      <c r="H92" s="63"/>
      <c r="I92" s="172"/>
      <c r="J92" s="63"/>
      <c r="K92" s="63"/>
      <c r="L92" s="61"/>
    </row>
    <row r="93" spans="2:12" s="1" customFormat="1" ht="17.25" customHeight="1">
      <c r="B93" s="41"/>
      <c r="C93" s="63"/>
      <c r="D93" s="63"/>
      <c r="E93" s="366" t="str">
        <f>E13</f>
        <v>část 1.4 ZTI - Zdravotně technické instalace</v>
      </c>
      <c r="F93" s="403"/>
      <c r="G93" s="403"/>
      <c r="H93" s="403"/>
      <c r="I93" s="172"/>
      <c r="J93" s="63"/>
      <c r="K93" s="63"/>
      <c r="L93" s="61"/>
    </row>
    <row r="94" spans="2:12" s="1" customFormat="1" ht="6.95" customHeight="1">
      <c r="B94" s="41"/>
      <c r="C94" s="63"/>
      <c r="D94" s="63"/>
      <c r="E94" s="63"/>
      <c r="F94" s="63"/>
      <c r="G94" s="63"/>
      <c r="H94" s="63"/>
      <c r="I94" s="172"/>
      <c r="J94" s="63"/>
      <c r="K94" s="63"/>
      <c r="L94" s="61"/>
    </row>
    <row r="95" spans="2:12" s="1" customFormat="1" ht="18" customHeight="1">
      <c r="B95" s="41"/>
      <c r="C95" s="65" t="s">
        <v>23</v>
      </c>
      <c r="D95" s="63"/>
      <c r="E95" s="63"/>
      <c r="F95" s="175" t="str">
        <f>F16</f>
        <v>Bezručova 503, Chrastava, p.p.č.545/2,st.p.č.496</v>
      </c>
      <c r="G95" s="63"/>
      <c r="H95" s="63"/>
      <c r="I95" s="176" t="s">
        <v>25</v>
      </c>
      <c r="J95" s="73">
        <f>IF(J16="","",J16)</f>
        <v>43389</v>
      </c>
      <c r="K95" s="63"/>
      <c r="L95" s="61"/>
    </row>
    <row r="96" spans="2:12" s="1" customFormat="1" ht="6.95" customHeight="1">
      <c r="B96" s="41"/>
      <c r="C96" s="63"/>
      <c r="D96" s="63"/>
      <c r="E96" s="63"/>
      <c r="F96" s="63"/>
      <c r="G96" s="63"/>
      <c r="H96" s="63"/>
      <c r="I96" s="172"/>
      <c r="J96" s="63"/>
      <c r="K96" s="63"/>
      <c r="L96" s="61"/>
    </row>
    <row r="97" spans="2:12" s="1" customFormat="1" ht="15">
      <c r="B97" s="41"/>
      <c r="C97" s="65" t="s">
        <v>26</v>
      </c>
      <c r="D97" s="63"/>
      <c r="E97" s="63"/>
      <c r="F97" s="175" t="str">
        <f>E19</f>
        <v>Sbor Jednoty bratrské v Chrastavě, Bezručova 503</v>
      </c>
      <c r="G97" s="63"/>
      <c r="H97" s="63"/>
      <c r="I97" s="176" t="s">
        <v>33</v>
      </c>
      <c r="J97" s="175" t="str">
        <f>E25</f>
        <v>FS Vision, s.r.o. IČ: 22792902</v>
      </c>
      <c r="K97" s="63"/>
      <c r="L97" s="61"/>
    </row>
    <row r="98" spans="2:12" s="1" customFormat="1" ht="14.45" customHeight="1">
      <c r="B98" s="41"/>
      <c r="C98" s="65" t="s">
        <v>31</v>
      </c>
      <c r="D98" s="63"/>
      <c r="E98" s="63"/>
      <c r="F98" s="175" t="str">
        <f>IF(E22="","",E22)</f>
        <v/>
      </c>
      <c r="G98" s="63"/>
      <c r="H98" s="63"/>
      <c r="I98" s="172"/>
      <c r="J98" s="63"/>
      <c r="K98" s="63"/>
      <c r="L98" s="61"/>
    </row>
    <row r="99" spans="2:12" s="1" customFormat="1" ht="10.35" customHeight="1">
      <c r="B99" s="41"/>
      <c r="C99" s="63"/>
      <c r="D99" s="63"/>
      <c r="E99" s="63"/>
      <c r="F99" s="63"/>
      <c r="G99" s="63"/>
      <c r="H99" s="63"/>
      <c r="I99" s="172"/>
      <c r="J99" s="63"/>
      <c r="K99" s="63"/>
      <c r="L99" s="61"/>
    </row>
    <row r="100" spans="2:20" s="10" customFormat="1" ht="29.25" customHeight="1">
      <c r="B100" s="177"/>
      <c r="C100" s="178" t="s">
        <v>195</v>
      </c>
      <c r="D100" s="179" t="s">
        <v>56</v>
      </c>
      <c r="E100" s="179" t="s">
        <v>52</v>
      </c>
      <c r="F100" s="179" t="s">
        <v>196</v>
      </c>
      <c r="G100" s="179" t="s">
        <v>197</v>
      </c>
      <c r="H100" s="179" t="s">
        <v>198</v>
      </c>
      <c r="I100" s="180" t="s">
        <v>199</v>
      </c>
      <c r="J100" s="179" t="s">
        <v>144</v>
      </c>
      <c r="K100" s="181" t="s">
        <v>200</v>
      </c>
      <c r="L100" s="182"/>
      <c r="M100" s="81" t="s">
        <v>201</v>
      </c>
      <c r="N100" s="82" t="s">
        <v>41</v>
      </c>
      <c r="O100" s="82" t="s">
        <v>202</v>
      </c>
      <c r="P100" s="82" t="s">
        <v>203</v>
      </c>
      <c r="Q100" s="82" t="s">
        <v>204</v>
      </c>
      <c r="R100" s="82" t="s">
        <v>205</v>
      </c>
      <c r="S100" s="82" t="s">
        <v>206</v>
      </c>
      <c r="T100" s="83" t="s">
        <v>207</v>
      </c>
    </row>
    <row r="101" spans="2:63" s="1" customFormat="1" ht="29.25" customHeight="1">
      <c r="B101" s="41"/>
      <c r="C101" s="87" t="s">
        <v>145</v>
      </c>
      <c r="D101" s="63"/>
      <c r="E101" s="63"/>
      <c r="F101" s="63"/>
      <c r="G101" s="63"/>
      <c r="H101" s="63"/>
      <c r="I101" s="172"/>
      <c r="J101" s="183">
        <f>BK101</f>
        <v>0</v>
      </c>
      <c r="K101" s="63"/>
      <c r="L101" s="61"/>
      <c r="M101" s="84"/>
      <c r="N101" s="85"/>
      <c r="O101" s="85"/>
      <c r="P101" s="184">
        <f>P102+P129+P246</f>
        <v>0</v>
      </c>
      <c r="Q101" s="85"/>
      <c r="R101" s="184">
        <f>R102+R129+R246</f>
        <v>6.908943130000001</v>
      </c>
      <c r="S101" s="85"/>
      <c r="T101" s="185">
        <f>T102+T129+T246</f>
        <v>1.6709265000000002</v>
      </c>
      <c r="AT101" s="25" t="s">
        <v>70</v>
      </c>
      <c r="AU101" s="25" t="s">
        <v>146</v>
      </c>
      <c r="BK101" s="186">
        <f>BK102+BK129+BK246</f>
        <v>0</v>
      </c>
    </row>
    <row r="102" spans="2:63" s="11" customFormat="1" ht="37.35" customHeight="1">
      <c r="B102" s="187"/>
      <c r="C102" s="188"/>
      <c r="D102" s="189" t="s">
        <v>70</v>
      </c>
      <c r="E102" s="190" t="s">
        <v>208</v>
      </c>
      <c r="F102" s="190" t="s">
        <v>209</v>
      </c>
      <c r="G102" s="188"/>
      <c r="H102" s="188"/>
      <c r="I102" s="191"/>
      <c r="J102" s="192">
        <f>BK102</f>
        <v>0</v>
      </c>
      <c r="K102" s="188"/>
      <c r="L102" s="193"/>
      <c r="M102" s="194"/>
      <c r="N102" s="195"/>
      <c r="O102" s="195"/>
      <c r="P102" s="196">
        <f>P103+P119+P121+P123</f>
        <v>0</v>
      </c>
      <c r="Q102" s="195"/>
      <c r="R102" s="196">
        <f>R103+R119+R121+R123</f>
        <v>6.16046663</v>
      </c>
      <c r="S102" s="195"/>
      <c r="T102" s="197">
        <f>T103+T119+T121+T123</f>
        <v>0.9718500000000001</v>
      </c>
      <c r="AR102" s="198" t="s">
        <v>78</v>
      </c>
      <c r="AT102" s="199" t="s">
        <v>70</v>
      </c>
      <c r="AU102" s="199" t="s">
        <v>71</v>
      </c>
      <c r="AY102" s="198" t="s">
        <v>210</v>
      </c>
      <c r="BK102" s="200">
        <f>BK103+BK119+BK121+BK123</f>
        <v>0</v>
      </c>
    </row>
    <row r="103" spans="2:63" s="11" customFormat="1" ht="19.9" customHeight="1">
      <c r="B103" s="187"/>
      <c r="C103" s="188"/>
      <c r="D103" s="189" t="s">
        <v>70</v>
      </c>
      <c r="E103" s="201" t="s">
        <v>78</v>
      </c>
      <c r="F103" s="201" t="s">
        <v>211</v>
      </c>
      <c r="G103" s="188"/>
      <c r="H103" s="188"/>
      <c r="I103" s="191"/>
      <c r="J103" s="202">
        <f>BK103</f>
        <v>0</v>
      </c>
      <c r="K103" s="188"/>
      <c r="L103" s="193"/>
      <c r="M103" s="194"/>
      <c r="N103" s="195"/>
      <c r="O103" s="195"/>
      <c r="P103" s="196">
        <f>SUM(P104:P118)</f>
        <v>0</v>
      </c>
      <c r="Q103" s="195"/>
      <c r="R103" s="196">
        <f>SUM(R104:R118)</f>
        <v>5.7</v>
      </c>
      <c r="S103" s="195"/>
      <c r="T103" s="197">
        <f>SUM(T104:T118)</f>
        <v>0</v>
      </c>
      <c r="AR103" s="198" t="s">
        <v>78</v>
      </c>
      <c r="AT103" s="199" t="s">
        <v>70</v>
      </c>
      <c r="AU103" s="199" t="s">
        <v>78</v>
      </c>
      <c r="AY103" s="198" t="s">
        <v>210</v>
      </c>
      <c r="BK103" s="200">
        <f>SUM(BK104:BK118)</f>
        <v>0</v>
      </c>
    </row>
    <row r="104" spans="2:65" s="1" customFormat="1" ht="25.5" customHeight="1">
      <c r="B104" s="41"/>
      <c r="C104" s="203" t="s">
        <v>78</v>
      </c>
      <c r="D104" s="203" t="s">
        <v>212</v>
      </c>
      <c r="E104" s="204" t="s">
        <v>4780</v>
      </c>
      <c r="F104" s="205" t="s">
        <v>4781</v>
      </c>
      <c r="G104" s="206" t="s">
        <v>231</v>
      </c>
      <c r="H104" s="207">
        <v>0.475</v>
      </c>
      <c r="I104" s="208"/>
      <c r="J104" s="209">
        <f>ROUND(I104*H104,2)</f>
        <v>0</v>
      </c>
      <c r="K104" s="205" t="s">
        <v>216</v>
      </c>
      <c r="L104" s="61"/>
      <c r="M104" s="210" t="s">
        <v>21</v>
      </c>
      <c r="N104" s="211" t="s">
        <v>42</v>
      </c>
      <c r="O104" s="42"/>
      <c r="P104" s="212">
        <f>O104*H104</f>
        <v>0</v>
      </c>
      <c r="Q104" s="212">
        <v>0</v>
      </c>
      <c r="R104" s="212">
        <f>Q104*H104</f>
        <v>0</v>
      </c>
      <c r="S104" s="212">
        <v>0</v>
      </c>
      <c r="T104" s="213">
        <f>S104*H104</f>
        <v>0</v>
      </c>
      <c r="AR104" s="25" t="s">
        <v>217</v>
      </c>
      <c r="AT104" s="25" t="s">
        <v>212</v>
      </c>
      <c r="AU104" s="25" t="s">
        <v>80</v>
      </c>
      <c r="AY104" s="25" t="s">
        <v>210</v>
      </c>
      <c r="BE104" s="214">
        <f>IF(N104="základní",J104,0)</f>
        <v>0</v>
      </c>
      <c r="BF104" s="214">
        <f>IF(N104="snížená",J104,0)</f>
        <v>0</v>
      </c>
      <c r="BG104" s="214">
        <f>IF(N104="zákl. přenesená",J104,0)</f>
        <v>0</v>
      </c>
      <c r="BH104" s="214">
        <f>IF(N104="sníž. přenesená",J104,0)</f>
        <v>0</v>
      </c>
      <c r="BI104" s="214">
        <f>IF(N104="nulová",J104,0)</f>
        <v>0</v>
      </c>
      <c r="BJ104" s="25" t="s">
        <v>78</v>
      </c>
      <c r="BK104" s="214">
        <f>ROUND(I104*H104,2)</f>
        <v>0</v>
      </c>
      <c r="BL104" s="25" t="s">
        <v>217</v>
      </c>
      <c r="BM104" s="25" t="s">
        <v>4782</v>
      </c>
    </row>
    <row r="105" spans="2:65" s="1" customFormat="1" ht="16.5" customHeight="1">
      <c r="B105" s="41"/>
      <c r="C105" s="203" t="s">
        <v>80</v>
      </c>
      <c r="D105" s="203" t="s">
        <v>212</v>
      </c>
      <c r="E105" s="204" t="s">
        <v>4783</v>
      </c>
      <c r="F105" s="205" t="s">
        <v>4784</v>
      </c>
      <c r="G105" s="206" t="s">
        <v>231</v>
      </c>
      <c r="H105" s="207">
        <v>7.6</v>
      </c>
      <c r="I105" s="208"/>
      <c r="J105" s="209">
        <f>ROUND(I105*H105,2)</f>
        <v>0</v>
      </c>
      <c r="K105" s="205" t="s">
        <v>216</v>
      </c>
      <c r="L105" s="61"/>
      <c r="M105" s="210" t="s">
        <v>21</v>
      </c>
      <c r="N105" s="211" t="s">
        <v>42</v>
      </c>
      <c r="O105" s="42"/>
      <c r="P105" s="212">
        <f>O105*H105</f>
        <v>0</v>
      </c>
      <c r="Q105" s="212">
        <v>0</v>
      </c>
      <c r="R105" s="212">
        <f>Q105*H105</f>
        <v>0</v>
      </c>
      <c r="S105" s="212">
        <v>0</v>
      </c>
      <c r="T105" s="213">
        <f>S105*H105</f>
        <v>0</v>
      </c>
      <c r="AR105" s="25" t="s">
        <v>217</v>
      </c>
      <c r="AT105" s="25" t="s">
        <v>212</v>
      </c>
      <c r="AU105" s="25" t="s">
        <v>80</v>
      </c>
      <c r="AY105" s="25" t="s">
        <v>210</v>
      </c>
      <c r="BE105" s="214">
        <f>IF(N105="základní",J105,0)</f>
        <v>0</v>
      </c>
      <c r="BF105" s="214">
        <f>IF(N105="snížená",J105,0)</f>
        <v>0</v>
      </c>
      <c r="BG105" s="214">
        <f>IF(N105="zákl. přenesená",J105,0)</f>
        <v>0</v>
      </c>
      <c r="BH105" s="214">
        <f>IF(N105="sníž. přenesená",J105,0)</f>
        <v>0</v>
      </c>
      <c r="BI105" s="214">
        <f>IF(N105="nulová",J105,0)</f>
        <v>0</v>
      </c>
      <c r="BJ105" s="25" t="s">
        <v>78</v>
      </c>
      <c r="BK105" s="214">
        <f>ROUND(I105*H105,2)</f>
        <v>0</v>
      </c>
      <c r="BL105" s="25" t="s">
        <v>217</v>
      </c>
      <c r="BM105" s="25" t="s">
        <v>4785</v>
      </c>
    </row>
    <row r="106" spans="2:65" s="1" customFormat="1" ht="16.5" customHeight="1">
      <c r="B106" s="41"/>
      <c r="C106" s="203" t="s">
        <v>88</v>
      </c>
      <c r="D106" s="203" t="s">
        <v>212</v>
      </c>
      <c r="E106" s="204" t="s">
        <v>4786</v>
      </c>
      <c r="F106" s="205" t="s">
        <v>4787</v>
      </c>
      <c r="G106" s="206" t="s">
        <v>231</v>
      </c>
      <c r="H106" s="207">
        <v>2.28</v>
      </c>
      <c r="I106" s="208"/>
      <c r="J106" s="209">
        <f>ROUND(I106*H106,2)</f>
        <v>0</v>
      </c>
      <c r="K106" s="205" t="s">
        <v>216</v>
      </c>
      <c r="L106" s="61"/>
      <c r="M106" s="210" t="s">
        <v>21</v>
      </c>
      <c r="N106" s="211" t="s">
        <v>42</v>
      </c>
      <c r="O106" s="42"/>
      <c r="P106" s="212">
        <f>O106*H106</f>
        <v>0</v>
      </c>
      <c r="Q106" s="212">
        <v>0</v>
      </c>
      <c r="R106" s="212">
        <f>Q106*H106</f>
        <v>0</v>
      </c>
      <c r="S106" s="212">
        <v>0</v>
      </c>
      <c r="T106" s="213">
        <f>S106*H106</f>
        <v>0</v>
      </c>
      <c r="AR106" s="25" t="s">
        <v>217</v>
      </c>
      <c r="AT106" s="25" t="s">
        <v>212</v>
      </c>
      <c r="AU106" s="25" t="s">
        <v>80</v>
      </c>
      <c r="AY106" s="25" t="s">
        <v>210</v>
      </c>
      <c r="BE106" s="214">
        <f>IF(N106="základní",J106,0)</f>
        <v>0</v>
      </c>
      <c r="BF106" s="214">
        <f>IF(N106="snížená",J106,0)</f>
        <v>0</v>
      </c>
      <c r="BG106" s="214">
        <f>IF(N106="zákl. přenesená",J106,0)</f>
        <v>0</v>
      </c>
      <c r="BH106" s="214">
        <f>IF(N106="sníž. přenesená",J106,0)</f>
        <v>0</v>
      </c>
      <c r="BI106" s="214">
        <f>IF(N106="nulová",J106,0)</f>
        <v>0</v>
      </c>
      <c r="BJ106" s="25" t="s">
        <v>78</v>
      </c>
      <c r="BK106" s="214">
        <f>ROUND(I106*H106,2)</f>
        <v>0</v>
      </c>
      <c r="BL106" s="25" t="s">
        <v>217</v>
      </c>
      <c r="BM106" s="25" t="s">
        <v>4788</v>
      </c>
    </row>
    <row r="107" spans="2:51" s="12" customFormat="1" ht="13.5">
      <c r="B107" s="215"/>
      <c r="C107" s="216"/>
      <c r="D107" s="217" t="s">
        <v>219</v>
      </c>
      <c r="E107" s="216"/>
      <c r="F107" s="219" t="s">
        <v>4789</v>
      </c>
      <c r="G107" s="216"/>
      <c r="H107" s="220">
        <v>2.28</v>
      </c>
      <c r="I107" s="221"/>
      <c r="J107" s="216"/>
      <c r="K107" s="216"/>
      <c r="L107" s="222"/>
      <c r="M107" s="223"/>
      <c r="N107" s="224"/>
      <c r="O107" s="224"/>
      <c r="P107" s="224"/>
      <c r="Q107" s="224"/>
      <c r="R107" s="224"/>
      <c r="S107" s="224"/>
      <c r="T107" s="225"/>
      <c r="AT107" s="226" t="s">
        <v>219</v>
      </c>
      <c r="AU107" s="226" t="s">
        <v>80</v>
      </c>
      <c r="AV107" s="12" t="s">
        <v>80</v>
      </c>
      <c r="AW107" s="12" t="s">
        <v>6</v>
      </c>
      <c r="AX107" s="12" t="s">
        <v>78</v>
      </c>
      <c r="AY107" s="226" t="s">
        <v>210</v>
      </c>
    </row>
    <row r="108" spans="2:65" s="1" customFormat="1" ht="16.5" customHeight="1">
      <c r="B108" s="41"/>
      <c r="C108" s="203" t="s">
        <v>217</v>
      </c>
      <c r="D108" s="203" t="s">
        <v>212</v>
      </c>
      <c r="E108" s="204" t="s">
        <v>4790</v>
      </c>
      <c r="F108" s="205" t="s">
        <v>4791</v>
      </c>
      <c r="G108" s="206" t="s">
        <v>231</v>
      </c>
      <c r="H108" s="207">
        <v>8.075</v>
      </c>
      <c r="I108" s="208"/>
      <c r="J108" s="209">
        <f aca="true" t="shared" si="0" ref="J108:J113">ROUND(I108*H108,2)</f>
        <v>0</v>
      </c>
      <c r="K108" s="205" t="s">
        <v>216</v>
      </c>
      <c r="L108" s="61"/>
      <c r="M108" s="210" t="s">
        <v>21</v>
      </c>
      <c r="N108" s="211" t="s">
        <v>42</v>
      </c>
      <c r="O108" s="42"/>
      <c r="P108" s="212">
        <f aca="true" t="shared" si="1" ref="P108:P113">O108*H108</f>
        <v>0</v>
      </c>
      <c r="Q108" s="212">
        <v>0</v>
      </c>
      <c r="R108" s="212">
        <f aca="true" t="shared" si="2" ref="R108:R113">Q108*H108</f>
        <v>0</v>
      </c>
      <c r="S108" s="212">
        <v>0</v>
      </c>
      <c r="T108" s="213">
        <f aca="true" t="shared" si="3" ref="T108:T113">S108*H108</f>
        <v>0</v>
      </c>
      <c r="AR108" s="25" t="s">
        <v>217</v>
      </c>
      <c r="AT108" s="25" t="s">
        <v>212</v>
      </c>
      <c r="AU108" s="25" t="s">
        <v>80</v>
      </c>
      <c r="AY108" s="25" t="s">
        <v>210</v>
      </c>
      <c r="BE108" s="214">
        <f aca="true" t="shared" si="4" ref="BE108:BE113">IF(N108="základní",J108,0)</f>
        <v>0</v>
      </c>
      <c r="BF108" s="214">
        <f aca="true" t="shared" si="5" ref="BF108:BF113">IF(N108="snížená",J108,0)</f>
        <v>0</v>
      </c>
      <c r="BG108" s="214">
        <f aca="true" t="shared" si="6" ref="BG108:BG113">IF(N108="zákl. přenesená",J108,0)</f>
        <v>0</v>
      </c>
      <c r="BH108" s="214">
        <f aca="true" t="shared" si="7" ref="BH108:BH113">IF(N108="sníž. přenesená",J108,0)</f>
        <v>0</v>
      </c>
      <c r="BI108" s="214">
        <f aca="true" t="shared" si="8" ref="BI108:BI113">IF(N108="nulová",J108,0)</f>
        <v>0</v>
      </c>
      <c r="BJ108" s="25" t="s">
        <v>78</v>
      </c>
      <c r="BK108" s="214">
        <f aca="true" t="shared" si="9" ref="BK108:BK113">ROUND(I108*H108,2)</f>
        <v>0</v>
      </c>
      <c r="BL108" s="25" t="s">
        <v>217</v>
      </c>
      <c r="BM108" s="25" t="s">
        <v>4792</v>
      </c>
    </row>
    <row r="109" spans="2:65" s="1" customFormat="1" ht="16.5" customHeight="1">
      <c r="B109" s="41"/>
      <c r="C109" s="203" t="s">
        <v>234</v>
      </c>
      <c r="D109" s="203" t="s">
        <v>212</v>
      </c>
      <c r="E109" s="204" t="s">
        <v>4793</v>
      </c>
      <c r="F109" s="205" t="s">
        <v>4794</v>
      </c>
      <c r="G109" s="206" t="s">
        <v>231</v>
      </c>
      <c r="H109" s="207">
        <v>12.825</v>
      </c>
      <c r="I109" s="208"/>
      <c r="J109" s="209">
        <f t="shared" si="0"/>
        <v>0</v>
      </c>
      <c r="K109" s="205" t="s">
        <v>216</v>
      </c>
      <c r="L109" s="61"/>
      <c r="M109" s="210" t="s">
        <v>21</v>
      </c>
      <c r="N109" s="211" t="s">
        <v>42</v>
      </c>
      <c r="O109" s="42"/>
      <c r="P109" s="212">
        <f t="shared" si="1"/>
        <v>0</v>
      </c>
      <c r="Q109" s="212">
        <v>0</v>
      </c>
      <c r="R109" s="212">
        <f t="shared" si="2"/>
        <v>0</v>
      </c>
      <c r="S109" s="212">
        <v>0</v>
      </c>
      <c r="T109" s="213">
        <f t="shared" si="3"/>
        <v>0</v>
      </c>
      <c r="AR109" s="25" t="s">
        <v>217</v>
      </c>
      <c r="AT109" s="25" t="s">
        <v>212</v>
      </c>
      <c r="AU109" s="25" t="s">
        <v>80</v>
      </c>
      <c r="AY109" s="25" t="s">
        <v>210</v>
      </c>
      <c r="BE109" s="214">
        <f t="shared" si="4"/>
        <v>0</v>
      </c>
      <c r="BF109" s="214">
        <f t="shared" si="5"/>
        <v>0</v>
      </c>
      <c r="BG109" s="214">
        <f t="shared" si="6"/>
        <v>0</v>
      </c>
      <c r="BH109" s="214">
        <f t="shared" si="7"/>
        <v>0</v>
      </c>
      <c r="BI109" s="214">
        <f t="shared" si="8"/>
        <v>0</v>
      </c>
      <c r="BJ109" s="25" t="s">
        <v>78</v>
      </c>
      <c r="BK109" s="214">
        <f t="shared" si="9"/>
        <v>0</v>
      </c>
      <c r="BL109" s="25" t="s">
        <v>217</v>
      </c>
      <c r="BM109" s="25" t="s">
        <v>4795</v>
      </c>
    </row>
    <row r="110" spans="2:65" s="1" customFormat="1" ht="16.5" customHeight="1">
      <c r="B110" s="41"/>
      <c r="C110" s="203" t="s">
        <v>241</v>
      </c>
      <c r="D110" s="203" t="s">
        <v>212</v>
      </c>
      <c r="E110" s="204" t="s">
        <v>262</v>
      </c>
      <c r="F110" s="205" t="s">
        <v>263</v>
      </c>
      <c r="G110" s="206" t="s">
        <v>231</v>
      </c>
      <c r="H110" s="207">
        <v>3.325</v>
      </c>
      <c r="I110" s="208"/>
      <c r="J110" s="209">
        <f t="shared" si="0"/>
        <v>0</v>
      </c>
      <c r="K110" s="205" t="s">
        <v>216</v>
      </c>
      <c r="L110" s="61"/>
      <c r="M110" s="210" t="s">
        <v>21</v>
      </c>
      <c r="N110" s="211" t="s">
        <v>42</v>
      </c>
      <c r="O110" s="42"/>
      <c r="P110" s="212">
        <f t="shared" si="1"/>
        <v>0</v>
      </c>
      <c r="Q110" s="212">
        <v>0</v>
      </c>
      <c r="R110" s="212">
        <f t="shared" si="2"/>
        <v>0</v>
      </c>
      <c r="S110" s="212">
        <v>0</v>
      </c>
      <c r="T110" s="213">
        <f t="shared" si="3"/>
        <v>0</v>
      </c>
      <c r="AR110" s="25" t="s">
        <v>217</v>
      </c>
      <c r="AT110" s="25" t="s">
        <v>212</v>
      </c>
      <c r="AU110" s="25" t="s">
        <v>80</v>
      </c>
      <c r="AY110" s="25" t="s">
        <v>210</v>
      </c>
      <c r="BE110" s="214">
        <f t="shared" si="4"/>
        <v>0</v>
      </c>
      <c r="BF110" s="214">
        <f t="shared" si="5"/>
        <v>0</v>
      </c>
      <c r="BG110" s="214">
        <f t="shared" si="6"/>
        <v>0</v>
      </c>
      <c r="BH110" s="214">
        <f t="shared" si="7"/>
        <v>0</v>
      </c>
      <c r="BI110" s="214">
        <f t="shared" si="8"/>
        <v>0</v>
      </c>
      <c r="BJ110" s="25" t="s">
        <v>78</v>
      </c>
      <c r="BK110" s="214">
        <f t="shared" si="9"/>
        <v>0</v>
      </c>
      <c r="BL110" s="25" t="s">
        <v>217</v>
      </c>
      <c r="BM110" s="25" t="s">
        <v>4796</v>
      </c>
    </row>
    <row r="111" spans="2:65" s="1" customFormat="1" ht="16.5" customHeight="1">
      <c r="B111" s="41"/>
      <c r="C111" s="203" t="s">
        <v>247</v>
      </c>
      <c r="D111" s="203" t="s">
        <v>212</v>
      </c>
      <c r="E111" s="204" t="s">
        <v>267</v>
      </c>
      <c r="F111" s="205" t="s">
        <v>268</v>
      </c>
      <c r="G111" s="206" t="s">
        <v>231</v>
      </c>
      <c r="H111" s="207">
        <v>8.075</v>
      </c>
      <c r="I111" s="208"/>
      <c r="J111" s="209">
        <f t="shared" si="0"/>
        <v>0</v>
      </c>
      <c r="K111" s="205" t="s">
        <v>216</v>
      </c>
      <c r="L111" s="61"/>
      <c r="M111" s="210" t="s">
        <v>21</v>
      </c>
      <c r="N111" s="211" t="s">
        <v>42</v>
      </c>
      <c r="O111" s="42"/>
      <c r="P111" s="212">
        <f t="shared" si="1"/>
        <v>0</v>
      </c>
      <c r="Q111" s="212">
        <v>0</v>
      </c>
      <c r="R111" s="212">
        <f t="shared" si="2"/>
        <v>0</v>
      </c>
      <c r="S111" s="212">
        <v>0</v>
      </c>
      <c r="T111" s="213">
        <f t="shared" si="3"/>
        <v>0</v>
      </c>
      <c r="AR111" s="25" t="s">
        <v>217</v>
      </c>
      <c r="AT111" s="25" t="s">
        <v>212</v>
      </c>
      <c r="AU111" s="25" t="s">
        <v>80</v>
      </c>
      <c r="AY111" s="25" t="s">
        <v>210</v>
      </c>
      <c r="BE111" s="214">
        <f t="shared" si="4"/>
        <v>0</v>
      </c>
      <c r="BF111" s="214">
        <f t="shared" si="5"/>
        <v>0</v>
      </c>
      <c r="BG111" s="214">
        <f t="shared" si="6"/>
        <v>0</v>
      </c>
      <c r="BH111" s="214">
        <f t="shared" si="7"/>
        <v>0</v>
      </c>
      <c r="BI111" s="214">
        <f t="shared" si="8"/>
        <v>0</v>
      </c>
      <c r="BJ111" s="25" t="s">
        <v>78</v>
      </c>
      <c r="BK111" s="214">
        <f t="shared" si="9"/>
        <v>0</v>
      </c>
      <c r="BL111" s="25" t="s">
        <v>217</v>
      </c>
      <c r="BM111" s="25" t="s">
        <v>4797</v>
      </c>
    </row>
    <row r="112" spans="2:65" s="1" customFormat="1" ht="16.5" customHeight="1">
      <c r="B112" s="41"/>
      <c r="C112" s="203" t="s">
        <v>252</v>
      </c>
      <c r="D112" s="203" t="s">
        <v>212</v>
      </c>
      <c r="E112" s="204" t="s">
        <v>4798</v>
      </c>
      <c r="F112" s="205" t="s">
        <v>4799</v>
      </c>
      <c r="G112" s="206" t="s">
        <v>231</v>
      </c>
      <c r="H112" s="207">
        <v>3.325</v>
      </c>
      <c r="I112" s="208"/>
      <c r="J112" s="209">
        <f t="shared" si="0"/>
        <v>0</v>
      </c>
      <c r="K112" s="205" t="s">
        <v>216</v>
      </c>
      <c r="L112" s="61"/>
      <c r="M112" s="210" t="s">
        <v>21</v>
      </c>
      <c r="N112" s="211" t="s">
        <v>42</v>
      </c>
      <c r="O112" s="42"/>
      <c r="P112" s="212">
        <f t="shared" si="1"/>
        <v>0</v>
      </c>
      <c r="Q112" s="212">
        <v>0</v>
      </c>
      <c r="R112" s="212">
        <f t="shared" si="2"/>
        <v>0</v>
      </c>
      <c r="S112" s="212">
        <v>0</v>
      </c>
      <c r="T112" s="213">
        <f t="shared" si="3"/>
        <v>0</v>
      </c>
      <c r="AR112" s="25" t="s">
        <v>217</v>
      </c>
      <c r="AT112" s="25" t="s">
        <v>212</v>
      </c>
      <c r="AU112" s="25" t="s">
        <v>80</v>
      </c>
      <c r="AY112" s="25" t="s">
        <v>210</v>
      </c>
      <c r="BE112" s="214">
        <f t="shared" si="4"/>
        <v>0</v>
      </c>
      <c r="BF112" s="214">
        <f t="shared" si="5"/>
        <v>0</v>
      </c>
      <c r="BG112" s="214">
        <f t="shared" si="6"/>
        <v>0</v>
      </c>
      <c r="BH112" s="214">
        <f t="shared" si="7"/>
        <v>0</v>
      </c>
      <c r="BI112" s="214">
        <f t="shared" si="8"/>
        <v>0</v>
      </c>
      <c r="BJ112" s="25" t="s">
        <v>78</v>
      </c>
      <c r="BK112" s="214">
        <f t="shared" si="9"/>
        <v>0</v>
      </c>
      <c r="BL112" s="25" t="s">
        <v>217</v>
      </c>
      <c r="BM112" s="25" t="s">
        <v>4800</v>
      </c>
    </row>
    <row r="113" spans="2:65" s="1" customFormat="1" ht="16.5" customHeight="1">
      <c r="B113" s="41"/>
      <c r="C113" s="203" t="s">
        <v>257</v>
      </c>
      <c r="D113" s="203" t="s">
        <v>212</v>
      </c>
      <c r="E113" s="204" t="s">
        <v>272</v>
      </c>
      <c r="F113" s="205" t="s">
        <v>4801</v>
      </c>
      <c r="G113" s="206" t="s">
        <v>274</v>
      </c>
      <c r="H113" s="207">
        <v>6.65</v>
      </c>
      <c r="I113" s="208"/>
      <c r="J113" s="209">
        <f t="shared" si="0"/>
        <v>0</v>
      </c>
      <c r="K113" s="205" t="s">
        <v>216</v>
      </c>
      <c r="L113" s="61"/>
      <c r="M113" s="210" t="s">
        <v>21</v>
      </c>
      <c r="N113" s="211" t="s">
        <v>42</v>
      </c>
      <c r="O113" s="42"/>
      <c r="P113" s="212">
        <f t="shared" si="1"/>
        <v>0</v>
      </c>
      <c r="Q113" s="212">
        <v>0</v>
      </c>
      <c r="R113" s="212">
        <f t="shared" si="2"/>
        <v>0</v>
      </c>
      <c r="S113" s="212">
        <v>0</v>
      </c>
      <c r="T113" s="213">
        <f t="shared" si="3"/>
        <v>0</v>
      </c>
      <c r="AR113" s="25" t="s">
        <v>217</v>
      </c>
      <c r="AT113" s="25" t="s">
        <v>212</v>
      </c>
      <c r="AU113" s="25" t="s">
        <v>80</v>
      </c>
      <c r="AY113" s="25" t="s">
        <v>210</v>
      </c>
      <c r="BE113" s="214">
        <f t="shared" si="4"/>
        <v>0</v>
      </c>
      <c r="BF113" s="214">
        <f t="shared" si="5"/>
        <v>0</v>
      </c>
      <c r="BG113" s="214">
        <f t="shared" si="6"/>
        <v>0</v>
      </c>
      <c r="BH113" s="214">
        <f t="shared" si="7"/>
        <v>0</v>
      </c>
      <c r="BI113" s="214">
        <f t="shared" si="8"/>
        <v>0</v>
      </c>
      <c r="BJ113" s="25" t="s">
        <v>78</v>
      </c>
      <c r="BK113" s="214">
        <f t="shared" si="9"/>
        <v>0</v>
      </c>
      <c r="BL113" s="25" t="s">
        <v>217</v>
      </c>
      <c r="BM113" s="25" t="s">
        <v>4802</v>
      </c>
    </row>
    <row r="114" spans="2:51" s="12" customFormat="1" ht="13.5">
      <c r="B114" s="215"/>
      <c r="C114" s="216"/>
      <c r="D114" s="217" t="s">
        <v>219</v>
      </c>
      <c r="E114" s="216"/>
      <c r="F114" s="219" t="s">
        <v>4803</v>
      </c>
      <c r="G114" s="216"/>
      <c r="H114" s="220">
        <v>6.65</v>
      </c>
      <c r="I114" s="221"/>
      <c r="J114" s="216"/>
      <c r="K114" s="216"/>
      <c r="L114" s="222"/>
      <c r="M114" s="223"/>
      <c r="N114" s="224"/>
      <c r="O114" s="224"/>
      <c r="P114" s="224"/>
      <c r="Q114" s="224"/>
      <c r="R114" s="224"/>
      <c r="S114" s="224"/>
      <c r="T114" s="225"/>
      <c r="AT114" s="226" t="s">
        <v>219</v>
      </c>
      <c r="AU114" s="226" t="s">
        <v>80</v>
      </c>
      <c r="AV114" s="12" t="s">
        <v>80</v>
      </c>
      <c r="AW114" s="12" t="s">
        <v>6</v>
      </c>
      <c r="AX114" s="12" t="s">
        <v>78</v>
      </c>
      <c r="AY114" s="226" t="s">
        <v>210</v>
      </c>
    </row>
    <row r="115" spans="2:65" s="1" customFormat="1" ht="16.5" customHeight="1">
      <c r="B115" s="41"/>
      <c r="C115" s="203" t="s">
        <v>261</v>
      </c>
      <c r="D115" s="203" t="s">
        <v>212</v>
      </c>
      <c r="E115" s="204" t="s">
        <v>278</v>
      </c>
      <c r="F115" s="205" t="s">
        <v>279</v>
      </c>
      <c r="G115" s="206" t="s">
        <v>231</v>
      </c>
      <c r="H115" s="207">
        <v>4.75</v>
      </c>
      <c r="I115" s="208"/>
      <c r="J115" s="209">
        <f>ROUND(I115*H115,2)</f>
        <v>0</v>
      </c>
      <c r="K115" s="205" t="s">
        <v>216</v>
      </c>
      <c r="L115" s="61"/>
      <c r="M115" s="210" t="s">
        <v>21</v>
      </c>
      <c r="N115" s="211" t="s">
        <v>42</v>
      </c>
      <c r="O115" s="42"/>
      <c r="P115" s="212">
        <f>O115*H115</f>
        <v>0</v>
      </c>
      <c r="Q115" s="212">
        <v>0</v>
      </c>
      <c r="R115" s="212">
        <f>Q115*H115</f>
        <v>0</v>
      </c>
      <c r="S115" s="212">
        <v>0</v>
      </c>
      <c r="T115" s="213">
        <f>S115*H115</f>
        <v>0</v>
      </c>
      <c r="AR115" s="25" t="s">
        <v>217</v>
      </c>
      <c r="AT115" s="25" t="s">
        <v>212</v>
      </c>
      <c r="AU115" s="25" t="s">
        <v>80</v>
      </c>
      <c r="AY115" s="25" t="s">
        <v>210</v>
      </c>
      <c r="BE115" s="214">
        <f>IF(N115="základní",J115,0)</f>
        <v>0</v>
      </c>
      <c r="BF115" s="214">
        <f>IF(N115="snížená",J115,0)</f>
        <v>0</v>
      </c>
      <c r="BG115" s="214">
        <f>IF(N115="zákl. přenesená",J115,0)</f>
        <v>0</v>
      </c>
      <c r="BH115" s="214">
        <f>IF(N115="sníž. přenesená",J115,0)</f>
        <v>0</v>
      </c>
      <c r="BI115" s="214">
        <f>IF(N115="nulová",J115,0)</f>
        <v>0</v>
      </c>
      <c r="BJ115" s="25" t="s">
        <v>78</v>
      </c>
      <c r="BK115" s="214">
        <f>ROUND(I115*H115,2)</f>
        <v>0</v>
      </c>
      <c r="BL115" s="25" t="s">
        <v>217</v>
      </c>
      <c r="BM115" s="25" t="s">
        <v>4804</v>
      </c>
    </row>
    <row r="116" spans="2:65" s="1" customFormat="1" ht="16.5" customHeight="1">
      <c r="B116" s="41"/>
      <c r="C116" s="203" t="s">
        <v>266</v>
      </c>
      <c r="D116" s="203" t="s">
        <v>212</v>
      </c>
      <c r="E116" s="204" t="s">
        <v>296</v>
      </c>
      <c r="F116" s="205" t="s">
        <v>4805</v>
      </c>
      <c r="G116" s="206" t="s">
        <v>231</v>
      </c>
      <c r="H116" s="207">
        <v>2.85</v>
      </c>
      <c r="I116" s="208"/>
      <c r="J116" s="209">
        <f>ROUND(I116*H116,2)</f>
        <v>0</v>
      </c>
      <c r="K116" s="205" t="s">
        <v>216</v>
      </c>
      <c r="L116" s="61"/>
      <c r="M116" s="210" t="s">
        <v>21</v>
      </c>
      <c r="N116" s="211" t="s">
        <v>42</v>
      </c>
      <c r="O116" s="42"/>
      <c r="P116" s="212">
        <f>O116*H116</f>
        <v>0</v>
      </c>
      <c r="Q116" s="212">
        <v>0</v>
      </c>
      <c r="R116" s="212">
        <f>Q116*H116</f>
        <v>0</v>
      </c>
      <c r="S116" s="212">
        <v>0</v>
      </c>
      <c r="T116" s="213">
        <f>S116*H116</f>
        <v>0</v>
      </c>
      <c r="AR116" s="25" t="s">
        <v>217</v>
      </c>
      <c r="AT116" s="25" t="s">
        <v>212</v>
      </c>
      <c r="AU116" s="25" t="s">
        <v>80</v>
      </c>
      <c r="AY116" s="25" t="s">
        <v>210</v>
      </c>
      <c r="BE116" s="214">
        <f>IF(N116="základní",J116,0)</f>
        <v>0</v>
      </c>
      <c r="BF116" s="214">
        <f>IF(N116="snížená",J116,0)</f>
        <v>0</v>
      </c>
      <c r="BG116" s="214">
        <f>IF(N116="zákl. přenesená",J116,0)</f>
        <v>0</v>
      </c>
      <c r="BH116" s="214">
        <f>IF(N116="sníž. přenesená",J116,0)</f>
        <v>0</v>
      </c>
      <c r="BI116" s="214">
        <f>IF(N116="nulová",J116,0)</f>
        <v>0</v>
      </c>
      <c r="BJ116" s="25" t="s">
        <v>78</v>
      </c>
      <c r="BK116" s="214">
        <f>ROUND(I116*H116,2)</f>
        <v>0</v>
      </c>
      <c r="BL116" s="25" t="s">
        <v>217</v>
      </c>
      <c r="BM116" s="25" t="s">
        <v>4806</v>
      </c>
    </row>
    <row r="117" spans="2:65" s="1" customFormat="1" ht="16.5" customHeight="1">
      <c r="B117" s="41"/>
      <c r="C117" s="238" t="s">
        <v>271</v>
      </c>
      <c r="D117" s="238" t="s">
        <v>302</v>
      </c>
      <c r="E117" s="239" t="s">
        <v>4807</v>
      </c>
      <c r="F117" s="240" t="s">
        <v>4808</v>
      </c>
      <c r="G117" s="241" t="s">
        <v>274</v>
      </c>
      <c r="H117" s="242">
        <v>5.7</v>
      </c>
      <c r="I117" s="243"/>
      <c r="J117" s="244">
        <f>ROUND(I117*H117,2)</f>
        <v>0</v>
      </c>
      <c r="K117" s="240" t="s">
        <v>216</v>
      </c>
      <c r="L117" s="245"/>
      <c r="M117" s="246" t="s">
        <v>21</v>
      </c>
      <c r="N117" s="247" t="s">
        <v>42</v>
      </c>
      <c r="O117" s="42"/>
      <c r="P117" s="212">
        <f>O117*H117</f>
        <v>0</v>
      </c>
      <c r="Q117" s="212">
        <v>1</v>
      </c>
      <c r="R117" s="212">
        <f>Q117*H117</f>
        <v>5.7</v>
      </c>
      <c r="S117" s="212">
        <v>0</v>
      </c>
      <c r="T117" s="213">
        <f>S117*H117</f>
        <v>0</v>
      </c>
      <c r="AR117" s="25" t="s">
        <v>252</v>
      </c>
      <c r="AT117" s="25" t="s">
        <v>302</v>
      </c>
      <c r="AU117" s="25" t="s">
        <v>80</v>
      </c>
      <c r="AY117" s="25" t="s">
        <v>210</v>
      </c>
      <c r="BE117" s="214">
        <f>IF(N117="základní",J117,0)</f>
        <v>0</v>
      </c>
      <c r="BF117" s="214">
        <f>IF(N117="snížená",J117,0)</f>
        <v>0</v>
      </c>
      <c r="BG117" s="214">
        <f>IF(N117="zákl. přenesená",J117,0)</f>
        <v>0</v>
      </c>
      <c r="BH117" s="214">
        <f>IF(N117="sníž. přenesená",J117,0)</f>
        <v>0</v>
      </c>
      <c r="BI117" s="214">
        <f>IF(N117="nulová",J117,0)</f>
        <v>0</v>
      </c>
      <c r="BJ117" s="25" t="s">
        <v>78</v>
      </c>
      <c r="BK117" s="214">
        <f>ROUND(I117*H117,2)</f>
        <v>0</v>
      </c>
      <c r="BL117" s="25" t="s">
        <v>217</v>
      </c>
      <c r="BM117" s="25" t="s">
        <v>4809</v>
      </c>
    </row>
    <row r="118" spans="2:51" s="12" customFormat="1" ht="13.5">
      <c r="B118" s="215"/>
      <c r="C118" s="216"/>
      <c r="D118" s="217" t="s">
        <v>219</v>
      </c>
      <c r="E118" s="216"/>
      <c r="F118" s="219" t="s">
        <v>4810</v>
      </c>
      <c r="G118" s="216"/>
      <c r="H118" s="220">
        <v>5.7</v>
      </c>
      <c r="I118" s="221"/>
      <c r="J118" s="216"/>
      <c r="K118" s="216"/>
      <c r="L118" s="222"/>
      <c r="M118" s="223"/>
      <c r="N118" s="224"/>
      <c r="O118" s="224"/>
      <c r="P118" s="224"/>
      <c r="Q118" s="224"/>
      <c r="R118" s="224"/>
      <c r="S118" s="224"/>
      <c r="T118" s="225"/>
      <c r="AT118" s="226" t="s">
        <v>219</v>
      </c>
      <c r="AU118" s="226" t="s">
        <v>80</v>
      </c>
      <c r="AV118" s="12" t="s">
        <v>80</v>
      </c>
      <c r="AW118" s="12" t="s">
        <v>6</v>
      </c>
      <c r="AX118" s="12" t="s">
        <v>78</v>
      </c>
      <c r="AY118" s="226" t="s">
        <v>210</v>
      </c>
    </row>
    <row r="119" spans="2:63" s="11" customFormat="1" ht="29.85" customHeight="1">
      <c r="B119" s="187"/>
      <c r="C119" s="188"/>
      <c r="D119" s="189" t="s">
        <v>70</v>
      </c>
      <c r="E119" s="201" t="s">
        <v>217</v>
      </c>
      <c r="F119" s="201" t="s">
        <v>604</v>
      </c>
      <c r="G119" s="188"/>
      <c r="H119" s="188"/>
      <c r="I119" s="191"/>
      <c r="J119" s="202">
        <f>BK119</f>
        <v>0</v>
      </c>
      <c r="K119" s="188"/>
      <c r="L119" s="193"/>
      <c r="M119" s="194"/>
      <c r="N119" s="195"/>
      <c r="O119" s="195"/>
      <c r="P119" s="196">
        <f>P120</f>
        <v>0</v>
      </c>
      <c r="Q119" s="195"/>
      <c r="R119" s="196">
        <f>R120</f>
        <v>0</v>
      </c>
      <c r="S119" s="195"/>
      <c r="T119" s="197">
        <f>T120</f>
        <v>0</v>
      </c>
      <c r="AR119" s="198" t="s">
        <v>78</v>
      </c>
      <c r="AT119" s="199" t="s">
        <v>70</v>
      </c>
      <c r="AU119" s="199" t="s">
        <v>78</v>
      </c>
      <c r="AY119" s="198" t="s">
        <v>210</v>
      </c>
      <c r="BK119" s="200">
        <f>BK120</f>
        <v>0</v>
      </c>
    </row>
    <row r="120" spans="2:65" s="1" customFormat="1" ht="16.5" customHeight="1">
      <c r="B120" s="41"/>
      <c r="C120" s="203" t="s">
        <v>277</v>
      </c>
      <c r="D120" s="203" t="s">
        <v>212</v>
      </c>
      <c r="E120" s="204" t="s">
        <v>4811</v>
      </c>
      <c r="F120" s="205" t="s">
        <v>4812</v>
      </c>
      <c r="G120" s="206" t="s">
        <v>231</v>
      </c>
      <c r="H120" s="207">
        <v>0.475</v>
      </c>
      <c r="I120" s="208"/>
      <c r="J120" s="209">
        <f>ROUND(I120*H120,2)</f>
        <v>0</v>
      </c>
      <c r="K120" s="205" t="s">
        <v>216</v>
      </c>
      <c r="L120" s="61"/>
      <c r="M120" s="210" t="s">
        <v>21</v>
      </c>
      <c r="N120" s="211" t="s">
        <v>42</v>
      </c>
      <c r="O120" s="42"/>
      <c r="P120" s="212">
        <f>O120*H120</f>
        <v>0</v>
      </c>
      <c r="Q120" s="212">
        <v>0</v>
      </c>
      <c r="R120" s="212">
        <f>Q120*H120</f>
        <v>0</v>
      </c>
      <c r="S120" s="212">
        <v>0</v>
      </c>
      <c r="T120" s="213">
        <f>S120*H120</f>
        <v>0</v>
      </c>
      <c r="AR120" s="25" t="s">
        <v>217</v>
      </c>
      <c r="AT120" s="25" t="s">
        <v>212</v>
      </c>
      <c r="AU120" s="25" t="s">
        <v>80</v>
      </c>
      <c r="AY120" s="25" t="s">
        <v>210</v>
      </c>
      <c r="BE120" s="214">
        <f>IF(N120="základní",J120,0)</f>
        <v>0</v>
      </c>
      <c r="BF120" s="214">
        <f>IF(N120="snížená",J120,0)</f>
        <v>0</v>
      </c>
      <c r="BG120" s="214">
        <f>IF(N120="zákl. přenesená",J120,0)</f>
        <v>0</v>
      </c>
      <c r="BH120" s="214">
        <f>IF(N120="sníž. přenesená",J120,0)</f>
        <v>0</v>
      </c>
      <c r="BI120" s="214">
        <f>IF(N120="nulová",J120,0)</f>
        <v>0</v>
      </c>
      <c r="BJ120" s="25" t="s">
        <v>78</v>
      </c>
      <c r="BK120" s="214">
        <f>ROUND(I120*H120,2)</f>
        <v>0</v>
      </c>
      <c r="BL120" s="25" t="s">
        <v>217</v>
      </c>
      <c r="BM120" s="25" t="s">
        <v>4813</v>
      </c>
    </row>
    <row r="121" spans="2:63" s="11" customFormat="1" ht="29.85" customHeight="1">
      <c r="B121" s="187"/>
      <c r="C121" s="188"/>
      <c r="D121" s="189" t="s">
        <v>70</v>
      </c>
      <c r="E121" s="201" t="s">
        <v>241</v>
      </c>
      <c r="F121" s="201" t="s">
        <v>774</v>
      </c>
      <c r="G121" s="188"/>
      <c r="H121" s="188"/>
      <c r="I121" s="191"/>
      <c r="J121" s="202">
        <f>BK121</f>
        <v>0</v>
      </c>
      <c r="K121" s="188"/>
      <c r="L121" s="193"/>
      <c r="M121" s="194"/>
      <c r="N121" s="195"/>
      <c r="O121" s="195"/>
      <c r="P121" s="196">
        <f>P122</f>
        <v>0</v>
      </c>
      <c r="Q121" s="195"/>
      <c r="R121" s="196">
        <f>R122</f>
        <v>0.45995838</v>
      </c>
      <c r="S121" s="195"/>
      <c r="T121" s="197">
        <f>T122</f>
        <v>0</v>
      </c>
      <c r="AR121" s="198" t="s">
        <v>78</v>
      </c>
      <c r="AT121" s="199" t="s">
        <v>70</v>
      </c>
      <c r="AU121" s="199" t="s">
        <v>78</v>
      </c>
      <c r="AY121" s="198" t="s">
        <v>210</v>
      </c>
      <c r="BK121" s="200">
        <f>BK122</f>
        <v>0</v>
      </c>
    </row>
    <row r="122" spans="2:65" s="1" customFormat="1" ht="16.5" customHeight="1">
      <c r="B122" s="41"/>
      <c r="C122" s="203" t="s">
        <v>283</v>
      </c>
      <c r="D122" s="203" t="s">
        <v>212</v>
      </c>
      <c r="E122" s="204" t="s">
        <v>4814</v>
      </c>
      <c r="F122" s="205" t="s">
        <v>4815</v>
      </c>
      <c r="G122" s="206" t="s">
        <v>226</v>
      </c>
      <c r="H122" s="207">
        <v>20.663</v>
      </c>
      <c r="I122" s="208"/>
      <c r="J122" s="209">
        <f>ROUND(I122*H122,2)</f>
        <v>0</v>
      </c>
      <c r="K122" s="205" t="s">
        <v>216</v>
      </c>
      <c r="L122" s="61"/>
      <c r="M122" s="210" t="s">
        <v>21</v>
      </c>
      <c r="N122" s="211" t="s">
        <v>42</v>
      </c>
      <c r="O122" s="42"/>
      <c r="P122" s="212">
        <f>O122*H122</f>
        <v>0</v>
      </c>
      <c r="Q122" s="212">
        <v>0.02226</v>
      </c>
      <c r="R122" s="212">
        <f>Q122*H122</f>
        <v>0.45995838</v>
      </c>
      <c r="S122" s="212">
        <v>0</v>
      </c>
      <c r="T122" s="213">
        <f>S122*H122</f>
        <v>0</v>
      </c>
      <c r="AR122" s="25" t="s">
        <v>217</v>
      </c>
      <c r="AT122" s="25" t="s">
        <v>212</v>
      </c>
      <c r="AU122" s="25" t="s">
        <v>80</v>
      </c>
      <c r="AY122" s="25" t="s">
        <v>210</v>
      </c>
      <c r="BE122" s="214">
        <f>IF(N122="základní",J122,0)</f>
        <v>0</v>
      </c>
      <c r="BF122" s="214">
        <f>IF(N122="snížená",J122,0)</f>
        <v>0</v>
      </c>
      <c r="BG122" s="214">
        <f>IF(N122="zákl. přenesená",J122,0)</f>
        <v>0</v>
      </c>
      <c r="BH122" s="214">
        <f>IF(N122="sníž. přenesená",J122,0)</f>
        <v>0</v>
      </c>
      <c r="BI122" s="214">
        <f>IF(N122="nulová",J122,0)</f>
        <v>0</v>
      </c>
      <c r="BJ122" s="25" t="s">
        <v>78</v>
      </c>
      <c r="BK122" s="214">
        <f>ROUND(I122*H122,2)</f>
        <v>0</v>
      </c>
      <c r="BL122" s="25" t="s">
        <v>217</v>
      </c>
      <c r="BM122" s="25" t="s">
        <v>4816</v>
      </c>
    </row>
    <row r="123" spans="2:63" s="11" customFormat="1" ht="29.85" customHeight="1">
      <c r="B123" s="187"/>
      <c r="C123" s="188"/>
      <c r="D123" s="189" t="s">
        <v>70</v>
      </c>
      <c r="E123" s="201" t="s">
        <v>257</v>
      </c>
      <c r="F123" s="201" t="s">
        <v>4817</v>
      </c>
      <c r="G123" s="188"/>
      <c r="H123" s="188"/>
      <c r="I123" s="191"/>
      <c r="J123" s="202">
        <f>BK123</f>
        <v>0</v>
      </c>
      <c r="K123" s="188"/>
      <c r="L123" s="193"/>
      <c r="M123" s="194"/>
      <c r="N123" s="195"/>
      <c r="O123" s="195"/>
      <c r="P123" s="196">
        <f>SUM(P124:P128)</f>
        <v>0</v>
      </c>
      <c r="Q123" s="195"/>
      <c r="R123" s="196">
        <f>SUM(R124:R128)</f>
        <v>0.00050825</v>
      </c>
      <c r="S123" s="195"/>
      <c r="T123" s="197">
        <f>SUM(T124:T128)</f>
        <v>0.9718500000000001</v>
      </c>
      <c r="AR123" s="198" t="s">
        <v>78</v>
      </c>
      <c r="AT123" s="199" t="s">
        <v>70</v>
      </c>
      <c r="AU123" s="199" t="s">
        <v>78</v>
      </c>
      <c r="AY123" s="198" t="s">
        <v>210</v>
      </c>
      <c r="BK123" s="200">
        <f>SUM(BK124:BK128)</f>
        <v>0</v>
      </c>
    </row>
    <row r="124" spans="2:65" s="1" customFormat="1" ht="16.5" customHeight="1">
      <c r="B124" s="41"/>
      <c r="C124" s="203" t="s">
        <v>10</v>
      </c>
      <c r="D124" s="203" t="s">
        <v>212</v>
      </c>
      <c r="E124" s="204" t="s">
        <v>4818</v>
      </c>
      <c r="F124" s="205" t="s">
        <v>4819</v>
      </c>
      <c r="G124" s="206" t="s">
        <v>345</v>
      </c>
      <c r="H124" s="207">
        <v>75.05</v>
      </c>
      <c r="I124" s="208"/>
      <c r="J124" s="209">
        <f>ROUND(I124*H124,2)</f>
        <v>0</v>
      </c>
      <c r="K124" s="205" t="s">
        <v>216</v>
      </c>
      <c r="L124" s="61"/>
      <c r="M124" s="210" t="s">
        <v>21</v>
      </c>
      <c r="N124" s="211" t="s">
        <v>42</v>
      </c>
      <c r="O124" s="42"/>
      <c r="P124" s="212">
        <f>O124*H124</f>
        <v>0</v>
      </c>
      <c r="Q124" s="212">
        <v>0</v>
      </c>
      <c r="R124" s="212">
        <f>Q124*H124</f>
        <v>0</v>
      </c>
      <c r="S124" s="212">
        <v>0.002</v>
      </c>
      <c r="T124" s="213">
        <f>S124*H124</f>
        <v>0.1501</v>
      </c>
      <c r="AR124" s="25" t="s">
        <v>217</v>
      </c>
      <c r="AT124" s="25" t="s">
        <v>212</v>
      </c>
      <c r="AU124" s="25" t="s">
        <v>80</v>
      </c>
      <c r="AY124" s="25" t="s">
        <v>210</v>
      </c>
      <c r="BE124" s="214">
        <f>IF(N124="základní",J124,0)</f>
        <v>0</v>
      </c>
      <c r="BF124" s="214">
        <f>IF(N124="snížená",J124,0)</f>
        <v>0</v>
      </c>
      <c r="BG124" s="214">
        <f>IF(N124="zákl. přenesená",J124,0)</f>
        <v>0</v>
      </c>
      <c r="BH124" s="214">
        <f>IF(N124="sníž. přenesená",J124,0)</f>
        <v>0</v>
      </c>
      <c r="BI124" s="214">
        <f>IF(N124="nulová",J124,0)</f>
        <v>0</v>
      </c>
      <c r="BJ124" s="25" t="s">
        <v>78</v>
      </c>
      <c r="BK124" s="214">
        <f>ROUND(I124*H124,2)</f>
        <v>0</v>
      </c>
      <c r="BL124" s="25" t="s">
        <v>217</v>
      </c>
      <c r="BM124" s="25" t="s">
        <v>4820</v>
      </c>
    </row>
    <row r="125" spans="2:65" s="1" customFormat="1" ht="16.5" customHeight="1">
      <c r="B125" s="41"/>
      <c r="C125" s="203" t="s">
        <v>291</v>
      </c>
      <c r="D125" s="203" t="s">
        <v>212</v>
      </c>
      <c r="E125" s="204" t="s">
        <v>4821</v>
      </c>
      <c r="F125" s="205" t="s">
        <v>4822</v>
      </c>
      <c r="G125" s="206" t="s">
        <v>345</v>
      </c>
      <c r="H125" s="207">
        <v>22.8</v>
      </c>
      <c r="I125" s="208"/>
      <c r="J125" s="209">
        <f>ROUND(I125*H125,2)</f>
        <v>0</v>
      </c>
      <c r="K125" s="205" t="s">
        <v>216</v>
      </c>
      <c r="L125" s="61"/>
      <c r="M125" s="210" t="s">
        <v>21</v>
      </c>
      <c r="N125" s="211" t="s">
        <v>42</v>
      </c>
      <c r="O125" s="42"/>
      <c r="P125" s="212">
        <f>O125*H125</f>
        <v>0</v>
      </c>
      <c r="Q125" s="212">
        <v>0</v>
      </c>
      <c r="R125" s="212">
        <f>Q125*H125</f>
        <v>0</v>
      </c>
      <c r="S125" s="212">
        <v>0.006</v>
      </c>
      <c r="T125" s="213">
        <f>S125*H125</f>
        <v>0.1368</v>
      </c>
      <c r="AR125" s="25" t="s">
        <v>217</v>
      </c>
      <c r="AT125" s="25" t="s">
        <v>212</v>
      </c>
      <c r="AU125" s="25" t="s">
        <v>80</v>
      </c>
      <c r="AY125" s="25" t="s">
        <v>210</v>
      </c>
      <c r="BE125" s="214">
        <f>IF(N125="základní",J125,0)</f>
        <v>0</v>
      </c>
      <c r="BF125" s="214">
        <f>IF(N125="snížená",J125,0)</f>
        <v>0</v>
      </c>
      <c r="BG125" s="214">
        <f>IF(N125="zákl. přenesená",J125,0)</f>
        <v>0</v>
      </c>
      <c r="BH125" s="214">
        <f>IF(N125="sníž. přenesená",J125,0)</f>
        <v>0</v>
      </c>
      <c r="BI125" s="214">
        <f>IF(N125="nulová",J125,0)</f>
        <v>0</v>
      </c>
      <c r="BJ125" s="25" t="s">
        <v>78</v>
      </c>
      <c r="BK125" s="214">
        <f>ROUND(I125*H125,2)</f>
        <v>0</v>
      </c>
      <c r="BL125" s="25" t="s">
        <v>217</v>
      </c>
      <c r="BM125" s="25" t="s">
        <v>4823</v>
      </c>
    </row>
    <row r="126" spans="2:65" s="1" customFormat="1" ht="16.5" customHeight="1">
      <c r="B126" s="41"/>
      <c r="C126" s="203" t="s">
        <v>295</v>
      </c>
      <c r="D126" s="203" t="s">
        <v>212</v>
      </c>
      <c r="E126" s="204" t="s">
        <v>4824</v>
      </c>
      <c r="F126" s="205" t="s">
        <v>4825</v>
      </c>
      <c r="G126" s="206" t="s">
        <v>345</v>
      </c>
      <c r="H126" s="207">
        <v>5.7</v>
      </c>
      <c r="I126" s="208"/>
      <c r="J126" s="209">
        <f>ROUND(I126*H126,2)</f>
        <v>0</v>
      </c>
      <c r="K126" s="205" t="s">
        <v>216</v>
      </c>
      <c r="L126" s="61"/>
      <c r="M126" s="210" t="s">
        <v>21</v>
      </c>
      <c r="N126" s="211" t="s">
        <v>42</v>
      </c>
      <c r="O126" s="42"/>
      <c r="P126" s="212">
        <f>O126*H126</f>
        <v>0</v>
      </c>
      <c r="Q126" s="212">
        <v>0</v>
      </c>
      <c r="R126" s="212">
        <f>Q126*H126</f>
        <v>0</v>
      </c>
      <c r="S126" s="212">
        <v>0.009</v>
      </c>
      <c r="T126" s="213">
        <f>S126*H126</f>
        <v>0.0513</v>
      </c>
      <c r="AR126" s="25" t="s">
        <v>217</v>
      </c>
      <c r="AT126" s="25" t="s">
        <v>212</v>
      </c>
      <c r="AU126" s="25" t="s">
        <v>80</v>
      </c>
      <c r="AY126" s="25" t="s">
        <v>210</v>
      </c>
      <c r="BE126" s="214">
        <f>IF(N126="základní",J126,0)</f>
        <v>0</v>
      </c>
      <c r="BF126" s="214">
        <f>IF(N126="snížená",J126,0)</f>
        <v>0</v>
      </c>
      <c r="BG126" s="214">
        <f>IF(N126="zákl. přenesená",J126,0)</f>
        <v>0</v>
      </c>
      <c r="BH126" s="214">
        <f>IF(N126="sníž. přenesená",J126,0)</f>
        <v>0</v>
      </c>
      <c r="BI126" s="214">
        <f>IF(N126="nulová",J126,0)</f>
        <v>0</v>
      </c>
      <c r="BJ126" s="25" t="s">
        <v>78</v>
      </c>
      <c r="BK126" s="214">
        <f>ROUND(I126*H126,2)</f>
        <v>0</v>
      </c>
      <c r="BL126" s="25" t="s">
        <v>217</v>
      </c>
      <c r="BM126" s="25" t="s">
        <v>4826</v>
      </c>
    </row>
    <row r="127" spans="2:65" s="1" customFormat="1" ht="16.5" customHeight="1">
      <c r="B127" s="41"/>
      <c r="C127" s="203" t="s">
        <v>301</v>
      </c>
      <c r="D127" s="203" t="s">
        <v>212</v>
      </c>
      <c r="E127" s="204" t="s">
        <v>4827</v>
      </c>
      <c r="F127" s="205" t="s">
        <v>4828</v>
      </c>
      <c r="G127" s="206" t="s">
        <v>345</v>
      </c>
      <c r="H127" s="207">
        <v>34.2</v>
      </c>
      <c r="I127" s="208"/>
      <c r="J127" s="209">
        <f>ROUND(I127*H127,2)</f>
        <v>0</v>
      </c>
      <c r="K127" s="205" t="s">
        <v>216</v>
      </c>
      <c r="L127" s="61"/>
      <c r="M127" s="210" t="s">
        <v>21</v>
      </c>
      <c r="N127" s="211" t="s">
        <v>42</v>
      </c>
      <c r="O127" s="42"/>
      <c r="P127" s="212">
        <f>O127*H127</f>
        <v>0</v>
      </c>
      <c r="Q127" s="212">
        <v>0</v>
      </c>
      <c r="R127" s="212">
        <f>Q127*H127</f>
        <v>0</v>
      </c>
      <c r="S127" s="212">
        <v>0.018</v>
      </c>
      <c r="T127" s="213">
        <f>S127*H127</f>
        <v>0.6156</v>
      </c>
      <c r="AR127" s="25" t="s">
        <v>217</v>
      </c>
      <c r="AT127" s="25" t="s">
        <v>212</v>
      </c>
      <c r="AU127" s="25" t="s">
        <v>80</v>
      </c>
      <c r="AY127" s="25" t="s">
        <v>210</v>
      </c>
      <c r="BE127" s="214">
        <f>IF(N127="základní",J127,0)</f>
        <v>0</v>
      </c>
      <c r="BF127" s="214">
        <f>IF(N127="snížená",J127,0)</f>
        <v>0</v>
      </c>
      <c r="BG127" s="214">
        <f>IF(N127="zákl. přenesená",J127,0)</f>
        <v>0</v>
      </c>
      <c r="BH127" s="214">
        <f>IF(N127="sníž. přenesená",J127,0)</f>
        <v>0</v>
      </c>
      <c r="BI127" s="214">
        <f>IF(N127="nulová",J127,0)</f>
        <v>0</v>
      </c>
      <c r="BJ127" s="25" t="s">
        <v>78</v>
      </c>
      <c r="BK127" s="214">
        <f>ROUND(I127*H127,2)</f>
        <v>0</v>
      </c>
      <c r="BL127" s="25" t="s">
        <v>217</v>
      </c>
      <c r="BM127" s="25" t="s">
        <v>4829</v>
      </c>
    </row>
    <row r="128" spans="2:65" s="1" customFormat="1" ht="16.5" customHeight="1">
      <c r="B128" s="41"/>
      <c r="C128" s="203" t="s">
        <v>307</v>
      </c>
      <c r="D128" s="203" t="s">
        <v>212</v>
      </c>
      <c r="E128" s="204" t="s">
        <v>4830</v>
      </c>
      <c r="F128" s="205" t="s">
        <v>4831</v>
      </c>
      <c r="G128" s="206" t="s">
        <v>345</v>
      </c>
      <c r="H128" s="207">
        <v>0.475</v>
      </c>
      <c r="I128" s="208"/>
      <c r="J128" s="209">
        <f>ROUND(I128*H128,2)</f>
        <v>0</v>
      </c>
      <c r="K128" s="205" t="s">
        <v>216</v>
      </c>
      <c r="L128" s="61"/>
      <c r="M128" s="210" t="s">
        <v>21</v>
      </c>
      <c r="N128" s="211" t="s">
        <v>42</v>
      </c>
      <c r="O128" s="42"/>
      <c r="P128" s="212">
        <f>O128*H128</f>
        <v>0</v>
      </c>
      <c r="Q128" s="212">
        <v>0.00107</v>
      </c>
      <c r="R128" s="212">
        <f>Q128*H128</f>
        <v>0.00050825</v>
      </c>
      <c r="S128" s="212">
        <v>0.038</v>
      </c>
      <c r="T128" s="213">
        <f>S128*H128</f>
        <v>0.01805</v>
      </c>
      <c r="AR128" s="25" t="s">
        <v>217</v>
      </c>
      <c r="AT128" s="25" t="s">
        <v>212</v>
      </c>
      <c r="AU128" s="25" t="s">
        <v>80</v>
      </c>
      <c r="AY128" s="25" t="s">
        <v>210</v>
      </c>
      <c r="BE128" s="214">
        <f>IF(N128="základní",J128,0)</f>
        <v>0</v>
      </c>
      <c r="BF128" s="214">
        <f>IF(N128="snížená",J128,0)</f>
        <v>0</v>
      </c>
      <c r="BG128" s="214">
        <f>IF(N128="zákl. přenesená",J128,0)</f>
        <v>0</v>
      </c>
      <c r="BH128" s="214">
        <f>IF(N128="sníž. přenesená",J128,0)</f>
        <v>0</v>
      </c>
      <c r="BI128" s="214">
        <f>IF(N128="nulová",J128,0)</f>
        <v>0</v>
      </c>
      <c r="BJ128" s="25" t="s">
        <v>78</v>
      </c>
      <c r="BK128" s="214">
        <f>ROUND(I128*H128,2)</f>
        <v>0</v>
      </c>
      <c r="BL128" s="25" t="s">
        <v>217</v>
      </c>
      <c r="BM128" s="25" t="s">
        <v>4832</v>
      </c>
    </row>
    <row r="129" spans="2:63" s="11" customFormat="1" ht="37.35" customHeight="1">
      <c r="B129" s="187"/>
      <c r="C129" s="188"/>
      <c r="D129" s="189" t="s">
        <v>70</v>
      </c>
      <c r="E129" s="190" t="s">
        <v>2028</v>
      </c>
      <c r="F129" s="190" t="s">
        <v>2029</v>
      </c>
      <c r="G129" s="188"/>
      <c r="H129" s="188"/>
      <c r="I129" s="191"/>
      <c r="J129" s="192">
        <f>BK129</f>
        <v>0</v>
      </c>
      <c r="K129" s="188"/>
      <c r="L129" s="193"/>
      <c r="M129" s="194"/>
      <c r="N129" s="195"/>
      <c r="O129" s="195"/>
      <c r="P129" s="196">
        <f>P130+P139+P179+P208+P242+P244</f>
        <v>0</v>
      </c>
      <c r="Q129" s="195"/>
      <c r="R129" s="196">
        <f>R130+R139+R179+R208+R242+R244</f>
        <v>0.7484765000000002</v>
      </c>
      <c r="S129" s="195"/>
      <c r="T129" s="197">
        <f>T130+T139+T179+T208+T242+T244</f>
        <v>0.6990765000000001</v>
      </c>
      <c r="AR129" s="198" t="s">
        <v>80</v>
      </c>
      <c r="AT129" s="199" t="s">
        <v>70</v>
      </c>
      <c r="AU129" s="199" t="s">
        <v>71</v>
      </c>
      <c r="AY129" s="198" t="s">
        <v>210</v>
      </c>
      <c r="BK129" s="200">
        <f>BK130+BK139+BK179+BK208+BK242+BK244</f>
        <v>0</v>
      </c>
    </row>
    <row r="130" spans="2:63" s="11" customFormat="1" ht="19.9" customHeight="1">
      <c r="B130" s="187"/>
      <c r="C130" s="188"/>
      <c r="D130" s="189" t="s">
        <v>70</v>
      </c>
      <c r="E130" s="201" t="s">
        <v>2269</v>
      </c>
      <c r="F130" s="201" t="s">
        <v>2270</v>
      </c>
      <c r="G130" s="188"/>
      <c r="H130" s="188"/>
      <c r="I130" s="191"/>
      <c r="J130" s="202">
        <f>BK130</f>
        <v>0</v>
      </c>
      <c r="K130" s="188"/>
      <c r="L130" s="193"/>
      <c r="M130" s="194"/>
      <c r="N130" s="195"/>
      <c r="O130" s="195"/>
      <c r="P130" s="196">
        <f>SUM(P131:P138)</f>
        <v>0</v>
      </c>
      <c r="Q130" s="195"/>
      <c r="R130" s="196">
        <f>SUM(R131:R138)</f>
        <v>0.018306500000000007</v>
      </c>
      <c r="S130" s="195"/>
      <c r="T130" s="197">
        <f>SUM(T131:T138)</f>
        <v>0</v>
      </c>
      <c r="AR130" s="198" t="s">
        <v>80</v>
      </c>
      <c r="AT130" s="199" t="s">
        <v>70</v>
      </c>
      <c r="AU130" s="199" t="s">
        <v>78</v>
      </c>
      <c r="AY130" s="198" t="s">
        <v>210</v>
      </c>
      <c r="BK130" s="200">
        <f>SUM(BK131:BK138)</f>
        <v>0</v>
      </c>
    </row>
    <row r="131" spans="2:65" s="1" customFormat="1" ht="25.5" customHeight="1">
      <c r="B131" s="41"/>
      <c r="C131" s="203" t="s">
        <v>312</v>
      </c>
      <c r="D131" s="203" t="s">
        <v>212</v>
      </c>
      <c r="E131" s="204" t="s">
        <v>4555</v>
      </c>
      <c r="F131" s="205" t="s">
        <v>4556</v>
      </c>
      <c r="G131" s="206" t="s">
        <v>345</v>
      </c>
      <c r="H131" s="207">
        <v>180.5</v>
      </c>
      <c r="I131" s="208"/>
      <c r="J131" s="209">
        <f aca="true" t="shared" si="10" ref="J131:J138">ROUND(I131*H131,2)</f>
        <v>0</v>
      </c>
      <c r="K131" s="205" t="s">
        <v>216</v>
      </c>
      <c r="L131" s="61"/>
      <c r="M131" s="210" t="s">
        <v>21</v>
      </c>
      <c r="N131" s="211" t="s">
        <v>42</v>
      </c>
      <c r="O131" s="42"/>
      <c r="P131" s="212">
        <f aca="true" t="shared" si="11" ref="P131:P138">O131*H131</f>
        <v>0</v>
      </c>
      <c r="Q131" s="212">
        <v>6E-05</v>
      </c>
      <c r="R131" s="212">
        <f aca="true" t="shared" si="12" ref="R131:R138">Q131*H131</f>
        <v>0.010830000000000001</v>
      </c>
      <c r="S131" s="212">
        <v>0</v>
      </c>
      <c r="T131" s="213">
        <f aca="true" t="shared" si="13" ref="T131:T138">S131*H131</f>
        <v>0</v>
      </c>
      <c r="AR131" s="25" t="s">
        <v>291</v>
      </c>
      <c r="AT131" s="25" t="s">
        <v>212</v>
      </c>
      <c r="AU131" s="25" t="s">
        <v>80</v>
      </c>
      <c r="AY131" s="25" t="s">
        <v>210</v>
      </c>
      <c r="BE131" s="214">
        <f aca="true" t="shared" si="14" ref="BE131:BE138">IF(N131="základní",J131,0)</f>
        <v>0</v>
      </c>
      <c r="BF131" s="214">
        <f aca="true" t="shared" si="15" ref="BF131:BF138">IF(N131="snížená",J131,0)</f>
        <v>0</v>
      </c>
      <c r="BG131" s="214">
        <f aca="true" t="shared" si="16" ref="BG131:BG138">IF(N131="zákl. přenesená",J131,0)</f>
        <v>0</v>
      </c>
      <c r="BH131" s="214">
        <f aca="true" t="shared" si="17" ref="BH131:BH138">IF(N131="sníž. přenesená",J131,0)</f>
        <v>0</v>
      </c>
      <c r="BI131" s="214">
        <f aca="true" t="shared" si="18" ref="BI131:BI138">IF(N131="nulová",J131,0)</f>
        <v>0</v>
      </c>
      <c r="BJ131" s="25" t="s">
        <v>78</v>
      </c>
      <c r="BK131" s="214">
        <f aca="true" t="shared" si="19" ref="BK131:BK138">ROUND(I131*H131,2)</f>
        <v>0</v>
      </c>
      <c r="BL131" s="25" t="s">
        <v>291</v>
      </c>
      <c r="BM131" s="25" t="s">
        <v>4557</v>
      </c>
    </row>
    <row r="132" spans="2:65" s="1" customFormat="1" ht="16.5" customHeight="1">
      <c r="B132" s="41"/>
      <c r="C132" s="238" t="s">
        <v>9</v>
      </c>
      <c r="D132" s="238" t="s">
        <v>302</v>
      </c>
      <c r="E132" s="239" t="s">
        <v>4564</v>
      </c>
      <c r="F132" s="240" t="s">
        <v>4565</v>
      </c>
      <c r="G132" s="241" t="s">
        <v>345</v>
      </c>
      <c r="H132" s="242">
        <v>61.75</v>
      </c>
      <c r="I132" s="243"/>
      <c r="J132" s="244">
        <f t="shared" si="10"/>
        <v>0</v>
      </c>
      <c r="K132" s="240" t="s">
        <v>216</v>
      </c>
      <c r="L132" s="245"/>
      <c r="M132" s="246" t="s">
        <v>21</v>
      </c>
      <c r="N132" s="247" t="s">
        <v>42</v>
      </c>
      <c r="O132" s="42"/>
      <c r="P132" s="212">
        <f t="shared" si="11"/>
        <v>0</v>
      </c>
      <c r="Q132" s="212">
        <v>3E-05</v>
      </c>
      <c r="R132" s="212">
        <f t="shared" si="12"/>
        <v>0.0018525</v>
      </c>
      <c r="S132" s="212">
        <v>0</v>
      </c>
      <c r="T132" s="213">
        <f t="shared" si="13"/>
        <v>0</v>
      </c>
      <c r="AR132" s="25" t="s">
        <v>372</v>
      </c>
      <c r="AT132" s="25" t="s">
        <v>302</v>
      </c>
      <c r="AU132" s="25" t="s">
        <v>80</v>
      </c>
      <c r="AY132" s="25" t="s">
        <v>210</v>
      </c>
      <c r="BE132" s="214">
        <f t="shared" si="14"/>
        <v>0</v>
      </c>
      <c r="BF132" s="214">
        <f t="shared" si="15"/>
        <v>0</v>
      </c>
      <c r="BG132" s="214">
        <f t="shared" si="16"/>
        <v>0</v>
      </c>
      <c r="BH132" s="214">
        <f t="shared" si="17"/>
        <v>0</v>
      </c>
      <c r="BI132" s="214">
        <f t="shared" si="18"/>
        <v>0</v>
      </c>
      <c r="BJ132" s="25" t="s">
        <v>78</v>
      </c>
      <c r="BK132" s="214">
        <f t="shared" si="19"/>
        <v>0</v>
      </c>
      <c r="BL132" s="25" t="s">
        <v>291</v>
      </c>
      <c r="BM132" s="25" t="s">
        <v>4833</v>
      </c>
    </row>
    <row r="133" spans="2:65" s="1" customFormat="1" ht="16.5" customHeight="1">
      <c r="B133" s="41"/>
      <c r="C133" s="238" t="s">
        <v>319</v>
      </c>
      <c r="D133" s="238" t="s">
        <v>302</v>
      </c>
      <c r="E133" s="239" t="s">
        <v>4567</v>
      </c>
      <c r="F133" s="240" t="s">
        <v>4568</v>
      </c>
      <c r="G133" s="241" t="s">
        <v>345</v>
      </c>
      <c r="H133" s="242">
        <v>58.9</v>
      </c>
      <c r="I133" s="243"/>
      <c r="J133" s="244">
        <f t="shared" si="10"/>
        <v>0</v>
      </c>
      <c r="K133" s="240" t="s">
        <v>216</v>
      </c>
      <c r="L133" s="245"/>
      <c r="M133" s="246" t="s">
        <v>21</v>
      </c>
      <c r="N133" s="247" t="s">
        <v>42</v>
      </c>
      <c r="O133" s="42"/>
      <c r="P133" s="212">
        <f t="shared" si="11"/>
        <v>0</v>
      </c>
      <c r="Q133" s="212">
        <v>4E-05</v>
      </c>
      <c r="R133" s="212">
        <f t="shared" si="12"/>
        <v>0.002356</v>
      </c>
      <c r="S133" s="212">
        <v>0</v>
      </c>
      <c r="T133" s="213">
        <f t="shared" si="13"/>
        <v>0</v>
      </c>
      <c r="AR133" s="25" t="s">
        <v>372</v>
      </c>
      <c r="AT133" s="25" t="s">
        <v>302</v>
      </c>
      <c r="AU133" s="25" t="s">
        <v>80</v>
      </c>
      <c r="AY133" s="25" t="s">
        <v>210</v>
      </c>
      <c r="BE133" s="214">
        <f t="shared" si="14"/>
        <v>0</v>
      </c>
      <c r="BF133" s="214">
        <f t="shared" si="15"/>
        <v>0</v>
      </c>
      <c r="BG133" s="214">
        <f t="shared" si="16"/>
        <v>0</v>
      </c>
      <c r="BH133" s="214">
        <f t="shared" si="17"/>
        <v>0</v>
      </c>
      <c r="BI133" s="214">
        <f t="shared" si="18"/>
        <v>0</v>
      </c>
      <c r="BJ133" s="25" t="s">
        <v>78</v>
      </c>
      <c r="BK133" s="214">
        <f t="shared" si="19"/>
        <v>0</v>
      </c>
      <c r="BL133" s="25" t="s">
        <v>291</v>
      </c>
      <c r="BM133" s="25" t="s">
        <v>4834</v>
      </c>
    </row>
    <row r="134" spans="2:65" s="1" customFormat="1" ht="16.5" customHeight="1">
      <c r="B134" s="41"/>
      <c r="C134" s="238" t="s">
        <v>325</v>
      </c>
      <c r="D134" s="238" t="s">
        <v>302</v>
      </c>
      <c r="E134" s="239" t="s">
        <v>4835</v>
      </c>
      <c r="F134" s="240" t="s">
        <v>4836</v>
      </c>
      <c r="G134" s="241" t="s">
        <v>345</v>
      </c>
      <c r="H134" s="242">
        <v>20.9</v>
      </c>
      <c r="I134" s="243"/>
      <c r="J134" s="244">
        <f t="shared" si="10"/>
        <v>0</v>
      </c>
      <c r="K134" s="240" t="s">
        <v>216</v>
      </c>
      <c r="L134" s="245"/>
      <c r="M134" s="246" t="s">
        <v>21</v>
      </c>
      <c r="N134" s="247" t="s">
        <v>42</v>
      </c>
      <c r="O134" s="42"/>
      <c r="P134" s="212">
        <f t="shared" si="11"/>
        <v>0</v>
      </c>
      <c r="Q134" s="212">
        <v>3E-05</v>
      </c>
      <c r="R134" s="212">
        <f t="shared" si="12"/>
        <v>0.000627</v>
      </c>
      <c r="S134" s="212">
        <v>0</v>
      </c>
      <c r="T134" s="213">
        <f t="shared" si="13"/>
        <v>0</v>
      </c>
      <c r="AR134" s="25" t="s">
        <v>372</v>
      </c>
      <c r="AT134" s="25" t="s">
        <v>302</v>
      </c>
      <c r="AU134" s="25" t="s">
        <v>80</v>
      </c>
      <c r="AY134" s="25" t="s">
        <v>210</v>
      </c>
      <c r="BE134" s="214">
        <f t="shared" si="14"/>
        <v>0</v>
      </c>
      <c r="BF134" s="214">
        <f t="shared" si="15"/>
        <v>0</v>
      </c>
      <c r="BG134" s="214">
        <f t="shared" si="16"/>
        <v>0</v>
      </c>
      <c r="BH134" s="214">
        <f t="shared" si="17"/>
        <v>0</v>
      </c>
      <c r="BI134" s="214">
        <f t="shared" si="18"/>
        <v>0</v>
      </c>
      <c r="BJ134" s="25" t="s">
        <v>78</v>
      </c>
      <c r="BK134" s="214">
        <f t="shared" si="19"/>
        <v>0</v>
      </c>
      <c r="BL134" s="25" t="s">
        <v>291</v>
      </c>
      <c r="BM134" s="25" t="s">
        <v>4837</v>
      </c>
    </row>
    <row r="135" spans="2:65" s="1" customFormat="1" ht="16.5" customHeight="1">
      <c r="B135" s="41"/>
      <c r="C135" s="238" t="s">
        <v>332</v>
      </c>
      <c r="D135" s="238" t="s">
        <v>302</v>
      </c>
      <c r="E135" s="239" t="s">
        <v>4570</v>
      </c>
      <c r="F135" s="240" t="s">
        <v>4571</v>
      </c>
      <c r="G135" s="241" t="s">
        <v>345</v>
      </c>
      <c r="H135" s="242">
        <v>11.4</v>
      </c>
      <c r="I135" s="243"/>
      <c r="J135" s="244">
        <f t="shared" si="10"/>
        <v>0</v>
      </c>
      <c r="K135" s="240" t="s">
        <v>216</v>
      </c>
      <c r="L135" s="245"/>
      <c r="M135" s="246" t="s">
        <v>21</v>
      </c>
      <c r="N135" s="247" t="s">
        <v>42</v>
      </c>
      <c r="O135" s="42"/>
      <c r="P135" s="212">
        <f t="shared" si="11"/>
        <v>0</v>
      </c>
      <c r="Q135" s="212">
        <v>5E-05</v>
      </c>
      <c r="R135" s="212">
        <f t="shared" si="12"/>
        <v>0.0005700000000000001</v>
      </c>
      <c r="S135" s="212">
        <v>0</v>
      </c>
      <c r="T135" s="213">
        <f t="shared" si="13"/>
        <v>0</v>
      </c>
      <c r="AR135" s="25" t="s">
        <v>372</v>
      </c>
      <c r="AT135" s="25" t="s">
        <v>302</v>
      </c>
      <c r="AU135" s="25" t="s">
        <v>80</v>
      </c>
      <c r="AY135" s="25" t="s">
        <v>210</v>
      </c>
      <c r="BE135" s="214">
        <f t="shared" si="14"/>
        <v>0</v>
      </c>
      <c r="BF135" s="214">
        <f t="shared" si="15"/>
        <v>0</v>
      </c>
      <c r="BG135" s="214">
        <f t="shared" si="16"/>
        <v>0</v>
      </c>
      <c r="BH135" s="214">
        <f t="shared" si="17"/>
        <v>0</v>
      </c>
      <c r="BI135" s="214">
        <f t="shared" si="18"/>
        <v>0</v>
      </c>
      <c r="BJ135" s="25" t="s">
        <v>78</v>
      </c>
      <c r="BK135" s="214">
        <f t="shared" si="19"/>
        <v>0</v>
      </c>
      <c r="BL135" s="25" t="s">
        <v>291</v>
      </c>
      <c r="BM135" s="25" t="s">
        <v>4838</v>
      </c>
    </row>
    <row r="136" spans="2:65" s="1" customFormat="1" ht="16.5" customHeight="1">
      <c r="B136" s="41"/>
      <c r="C136" s="238" t="s">
        <v>337</v>
      </c>
      <c r="D136" s="238" t="s">
        <v>302</v>
      </c>
      <c r="E136" s="239" t="s">
        <v>4839</v>
      </c>
      <c r="F136" s="240" t="s">
        <v>4840</v>
      </c>
      <c r="G136" s="241" t="s">
        <v>345</v>
      </c>
      <c r="H136" s="242">
        <v>14.25</v>
      </c>
      <c r="I136" s="243"/>
      <c r="J136" s="244">
        <f t="shared" si="10"/>
        <v>0</v>
      </c>
      <c r="K136" s="240" t="s">
        <v>216</v>
      </c>
      <c r="L136" s="245"/>
      <c r="M136" s="246" t="s">
        <v>21</v>
      </c>
      <c r="N136" s="247" t="s">
        <v>42</v>
      </c>
      <c r="O136" s="42"/>
      <c r="P136" s="212">
        <f t="shared" si="11"/>
        <v>0</v>
      </c>
      <c r="Q136" s="212">
        <v>4E-05</v>
      </c>
      <c r="R136" s="212">
        <f t="shared" si="12"/>
        <v>0.0005700000000000001</v>
      </c>
      <c r="S136" s="212">
        <v>0</v>
      </c>
      <c r="T136" s="213">
        <f t="shared" si="13"/>
        <v>0</v>
      </c>
      <c r="AR136" s="25" t="s">
        <v>372</v>
      </c>
      <c r="AT136" s="25" t="s">
        <v>302</v>
      </c>
      <c r="AU136" s="25" t="s">
        <v>80</v>
      </c>
      <c r="AY136" s="25" t="s">
        <v>210</v>
      </c>
      <c r="BE136" s="214">
        <f t="shared" si="14"/>
        <v>0</v>
      </c>
      <c r="BF136" s="214">
        <f t="shared" si="15"/>
        <v>0</v>
      </c>
      <c r="BG136" s="214">
        <f t="shared" si="16"/>
        <v>0</v>
      </c>
      <c r="BH136" s="214">
        <f t="shared" si="17"/>
        <v>0</v>
      </c>
      <c r="BI136" s="214">
        <f t="shared" si="18"/>
        <v>0</v>
      </c>
      <c r="BJ136" s="25" t="s">
        <v>78</v>
      </c>
      <c r="BK136" s="214">
        <f t="shared" si="19"/>
        <v>0</v>
      </c>
      <c r="BL136" s="25" t="s">
        <v>291</v>
      </c>
      <c r="BM136" s="25" t="s">
        <v>4841</v>
      </c>
    </row>
    <row r="137" spans="2:65" s="1" customFormat="1" ht="16.5" customHeight="1">
      <c r="B137" s="41"/>
      <c r="C137" s="238" t="s">
        <v>342</v>
      </c>
      <c r="D137" s="238" t="s">
        <v>302</v>
      </c>
      <c r="E137" s="239" t="s">
        <v>4842</v>
      </c>
      <c r="F137" s="240" t="s">
        <v>4843</v>
      </c>
      <c r="G137" s="241" t="s">
        <v>345</v>
      </c>
      <c r="H137" s="242">
        <v>1.9</v>
      </c>
      <c r="I137" s="243"/>
      <c r="J137" s="244">
        <f t="shared" si="10"/>
        <v>0</v>
      </c>
      <c r="K137" s="240" t="s">
        <v>216</v>
      </c>
      <c r="L137" s="245"/>
      <c r="M137" s="246" t="s">
        <v>21</v>
      </c>
      <c r="N137" s="247" t="s">
        <v>42</v>
      </c>
      <c r="O137" s="42"/>
      <c r="P137" s="212">
        <f t="shared" si="11"/>
        <v>0</v>
      </c>
      <c r="Q137" s="212">
        <v>0.00055</v>
      </c>
      <c r="R137" s="212">
        <f t="shared" si="12"/>
        <v>0.001045</v>
      </c>
      <c r="S137" s="212">
        <v>0</v>
      </c>
      <c r="T137" s="213">
        <f t="shared" si="13"/>
        <v>0</v>
      </c>
      <c r="AR137" s="25" t="s">
        <v>372</v>
      </c>
      <c r="AT137" s="25" t="s">
        <v>302</v>
      </c>
      <c r="AU137" s="25" t="s">
        <v>80</v>
      </c>
      <c r="AY137" s="25" t="s">
        <v>210</v>
      </c>
      <c r="BE137" s="214">
        <f t="shared" si="14"/>
        <v>0</v>
      </c>
      <c r="BF137" s="214">
        <f t="shared" si="15"/>
        <v>0</v>
      </c>
      <c r="BG137" s="214">
        <f t="shared" si="16"/>
        <v>0</v>
      </c>
      <c r="BH137" s="214">
        <f t="shared" si="17"/>
        <v>0</v>
      </c>
      <c r="BI137" s="214">
        <f t="shared" si="18"/>
        <v>0</v>
      </c>
      <c r="BJ137" s="25" t="s">
        <v>78</v>
      </c>
      <c r="BK137" s="214">
        <f t="shared" si="19"/>
        <v>0</v>
      </c>
      <c r="BL137" s="25" t="s">
        <v>291</v>
      </c>
      <c r="BM137" s="25" t="s">
        <v>4844</v>
      </c>
    </row>
    <row r="138" spans="2:65" s="1" customFormat="1" ht="16.5" customHeight="1">
      <c r="B138" s="41"/>
      <c r="C138" s="238" t="s">
        <v>347</v>
      </c>
      <c r="D138" s="238" t="s">
        <v>302</v>
      </c>
      <c r="E138" s="239" t="s">
        <v>4845</v>
      </c>
      <c r="F138" s="240" t="s">
        <v>4846</v>
      </c>
      <c r="G138" s="241" t="s">
        <v>345</v>
      </c>
      <c r="H138" s="242">
        <v>11.4</v>
      </c>
      <c r="I138" s="243"/>
      <c r="J138" s="244">
        <f t="shared" si="10"/>
        <v>0</v>
      </c>
      <c r="K138" s="240" t="s">
        <v>216</v>
      </c>
      <c r="L138" s="245"/>
      <c r="M138" s="246" t="s">
        <v>21</v>
      </c>
      <c r="N138" s="247" t="s">
        <v>42</v>
      </c>
      <c r="O138" s="42"/>
      <c r="P138" s="212">
        <f t="shared" si="11"/>
        <v>0</v>
      </c>
      <c r="Q138" s="212">
        <v>4E-05</v>
      </c>
      <c r="R138" s="212">
        <f t="shared" si="12"/>
        <v>0.000456</v>
      </c>
      <c r="S138" s="212">
        <v>0</v>
      </c>
      <c r="T138" s="213">
        <f t="shared" si="13"/>
        <v>0</v>
      </c>
      <c r="AR138" s="25" t="s">
        <v>372</v>
      </c>
      <c r="AT138" s="25" t="s">
        <v>302</v>
      </c>
      <c r="AU138" s="25" t="s">
        <v>80</v>
      </c>
      <c r="AY138" s="25" t="s">
        <v>210</v>
      </c>
      <c r="BE138" s="214">
        <f t="shared" si="14"/>
        <v>0</v>
      </c>
      <c r="BF138" s="214">
        <f t="shared" si="15"/>
        <v>0</v>
      </c>
      <c r="BG138" s="214">
        <f t="shared" si="16"/>
        <v>0</v>
      </c>
      <c r="BH138" s="214">
        <f t="shared" si="17"/>
        <v>0</v>
      </c>
      <c r="BI138" s="214">
        <f t="shared" si="18"/>
        <v>0</v>
      </c>
      <c r="BJ138" s="25" t="s">
        <v>78</v>
      </c>
      <c r="BK138" s="214">
        <f t="shared" si="19"/>
        <v>0</v>
      </c>
      <c r="BL138" s="25" t="s">
        <v>291</v>
      </c>
      <c r="BM138" s="25" t="s">
        <v>4847</v>
      </c>
    </row>
    <row r="139" spans="2:63" s="11" customFormat="1" ht="29.85" customHeight="1">
      <c r="B139" s="187"/>
      <c r="C139" s="188"/>
      <c r="D139" s="189" t="s">
        <v>70</v>
      </c>
      <c r="E139" s="201" t="s">
        <v>2422</v>
      </c>
      <c r="F139" s="201" t="s">
        <v>2423</v>
      </c>
      <c r="G139" s="188"/>
      <c r="H139" s="188"/>
      <c r="I139" s="191"/>
      <c r="J139" s="202">
        <f>BK139</f>
        <v>0</v>
      </c>
      <c r="K139" s="188"/>
      <c r="L139" s="193"/>
      <c r="M139" s="194"/>
      <c r="N139" s="195"/>
      <c r="O139" s="195"/>
      <c r="P139" s="196">
        <f>SUM(P140:P178)</f>
        <v>0</v>
      </c>
      <c r="Q139" s="195"/>
      <c r="R139" s="196">
        <f>SUM(R140:R178)</f>
        <v>0.13954550000000002</v>
      </c>
      <c r="S139" s="195"/>
      <c r="T139" s="197">
        <f>SUM(T140:T178)</f>
        <v>0.16929</v>
      </c>
      <c r="AR139" s="198" t="s">
        <v>80</v>
      </c>
      <c r="AT139" s="199" t="s">
        <v>70</v>
      </c>
      <c r="AU139" s="199" t="s">
        <v>78</v>
      </c>
      <c r="AY139" s="198" t="s">
        <v>210</v>
      </c>
      <c r="BK139" s="200">
        <f>SUM(BK140:BK178)</f>
        <v>0</v>
      </c>
    </row>
    <row r="140" spans="2:65" s="1" customFormat="1" ht="16.5" customHeight="1">
      <c r="B140" s="41"/>
      <c r="C140" s="203" t="s">
        <v>352</v>
      </c>
      <c r="D140" s="203" t="s">
        <v>212</v>
      </c>
      <c r="E140" s="204" t="s">
        <v>4848</v>
      </c>
      <c r="F140" s="205" t="s">
        <v>4849</v>
      </c>
      <c r="G140" s="206" t="s">
        <v>215</v>
      </c>
      <c r="H140" s="207">
        <v>0.95</v>
      </c>
      <c r="I140" s="208"/>
      <c r="J140" s="209">
        <f aca="true" t="shared" si="20" ref="J140:J178">ROUND(I140*H140,2)</f>
        <v>0</v>
      </c>
      <c r="K140" s="205" t="s">
        <v>216</v>
      </c>
      <c r="L140" s="61"/>
      <c r="M140" s="210" t="s">
        <v>21</v>
      </c>
      <c r="N140" s="211" t="s">
        <v>42</v>
      </c>
      <c r="O140" s="42"/>
      <c r="P140" s="212">
        <f aca="true" t="shared" si="21" ref="P140:P178">O140*H140</f>
        <v>0</v>
      </c>
      <c r="Q140" s="212">
        <v>0.01127</v>
      </c>
      <c r="R140" s="212">
        <f aca="true" t="shared" si="22" ref="R140:R178">Q140*H140</f>
        <v>0.0107065</v>
      </c>
      <c r="S140" s="212">
        <v>0</v>
      </c>
      <c r="T140" s="213">
        <f aca="true" t="shared" si="23" ref="T140:T178">S140*H140</f>
        <v>0</v>
      </c>
      <c r="AR140" s="25" t="s">
        <v>291</v>
      </c>
      <c r="AT140" s="25" t="s">
        <v>212</v>
      </c>
      <c r="AU140" s="25" t="s">
        <v>80</v>
      </c>
      <c r="AY140" s="25" t="s">
        <v>210</v>
      </c>
      <c r="BE140" s="214">
        <f aca="true" t="shared" si="24" ref="BE140:BE178">IF(N140="základní",J140,0)</f>
        <v>0</v>
      </c>
      <c r="BF140" s="214">
        <f aca="true" t="shared" si="25" ref="BF140:BF178">IF(N140="snížená",J140,0)</f>
        <v>0</v>
      </c>
      <c r="BG140" s="214">
        <f aca="true" t="shared" si="26" ref="BG140:BG178">IF(N140="zákl. přenesená",J140,0)</f>
        <v>0</v>
      </c>
      <c r="BH140" s="214">
        <f aca="true" t="shared" si="27" ref="BH140:BH178">IF(N140="sníž. přenesená",J140,0)</f>
        <v>0</v>
      </c>
      <c r="BI140" s="214">
        <f aca="true" t="shared" si="28" ref="BI140:BI178">IF(N140="nulová",J140,0)</f>
        <v>0</v>
      </c>
      <c r="BJ140" s="25" t="s">
        <v>78</v>
      </c>
      <c r="BK140" s="214">
        <f aca="true" t="shared" si="29" ref="BK140:BK178">ROUND(I140*H140,2)</f>
        <v>0</v>
      </c>
      <c r="BL140" s="25" t="s">
        <v>291</v>
      </c>
      <c r="BM140" s="25" t="s">
        <v>4850</v>
      </c>
    </row>
    <row r="141" spans="2:65" s="1" customFormat="1" ht="16.5" customHeight="1">
      <c r="B141" s="41"/>
      <c r="C141" s="203" t="s">
        <v>357</v>
      </c>
      <c r="D141" s="203" t="s">
        <v>212</v>
      </c>
      <c r="E141" s="204" t="s">
        <v>4851</v>
      </c>
      <c r="F141" s="205" t="s">
        <v>4852</v>
      </c>
      <c r="G141" s="206" t="s">
        <v>345</v>
      </c>
      <c r="H141" s="207">
        <v>85.5</v>
      </c>
      <c r="I141" s="208"/>
      <c r="J141" s="209">
        <f t="shared" si="20"/>
        <v>0</v>
      </c>
      <c r="K141" s="205" t="s">
        <v>216</v>
      </c>
      <c r="L141" s="61"/>
      <c r="M141" s="210" t="s">
        <v>21</v>
      </c>
      <c r="N141" s="211" t="s">
        <v>42</v>
      </c>
      <c r="O141" s="42"/>
      <c r="P141" s="212">
        <f t="shared" si="21"/>
        <v>0</v>
      </c>
      <c r="Q141" s="212">
        <v>0</v>
      </c>
      <c r="R141" s="212">
        <f t="shared" si="22"/>
        <v>0</v>
      </c>
      <c r="S141" s="212">
        <v>0.00198</v>
      </c>
      <c r="T141" s="213">
        <f t="shared" si="23"/>
        <v>0.16929</v>
      </c>
      <c r="AR141" s="25" t="s">
        <v>291</v>
      </c>
      <c r="AT141" s="25" t="s">
        <v>212</v>
      </c>
      <c r="AU141" s="25" t="s">
        <v>80</v>
      </c>
      <c r="AY141" s="25" t="s">
        <v>210</v>
      </c>
      <c r="BE141" s="214">
        <f t="shared" si="24"/>
        <v>0</v>
      </c>
      <c r="BF141" s="214">
        <f t="shared" si="25"/>
        <v>0</v>
      </c>
      <c r="BG141" s="214">
        <f t="shared" si="26"/>
        <v>0</v>
      </c>
      <c r="BH141" s="214">
        <f t="shared" si="27"/>
        <v>0</v>
      </c>
      <c r="BI141" s="214">
        <f t="shared" si="28"/>
        <v>0</v>
      </c>
      <c r="BJ141" s="25" t="s">
        <v>78</v>
      </c>
      <c r="BK141" s="214">
        <f t="shared" si="29"/>
        <v>0</v>
      </c>
      <c r="BL141" s="25" t="s">
        <v>291</v>
      </c>
      <c r="BM141" s="25" t="s">
        <v>4853</v>
      </c>
    </row>
    <row r="142" spans="2:65" s="1" customFormat="1" ht="16.5" customHeight="1">
      <c r="B142" s="41"/>
      <c r="C142" s="203" t="s">
        <v>363</v>
      </c>
      <c r="D142" s="203" t="s">
        <v>212</v>
      </c>
      <c r="E142" s="204" t="s">
        <v>4854</v>
      </c>
      <c r="F142" s="205" t="s">
        <v>4855</v>
      </c>
      <c r="G142" s="206" t="s">
        <v>215</v>
      </c>
      <c r="H142" s="207">
        <v>4.75</v>
      </c>
      <c r="I142" s="208"/>
      <c r="J142" s="209">
        <f t="shared" si="20"/>
        <v>0</v>
      </c>
      <c r="K142" s="205" t="s">
        <v>216</v>
      </c>
      <c r="L142" s="61"/>
      <c r="M142" s="210" t="s">
        <v>21</v>
      </c>
      <c r="N142" s="211" t="s">
        <v>42</v>
      </c>
      <c r="O142" s="42"/>
      <c r="P142" s="212">
        <f t="shared" si="21"/>
        <v>0</v>
      </c>
      <c r="Q142" s="212">
        <v>0.00101</v>
      </c>
      <c r="R142" s="212">
        <f t="shared" si="22"/>
        <v>0.0047975000000000005</v>
      </c>
      <c r="S142" s="212">
        <v>0</v>
      </c>
      <c r="T142" s="213">
        <f t="shared" si="23"/>
        <v>0</v>
      </c>
      <c r="AR142" s="25" t="s">
        <v>291</v>
      </c>
      <c r="AT142" s="25" t="s">
        <v>212</v>
      </c>
      <c r="AU142" s="25" t="s">
        <v>80</v>
      </c>
      <c r="AY142" s="25" t="s">
        <v>210</v>
      </c>
      <c r="BE142" s="214">
        <f t="shared" si="24"/>
        <v>0</v>
      </c>
      <c r="BF142" s="214">
        <f t="shared" si="25"/>
        <v>0</v>
      </c>
      <c r="BG142" s="214">
        <f t="shared" si="26"/>
        <v>0</v>
      </c>
      <c r="BH142" s="214">
        <f t="shared" si="27"/>
        <v>0</v>
      </c>
      <c r="BI142" s="214">
        <f t="shared" si="28"/>
        <v>0</v>
      </c>
      <c r="BJ142" s="25" t="s">
        <v>78</v>
      </c>
      <c r="BK142" s="214">
        <f t="shared" si="29"/>
        <v>0</v>
      </c>
      <c r="BL142" s="25" t="s">
        <v>291</v>
      </c>
      <c r="BM142" s="25" t="s">
        <v>4856</v>
      </c>
    </row>
    <row r="143" spans="2:65" s="1" customFormat="1" ht="16.5" customHeight="1">
      <c r="B143" s="41"/>
      <c r="C143" s="203" t="s">
        <v>366</v>
      </c>
      <c r="D143" s="203" t="s">
        <v>212</v>
      </c>
      <c r="E143" s="204" t="s">
        <v>4857</v>
      </c>
      <c r="F143" s="205" t="s">
        <v>4858</v>
      </c>
      <c r="G143" s="206" t="s">
        <v>345</v>
      </c>
      <c r="H143" s="207">
        <v>12.35</v>
      </c>
      <c r="I143" s="208"/>
      <c r="J143" s="209">
        <f t="shared" si="20"/>
        <v>0</v>
      </c>
      <c r="K143" s="205" t="s">
        <v>216</v>
      </c>
      <c r="L143" s="61"/>
      <c r="M143" s="210" t="s">
        <v>21</v>
      </c>
      <c r="N143" s="211" t="s">
        <v>42</v>
      </c>
      <c r="O143" s="42"/>
      <c r="P143" s="212">
        <f t="shared" si="21"/>
        <v>0</v>
      </c>
      <c r="Q143" s="212">
        <v>0.00132</v>
      </c>
      <c r="R143" s="212">
        <f t="shared" si="22"/>
        <v>0.016302</v>
      </c>
      <c r="S143" s="212">
        <v>0</v>
      </c>
      <c r="T143" s="213">
        <f t="shared" si="23"/>
        <v>0</v>
      </c>
      <c r="AR143" s="25" t="s">
        <v>291</v>
      </c>
      <c r="AT143" s="25" t="s">
        <v>212</v>
      </c>
      <c r="AU143" s="25" t="s">
        <v>80</v>
      </c>
      <c r="AY143" s="25" t="s">
        <v>210</v>
      </c>
      <c r="BE143" s="214">
        <f t="shared" si="24"/>
        <v>0</v>
      </c>
      <c r="BF143" s="214">
        <f t="shared" si="25"/>
        <v>0</v>
      </c>
      <c r="BG143" s="214">
        <f t="shared" si="26"/>
        <v>0</v>
      </c>
      <c r="BH143" s="214">
        <f t="shared" si="27"/>
        <v>0</v>
      </c>
      <c r="BI143" s="214">
        <f t="shared" si="28"/>
        <v>0</v>
      </c>
      <c r="BJ143" s="25" t="s">
        <v>78</v>
      </c>
      <c r="BK143" s="214">
        <f t="shared" si="29"/>
        <v>0</v>
      </c>
      <c r="BL143" s="25" t="s">
        <v>291</v>
      </c>
      <c r="BM143" s="25" t="s">
        <v>4859</v>
      </c>
    </row>
    <row r="144" spans="2:65" s="1" customFormat="1" ht="16.5" customHeight="1">
      <c r="B144" s="41"/>
      <c r="C144" s="203" t="s">
        <v>372</v>
      </c>
      <c r="D144" s="203" t="s">
        <v>212</v>
      </c>
      <c r="E144" s="204" t="s">
        <v>4860</v>
      </c>
      <c r="F144" s="205" t="s">
        <v>4861</v>
      </c>
      <c r="G144" s="206" t="s">
        <v>345</v>
      </c>
      <c r="H144" s="207">
        <v>5.7</v>
      </c>
      <c r="I144" s="208"/>
      <c r="J144" s="209">
        <f t="shared" si="20"/>
        <v>0</v>
      </c>
      <c r="K144" s="205" t="s">
        <v>216</v>
      </c>
      <c r="L144" s="61"/>
      <c r="M144" s="210" t="s">
        <v>21</v>
      </c>
      <c r="N144" s="211" t="s">
        <v>42</v>
      </c>
      <c r="O144" s="42"/>
      <c r="P144" s="212">
        <f t="shared" si="21"/>
        <v>0</v>
      </c>
      <c r="Q144" s="212">
        <v>0.00182</v>
      </c>
      <c r="R144" s="212">
        <f t="shared" si="22"/>
        <v>0.010374</v>
      </c>
      <c r="S144" s="212">
        <v>0</v>
      </c>
      <c r="T144" s="213">
        <f t="shared" si="23"/>
        <v>0</v>
      </c>
      <c r="AR144" s="25" t="s">
        <v>291</v>
      </c>
      <c r="AT144" s="25" t="s">
        <v>212</v>
      </c>
      <c r="AU144" s="25" t="s">
        <v>80</v>
      </c>
      <c r="AY144" s="25" t="s">
        <v>210</v>
      </c>
      <c r="BE144" s="214">
        <f t="shared" si="24"/>
        <v>0</v>
      </c>
      <c r="BF144" s="214">
        <f t="shared" si="25"/>
        <v>0</v>
      </c>
      <c r="BG144" s="214">
        <f t="shared" si="26"/>
        <v>0</v>
      </c>
      <c r="BH144" s="214">
        <f t="shared" si="27"/>
        <v>0</v>
      </c>
      <c r="BI144" s="214">
        <f t="shared" si="28"/>
        <v>0</v>
      </c>
      <c r="BJ144" s="25" t="s">
        <v>78</v>
      </c>
      <c r="BK144" s="214">
        <f t="shared" si="29"/>
        <v>0</v>
      </c>
      <c r="BL144" s="25" t="s">
        <v>291</v>
      </c>
      <c r="BM144" s="25" t="s">
        <v>4862</v>
      </c>
    </row>
    <row r="145" spans="2:65" s="1" customFormat="1" ht="16.5" customHeight="1">
      <c r="B145" s="41"/>
      <c r="C145" s="203" t="s">
        <v>377</v>
      </c>
      <c r="D145" s="203" t="s">
        <v>212</v>
      </c>
      <c r="E145" s="204" t="s">
        <v>4863</v>
      </c>
      <c r="F145" s="205" t="s">
        <v>4864</v>
      </c>
      <c r="G145" s="206" t="s">
        <v>345</v>
      </c>
      <c r="H145" s="207">
        <v>5.7</v>
      </c>
      <c r="I145" s="208"/>
      <c r="J145" s="209">
        <f t="shared" si="20"/>
        <v>0</v>
      </c>
      <c r="K145" s="205" t="s">
        <v>216</v>
      </c>
      <c r="L145" s="61"/>
      <c r="M145" s="210" t="s">
        <v>21</v>
      </c>
      <c r="N145" s="211" t="s">
        <v>42</v>
      </c>
      <c r="O145" s="42"/>
      <c r="P145" s="212">
        <f t="shared" si="21"/>
        <v>0</v>
      </c>
      <c r="Q145" s="212">
        <v>0.00282</v>
      </c>
      <c r="R145" s="212">
        <f t="shared" si="22"/>
        <v>0.016074</v>
      </c>
      <c r="S145" s="212">
        <v>0</v>
      </c>
      <c r="T145" s="213">
        <f t="shared" si="23"/>
        <v>0</v>
      </c>
      <c r="AR145" s="25" t="s">
        <v>291</v>
      </c>
      <c r="AT145" s="25" t="s">
        <v>212</v>
      </c>
      <c r="AU145" s="25" t="s">
        <v>80</v>
      </c>
      <c r="AY145" s="25" t="s">
        <v>210</v>
      </c>
      <c r="BE145" s="214">
        <f t="shared" si="24"/>
        <v>0</v>
      </c>
      <c r="BF145" s="214">
        <f t="shared" si="25"/>
        <v>0</v>
      </c>
      <c r="BG145" s="214">
        <f t="shared" si="26"/>
        <v>0</v>
      </c>
      <c r="BH145" s="214">
        <f t="shared" si="27"/>
        <v>0</v>
      </c>
      <c r="BI145" s="214">
        <f t="shared" si="28"/>
        <v>0</v>
      </c>
      <c r="BJ145" s="25" t="s">
        <v>78</v>
      </c>
      <c r="BK145" s="214">
        <f t="shared" si="29"/>
        <v>0</v>
      </c>
      <c r="BL145" s="25" t="s">
        <v>291</v>
      </c>
      <c r="BM145" s="25" t="s">
        <v>4865</v>
      </c>
    </row>
    <row r="146" spans="2:65" s="1" customFormat="1" ht="16.5" customHeight="1">
      <c r="B146" s="41"/>
      <c r="C146" s="238" t="s">
        <v>383</v>
      </c>
      <c r="D146" s="238" t="s">
        <v>302</v>
      </c>
      <c r="E146" s="239" t="s">
        <v>4866</v>
      </c>
      <c r="F146" s="240" t="s">
        <v>4867</v>
      </c>
      <c r="G146" s="241" t="s">
        <v>215</v>
      </c>
      <c r="H146" s="242">
        <v>0.95</v>
      </c>
      <c r="I146" s="243"/>
      <c r="J146" s="244">
        <f t="shared" si="20"/>
        <v>0</v>
      </c>
      <c r="K146" s="240" t="s">
        <v>216</v>
      </c>
      <c r="L146" s="245"/>
      <c r="M146" s="246" t="s">
        <v>21</v>
      </c>
      <c r="N146" s="247" t="s">
        <v>42</v>
      </c>
      <c r="O146" s="42"/>
      <c r="P146" s="212">
        <f t="shared" si="21"/>
        <v>0</v>
      </c>
      <c r="Q146" s="212">
        <v>0.00062</v>
      </c>
      <c r="R146" s="212">
        <f t="shared" si="22"/>
        <v>0.000589</v>
      </c>
      <c r="S146" s="212">
        <v>0</v>
      </c>
      <c r="T146" s="213">
        <f t="shared" si="23"/>
        <v>0</v>
      </c>
      <c r="AR146" s="25" t="s">
        <v>372</v>
      </c>
      <c r="AT146" s="25" t="s">
        <v>302</v>
      </c>
      <c r="AU146" s="25" t="s">
        <v>80</v>
      </c>
      <c r="AY146" s="25" t="s">
        <v>210</v>
      </c>
      <c r="BE146" s="214">
        <f t="shared" si="24"/>
        <v>0</v>
      </c>
      <c r="BF146" s="214">
        <f t="shared" si="25"/>
        <v>0</v>
      </c>
      <c r="BG146" s="214">
        <f t="shared" si="26"/>
        <v>0</v>
      </c>
      <c r="BH146" s="214">
        <f t="shared" si="27"/>
        <v>0</v>
      </c>
      <c r="BI146" s="214">
        <f t="shared" si="28"/>
        <v>0</v>
      </c>
      <c r="BJ146" s="25" t="s">
        <v>78</v>
      </c>
      <c r="BK146" s="214">
        <f t="shared" si="29"/>
        <v>0</v>
      </c>
      <c r="BL146" s="25" t="s">
        <v>291</v>
      </c>
      <c r="BM146" s="25" t="s">
        <v>4868</v>
      </c>
    </row>
    <row r="147" spans="2:65" s="1" customFormat="1" ht="16.5" customHeight="1">
      <c r="B147" s="41"/>
      <c r="C147" s="238" t="s">
        <v>387</v>
      </c>
      <c r="D147" s="238" t="s">
        <v>302</v>
      </c>
      <c r="E147" s="239" t="s">
        <v>4869</v>
      </c>
      <c r="F147" s="240" t="s">
        <v>4870</v>
      </c>
      <c r="G147" s="241" t="s">
        <v>215</v>
      </c>
      <c r="H147" s="242">
        <v>0.95</v>
      </c>
      <c r="I147" s="243"/>
      <c r="J147" s="244">
        <f t="shared" si="20"/>
        <v>0</v>
      </c>
      <c r="K147" s="240" t="s">
        <v>216</v>
      </c>
      <c r="L147" s="245"/>
      <c r="M147" s="246" t="s">
        <v>21</v>
      </c>
      <c r="N147" s="247" t="s">
        <v>42</v>
      </c>
      <c r="O147" s="42"/>
      <c r="P147" s="212">
        <f t="shared" si="21"/>
        <v>0</v>
      </c>
      <c r="Q147" s="212">
        <v>0.00088</v>
      </c>
      <c r="R147" s="212">
        <f t="shared" si="22"/>
        <v>0.0008359999999999999</v>
      </c>
      <c r="S147" s="212">
        <v>0</v>
      </c>
      <c r="T147" s="213">
        <f t="shared" si="23"/>
        <v>0</v>
      </c>
      <c r="AR147" s="25" t="s">
        <v>372</v>
      </c>
      <c r="AT147" s="25" t="s">
        <v>302</v>
      </c>
      <c r="AU147" s="25" t="s">
        <v>80</v>
      </c>
      <c r="AY147" s="25" t="s">
        <v>210</v>
      </c>
      <c r="BE147" s="214">
        <f t="shared" si="24"/>
        <v>0</v>
      </c>
      <c r="BF147" s="214">
        <f t="shared" si="25"/>
        <v>0</v>
      </c>
      <c r="BG147" s="214">
        <f t="shared" si="26"/>
        <v>0</v>
      </c>
      <c r="BH147" s="214">
        <f t="shared" si="27"/>
        <v>0</v>
      </c>
      <c r="BI147" s="214">
        <f t="shared" si="28"/>
        <v>0</v>
      </c>
      <c r="BJ147" s="25" t="s">
        <v>78</v>
      </c>
      <c r="BK147" s="214">
        <f t="shared" si="29"/>
        <v>0</v>
      </c>
      <c r="BL147" s="25" t="s">
        <v>291</v>
      </c>
      <c r="BM147" s="25" t="s">
        <v>4871</v>
      </c>
    </row>
    <row r="148" spans="2:65" s="1" customFormat="1" ht="16.5" customHeight="1">
      <c r="B148" s="41"/>
      <c r="C148" s="238" t="s">
        <v>393</v>
      </c>
      <c r="D148" s="238" t="s">
        <v>302</v>
      </c>
      <c r="E148" s="239" t="s">
        <v>4872</v>
      </c>
      <c r="F148" s="240" t="s">
        <v>4873</v>
      </c>
      <c r="G148" s="241" t="s">
        <v>215</v>
      </c>
      <c r="H148" s="242">
        <v>1.9</v>
      </c>
      <c r="I148" s="243"/>
      <c r="J148" s="244">
        <f t="shared" si="20"/>
        <v>0</v>
      </c>
      <c r="K148" s="240" t="s">
        <v>216</v>
      </c>
      <c r="L148" s="245"/>
      <c r="M148" s="246" t="s">
        <v>21</v>
      </c>
      <c r="N148" s="247" t="s">
        <v>42</v>
      </c>
      <c r="O148" s="42"/>
      <c r="P148" s="212">
        <f t="shared" si="21"/>
        <v>0</v>
      </c>
      <c r="Q148" s="212">
        <v>0.00121</v>
      </c>
      <c r="R148" s="212">
        <f t="shared" si="22"/>
        <v>0.002299</v>
      </c>
      <c r="S148" s="212">
        <v>0</v>
      </c>
      <c r="T148" s="213">
        <f t="shared" si="23"/>
        <v>0</v>
      </c>
      <c r="AR148" s="25" t="s">
        <v>372</v>
      </c>
      <c r="AT148" s="25" t="s">
        <v>302</v>
      </c>
      <c r="AU148" s="25" t="s">
        <v>80</v>
      </c>
      <c r="AY148" s="25" t="s">
        <v>210</v>
      </c>
      <c r="BE148" s="214">
        <f t="shared" si="24"/>
        <v>0</v>
      </c>
      <c r="BF148" s="214">
        <f t="shared" si="25"/>
        <v>0</v>
      </c>
      <c r="BG148" s="214">
        <f t="shared" si="26"/>
        <v>0</v>
      </c>
      <c r="BH148" s="214">
        <f t="shared" si="27"/>
        <v>0</v>
      </c>
      <c r="BI148" s="214">
        <f t="shared" si="28"/>
        <v>0</v>
      </c>
      <c r="BJ148" s="25" t="s">
        <v>78</v>
      </c>
      <c r="BK148" s="214">
        <f t="shared" si="29"/>
        <v>0</v>
      </c>
      <c r="BL148" s="25" t="s">
        <v>291</v>
      </c>
      <c r="BM148" s="25" t="s">
        <v>4874</v>
      </c>
    </row>
    <row r="149" spans="2:65" s="1" customFormat="1" ht="16.5" customHeight="1">
      <c r="B149" s="41"/>
      <c r="C149" s="238" t="s">
        <v>399</v>
      </c>
      <c r="D149" s="238" t="s">
        <v>302</v>
      </c>
      <c r="E149" s="239" t="s">
        <v>4875</v>
      </c>
      <c r="F149" s="240" t="s">
        <v>4876</v>
      </c>
      <c r="G149" s="241" t="s">
        <v>215</v>
      </c>
      <c r="H149" s="242">
        <v>0.95</v>
      </c>
      <c r="I149" s="243"/>
      <c r="J149" s="244">
        <f t="shared" si="20"/>
        <v>0</v>
      </c>
      <c r="K149" s="240" t="s">
        <v>216</v>
      </c>
      <c r="L149" s="245"/>
      <c r="M149" s="246" t="s">
        <v>21</v>
      </c>
      <c r="N149" s="247" t="s">
        <v>42</v>
      </c>
      <c r="O149" s="42"/>
      <c r="P149" s="212">
        <f t="shared" si="21"/>
        <v>0</v>
      </c>
      <c r="Q149" s="212">
        <v>0.0015</v>
      </c>
      <c r="R149" s="212">
        <f t="shared" si="22"/>
        <v>0.001425</v>
      </c>
      <c r="S149" s="212">
        <v>0</v>
      </c>
      <c r="T149" s="213">
        <f t="shared" si="23"/>
        <v>0</v>
      </c>
      <c r="AR149" s="25" t="s">
        <v>372</v>
      </c>
      <c r="AT149" s="25" t="s">
        <v>302</v>
      </c>
      <c r="AU149" s="25" t="s">
        <v>80</v>
      </c>
      <c r="AY149" s="25" t="s">
        <v>210</v>
      </c>
      <c r="BE149" s="214">
        <f t="shared" si="24"/>
        <v>0</v>
      </c>
      <c r="BF149" s="214">
        <f t="shared" si="25"/>
        <v>0</v>
      </c>
      <c r="BG149" s="214">
        <f t="shared" si="26"/>
        <v>0</v>
      </c>
      <c r="BH149" s="214">
        <f t="shared" si="27"/>
        <v>0</v>
      </c>
      <c r="BI149" s="214">
        <f t="shared" si="28"/>
        <v>0</v>
      </c>
      <c r="BJ149" s="25" t="s">
        <v>78</v>
      </c>
      <c r="BK149" s="214">
        <f t="shared" si="29"/>
        <v>0</v>
      </c>
      <c r="BL149" s="25" t="s">
        <v>291</v>
      </c>
      <c r="BM149" s="25" t="s">
        <v>4877</v>
      </c>
    </row>
    <row r="150" spans="2:65" s="1" customFormat="1" ht="16.5" customHeight="1">
      <c r="B150" s="41"/>
      <c r="C150" s="203" t="s">
        <v>404</v>
      </c>
      <c r="D150" s="203" t="s">
        <v>212</v>
      </c>
      <c r="E150" s="204" t="s">
        <v>4878</v>
      </c>
      <c r="F150" s="205" t="s">
        <v>4879</v>
      </c>
      <c r="G150" s="206" t="s">
        <v>345</v>
      </c>
      <c r="H150" s="207">
        <v>1.9</v>
      </c>
      <c r="I150" s="208"/>
      <c r="J150" s="209">
        <f t="shared" si="20"/>
        <v>0</v>
      </c>
      <c r="K150" s="205" t="s">
        <v>216</v>
      </c>
      <c r="L150" s="61"/>
      <c r="M150" s="210" t="s">
        <v>21</v>
      </c>
      <c r="N150" s="211" t="s">
        <v>42</v>
      </c>
      <c r="O150" s="42"/>
      <c r="P150" s="212">
        <f t="shared" si="21"/>
        <v>0</v>
      </c>
      <c r="Q150" s="212">
        <v>0.00029</v>
      </c>
      <c r="R150" s="212">
        <f t="shared" si="22"/>
        <v>0.000551</v>
      </c>
      <c r="S150" s="212">
        <v>0</v>
      </c>
      <c r="T150" s="213">
        <f t="shared" si="23"/>
        <v>0</v>
      </c>
      <c r="AR150" s="25" t="s">
        <v>291</v>
      </c>
      <c r="AT150" s="25" t="s">
        <v>212</v>
      </c>
      <c r="AU150" s="25" t="s">
        <v>80</v>
      </c>
      <c r="AY150" s="25" t="s">
        <v>210</v>
      </c>
      <c r="BE150" s="214">
        <f t="shared" si="24"/>
        <v>0</v>
      </c>
      <c r="BF150" s="214">
        <f t="shared" si="25"/>
        <v>0</v>
      </c>
      <c r="BG150" s="214">
        <f t="shared" si="26"/>
        <v>0</v>
      </c>
      <c r="BH150" s="214">
        <f t="shared" si="27"/>
        <v>0</v>
      </c>
      <c r="BI150" s="214">
        <f t="shared" si="28"/>
        <v>0</v>
      </c>
      <c r="BJ150" s="25" t="s">
        <v>78</v>
      </c>
      <c r="BK150" s="214">
        <f t="shared" si="29"/>
        <v>0</v>
      </c>
      <c r="BL150" s="25" t="s">
        <v>291</v>
      </c>
      <c r="BM150" s="25" t="s">
        <v>4880</v>
      </c>
    </row>
    <row r="151" spans="2:65" s="1" customFormat="1" ht="16.5" customHeight="1">
      <c r="B151" s="41"/>
      <c r="C151" s="203" t="s">
        <v>409</v>
      </c>
      <c r="D151" s="203" t="s">
        <v>212</v>
      </c>
      <c r="E151" s="204" t="s">
        <v>4881</v>
      </c>
      <c r="F151" s="205" t="s">
        <v>4882</v>
      </c>
      <c r="G151" s="206" t="s">
        <v>345</v>
      </c>
      <c r="H151" s="207">
        <v>30.4</v>
      </c>
      <c r="I151" s="208"/>
      <c r="J151" s="209">
        <f t="shared" si="20"/>
        <v>0</v>
      </c>
      <c r="K151" s="205" t="s">
        <v>216</v>
      </c>
      <c r="L151" s="61"/>
      <c r="M151" s="210" t="s">
        <v>21</v>
      </c>
      <c r="N151" s="211" t="s">
        <v>42</v>
      </c>
      <c r="O151" s="42"/>
      <c r="P151" s="212">
        <f t="shared" si="21"/>
        <v>0</v>
      </c>
      <c r="Q151" s="212">
        <v>0.00035</v>
      </c>
      <c r="R151" s="212">
        <f t="shared" si="22"/>
        <v>0.01064</v>
      </c>
      <c r="S151" s="212">
        <v>0</v>
      </c>
      <c r="T151" s="213">
        <f t="shared" si="23"/>
        <v>0</v>
      </c>
      <c r="AR151" s="25" t="s">
        <v>291</v>
      </c>
      <c r="AT151" s="25" t="s">
        <v>212</v>
      </c>
      <c r="AU151" s="25" t="s">
        <v>80</v>
      </c>
      <c r="AY151" s="25" t="s">
        <v>210</v>
      </c>
      <c r="BE151" s="214">
        <f t="shared" si="24"/>
        <v>0</v>
      </c>
      <c r="BF151" s="214">
        <f t="shared" si="25"/>
        <v>0</v>
      </c>
      <c r="BG151" s="214">
        <f t="shared" si="26"/>
        <v>0</v>
      </c>
      <c r="BH151" s="214">
        <f t="shared" si="27"/>
        <v>0</v>
      </c>
      <c r="BI151" s="214">
        <f t="shared" si="28"/>
        <v>0</v>
      </c>
      <c r="BJ151" s="25" t="s">
        <v>78</v>
      </c>
      <c r="BK151" s="214">
        <f t="shared" si="29"/>
        <v>0</v>
      </c>
      <c r="BL151" s="25" t="s">
        <v>291</v>
      </c>
      <c r="BM151" s="25" t="s">
        <v>4883</v>
      </c>
    </row>
    <row r="152" spans="2:65" s="1" customFormat="1" ht="16.5" customHeight="1">
      <c r="B152" s="41"/>
      <c r="C152" s="203" t="s">
        <v>414</v>
      </c>
      <c r="D152" s="203" t="s">
        <v>212</v>
      </c>
      <c r="E152" s="204" t="s">
        <v>4884</v>
      </c>
      <c r="F152" s="205" t="s">
        <v>4885</v>
      </c>
      <c r="G152" s="206" t="s">
        <v>345</v>
      </c>
      <c r="H152" s="207">
        <v>6.65</v>
      </c>
      <c r="I152" s="208"/>
      <c r="J152" s="209">
        <f t="shared" si="20"/>
        <v>0</v>
      </c>
      <c r="K152" s="205" t="s">
        <v>216</v>
      </c>
      <c r="L152" s="61"/>
      <c r="M152" s="210" t="s">
        <v>21</v>
      </c>
      <c r="N152" s="211" t="s">
        <v>42</v>
      </c>
      <c r="O152" s="42"/>
      <c r="P152" s="212">
        <f t="shared" si="21"/>
        <v>0</v>
      </c>
      <c r="Q152" s="212">
        <v>0.00057</v>
      </c>
      <c r="R152" s="212">
        <f t="shared" si="22"/>
        <v>0.0037905</v>
      </c>
      <c r="S152" s="212">
        <v>0</v>
      </c>
      <c r="T152" s="213">
        <f t="shared" si="23"/>
        <v>0</v>
      </c>
      <c r="AR152" s="25" t="s">
        <v>291</v>
      </c>
      <c r="AT152" s="25" t="s">
        <v>212</v>
      </c>
      <c r="AU152" s="25" t="s">
        <v>80</v>
      </c>
      <c r="AY152" s="25" t="s">
        <v>210</v>
      </c>
      <c r="BE152" s="214">
        <f t="shared" si="24"/>
        <v>0</v>
      </c>
      <c r="BF152" s="214">
        <f t="shared" si="25"/>
        <v>0</v>
      </c>
      <c r="BG152" s="214">
        <f t="shared" si="26"/>
        <v>0</v>
      </c>
      <c r="BH152" s="214">
        <f t="shared" si="27"/>
        <v>0</v>
      </c>
      <c r="BI152" s="214">
        <f t="shared" si="28"/>
        <v>0</v>
      </c>
      <c r="BJ152" s="25" t="s">
        <v>78</v>
      </c>
      <c r="BK152" s="214">
        <f t="shared" si="29"/>
        <v>0</v>
      </c>
      <c r="BL152" s="25" t="s">
        <v>291</v>
      </c>
      <c r="BM152" s="25" t="s">
        <v>4886</v>
      </c>
    </row>
    <row r="153" spans="2:65" s="1" customFormat="1" ht="16.5" customHeight="1">
      <c r="B153" s="41"/>
      <c r="C153" s="203" t="s">
        <v>421</v>
      </c>
      <c r="D153" s="203" t="s">
        <v>212</v>
      </c>
      <c r="E153" s="204" t="s">
        <v>4887</v>
      </c>
      <c r="F153" s="205" t="s">
        <v>4888</v>
      </c>
      <c r="G153" s="206" t="s">
        <v>345</v>
      </c>
      <c r="H153" s="207">
        <v>43.7</v>
      </c>
      <c r="I153" s="208"/>
      <c r="J153" s="209">
        <f t="shared" si="20"/>
        <v>0</v>
      </c>
      <c r="K153" s="205" t="s">
        <v>216</v>
      </c>
      <c r="L153" s="61"/>
      <c r="M153" s="210" t="s">
        <v>21</v>
      </c>
      <c r="N153" s="211" t="s">
        <v>42</v>
      </c>
      <c r="O153" s="42"/>
      <c r="P153" s="212">
        <f t="shared" si="21"/>
        <v>0</v>
      </c>
      <c r="Q153" s="212">
        <v>0.00114</v>
      </c>
      <c r="R153" s="212">
        <f t="shared" si="22"/>
        <v>0.049818</v>
      </c>
      <c r="S153" s="212">
        <v>0</v>
      </c>
      <c r="T153" s="213">
        <f t="shared" si="23"/>
        <v>0</v>
      </c>
      <c r="AR153" s="25" t="s">
        <v>291</v>
      </c>
      <c r="AT153" s="25" t="s">
        <v>212</v>
      </c>
      <c r="AU153" s="25" t="s">
        <v>80</v>
      </c>
      <c r="AY153" s="25" t="s">
        <v>210</v>
      </c>
      <c r="BE153" s="214">
        <f t="shared" si="24"/>
        <v>0</v>
      </c>
      <c r="BF153" s="214">
        <f t="shared" si="25"/>
        <v>0</v>
      </c>
      <c r="BG153" s="214">
        <f t="shared" si="26"/>
        <v>0</v>
      </c>
      <c r="BH153" s="214">
        <f t="shared" si="27"/>
        <v>0</v>
      </c>
      <c r="BI153" s="214">
        <f t="shared" si="28"/>
        <v>0</v>
      </c>
      <c r="BJ153" s="25" t="s">
        <v>78</v>
      </c>
      <c r="BK153" s="214">
        <f t="shared" si="29"/>
        <v>0</v>
      </c>
      <c r="BL153" s="25" t="s">
        <v>291</v>
      </c>
      <c r="BM153" s="25" t="s">
        <v>4889</v>
      </c>
    </row>
    <row r="154" spans="2:65" s="1" customFormat="1" ht="16.5" customHeight="1">
      <c r="B154" s="41"/>
      <c r="C154" s="238" t="s">
        <v>426</v>
      </c>
      <c r="D154" s="238" t="s">
        <v>302</v>
      </c>
      <c r="E154" s="239" t="s">
        <v>4890</v>
      </c>
      <c r="F154" s="240" t="s">
        <v>4891</v>
      </c>
      <c r="G154" s="241" t="s">
        <v>215</v>
      </c>
      <c r="H154" s="242">
        <v>1.9</v>
      </c>
      <c r="I154" s="243"/>
      <c r="J154" s="244">
        <f t="shared" si="20"/>
        <v>0</v>
      </c>
      <c r="K154" s="240" t="s">
        <v>216</v>
      </c>
      <c r="L154" s="245"/>
      <c r="M154" s="246" t="s">
        <v>21</v>
      </c>
      <c r="N154" s="247" t="s">
        <v>42</v>
      </c>
      <c r="O154" s="42"/>
      <c r="P154" s="212">
        <f t="shared" si="21"/>
        <v>0</v>
      </c>
      <c r="Q154" s="212">
        <v>8E-05</v>
      </c>
      <c r="R154" s="212">
        <f t="shared" si="22"/>
        <v>0.000152</v>
      </c>
      <c r="S154" s="212">
        <v>0</v>
      </c>
      <c r="T154" s="213">
        <f t="shared" si="23"/>
        <v>0</v>
      </c>
      <c r="AR154" s="25" t="s">
        <v>372</v>
      </c>
      <c r="AT154" s="25" t="s">
        <v>302</v>
      </c>
      <c r="AU154" s="25" t="s">
        <v>80</v>
      </c>
      <c r="AY154" s="25" t="s">
        <v>210</v>
      </c>
      <c r="BE154" s="214">
        <f t="shared" si="24"/>
        <v>0</v>
      </c>
      <c r="BF154" s="214">
        <f t="shared" si="25"/>
        <v>0</v>
      </c>
      <c r="BG154" s="214">
        <f t="shared" si="26"/>
        <v>0</v>
      </c>
      <c r="BH154" s="214">
        <f t="shared" si="27"/>
        <v>0</v>
      </c>
      <c r="BI154" s="214">
        <f t="shared" si="28"/>
        <v>0</v>
      </c>
      <c r="BJ154" s="25" t="s">
        <v>78</v>
      </c>
      <c r="BK154" s="214">
        <f t="shared" si="29"/>
        <v>0</v>
      </c>
      <c r="BL154" s="25" t="s">
        <v>291</v>
      </c>
      <c r="BM154" s="25" t="s">
        <v>4892</v>
      </c>
    </row>
    <row r="155" spans="2:65" s="1" customFormat="1" ht="16.5" customHeight="1">
      <c r="B155" s="41"/>
      <c r="C155" s="238" t="s">
        <v>432</v>
      </c>
      <c r="D155" s="238" t="s">
        <v>302</v>
      </c>
      <c r="E155" s="239" t="s">
        <v>4893</v>
      </c>
      <c r="F155" s="240" t="s">
        <v>4894</v>
      </c>
      <c r="G155" s="241" t="s">
        <v>215</v>
      </c>
      <c r="H155" s="242">
        <v>1.9</v>
      </c>
      <c r="I155" s="243"/>
      <c r="J155" s="244">
        <f t="shared" si="20"/>
        <v>0</v>
      </c>
      <c r="K155" s="240" t="s">
        <v>216</v>
      </c>
      <c r="L155" s="245"/>
      <c r="M155" s="246" t="s">
        <v>21</v>
      </c>
      <c r="N155" s="247" t="s">
        <v>42</v>
      </c>
      <c r="O155" s="42"/>
      <c r="P155" s="212">
        <f t="shared" si="21"/>
        <v>0</v>
      </c>
      <c r="Q155" s="212">
        <v>0.00014</v>
      </c>
      <c r="R155" s="212">
        <f t="shared" si="22"/>
        <v>0.00026599999999999996</v>
      </c>
      <c r="S155" s="212">
        <v>0</v>
      </c>
      <c r="T155" s="213">
        <f t="shared" si="23"/>
        <v>0</v>
      </c>
      <c r="AR155" s="25" t="s">
        <v>372</v>
      </c>
      <c r="AT155" s="25" t="s">
        <v>302</v>
      </c>
      <c r="AU155" s="25" t="s">
        <v>80</v>
      </c>
      <c r="AY155" s="25" t="s">
        <v>210</v>
      </c>
      <c r="BE155" s="214">
        <f t="shared" si="24"/>
        <v>0</v>
      </c>
      <c r="BF155" s="214">
        <f t="shared" si="25"/>
        <v>0</v>
      </c>
      <c r="BG155" s="214">
        <f t="shared" si="26"/>
        <v>0</v>
      </c>
      <c r="BH155" s="214">
        <f t="shared" si="27"/>
        <v>0</v>
      </c>
      <c r="BI155" s="214">
        <f t="shared" si="28"/>
        <v>0</v>
      </c>
      <c r="BJ155" s="25" t="s">
        <v>78</v>
      </c>
      <c r="BK155" s="214">
        <f t="shared" si="29"/>
        <v>0</v>
      </c>
      <c r="BL155" s="25" t="s">
        <v>291</v>
      </c>
      <c r="BM155" s="25" t="s">
        <v>4895</v>
      </c>
    </row>
    <row r="156" spans="2:65" s="1" customFormat="1" ht="16.5" customHeight="1">
      <c r="B156" s="41"/>
      <c r="C156" s="238" t="s">
        <v>437</v>
      </c>
      <c r="D156" s="238" t="s">
        <v>302</v>
      </c>
      <c r="E156" s="239" t="s">
        <v>4896</v>
      </c>
      <c r="F156" s="240" t="s">
        <v>4897</v>
      </c>
      <c r="G156" s="241" t="s">
        <v>215</v>
      </c>
      <c r="H156" s="242">
        <v>1.9</v>
      </c>
      <c r="I156" s="243"/>
      <c r="J156" s="244">
        <f t="shared" si="20"/>
        <v>0</v>
      </c>
      <c r="K156" s="240" t="s">
        <v>216</v>
      </c>
      <c r="L156" s="245"/>
      <c r="M156" s="246" t="s">
        <v>21</v>
      </c>
      <c r="N156" s="247" t="s">
        <v>42</v>
      </c>
      <c r="O156" s="42"/>
      <c r="P156" s="212">
        <f t="shared" si="21"/>
        <v>0</v>
      </c>
      <c r="Q156" s="212">
        <v>0.00033</v>
      </c>
      <c r="R156" s="212">
        <f t="shared" si="22"/>
        <v>0.000627</v>
      </c>
      <c r="S156" s="212">
        <v>0</v>
      </c>
      <c r="T156" s="213">
        <f t="shared" si="23"/>
        <v>0</v>
      </c>
      <c r="AR156" s="25" t="s">
        <v>372</v>
      </c>
      <c r="AT156" s="25" t="s">
        <v>302</v>
      </c>
      <c r="AU156" s="25" t="s">
        <v>80</v>
      </c>
      <c r="AY156" s="25" t="s">
        <v>210</v>
      </c>
      <c r="BE156" s="214">
        <f t="shared" si="24"/>
        <v>0</v>
      </c>
      <c r="BF156" s="214">
        <f t="shared" si="25"/>
        <v>0</v>
      </c>
      <c r="BG156" s="214">
        <f t="shared" si="26"/>
        <v>0</v>
      </c>
      <c r="BH156" s="214">
        <f t="shared" si="27"/>
        <v>0</v>
      </c>
      <c r="BI156" s="214">
        <f t="shared" si="28"/>
        <v>0</v>
      </c>
      <c r="BJ156" s="25" t="s">
        <v>78</v>
      </c>
      <c r="BK156" s="214">
        <f t="shared" si="29"/>
        <v>0</v>
      </c>
      <c r="BL156" s="25" t="s">
        <v>291</v>
      </c>
      <c r="BM156" s="25" t="s">
        <v>4898</v>
      </c>
    </row>
    <row r="157" spans="2:65" s="1" customFormat="1" ht="16.5" customHeight="1">
      <c r="B157" s="41"/>
      <c r="C157" s="238" t="s">
        <v>444</v>
      </c>
      <c r="D157" s="238" t="s">
        <v>302</v>
      </c>
      <c r="E157" s="239" t="s">
        <v>4899</v>
      </c>
      <c r="F157" s="240" t="s">
        <v>4900</v>
      </c>
      <c r="G157" s="241" t="s">
        <v>215</v>
      </c>
      <c r="H157" s="242">
        <v>2.85</v>
      </c>
      <c r="I157" s="243"/>
      <c r="J157" s="244">
        <f t="shared" si="20"/>
        <v>0</v>
      </c>
      <c r="K157" s="240" t="s">
        <v>216</v>
      </c>
      <c r="L157" s="245"/>
      <c r="M157" s="246" t="s">
        <v>21</v>
      </c>
      <c r="N157" s="247" t="s">
        <v>42</v>
      </c>
      <c r="O157" s="42"/>
      <c r="P157" s="212">
        <f t="shared" si="21"/>
        <v>0</v>
      </c>
      <c r="Q157" s="212">
        <v>0.00012</v>
      </c>
      <c r="R157" s="212">
        <f t="shared" si="22"/>
        <v>0.000342</v>
      </c>
      <c r="S157" s="212">
        <v>0</v>
      </c>
      <c r="T157" s="213">
        <f t="shared" si="23"/>
        <v>0</v>
      </c>
      <c r="AR157" s="25" t="s">
        <v>372</v>
      </c>
      <c r="AT157" s="25" t="s">
        <v>302</v>
      </c>
      <c r="AU157" s="25" t="s">
        <v>80</v>
      </c>
      <c r="AY157" s="25" t="s">
        <v>210</v>
      </c>
      <c r="BE157" s="214">
        <f t="shared" si="24"/>
        <v>0</v>
      </c>
      <c r="BF157" s="214">
        <f t="shared" si="25"/>
        <v>0</v>
      </c>
      <c r="BG157" s="214">
        <f t="shared" si="26"/>
        <v>0</v>
      </c>
      <c r="BH157" s="214">
        <f t="shared" si="27"/>
        <v>0</v>
      </c>
      <c r="BI157" s="214">
        <f t="shared" si="28"/>
        <v>0</v>
      </c>
      <c r="BJ157" s="25" t="s">
        <v>78</v>
      </c>
      <c r="BK157" s="214">
        <f t="shared" si="29"/>
        <v>0</v>
      </c>
      <c r="BL157" s="25" t="s">
        <v>291</v>
      </c>
      <c r="BM157" s="25" t="s">
        <v>4901</v>
      </c>
    </row>
    <row r="158" spans="2:65" s="1" customFormat="1" ht="16.5" customHeight="1">
      <c r="B158" s="41"/>
      <c r="C158" s="238" t="s">
        <v>452</v>
      </c>
      <c r="D158" s="238" t="s">
        <v>302</v>
      </c>
      <c r="E158" s="239" t="s">
        <v>4902</v>
      </c>
      <c r="F158" s="240" t="s">
        <v>4903</v>
      </c>
      <c r="G158" s="241" t="s">
        <v>215</v>
      </c>
      <c r="H158" s="242">
        <v>5.7</v>
      </c>
      <c r="I158" s="243"/>
      <c r="J158" s="244">
        <f t="shared" si="20"/>
        <v>0</v>
      </c>
      <c r="K158" s="240" t="s">
        <v>216</v>
      </c>
      <c r="L158" s="245"/>
      <c r="M158" s="246" t="s">
        <v>21</v>
      </c>
      <c r="N158" s="247" t="s">
        <v>42</v>
      </c>
      <c r="O158" s="42"/>
      <c r="P158" s="212">
        <f t="shared" si="21"/>
        <v>0</v>
      </c>
      <c r="Q158" s="212">
        <v>0.00022</v>
      </c>
      <c r="R158" s="212">
        <f t="shared" si="22"/>
        <v>0.0012540000000000001</v>
      </c>
      <c r="S158" s="212">
        <v>0</v>
      </c>
      <c r="T158" s="213">
        <f t="shared" si="23"/>
        <v>0</v>
      </c>
      <c r="AR158" s="25" t="s">
        <v>372</v>
      </c>
      <c r="AT158" s="25" t="s">
        <v>302</v>
      </c>
      <c r="AU158" s="25" t="s">
        <v>80</v>
      </c>
      <c r="AY158" s="25" t="s">
        <v>210</v>
      </c>
      <c r="BE158" s="214">
        <f t="shared" si="24"/>
        <v>0</v>
      </c>
      <c r="BF158" s="214">
        <f t="shared" si="25"/>
        <v>0</v>
      </c>
      <c r="BG158" s="214">
        <f t="shared" si="26"/>
        <v>0</v>
      </c>
      <c r="BH158" s="214">
        <f t="shared" si="27"/>
        <v>0</v>
      </c>
      <c r="BI158" s="214">
        <f t="shared" si="28"/>
        <v>0</v>
      </c>
      <c r="BJ158" s="25" t="s">
        <v>78</v>
      </c>
      <c r="BK158" s="214">
        <f t="shared" si="29"/>
        <v>0</v>
      </c>
      <c r="BL158" s="25" t="s">
        <v>291</v>
      </c>
      <c r="BM158" s="25" t="s">
        <v>4904</v>
      </c>
    </row>
    <row r="159" spans="2:65" s="1" customFormat="1" ht="16.5" customHeight="1">
      <c r="B159" s="41"/>
      <c r="C159" s="238" t="s">
        <v>457</v>
      </c>
      <c r="D159" s="238" t="s">
        <v>302</v>
      </c>
      <c r="E159" s="239" t="s">
        <v>4905</v>
      </c>
      <c r="F159" s="240" t="s">
        <v>4906</v>
      </c>
      <c r="G159" s="241" t="s">
        <v>215</v>
      </c>
      <c r="H159" s="242">
        <v>0.95</v>
      </c>
      <c r="I159" s="243"/>
      <c r="J159" s="244">
        <f t="shared" si="20"/>
        <v>0</v>
      </c>
      <c r="K159" s="240" t="s">
        <v>216</v>
      </c>
      <c r="L159" s="245"/>
      <c r="M159" s="246" t="s">
        <v>21</v>
      </c>
      <c r="N159" s="247" t="s">
        <v>42</v>
      </c>
      <c r="O159" s="42"/>
      <c r="P159" s="212">
        <f t="shared" si="21"/>
        <v>0</v>
      </c>
      <c r="Q159" s="212">
        <v>8E-05</v>
      </c>
      <c r="R159" s="212">
        <f t="shared" si="22"/>
        <v>7.6E-05</v>
      </c>
      <c r="S159" s="212">
        <v>0</v>
      </c>
      <c r="T159" s="213">
        <f t="shared" si="23"/>
        <v>0</v>
      </c>
      <c r="AR159" s="25" t="s">
        <v>372</v>
      </c>
      <c r="AT159" s="25" t="s">
        <v>302</v>
      </c>
      <c r="AU159" s="25" t="s">
        <v>80</v>
      </c>
      <c r="AY159" s="25" t="s">
        <v>210</v>
      </c>
      <c r="BE159" s="214">
        <f t="shared" si="24"/>
        <v>0</v>
      </c>
      <c r="BF159" s="214">
        <f t="shared" si="25"/>
        <v>0</v>
      </c>
      <c r="BG159" s="214">
        <f t="shared" si="26"/>
        <v>0</v>
      </c>
      <c r="BH159" s="214">
        <f t="shared" si="27"/>
        <v>0</v>
      </c>
      <c r="BI159" s="214">
        <f t="shared" si="28"/>
        <v>0</v>
      </c>
      <c r="BJ159" s="25" t="s">
        <v>78</v>
      </c>
      <c r="BK159" s="214">
        <f t="shared" si="29"/>
        <v>0</v>
      </c>
      <c r="BL159" s="25" t="s">
        <v>291</v>
      </c>
      <c r="BM159" s="25" t="s">
        <v>4907</v>
      </c>
    </row>
    <row r="160" spans="2:65" s="1" customFormat="1" ht="16.5" customHeight="1">
      <c r="B160" s="41"/>
      <c r="C160" s="238" t="s">
        <v>462</v>
      </c>
      <c r="D160" s="238" t="s">
        <v>302</v>
      </c>
      <c r="E160" s="239" t="s">
        <v>4908</v>
      </c>
      <c r="F160" s="240" t="s">
        <v>4909</v>
      </c>
      <c r="G160" s="241" t="s">
        <v>215</v>
      </c>
      <c r="H160" s="242">
        <v>1.9</v>
      </c>
      <c r="I160" s="243"/>
      <c r="J160" s="244">
        <f t="shared" si="20"/>
        <v>0</v>
      </c>
      <c r="K160" s="240" t="s">
        <v>216</v>
      </c>
      <c r="L160" s="245"/>
      <c r="M160" s="246" t="s">
        <v>21</v>
      </c>
      <c r="N160" s="247" t="s">
        <v>42</v>
      </c>
      <c r="O160" s="42"/>
      <c r="P160" s="212">
        <f t="shared" si="21"/>
        <v>0</v>
      </c>
      <c r="Q160" s="212">
        <v>0.00012</v>
      </c>
      <c r="R160" s="212">
        <f t="shared" si="22"/>
        <v>0.00022799999999999999</v>
      </c>
      <c r="S160" s="212">
        <v>0</v>
      </c>
      <c r="T160" s="213">
        <f t="shared" si="23"/>
        <v>0</v>
      </c>
      <c r="AR160" s="25" t="s">
        <v>372</v>
      </c>
      <c r="AT160" s="25" t="s">
        <v>302</v>
      </c>
      <c r="AU160" s="25" t="s">
        <v>80</v>
      </c>
      <c r="AY160" s="25" t="s">
        <v>210</v>
      </c>
      <c r="BE160" s="214">
        <f t="shared" si="24"/>
        <v>0</v>
      </c>
      <c r="BF160" s="214">
        <f t="shared" si="25"/>
        <v>0</v>
      </c>
      <c r="BG160" s="214">
        <f t="shared" si="26"/>
        <v>0</v>
      </c>
      <c r="BH160" s="214">
        <f t="shared" si="27"/>
        <v>0</v>
      </c>
      <c r="BI160" s="214">
        <f t="shared" si="28"/>
        <v>0</v>
      </c>
      <c r="BJ160" s="25" t="s">
        <v>78</v>
      </c>
      <c r="BK160" s="214">
        <f t="shared" si="29"/>
        <v>0</v>
      </c>
      <c r="BL160" s="25" t="s">
        <v>291</v>
      </c>
      <c r="BM160" s="25" t="s">
        <v>4910</v>
      </c>
    </row>
    <row r="161" spans="2:65" s="1" customFormat="1" ht="16.5" customHeight="1">
      <c r="B161" s="41"/>
      <c r="C161" s="238" t="s">
        <v>466</v>
      </c>
      <c r="D161" s="238" t="s">
        <v>302</v>
      </c>
      <c r="E161" s="239" t="s">
        <v>4911</v>
      </c>
      <c r="F161" s="240" t="s">
        <v>4912</v>
      </c>
      <c r="G161" s="241" t="s">
        <v>215</v>
      </c>
      <c r="H161" s="242">
        <v>1.9</v>
      </c>
      <c r="I161" s="243"/>
      <c r="J161" s="244">
        <f t="shared" si="20"/>
        <v>0</v>
      </c>
      <c r="K161" s="240" t="s">
        <v>216</v>
      </c>
      <c r="L161" s="245"/>
      <c r="M161" s="246" t="s">
        <v>21</v>
      </c>
      <c r="N161" s="247" t="s">
        <v>42</v>
      </c>
      <c r="O161" s="42"/>
      <c r="P161" s="212">
        <f t="shared" si="21"/>
        <v>0</v>
      </c>
      <c r="Q161" s="212">
        <v>0.00022</v>
      </c>
      <c r="R161" s="212">
        <f t="shared" si="22"/>
        <v>0.00041799999999999997</v>
      </c>
      <c r="S161" s="212">
        <v>0</v>
      </c>
      <c r="T161" s="213">
        <f t="shared" si="23"/>
        <v>0</v>
      </c>
      <c r="AR161" s="25" t="s">
        <v>372</v>
      </c>
      <c r="AT161" s="25" t="s">
        <v>302</v>
      </c>
      <c r="AU161" s="25" t="s">
        <v>80</v>
      </c>
      <c r="AY161" s="25" t="s">
        <v>210</v>
      </c>
      <c r="BE161" s="214">
        <f t="shared" si="24"/>
        <v>0</v>
      </c>
      <c r="BF161" s="214">
        <f t="shared" si="25"/>
        <v>0</v>
      </c>
      <c r="BG161" s="214">
        <f t="shared" si="26"/>
        <v>0</v>
      </c>
      <c r="BH161" s="214">
        <f t="shared" si="27"/>
        <v>0</v>
      </c>
      <c r="BI161" s="214">
        <f t="shared" si="28"/>
        <v>0</v>
      </c>
      <c r="BJ161" s="25" t="s">
        <v>78</v>
      </c>
      <c r="BK161" s="214">
        <f t="shared" si="29"/>
        <v>0</v>
      </c>
      <c r="BL161" s="25" t="s">
        <v>291</v>
      </c>
      <c r="BM161" s="25" t="s">
        <v>4913</v>
      </c>
    </row>
    <row r="162" spans="2:65" s="1" customFormat="1" ht="16.5" customHeight="1">
      <c r="B162" s="41"/>
      <c r="C162" s="238" t="s">
        <v>471</v>
      </c>
      <c r="D162" s="238" t="s">
        <v>302</v>
      </c>
      <c r="E162" s="239" t="s">
        <v>4914</v>
      </c>
      <c r="F162" s="240" t="s">
        <v>4915</v>
      </c>
      <c r="G162" s="241" t="s">
        <v>215</v>
      </c>
      <c r="H162" s="242">
        <v>1.9</v>
      </c>
      <c r="I162" s="243"/>
      <c r="J162" s="244">
        <f t="shared" si="20"/>
        <v>0</v>
      </c>
      <c r="K162" s="240" t="s">
        <v>216</v>
      </c>
      <c r="L162" s="245"/>
      <c r="M162" s="246" t="s">
        <v>21</v>
      </c>
      <c r="N162" s="247" t="s">
        <v>42</v>
      </c>
      <c r="O162" s="42"/>
      <c r="P162" s="212">
        <f t="shared" si="21"/>
        <v>0</v>
      </c>
      <c r="Q162" s="212">
        <v>0.00038</v>
      </c>
      <c r="R162" s="212">
        <f t="shared" si="22"/>
        <v>0.000722</v>
      </c>
      <c r="S162" s="212">
        <v>0</v>
      </c>
      <c r="T162" s="213">
        <f t="shared" si="23"/>
        <v>0</v>
      </c>
      <c r="AR162" s="25" t="s">
        <v>372</v>
      </c>
      <c r="AT162" s="25" t="s">
        <v>302</v>
      </c>
      <c r="AU162" s="25" t="s">
        <v>80</v>
      </c>
      <c r="AY162" s="25" t="s">
        <v>210</v>
      </c>
      <c r="BE162" s="214">
        <f t="shared" si="24"/>
        <v>0</v>
      </c>
      <c r="BF162" s="214">
        <f t="shared" si="25"/>
        <v>0</v>
      </c>
      <c r="BG162" s="214">
        <f t="shared" si="26"/>
        <v>0</v>
      </c>
      <c r="BH162" s="214">
        <f t="shared" si="27"/>
        <v>0</v>
      </c>
      <c r="BI162" s="214">
        <f t="shared" si="28"/>
        <v>0</v>
      </c>
      <c r="BJ162" s="25" t="s">
        <v>78</v>
      </c>
      <c r="BK162" s="214">
        <f t="shared" si="29"/>
        <v>0</v>
      </c>
      <c r="BL162" s="25" t="s">
        <v>291</v>
      </c>
      <c r="BM162" s="25" t="s">
        <v>4916</v>
      </c>
    </row>
    <row r="163" spans="2:65" s="1" customFormat="1" ht="16.5" customHeight="1">
      <c r="B163" s="41"/>
      <c r="C163" s="238" t="s">
        <v>475</v>
      </c>
      <c r="D163" s="238" t="s">
        <v>302</v>
      </c>
      <c r="E163" s="239" t="s">
        <v>4917</v>
      </c>
      <c r="F163" s="240" t="s">
        <v>4918</v>
      </c>
      <c r="G163" s="241" t="s">
        <v>215</v>
      </c>
      <c r="H163" s="242">
        <v>2.85</v>
      </c>
      <c r="I163" s="243"/>
      <c r="J163" s="244">
        <f t="shared" si="20"/>
        <v>0</v>
      </c>
      <c r="K163" s="240" t="s">
        <v>216</v>
      </c>
      <c r="L163" s="245"/>
      <c r="M163" s="246" t="s">
        <v>21</v>
      </c>
      <c r="N163" s="247" t="s">
        <v>42</v>
      </c>
      <c r="O163" s="42"/>
      <c r="P163" s="212">
        <f t="shared" si="21"/>
        <v>0</v>
      </c>
      <c r="Q163" s="212">
        <v>0.00031</v>
      </c>
      <c r="R163" s="212">
        <f t="shared" si="22"/>
        <v>0.0008835000000000001</v>
      </c>
      <c r="S163" s="212">
        <v>0</v>
      </c>
      <c r="T163" s="213">
        <f t="shared" si="23"/>
        <v>0</v>
      </c>
      <c r="AR163" s="25" t="s">
        <v>372</v>
      </c>
      <c r="AT163" s="25" t="s">
        <v>302</v>
      </c>
      <c r="AU163" s="25" t="s">
        <v>80</v>
      </c>
      <c r="AY163" s="25" t="s">
        <v>210</v>
      </c>
      <c r="BE163" s="214">
        <f t="shared" si="24"/>
        <v>0</v>
      </c>
      <c r="BF163" s="214">
        <f t="shared" si="25"/>
        <v>0</v>
      </c>
      <c r="BG163" s="214">
        <f t="shared" si="26"/>
        <v>0</v>
      </c>
      <c r="BH163" s="214">
        <f t="shared" si="27"/>
        <v>0</v>
      </c>
      <c r="BI163" s="214">
        <f t="shared" si="28"/>
        <v>0</v>
      </c>
      <c r="BJ163" s="25" t="s">
        <v>78</v>
      </c>
      <c r="BK163" s="214">
        <f t="shared" si="29"/>
        <v>0</v>
      </c>
      <c r="BL163" s="25" t="s">
        <v>291</v>
      </c>
      <c r="BM163" s="25" t="s">
        <v>4919</v>
      </c>
    </row>
    <row r="164" spans="2:65" s="1" customFormat="1" ht="16.5" customHeight="1">
      <c r="B164" s="41"/>
      <c r="C164" s="238" t="s">
        <v>480</v>
      </c>
      <c r="D164" s="238" t="s">
        <v>302</v>
      </c>
      <c r="E164" s="239" t="s">
        <v>4920</v>
      </c>
      <c r="F164" s="240" t="s">
        <v>4921</v>
      </c>
      <c r="G164" s="241" t="s">
        <v>215</v>
      </c>
      <c r="H164" s="242">
        <v>1.9</v>
      </c>
      <c r="I164" s="243"/>
      <c r="J164" s="244">
        <f t="shared" si="20"/>
        <v>0</v>
      </c>
      <c r="K164" s="240" t="s">
        <v>216</v>
      </c>
      <c r="L164" s="245"/>
      <c r="M164" s="246" t="s">
        <v>21</v>
      </c>
      <c r="N164" s="247" t="s">
        <v>42</v>
      </c>
      <c r="O164" s="42"/>
      <c r="P164" s="212">
        <f t="shared" si="21"/>
        <v>0</v>
      </c>
      <c r="Q164" s="212">
        <v>0.0001</v>
      </c>
      <c r="R164" s="212">
        <f t="shared" si="22"/>
        <v>0.00019</v>
      </c>
      <c r="S164" s="212">
        <v>0</v>
      </c>
      <c r="T164" s="213">
        <f t="shared" si="23"/>
        <v>0</v>
      </c>
      <c r="AR164" s="25" t="s">
        <v>372</v>
      </c>
      <c r="AT164" s="25" t="s">
        <v>302</v>
      </c>
      <c r="AU164" s="25" t="s">
        <v>80</v>
      </c>
      <c r="AY164" s="25" t="s">
        <v>210</v>
      </c>
      <c r="BE164" s="214">
        <f t="shared" si="24"/>
        <v>0</v>
      </c>
      <c r="BF164" s="214">
        <f t="shared" si="25"/>
        <v>0</v>
      </c>
      <c r="BG164" s="214">
        <f t="shared" si="26"/>
        <v>0</v>
      </c>
      <c r="BH164" s="214">
        <f t="shared" si="27"/>
        <v>0</v>
      </c>
      <c r="BI164" s="214">
        <f t="shared" si="28"/>
        <v>0</v>
      </c>
      <c r="BJ164" s="25" t="s">
        <v>78</v>
      </c>
      <c r="BK164" s="214">
        <f t="shared" si="29"/>
        <v>0</v>
      </c>
      <c r="BL164" s="25" t="s">
        <v>291</v>
      </c>
      <c r="BM164" s="25" t="s">
        <v>4922</v>
      </c>
    </row>
    <row r="165" spans="2:65" s="1" customFormat="1" ht="16.5" customHeight="1">
      <c r="B165" s="41"/>
      <c r="C165" s="238" t="s">
        <v>485</v>
      </c>
      <c r="D165" s="238" t="s">
        <v>302</v>
      </c>
      <c r="E165" s="239" t="s">
        <v>4923</v>
      </c>
      <c r="F165" s="240" t="s">
        <v>4924</v>
      </c>
      <c r="G165" s="241" t="s">
        <v>215</v>
      </c>
      <c r="H165" s="242">
        <v>0.95</v>
      </c>
      <c r="I165" s="243"/>
      <c r="J165" s="244">
        <f t="shared" si="20"/>
        <v>0</v>
      </c>
      <c r="K165" s="240" t="s">
        <v>216</v>
      </c>
      <c r="L165" s="245"/>
      <c r="M165" s="246" t="s">
        <v>21</v>
      </c>
      <c r="N165" s="247" t="s">
        <v>42</v>
      </c>
      <c r="O165" s="42"/>
      <c r="P165" s="212">
        <f t="shared" si="21"/>
        <v>0</v>
      </c>
      <c r="Q165" s="212">
        <v>0.00026</v>
      </c>
      <c r="R165" s="212">
        <f t="shared" si="22"/>
        <v>0.000247</v>
      </c>
      <c r="S165" s="212">
        <v>0</v>
      </c>
      <c r="T165" s="213">
        <f t="shared" si="23"/>
        <v>0</v>
      </c>
      <c r="AR165" s="25" t="s">
        <v>372</v>
      </c>
      <c r="AT165" s="25" t="s">
        <v>302</v>
      </c>
      <c r="AU165" s="25" t="s">
        <v>80</v>
      </c>
      <c r="AY165" s="25" t="s">
        <v>210</v>
      </c>
      <c r="BE165" s="214">
        <f t="shared" si="24"/>
        <v>0</v>
      </c>
      <c r="BF165" s="214">
        <f t="shared" si="25"/>
        <v>0</v>
      </c>
      <c r="BG165" s="214">
        <f t="shared" si="26"/>
        <v>0</v>
      </c>
      <c r="BH165" s="214">
        <f t="shared" si="27"/>
        <v>0</v>
      </c>
      <c r="BI165" s="214">
        <f t="shared" si="28"/>
        <v>0</v>
      </c>
      <c r="BJ165" s="25" t="s">
        <v>78</v>
      </c>
      <c r="BK165" s="214">
        <f t="shared" si="29"/>
        <v>0</v>
      </c>
      <c r="BL165" s="25" t="s">
        <v>291</v>
      </c>
      <c r="BM165" s="25" t="s">
        <v>4925</v>
      </c>
    </row>
    <row r="166" spans="2:65" s="1" customFormat="1" ht="16.5" customHeight="1">
      <c r="B166" s="41"/>
      <c r="C166" s="238" t="s">
        <v>489</v>
      </c>
      <c r="D166" s="238" t="s">
        <v>302</v>
      </c>
      <c r="E166" s="239" t="s">
        <v>4926</v>
      </c>
      <c r="F166" s="240" t="s">
        <v>4927</v>
      </c>
      <c r="G166" s="241" t="s">
        <v>215</v>
      </c>
      <c r="H166" s="242">
        <v>3.8</v>
      </c>
      <c r="I166" s="243"/>
      <c r="J166" s="244">
        <f t="shared" si="20"/>
        <v>0</v>
      </c>
      <c r="K166" s="240" t="s">
        <v>216</v>
      </c>
      <c r="L166" s="245"/>
      <c r="M166" s="246" t="s">
        <v>21</v>
      </c>
      <c r="N166" s="247" t="s">
        <v>42</v>
      </c>
      <c r="O166" s="42"/>
      <c r="P166" s="212">
        <f t="shared" si="21"/>
        <v>0</v>
      </c>
      <c r="Q166" s="212">
        <v>3E-05</v>
      </c>
      <c r="R166" s="212">
        <f t="shared" si="22"/>
        <v>0.00011399999999999999</v>
      </c>
      <c r="S166" s="212">
        <v>0</v>
      </c>
      <c r="T166" s="213">
        <f t="shared" si="23"/>
        <v>0</v>
      </c>
      <c r="AR166" s="25" t="s">
        <v>372</v>
      </c>
      <c r="AT166" s="25" t="s">
        <v>302</v>
      </c>
      <c r="AU166" s="25" t="s">
        <v>80</v>
      </c>
      <c r="AY166" s="25" t="s">
        <v>210</v>
      </c>
      <c r="BE166" s="214">
        <f t="shared" si="24"/>
        <v>0</v>
      </c>
      <c r="BF166" s="214">
        <f t="shared" si="25"/>
        <v>0</v>
      </c>
      <c r="BG166" s="214">
        <f t="shared" si="26"/>
        <v>0</v>
      </c>
      <c r="BH166" s="214">
        <f t="shared" si="27"/>
        <v>0</v>
      </c>
      <c r="BI166" s="214">
        <f t="shared" si="28"/>
        <v>0</v>
      </c>
      <c r="BJ166" s="25" t="s">
        <v>78</v>
      </c>
      <c r="BK166" s="214">
        <f t="shared" si="29"/>
        <v>0</v>
      </c>
      <c r="BL166" s="25" t="s">
        <v>291</v>
      </c>
      <c r="BM166" s="25" t="s">
        <v>4928</v>
      </c>
    </row>
    <row r="167" spans="2:65" s="1" customFormat="1" ht="16.5" customHeight="1">
      <c r="B167" s="41"/>
      <c r="C167" s="238" t="s">
        <v>493</v>
      </c>
      <c r="D167" s="238" t="s">
        <v>302</v>
      </c>
      <c r="E167" s="239" t="s">
        <v>4929</v>
      </c>
      <c r="F167" s="240" t="s">
        <v>4930</v>
      </c>
      <c r="G167" s="241" t="s">
        <v>215</v>
      </c>
      <c r="H167" s="242">
        <v>3.8</v>
      </c>
      <c r="I167" s="243"/>
      <c r="J167" s="244">
        <f t="shared" si="20"/>
        <v>0</v>
      </c>
      <c r="K167" s="240" t="s">
        <v>216</v>
      </c>
      <c r="L167" s="245"/>
      <c r="M167" s="246" t="s">
        <v>21</v>
      </c>
      <c r="N167" s="247" t="s">
        <v>42</v>
      </c>
      <c r="O167" s="42"/>
      <c r="P167" s="212">
        <f t="shared" si="21"/>
        <v>0</v>
      </c>
      <c r="Q167" s="212">
        <v>3E-05</v>
      </c>
      <c r="R167" s="212">
        <f t="shared" si="22"/>
        <v>0.00011399999999999999</v>
      </c>
      <c r="S167" s="212">
        <v>0</v>
      </c>
      <c r="T167" s="213">
        <f t="shared" si="23"/>
        <v>0</v>
      </c>
      <c r="AR167" s="25" t="s">
        <v>372</v>
      </c>
      <c r="AT167" s="25" t="s">
        <v>302</v>
      </c>
      <c r="AU167" s="25" t="s">
        <v>80</v>
      </c>
      <c r="AY167" s="25" t="s">
        <v>210</v>
      </c>
      <c r="BE167" s="214">
        <f t="shared" si="24"/>
        <v>0</v>
      </c>
      <c r="BF167" s="214">
        <f t="shared" si="25"/>
        <v>0</v>
      </c>
      <c r="BG167" s="214">
        <f t="shared" si="26"/>
        <v>0</v>
      </c>
      <c r="BH167" s="214">
        <f t="shared" si="27"/>
        <v>0</v>
      </c>
      <c r="BI167" s="214">
        <f t="shared" si="28"/>
        <v>0</v>
      </c>
      <c r="BJ167" s="25" t="s">
        <v>78</v>
      </c>
      <c r="BK167" s="214">
        <f t="shared" si="29"/>
        <v>0</v>
      </c>
      <c r="BL167" s="25" t="s">
        <v>291</v>
      </c>
      <c r="BM167" s="25" t="s">
        <v>4931</v>
      </c>
    </row>
    <row r="168" spans="2:65" s="1" customFormat="1" ht="16.5" customHeight="1">
      <c r="B168" s="41"/>
      <c r="C168" s="238" t="s">
        <v>503</v>
      </c>
      <c r="D168" s="238" t="s">
        <v>302</v>
      </c>
      <c r="E168" s="239" t="s">
        <v>4932</v>
      </c>
      <c r="F168" s="240" t="s">
        <v>4933</v>
      </c>
      <c r="G168" s="241" t="s">
        <v>215</v>
      </c>
      <c r="H168" s="242">
        <v>0.95</v>
      </c>
      <c r="I168" s="243"/>
      <c r="J168" s="244">
        <f t="shared" si="20"/>
        <v>0</v>
      </c>
      <c r="K168" s="240" t="s">
        <v>216</v>
      </c>
      <c r="L168" s="245"/>
      <c r="M168" s="246" t="s">
        <v>21</v>
      </c>
      <c r="N168" s="247" t="s">
        <v>42</v>
      </c>
      <c r="O168" s="42"/>
      <c r="P168" s="212">
        <f t="shared" si="21"/>
        <v>0</v>
      </c>
      <c r="Q168" s="212">
        <v>0.00057</v>
      </c>
      <c r="R168" s="212">
        <f t="shared" si="22"/>
        <v>0.0005415</v>
      </c>
      <c r="S168" s="212">
        <v>0</v>
      </c>
      <c r="T168" s="213">
        <f t="shared" si="23"/>
        <v>0</v>
      </c>
      <c r="AR168" s="25" t="s">
        <v>372</v>
      </c>
      <c r="AT168" s="25" t="s">
        <v>302</v>
      </c>
      <c r="AU168" s="25" t="s">
        <v>80</v>
      </c>
      <c r="AY168" s="25" t="s">
        <v>210</v>
      </c>
      <c r="BE168" s="214">
        <f t="shared" si="24"/>
        <v>0</v>
      </c>
      <c r="BF168" s="214">
        <f t="shared" si="25"/>
        <v>0</v>
      </c>
      <c r="BG168" s="214">
        <f t="shared" si="26"/>
        <v>0</v>
      </c>
      <c r="BH168" s="214">
        <f t="shared" si="27"/>
        <v>0</v>
      </c>
      <c r="BI168" s="214">
        <f t="shared" si="28"/>
        <v>0</v>
      </c>
      <c r="BJ168" s="25" t="s">
        <v>78</v>
      </c>
      <c r="BK168" s="214">
        <f t="shared" si="29"/>
        <v>0</v>
      </c>
      <c r="BL168" s="25" t="s">
        <v>291</v>
      </c>
      <c r="BM168" s="25" t="s">
        <v>4934</v>
      </c>
    </row>
    <row r="169" spans="2:65" s="1" customFormat="1" ht="16.5" customHeight="1">
      <c r="B169" s="41"/>
      <c r="C169" s="203" t="s">
        <v>508</v>
      </c>
      <c r="D169" s="203" t="s">
        <v>212</v>
      </c>
      <c r="E169" s="204" t="s">
        <v>4935</v>
      </c>
      <c r="F169" s="205" t="s">
        <v>4936</v>
      </c>
      <c r="G169" s="206" t="s">
        <v>215</v>
      </c>
      <c r="H169" s="207">
        <v>0.95</v>
      </c>
      <c r="I169" s="208"/>
      <c r="J169" s="209">
        <f t="shared" si="20"/>
        <v>0</v>
      </c>
      <c r="K169" s="205" t="s">
        <v>216</v>
      </c>
      <c r="L169" s="61"/>
      <c r="M169" s="210" t="s">
        <v>21</v>
      </c>
      <c r="N169" s="211" t="s">
        <v>42</v>
      </c>
      <c r="O169" s="42"/>
      <c r="P169" s="212">
        <f t="shared" si="21"/>
        <v>0</v>
      </c>
      <c r="Q169" s="212">
        <v>0.00101</v>
      </c>
      <c r="R169" s="212">
        <f t="shared" si="22"/>
        <v>0.0009595</v>
      </c>
      <c r="S169" s="212">
        <v>0</v>
      </c>
      <c r="T169" s="213">
        <f t="shared" si="23"/>
        <v>0</v>
      </c>
      <c r="AR169" s="25" t="s">
        <v>291</v>
      </c>
      <c r="AT169" s="25" t="s">
        <v>212</v>
      </c>
      <c r="AU169" s="25" t="s">
        <v>80</v>
      </c>
      <c r="AY169" s="25" t="s">
        <v>210</v>
      </c>
      <c r="BE169" s="214">
        <f t="shared" si="24"/>
        <v>0</v>
      </c>
      <c r="BF169" s="214">
        <f t="shared" si="25"/>
        <v>0</v>
      </c>
      <c r="BG169" s="214">
        <f t="shared" si="26"/>
        <v>0</v>
      </c>
      <c r="BH169" s="214">
        <f t="shared" si="27"/>
        <v>0</v>
      </c>
      <c r="BI169" s="214">
        <f t="shared" si="28"/>
        <v>0</v>
      </c>
      <c r="BJ169" s="25" t="s">
        <v>78</v>
      </c>
      <c r="BK169" s="214">
        <f t="shared" si="29"/>
        <v>0</v>
      </c>
      <c r="BL169" s="25" t="s">
        <v>291</v>
      </c>
      <c r="BM169" s="25" t="s">
        <v>4937</v>
      </c>
    </row>
    <row r="170" spans="2:65" s="1" customFormat="1" ht="25.5" customHeight="1">
      <c r="B170" s="41"/>
      <c r="C170" s="203" t="s">
        <v>513</v>
      </c>
      <c r="D170" s="203" t="s">
        <v>212</v>
      </c>
      <c r="E170" s="204" t="s">
        <v>4938</v>
      </c>
      <c r="F170" s="205" t="s">
        <v>4939</v>
      </c>
      <c r="G170" s="206" t="s">
        <v>215</v>
      </c>
      <c r="H170" s="207">
        <v>0.95</v>
      </c>
      <c r="I170" s="208"/>
      <c r="J170" s="209">
        <f t="shared" si="20"/>
        <v>0</v>
      </c>
      <c r="K170" s="205" t="s">
        <v>216</v>
      </c>
      <c r="L170" s="61"/>
      <c r="M170" s="210" t="s">
        <v>21</v>
      </c>
      <c r="N170" s="211" t="s">
        <v>42</v>
      </c>
      <c r="O170" s="42"/>
      <c r="P170" s="212">
        <f t="shared" si="21"/>
        <v>0</v>
      </c>
      <c r="Q170" s="212">
        <v>0.00102</v>
      </c>
      <c r="R170" s="212">
        <f t="shared" si="22"/>
        <v>0.000969</v>
      </c>
      <c r="S170" s="212">
        <v>0</v>
      </c>
      <c r="T170" s="213">
        <f t="shared" si="23"/>
        <v>0</v>
      </c>
      <c r="AR170" s="25" t="s">
        <v>291</v>
      </c>
      <c r="AT170" s="25" t="s">
        <v>212</v>
      </c>
      <c r="AU170" s="25" t="s">
        <v>80</v>
      </c>
      <c r="AY170" s="25" t="s">
        <v>210</v>
      </c>
      <c r="BE170" s="214">
        <f t="shared" si="24"/>
        <v>0</v>
      </c>
      <c r="BF170" s="214">
        <f t="shared" si="25"/>
        <v>0</v>
      </c>
      <c r="BG170" s="214">
        <f t="shared" si="26"/>
        <v>0</v>
      </c>
      <c r="BH170" s="214">
        <f t="shared" si="27"/>
        <v>0</v>
      </c>
      <c r="BI170" s="214">
        <f t="shared" si="28"/>
        <v>0</v>
      </c>
      <c r="BJ170" s="25" t="s">
        <v>78</v>
      </c>
      <c r="BK170" s="214">
        <f t="shared" si="29"/>
        <v>0</v>
      </c>
      <c r="BL170" s="25" t="s">
        <v>291</v>
      </c>
      <c r="BM170" s="25" t="s">
        <v>4940</v>
      </c>
    </row>
    <row r="171" spans="2:65" s="1" customFormat="1" ht="25.5" customHeight="1">
      <c r="B171" s="41"/>
      <c r="C171" s="238" t="s">
        <v>518</v>
      </c>
      <c r="D171" s="238" t="s">
        <v>302</v>
      </c>
      <c r="E171" s="239" t="s">
        <v>4941</v>
      </c>
      <c r="F171" s="240" t="s">
        <v>4942</v>
      </c>
      <c r="G171" s="241" t="s">
        <v>215</v>
      </c>
      <c r="H171" s="242">
        <v>4.75</v>
      </c>
      <c r="I171" s="243"/>
      <c r="J171" s="244">
        <f t="shared" si="20"/>
        <v>0</v>
      </c>
      <c r="K171" s="240" t="s">
        <v>216</v>
      </c>
      <c r="L171" s="245"/>
      <c r="M171" s="246" t="s">
        <v>21</v>
      </c>
      <c r="N171" s="247" t="s">
        <v>42</v>
      </c>
      <c r="O171" s="42"/>
      <c r="P171" s="212">
        <f t="shared" si="21"/>
        <v>0</v>
      </c>
      <c r="Q171" s="212">
        <v>0.00011</v>
      </c>
      <c r="R171" s="212">
        <f t="shared" si="22"/>
        <v>0.0005225000000000001</v>
      </c>
      <c r="S171" s="212">
        <v>0</v>
      </c>
      <c r="T171" s="213">
        <f t="shared" si="23"/>
        <v>0</v>
      </c>
      <c r="AR171" s="25" t="s">
        <v>372</v>
      </c>
      <c r="AT171" s="25" t="s">
        <v>302</v>
      </c>
      <c r="AU171" s="25" t="s">
        <v>80</v>
      </c>
      <c r="AY171" s="25" t="s">
        <v>210</v>
      </c>
      <c r="BE171" s="214">
        <f t="shared" si="24"/>
        <v>0</v>
      </c>
      <c r="BF171" s="214">
        <f t="shared" si="25"/>
        <v>0</v>
      </c>
      <c r="BG171" s="214">
        <f t="shared" si="26"/>
        <v>0</v>
      </c>
      <c r="BH171" s="214">
        <f t="shared" si="27"/>
        <v>0</v>
      </c>
      <c r="BI171" s="214">
        <f t="shared" si="28"/>
        <v>0</v>
      </c>
      <c r="BJ171" s="25" t="s">
        <v>78</v>
      </c>
      <c r="BK171" s="214">
        <f t="shared" si="29"/>
        <v>0</v>
      </c>
      <c r="BL171" s="25" t="s">
        <v>291</v>
      </c>
      <c r="BM171" s="25" t="s">
        <v>4943</v>
      </c>
    </row>
    <row r="172" spans="2:65" s="1" customFormat="1" ht="16.5" customHeight="1">
      <c r="B172" s="41"/>
      <c r="C172" s="238" t="s">
        <v>523</v>
      </c>
      <c r="D172" s="238" t="s">
        <v>302</v>
      </c>
      <c r="E172" s="239" t="s">
        <v>4944</v>
      </c>
      <c r="F172" s="240" t="s">
        <v>4945</v>
      </c>
      <c r="G172" s="241" t="s">
        <v>215</v>
      </c>
      <c r="H172" s="242">
        <v>3.8</v>
      </c>
      <c r="I172" s="243"/>
      <c r="J172" s="244">
        <f t="shared" si="20"/>
        <v>0</v>
      </c>
      <c r="K172" s="240" t="s">
        <v>216</v>
      </c>
      <c r="L172" s="245"/>
      <c r="M172" s="246" t="s">
        <v>21</v>
      </c>
      <c r="N172" s="247" t="s">
        <v>42</v>
      </c>
      <c r="O172" s="42"/>
      <c r="P172" s="212">
        <f t="shared" si="21"/>
        <v>0</v>
      </c>
      <c r="Q172" s="212">
        <v>0.00038</v>
      </c>
      <c r="R172" s="212">
        <f t="shared" si="22"/>
        <v>0.001444</v>
      </c>
      <c r="S172" s="212">
        <v>0</v>
      </c>
      <c r="T172" s="213">
        <f t="shared" si="23"/>
        <v>0</v>
      </c>
      <c r="AR172" s="25" t="s">
        <v>372</v>
      </c>
      <c r="AT172" s="25" t="s">
        <v>302</v>
      </c>
      <c r="AU172" s="25" t="s">
        <v>80</v>
      </c>
      <c r="AY172" s="25" t="s">
        <v>210</v>
      </c>
      <c r="BE172" s="214">
        <f t="shared" si="24"/>
        <v>0</v>
      </c>
      <c r="BF172" s="214">
        <f t="shared" si="25"/>
        <v>0</v>
      </c>
      <c r="BG172" s="214">
        <f t="shared" si="26"/>
        <v>0</v>
      </c>
      <c r="BH172" s="214">
        <f t="shared" si="27"/>
        <v>0</v>
      </c>
      <c r="BI172" s="214">
        <f t="shared" si="28"/>
        <v>0</v>
      </c>
      <c r="BJ172" s="25" t="s">
        <v>78</v>
      </c>
      <c r="BK172" s="214">
        <f t="shared" si="29"/>
        <v>0</v>
      </c>
      <c r="BL172" s="25" t="s">
        <v>291</v>
      </c>
      <c r="BM172" s="25" t="s">
        <v>4946</v>
      </c>
    </row>
    <row r="173" spans="2:65" s="1" customFormat="1" ht="16.5" customHeight="1">
      <c r="B173" s="41"/>
      <c r="C173" s="238" t="s">
        <v>529</v>
      </c>
      <c r="D173" s="238" t="s">
        <v>302</v>
      </c>
      <c r="E173" s="239" t="s">
        <v>4947</v>
      </c>
      <c r="F173" s="240" t="s">
        <v>4948</v>
      </c>
      <c r="G173" s="241" t="s">
        <v>215</v>
      </c>
      <c r="H173" s="242">
        <v>1.9</v>
      </c>
      <c r="I173" s="243"/>
      <c r="J173" s="244">
        <f t="shared" si="20"/>
        <v>0</v>
      </c>
      <c r="K173" s="240" t="s">
        <v>21</v>
      </c>
      <c r="L173" s="245"/>
      <c r="M173" s="246" t="s">
        <v>21</v>
      </c>
      <c r="N173" s="247" t="s">
        <v>42</v>
      </c>
      <c r="O173" s="42"/>
      <c r="P173" s="212">
        <f t="shared" si="21"/>
        <v>0</v>
      </c>
      <c r="Q173" s="212">
        <v>0.00038</v>
      </c>
      <c r="R173" s="212">
        <f t="shared" si="22"/>
        <v>0.000722</v>
      </c>
      <c r="S173" s="212">
        <v>0</v>
      </c>
      <c r="T173" s="213">
        <f t="shared" si="23"/>
        <v>0</v>
      </c>
      <c r="AR173" s="25" t="s">
        <v>372</v>
      </c>
      <c r="AT173" s="25" t="s">
        <v>302</v>
      </c>
      <c r="AU173" s="25" t="s">
        <v>80</v>
      </c>
      <c r="AY173" s="25" t="s">
        <v>210</v>
      </c>
      <c r="BE173" s="214">
        <f t="shared" si="24"/>
        <v>0</v>
      </c>
      <c r="BF173" s="214">
        <f t="shared" si="25"/>
        <v>0</v>
      </c>
      <c r="BG173" s="214">
        <f t="shared" si="26"/>
        <v>0</v>
      </c>
      <c r="BH173" s="214">
        <f t="shared" si="27"/>
        <v>0</v>
      </c>
      <c r="BI173" s="214">
        <f t="shared" si="28"/>
        <v>0</v>
      </c>
      <c r="BJ173" s="25" t="s">
        <v>78</v>
      </c>
      <c r="BK173" s="214">
        <f t="shared" si="29"/>
        <v>0</v>
      </c>
      <c r="BL173" s="25" t="s">
        <v>291</v>
      </c>
      <c r="BM173" s="25" t="s">
        <v>4949</v>
      </c>
    </row>
    <row r="174" spans="2:65" s="1" customFormat="1" ht="16.5" customHeight="1">
      <c r="B174" s="41"/>
      <c r="C174" s="203" t="s">
        <v>535</v>
      </c>
      <c r="D174" s="203" t="s">
        <v>212</v>
      </c>
      <c r="E174" s="204" t="s">
        <v>4950</v>
      </c>
      <c r="F174" s="205" t="s">
        <v>4951</v>
      </c>
      <c r="G174" s="206" t="s">
        <v>215</v>
      </c>
      <c r="H174" s="207">
        <v>1.9</v>
      </c>
      <c r="I174" s="208"/>
      <c r="J174" s="209">
        <f t="shared" si="20"/>
        <v>0</v>
      </c>
      <c r="K174" s="205" t="s">
        <v>216</v>
      </c>
      <c r="L174" s="61"/>
      <c r="M174" s="210" t="s">
        <v>21</v>
      </c>
      <c r="N174" s="211" t="s">
        <v>42</v>
      </c>
      <c r="O174" s="42"/>
      <c r="P174" s="212">
        <f t="shared" si="21"/>
        <v>0</v>
      </c>
      <c r="Q174" s="212">
        <v>0.00029</v>
      </c>
      <c r="R174" s="212">
        <f t="shared" si="22"/>
        <v>0.000551</v>
      </c>
      <c r="S174" s="212">
        <v>0</v>
      </c>
      <c r="T174" s="213">
        <f t="shared" si="23"/>
        <v>0</v>
      </c>
      <c r="AR174" s="25" t="s">
        <v>291</v>
      </c>
      <c r="AT174" s="25" t="s">
        <v>212</v>
      </c>
      <c r="AU174" s="25" t="s">
        <v>80</v>
      </c>
      <c r="AY174" s="25" t="s">
        <v>210</v>
      </c>
      <c r="BE174" s="214">
        <f t="shared" si="24"/>
        <v>0</v>
      </c>
      <c r="BF174" s="214">
        <f t="shared" si="25"/>
        <v>0</v>
      </c>
      <c r="BG174" s="214">
        <f t="shared" si="26"/>
        <v>0</v>
      </c>
      <c r="BH174" s="214">
        <f t="shared" si="27"/>
        <v>0</v>
      </c>
      <c r="BI174" s="214">
        <f t="shared" si="28"/>
        <v>0</v>
      </c>
      <c r="BJ174" s="25" t="s">
        <v>78</v>
      </c>
      <c r="BK174" s="214">
        <f t="shared" si="29"/>
        <v>0</v>
      </c>
      <c r="BL174" s="25" t="s">
        <v>291</v>
      </c>
      <c r="BM174" s="25" t="s">
        <v>4952</v>
      </c>
    </row>
    <row r="175" spans="2:65" s="1" customFormat="1" ht="16.5" customHeight="1">
      <c r="B175" s="41"/>
      <c r="C175" s="203" t="s">
        <v>541</v>
      </c>
      <c r="D175" s="203" t="s">
        <v>212</v>
      </c>
      <c r="E175" s="204" t="s">
        <v>4953</v>
      </c>
      <c r="F175" s="205" t="s">
        <v>4954</v>
      </c>
      <c r="G175" s="206" t="s">
        <v>345</v>
      </c>
      <c r="H175" s="207">
        <v>100.7</v>
      </c>
      <c r="I175" s="208"/>
      <c r="J175" s="209">
        <f t="shared" si="20"/>
        <v>0</v>
      </c>
      <c r="K175" s="205" t="s">
        <v>216</v>
      </c>
      <c r="L175" s="61"/>
      <c r="M175" s="210" t="s">
        <v>21</v>
      </c>
      <c r="N175" s="211" t="s">
        <v>42</v>
      </c>
      <c r="O175" s="42"/>
      <c r="P175" s="212">
        <f t="shared" si="21"/>
        <v>0</v>
      </c>
      <c r="Q175" s="212">
        <v>0</v>
      </c>
      <c r="R175" s="212">
        <f t="shared" si="22"/>
        <v>0</v>
      </c>
      <c r="S175" s="212">
        <v>0</v>
      </c>
      <c r="T175" s="213">
        <f t="shared" si="23"/>
        <v>0</v>
      </c>
      <c r="AR175" s="25" t="s">
        <v>291</v>
      </c>
      <c r="AT175" s="25" t="s">
        <v>212</v>
      </c>
      <c r="AU175" s="25" t="s">
        <v>80</v>
      </c>
      <c r="AY175" s="25" t="s">
        <v>210</v>
      </c>
      <c r="BE175" s="214">
        <f t="shared" si="24"/>
        <v>0</v>
      </c>
      <c r="BF175" s="214">
        <f t="shared" si="25"/>
        <v>0</v>
      </c>
      <c r="BG175" s="214">
        <f t="shared" si="26"/>
        <v>0</v>
      </c>
      <c r="BH175" s="214">
        <f t="shared" si="27"/>
        <v>0</v>
      </c>
      <c r="BI175" s="214">
        <f t="shared" si="28"/>
        <v>0</v>
      </c>
      <c r="BJ175" s="25" t="s">
        <v>78</v>
      </c>
      <c r="BK175" s="214">
        <f t="shared" si="29"/>
        <v>0</v>
      </c>
      <c r="BL175" s="25" t="s">
        <v>291</v>
      </c>
      <c r="BM175" s="25" t="s">
        <v>4955</v>
      </c>
    </row>
    <row r="176" spans="2:65" s="1" customFormat="1" ht="16.5" customHeight="1">
      <c r="B176" s="41"/>
      <c r="C176" s="203" t="s">
        <v>553</v>
      </c>
      <c r="D176" s="203" t="s">
        <v>212</v>
      </c>
      <c r="E176" s="204" t="s">
        <v>4956</v>
      </c>
      <c r="F176" s="205" t="s">
        <v>4957</v>
      </c>
      <c r="G176" s="206" t="s">
        <v>345</v>
      </c>
      <c r="H176" s="207">
        <v>5.7</v>
      </c>
      <c r="I176" s="208"/>
      <c r="J176" s="209">
        <f t="shared" si="20"/>
        <v>0</v>
      </c>
      <c r="K176" s="205" t="s">
        <v>216</v>
      </c>
      <c r="L176" s="61"/>
      <c r="M176" s="210" t="s">
        <v>21</v>
      </c>
      <c r="N176" s="211" t="s">
        <v>42</v>
      </c>
      <c r="O176" s="42"/>
      <c r="P176" s="212">
        <f t="shared" si="21"/>
        <v>0</v>
      </c>
      <c r="Q176" s="212">
        <v>0</v>
      </c>
      <c r="R176" s="212">
        <f t="shared" si="22"/>
        <v>0</v>
      </c>
      <c r="S176" s="212">
        <v>0</v>
      </c>
      <c r="T176" s="213">
        <f t="shared" si="23"/>
        <v>0</v>
      </c>
      <c r="AR176" s="25" t="s">
        <v>291</v>
      </c>
      <c r="AT176" s="25" t="s">
        <v>212</v>
      </c>
      <c r="AU176" s="25" t="s">
        <v>80</v>
      </c>
      <c r="AY176" s="25" t="s">
        <v>210</v>
      </c>
      <c r="BE176" s="214">
        <f t="shared" si="24"/>
        <v>0</v>
      </c>
      <c r="BF176" s="214">
        <f t="shared" si="25"/>
        <v>0</v>
      </c>
      <c r="BG176" s="214">
        <f t="shared" si="26"/>
        <v>0</v>
      </c>
      <c r="BH176" s="214">
        <f t="shared" si="27"/>
        <v>0</v>
      </c>
      <c r="BI176" s="214">
        <f t="shared" si="28"/>
        <v>0</v>
      </c>
      <c r="BJ176" s="25" t="s">
        <v>78</v>
      </c>
      <c r="BK176" s="214">
        <f t="shared" si="29"/>
        <v>0</v>
      </c>
      <c r="BL176" s="25" t="s">
        <v>291</v>
      </c>
      <c r="BM176" s="25" t="s">
        <v>4958</v>
      </c>
    </row>
    <row r="177" spans="2:65" s="1" customFormat="1" ht="16.5" customHeight="1">
      <c r="B177" s="41"/>
      <c r="C177" s="203" t="s">
        <v>558</v>
      </c>
      <c r="D177" s="203" t="s">
        <v>212</v>
      </c>
      <c r="E177" s="204" t="s">
        <v>4959</v>
      </c>
      <c r="F177" s="205" t="s">
        <v>4960</v>
      </c>
      <c r="G177" s="206" t="s">
        <v>274</v>
      </c>
      <c r="H177" s="207">
        <v>0.14</v>
      </c>
      <c r="I177" s="208"/>
      <c r="J177" s="209">
        <f t="shared" si="20"/>
        <v>0</v>
      </c>
      <c r="K177" s="205" t="s">
        <v>216</v>
      </c>
      <c r="L177" s="61"/>
      <c r="M177" s="210" t="s">
        <v>21</v>
      </c>
      <c r="N177" s="211" t="s">
        <v>42</v>
      </c>
      <c r="O177" s="42"/>
      <c r="P177" s="212">
        <f t="shared" si="21"/>
        <v>0</v>
      </c>
      <c r="Q177" s="212">
        <v>0</v>
      </c>
      <c r="R177" s="212">
        <f t="shared" si="22"/>
        <v>0</v>
      </c>
      <c r="S177" s="212">
        <v>0</v>
      </c>
      <c r="T177" s="213">
        <f t="shared" si="23"/>
        <v>0</v>
      </c>
      <c r="AR177" s="25" t="s">
        <v>291</v>
      </c>
      <c r="AT177" s="25" t="s">
        <v>212</v>
      </c>
      <c r="AU177" s="25" t="s">
        <v>80</v>
      </c>
      <c r="AY177" s="25" t="s">
        <v>210</v>
      </c>
      <c r="BE177" s="214">
        <f t="shared" si="24"/>
        <v>0</v>
      </c>
      <c r="BF177" s="214">
        <f t="shared" si="25"/>
        <v>0</v>
      </c>
      <c r="BG177" s="214">
        <f t="shared" si="26"/>
        <v>0</v>
      </c>
      <c r="BH177" s="214">
        <f t="shared" si="27"/>
        <v>0</v>
      </c>
      <c r="BI177" s="214">
        <f t="shared" si="28"/>
        <v>0</v>
      </c>
      <c r="BJ177" s="25" t="s">
        <v>78</v>
      </c>
      <c r="BK177" s="214">
        <f t="shared" si="29"/>
        <v>0</v>
      </c>
      <c r="BL177" s="25" t="s">
        <v>291</v>
      </c>
      <c r="BM177" s="25" t="s">
        <v>4961</v>
      </c>
    </row>
    <row r="178" spans="2:65" s="1" customFormat="1" ht="16.5" customHeight="1">
      <c r="B178" s="41"/>
      <c r="C178" s="203" t="s">
        <v>563</v>
      </c>
      <c r="D178" s="203" t="s">
        <v>212</v>
      </c>
      <c r="E178" s="204" t="s">
        <v>4962</v>
      </c>
      <c r="F178" s="205" t="s">
        <v>4963</v>
      </c>
      <c r="G178" s="206" t="s">
        <v>274</v>
      </c>
      <c r="H178" s="207">
        <v>0.14</v>
      </c>
      <c r="I178" s="208"/>
      <c r="J178" s="209">
        <f t="shared" si="20"/>
        <v>0</v>
      </c>
      <c r="K178" s="205" t="s">
        <v>216</v>
      </c>
      <c r="L178" s="61"/>
      <c r="M178" s="210" t="s">
        <v>21</v>
      </c>
      <c r="N178" s="211" t="s">
        <v>42</v>
      </c>
      <c r="O178" s="42"/>
      <c r="P178" s="212">
        <f t="shared" si="21"/>
        <v>0</v>
      </c>
      <c r="Q178" s="212">
        <v>0</v>
      </c>
      <c r="R178" s="212">
        <f t="shared" si="22"/>
        <v>0</v>
      </c>
      <c r="S178" s="212">
        <v>0</v>
      </c>
      <c r="T178" s="213">
        <f t="shared" si="23"/>
        <v>0</v>
      </c>
      <c r="AR178" s="25" t="s">
        <v>291</v>
      </c>
      <c r="AT178" s="25" t="s">
        <v>212</v>
      </c>
      <c r="AU178" s="25" t="s">
        <v>80</v>
      </c>
      <c r="AY178" s="25" t="s">
        <v>210</v>
      </c>
      <c r="BE178" s="214">
        <f t="shared" si="24"/>
        <v>0</v>
      </c>
      <c r="BF178" s="214">
        <f t="shared" si="25"/>
        <v>0</v>
      </c>
      <c r="BG178" s="214">
        <f t="shared" si="26"/>
        <v>0</v>
      </c>
      <c r="BH178" s="214">
        <f t="shared" si="27"/>
        <v>0</v>
      </c>
      <c r="BI178" s="214">
        <f t="shared" si="28"/>
        <v>0</v>
      </c>
      <c r="BJ178" s="25" t="s">
        <v>78</v>
      </c>
      <c r="BK178" s="214">
        <f t="shared" si="29"/>
        <v>0</v>
      </c>
      <c r="BL178" s="25" t="s">
        <v>291</v>
      </c>
      <c r="BM178" s="25" t="s">
        <v>4964</v>
      </c>
    </row>
    <row r="179" spans="2:63" s="11" customFormat="1" ht="29.85" customHeight="1">
      <c r="B179" s="187"/>
      <c r="C179" s="188"/>
      <c r="D179" s="189" t="s">
        <v>70</v>
      </c>
      <c r="E179" s="201" t="s">
        <v>2433</v>
      </c>
      <c r="F179" s="201" t="s">
        <v>2434</v>
      </c>
      <c r="G179" s="188"/>
      <c r="H179" s="188"/>
      <c r="I179" s="191"/>
      <c r="J179" s="202">
        <f>BK179</f>
        <v>0</v>
      </c>
      <c r="K179" s="188"/>
      <c r="L179" s="193"/>
      <c r="M179" s="194"/>
      <c r="N179" s="195"/>
      <c r="O179" s="195"/>
      <c r="P179" s="196">
        <f>SUM(P180:P207)</f>
        <v>0</v>
      </c>
      <c r="Q179" s="195"/>
      <c r="R179" s="196">
        <f>SUM(R180:R207)</f>
        <v>0.21921250000000003</v>
      </c>
      <c r="S179" s="195"/>
      <c r="T179" s="197">
        <f>SUM(T180:T207)</f>
        <v>0.04408</v>
      </c>
      <c r="AR179" s="198" t="s">
        <v>80</v>
      </c>
      <c r="AT179" s="199" t="s">
        <v>70</v>
      </c>
      <c r="AU179" s="199" t="s">
        <v>78</v>
      </c>
      <c r="AY179" s="198" t="s">
        <v>210</v>
      </c>
      <c r="BK179" s="200">
        <f>SUM(BK180:BK207)</f>
        <v>0</v>
      </c>
    </row>
    <row r="180" spans="2:65" s="1" customFormat="1" ht="16.5" customHeight="1">
      <c r="B180" s="41"/>
      <c r="C180" s="203" t="s">
        <v>570</v>
      </c>
      <c r="D180" s="203" t="s">
        <v>212</v>
      </c>
      <c r="E180" s="204" t="s">
        <v>4965</v>
      </c>
      <c r="F180" s="205" t="s">
        <v>4966</v>
      </c>
      <c r="G180" s="206" t="s">
        <v>345</v>
      </c>
      <c r="H180" s="207">
        <v>152</v>
      </c>
      <c r="I180" s="208"/>
      <c r="J180" s="209">
        <f aca="true" t="shared" si="30" ref="J180:J207">ROUND(I180*H180,2)</f>
        <v>0</v>
      </c>
      <c r="K180" s="205" t="s">
        <v>216</v>
      </c>
      <c r="L180" s="61"/>
      <c r="M180" s="210" t="s">
        <v>21</v>
      </c>
      <c r="N180" s="211" t="s">
        <v>42</v>
      </c>
      <c r="O180" s="42"/>
      <c r="P180" s="212">
        <f aca="true" t="shared" si="31" ref="P180:P207">O180*H180</f>
        <v>0</v>
      </c>
      <c r="Q180" s="212">
        <v>0</v>
      </c>
      <c r="R180" s="212">
        <f aca="true" t="shared" si="32" ref="R180:R207">Q180*H180</f>
        <v>0</v>
      </c>
      <c r="S180" s="212">
        <v>0.00029</v>
      </c>
      <c r="T180" s="213">
        <f aca="true" t="shared" si="33" ref="T180:T207">S180*H180</f>
        <v>0.04408</v>
      </c>
      <c r="AR180" s="25" t="s">
        <v>291</v>
      </c>
      <c r="AT180" s="25" t="s">
        <v>212</v>
      </c>
      <c r="AU180" s="25" t="s">
        <v>80</v>
      </c>
      <c r="AY180" s="25" t="s">
        <v>210</v>
      </c>
      <c r="BE180" s="214">
        <f aca="true" t="shared" si="34" ref="BE180:BE207">IF(N180="základní",J180,0)</f>
        <v>0</v>
      </c>
      <c r="BF180" s="214">
        <f aca="true" t="shared" si="35" ref="BF180:BF207">IF(N180="snížená",J180,0)</f>
        <v>0</v>
      </c>
      <c r="BG180" s="214">
        <f aca="true" t="shared" si="36" ref="BG180:BG207">IF(N180="zákl. přenesená",J180,0)</f>
        <v>0</v>
      </c>
      <c r="BH180" s="214">
        <f aca="true" t="shared" si="37" ref="BH180:BH207">IF(N180="sníž. přenesená",J180,0)</f>
        <v>0</v>
      </c>
      <c r="BI180" s="214">
        <f aca="true" t="shared" si="38" ref="BI180:BI207">IF(N180="nulová",J180,0)</f>
        <v>0</v>
      </c>
      <c r="BJ180" s="25" t="s">
        <v>78</v>
      </c>
      <c r="BK180" s="214">
        <f aca="true" t="shared" si="39" ref="BK180:BK207">ROUND(I180*H180,2)</f>
        <v>0</v>
      </c>
      <c r="BL180" s="25" t="s">
        <v>291</v>
      </c>
      <c r="BM180" s="25" t="s">
        <v>4967</v>
      </c>
    </row>
    <row r="181" spans="2:65" s="1" customFormat="1" ht="16.5" customHeight="1">
      <c r="B181" s="41"/>
      <c r="C181" s="203" t="s">
        <v>575</v>
      </c>
      <c r="D181" s="203" t="s">
        <v>212</v>
      </c>
      <c r="E181" s="204" t="s">
        <v>4968</v>
      </c>
      <c r="F181" s="205" t="s">
        <v>4969</v>
      </c>
      <c r="G181" s="206" t="s">
        <v>215</v>
      </c>
      <c r="H181" s="207">
        <v>0.95</v>
      </c>
      <c r="I181" s="208"/>
      <c r="J181" s="209">
        <f t="shared" si="30"/>
        <v>0</v>
      </c>
      <c r="K181" s="205" t="s">
        <v>216</v>
      </c>
      <c r="L181" s="61"/>
      <c r="M181" s="210" t="s">
        <v>21</v>
      </c>
      <c r="N181" s="211" t="s">
        <v>42</v>
      </c>
      <c r="O181" s="42"/>
      <c r="P181" s="212">
        <f t="shared" si="31"/>
        <v>0</v>
      </c>
      <c r="Q181" s="212">
        <v>5E-05</v>
      </c>
      <c r="R181" s="212">
        <f t="shared" si="32"/>
        <v>4.75E-05</v>
      </c>
      <c r="S181" s="212">
        <v>0</v>
      </c>
      <c r="T181" s="213">
        <f t="shared" si="33"/>
        <v>0</v>
      </c>
      <c r="AR181" s="25" t="s">
        <v>291</v>
      </c>
      <c r="AT181" s="25" t="s">
        <v>212</v>
      </c>
      <c r="AU181" s="25" t="s">
        <v>80</v>
      </c>
      <c r="AY181" s="25" t="s">
        <v>210</v>
      </c>
      <c r="BE181" s="214">
        <f t="shared" si="34"/>
        <v>0</v>
      </c>
      <c r="BF181" s="214">
        <f t="shared" si="35"/>
        <v>0</v>
      </c>
      <c r="BG181" s="214">
        <f t="shared" si="36"/>
        <v>0</v>
      </c>
      <c r="BH181" s="214">
        <f t="shared" si="37"/>
        <v>0</v>
      </c>
      <c r="BI181" s="214">
        <f t="shared" si="38"/>
        <v>0</v>
      </c>
      <c r="BJ181" s="25" t="s">
        <v>78</v>
      </c>
      <c r="BK181" s="214">
        <f t="shared" si="39"/>
        <v>0</v>
      </c>
      <c r="BL181" s="25" t="s">
        <v>291</v>
      </c>
      <c r="BM181" s="25" t="s">
        <v>4970</v>
      </c>
    </row>
    <row r="182" spans="2:65" s="1" customFormat="1" ht="16.5" customHeight="1">
      <c r="B182" s="41"/>
      <c r="C182" s="238" t="s">
        <v>581</v>
      </c>
      <c r="D182" s="238" t="s">
        <v>302</v>
      </c>
      <c r="E182" s="239" t="s">
        <v>4971</v>
      </c>
      <c r="F182" s="240" t="s">
        <v>4972</v>
      </c>
      <c r="G182" s="241" t="s">
        <v>215</v>
      </c>
      <c r="H182" s="242">
        <v>0.95</v>
      </c>
      <c r="I182" s="243"/>
      <c r="J182" s="244">
        <f t="shared" si="30"/>
        <v>0</v>
      </c>
      <c r="K182" s="240" t="s">
        <v>216</v>
      </c>
      <c r="L182" s="245"/>
      <c r="M182" s="246" t="s">
        <v>21</v>
      </c>
      <c r="N182" s="247" t="s">
        <v>42</v>
      </c>
      <c r="O182" s="42"/>
      <c r="P182" s="212">
        <f t="shared" si="31"/>
        <v>0</v>
      </c>
      <c r="Q182" s="212">
        <v>4E-05</v>
      </c>
      <c r="R182" s="212">
        <f t="shared" si="32"/>
        <v>3.8E-05</v>
      </c>
      <c r="S182" s="212">
        <v>0</v>
      </c>
      <c r="T182" s="213">
        <f t="shared" si="33"/>
        <v>0</v>
      </c>
      <c r="AR182" s="25" t="s">
        <v>372</v>
      </c>
      <c r="AT182" s="25" t="s">
        <v>302</v>
      </c>
      <c r="AU182" s="25" t="s">
        <v>80</v>
      </c>
      <c r="AY182" s="25" t="s">
        <v>210</v>
      </c>
      <c r="BE182" s="214">
        <f t="shared" si="34"/>
        <v>0</v>
      </c>
      <c r="BF182" s="214">
        <f t="shared" si="35"/>
        <v>0</v>
      </c>
      <c r="BG182" s="214">
        <f t="shared" si="36"/>
        <v>0</v>
      </c>
      <c r="BH182" s="214">
        <f t="shared" si="37"/>
        <v>0</v>
      </c>
      <c r="BI182" s="214">
        <f t="shared" si="38"/>
        <v>0</v>
      </c>
      <c r="BJ182" s="25" t="s">
        <v>78</v>
      </c>
      <c r="BK182" s="214">
        <f t="shared" si="39"/>
        <v>0</v>
      </c>
      <c r="BL182" s="25" t="s">
        <v>291</v>
      </c>
      <c r="BM182" s="25" t="s">
        <v>4973</v>
      </c>
    </row>
    <row r="183" spans="2:65" s="1" customFormat="1" ht="16.5" customHeight="1">
      <c r="B183" s="41"/>
      <c r="C183" s="203" t="s">
        <v>587</v>
      </c>
      <c r="D183" s="203" t="s">
        <v>212</v>
      </c>
      <c r="E183" s="204" t="s">
        <v>4974</v>
      </c>
      <c r="F183" s="205" t="s">
        <v>4975</v>
      </c>
      <c r="G183" s="206" t="s">
        <v>215</v>
      </c>
      <c r="H183" s="207">
        <v>9.5</v>
      </c>
      <c r="I183" s="208"/>
      <c r="J183" s="209">
        <f t="shared" si="30"/>
        <v>0</v>
      </c>
      <c r="K183" s="205" t="s">
        <v>216</v>
      </c>
      <c r="L183" s="61"/>
      <c r="M183" s="210" t="s">
        <v>21</v>
      </c>
      <c r="N183" s="211" t="s">
        <v>42</v>
      </c>
      <c r="O183" s="42"/>
      <c r="P183" s="212">
        <f t="shared" si="31"/>
        <v>0</v>
      </c>
      <c r="Q183" s="212">
        <v>0</v>
      </c>
      <c r="R183" s="212">
        <f t="shared" si="32"/>
        <v>0</v>
      </c>
      <c r="S183" s="212">
        <v>0</v>
      </c>
      <c r="T183" s="213">
        <f t="shared" si="33"/>
        <v>0</v>
      </c>
      <c r="AR183" s="25" t="s">
        <v>291</v>
      </c>
      <c r="AT183" s="25" t="s">
        <v>212</v>
      </c>
      <c r="AU183" s="25" t="s">
        <v>80</v>
      </c>
      <c r="AY183" s="25" t="s">
        <v>210</v>
      </c>
      <c r="BE183" s="214">
        <f t="shared" si="34"/>
        <v>0</v>
      </c>
      <c r="BF183" s="214">
        <f t="shared" si="35"/>
        <v>0</v>
      </c>
      <c r="BG183" s="214">
        <f t="shared" si="36"/>
        <v>0</v>
      </c>
      <c r="BH183" s="214">
        <f t="shared" si="37"/>
        <v>0</v>
      </c>
      <c r="BI183" s="214">
        <f t="shared" si="38"/>
        <v>0</v>
      </c>
      <c r="BJ183" s="25" t="s">
        <v>78</v>
      </c>
      <c r="BK183" s="214">
        <f t="shared" si="39"/>
        <v>0</v>
      </c>
      <c r="BL183" s="25" t="s">
        <v>291</v>
      </c>
      <c r="BM183" s="25" t="s">
        <v>4976</v>
      </c>
    </row>
    <row r="184" spans="2:65" s="1" customFormat="1" ht="16.5" customHeight="1">
      <c r="B184" s="41"/>
      <c r="C184" s="203" t="s">
        <v>597</v>
      </c>
      <c r="D184" s="203" t="s">
        <v>212</v>
      </c>
      <c r="E184" s="204" t="s">
        <v>4977</v>
      </c>
      <c r="F184" s="205" t="s">
        <v>4978</v>
      </c>
      <c r="G184" s="206" t="s">
        <v>345</v>
      </c>
      <c r="H184" s="207">
        <v>61.75</v>
      </c>
      <c r="I184" s="208"/>
      <c r="J184" s="209">
        <f t="shared" si="30"/>
        <v>0</v>
      </c>
      <c r="K184" s="205" t="s">
        <v>216</v>
      </c>
      <c r="L184" s="61"/>
      <c r="M184" s="210" t="s">
        <v>21</v>
      </c>
      <c r="N184" s="211" t="s">
        <v>42</v>
      </c>
      <c r="O184" s="42"/>
      <c r="P184" s="212">
        <f t="shared" si="31"/>
        <v>0</v>
      </c>
      <c r="Q184" s="212">
        <v>0.00066</v>
      </c>
      <c r="R184" s="212">
        <f t="shared" si="32"/>
        <v>0.040755</v>
      </c>
      <c r="S184" s="212">
        <v>0</v>
      </c>
      <c r="T184" s="213">
        <f t="shared" si="33"/>
        <v>0</v>
      </c>
      <c r="AR184" s="25" t="s">
        <v>291</v>
      </c>
      <c r="AT184" s="25" t="s">
        <v>212</v>
      </c>
      <c r="AU184" s="25" t="s">
        <v>80</v>
      </c>
      <c r="AY184" s="25" t="s">
        <v>210</v>
      </c>
      <c r="BE184" s="214">
        <f t="shared" si="34"/>
        <v>0</v>
      </c>
      <c r="BF184" s="214">
        <f t="shared" si="35"/>
        <v>0</v>
      </c>
      <c r="BG184" s="214">
        <f t="shared" si="36"/>
        <v>0</v>
      </c>
      <c r="BH184" s="214">
        <f t="shared" si="37"/>
        <v>0</v>
      </c>
      <c r="BI184" s="214">
        <f t="shared" si="38"/>
        <v>0</v>
      </c>
      <c r="BJ184" s="25" t="s">
        <v>78</v>
      </c>
      <c r="BK184" s="214">
        <f t="shared" si="39"/>
        <v>0</v>
      </c>
      <c r="BL184" s="25" t="s">
        <v>291</v>
      </c>
      <c r="BM184" s="25" t="s">
        <v>4979</v>
      </c>
    </row>
    <row r="185" spans="2:65" s="1" customFormat="1" ht="16.5" customHeight="1">
      <c r="B185" s="41"/>
      <c r="C185" s="203" t="s">
        <v>605</v>
      </c>
      <c r="D185" s="203" t="s">
        <v>212</v>
      </c>
      <c r="E185" s="204" t="s">
        <v>4980</v>
      </c>
      <c r="F185" s="205" t="s">
        <v>4981</v>
      </c>
      <c r="G185" s="206" t="s">
        <v>345</v>
      </c>
      <c r="H185" s="207">
        <v>20.9</v>
      </c>
      <c r="I185" s="208"/>
      <c r="J185" s="209">
        <f t="shared" si="30"/>
        <v>0</v>
      </c>
      <c r="K185" s="205" t="s">
        <v>216</v>
      </c>
      <c r="L185" s="61"/>
      <c r="M185" s="210" t="s">
        <v>21</v>
      </c>
      <c r="N185" s="211" t="s">
        <v>42</v>
      </c>
      <c r="O185" s="42"/>
      <c r="P185" s="212">
        <f t="shared" si="31"/>
        <v>0</v>
      </c>
      <c r="Q185" s="212">
        <v>0.00091</v>
      </c>
      <c r="R185" s="212">
        <f t="shared" si="32"/>
        <v>0.019018999999999998</v>
      </c>
      <c r="S185" s="212">
        <v>0</v>
      </c>
      <c r="T185" s="213">
        <f t="shared" si="33"/>
        <v>0</v>
      </c>
      <c r="AR185" s="25" t="s">
        <v>291</v>
      </c>
      <c r="AT185" s="25" t="s">
        <v>212</v>
      </c>
      <c r="AU185" s="25" t="s">
        <v>80</v>
      </c>
      <c r="AY185" s="25" t="s">
        <v>210</v>
      </c>
      <c r="BE185" s="214">
        <f t="shared" si="34"/>
        <v>0</v>
      </c>
      <c r="BF185" s="214">
        <f t="shared" si="35"/>
        <v>0</v>
      </c>
      <c r="BG185" s="214">
        <f t="shared" si="36"/>
        <v>0</v>
      </c>
      <c r="BH185" s="214">
        <f t="shared" si="37"/>
        <v>0</v>
      </c>
      <c r="BI185" s="214">
        <f t="shared" si="38"/>
        <v>0</v>
      </c>
      <c r="BJ185" s="25" t="s">
        <v>78</v>
      </c>
      <c r="BK185" s="214">
        <f t="shared" si="39"/>
        <v>0</v>
      </c>
      <c r="BL185" s="25" t="s">
        <v>291</v>
      </c>
      <c r="BM185" s="25" t="s">
        <v>4982</v>
      </c>
    </row>
    <row r="186" spans="2:65" s="1" customFormat="1" ht="16.5" customHeight="1">
      <c r="B186" s="41"/>
      <c r="C186" s="203" t="s">
        <v>610</v>
      </c>
      <c r="D186" s="203" t="s">
        <v>212</v>
      </c>
      <c r="E186" s="204" t="s">
        <v>4983</v>
      </c>
      <c r="F186" s="205" t="s">
        <v>4984</v>
      </c>
      <c r="G186" s="206" t="s">
        <v>345</v>
      </c>
      <c r="H186" s="207">
        <v>14.25</v>
      </c>
      <c r="I186" s="208"/>
      <c r="J186" s="209">
        <f t="shared" si="30"/>
        <v>0</v>
      </c>
      <c r="K186" s="205" t="s">
        <v>216</v>
      </c>
      <c r="L186" s="61"/>
      <c r="M186" s="210" t="s">
        <v>21</v>
      </c>
      <c r="N186" s="211" t="s">
        <v>42</v>
      </c>
      <c r="O186" s="42"/>
      <c r="P186" s="212">
        <f t="shared" si="31"/>
        <v>0</v>
      </c>
      <c r="Q186" s="212">
        <v>0.00119</v>
      </c>
      <c r="R186" s="212">
        <f t="shared" si="32"/>
        <v>0.0169575</v>
      </c>
      <c r="S186" s="212">
        <v>0</v>
      </c>
      <c r="T186" s="213">
        <f t="shared" si="33"/>
        <v>0</v>
      </c>
      <c r="AR186" s="25" t="s">
        <v>291</v>
      </c>
      <c r="AT186" s="25" t="s">
        <v>212</v>
      </c>
      <c r="AU186" s="25" t="s">
        <v>80</v>
      </c>
      <c r="AY186" s="25" t="s">
        <v>210</v>
      </c>
      <c r="BE186" s="214">
        <f t="shared" si="34"/>
        <v>0</v>
      </c>
      <c r="BF186" s="214">
        <f t="shared" si="35"/>
        <v>0</v>
      </c>
      <c r="BG186" s="214">
        <f t="shared" si="36"/>
        <v>0</v>
      </c>
      <c r="BH186" s="214">
        <f t="shared" si="37"/>
        <v>0</v>
      </c>
      <c r="BI186" s="214">
        <f t="shared" si="38"/>
        <v>0</v>
      </c>
      <c r="BJ186" s="25" t="s">
        <v>78</v>
      </c>
      <c r="BK186" s="214">
        <f t="shared" si="39"/>
        <v>0</v>
      </c>
      <c r="BL186" s="25" t="s">
        <v>291</v>
      </c>
      <c r="BM186" s="25" t="s">
        <v>4985</v>
      </c>
    </row>
    <row r="187" spans="2:65" s="1" customFormat="1" ht="16.5" customHeight="1">
      <c r="B187" s="41"/>
      <c r="C187" s="203" t="s">
        <v>617</v>
      </c>
      <c r="D187" s="203" t="s">
        <v>212</v>
      </c>
      <c r="E187" s="204" t="s">
        <v>4986</v>
      </c>
      <c r="F187" s="205" t="s">
        <v>4987</v>
      </c>
      <c r="G187" s="206" t="s">
        <v>345</v>
      </c>
      <c r="H187" s="207">
        <v>11.4</v>
      </c>
      <c r="I187" s="208"/>
      <c r="J187" s="209">
        <f t="shared" si="30"/>
        <v>0</v>
      </c>
      <c r="K187" s="205" t="s">
        <v>216</v>
      </c>
      <c r="L187" s="61"/>
      <c r="M187" s="210" t="s">
        <v>21</v>
      </c>
      <c r="N187" s="211" t="s">
        <v>42</v>
      </c>
      <c r="O187" s="42"/>
      <c r="P187" s="212">
        <f t="shared" si="31"/>
        <v>0</v>
      </c>
      <c r="Q187" s="212">
        <v>0.00252</v>
      </c>
      <c r="R187" s="212">
        <f t="shared" si="32"/>
        <v>0.028728000000000004</v>
      </c>
      <c r="S187" s="212">
        <v>0</v>
      </c>
      <c r="T187" s="213">
        <f t="shared" si="33"/>
        <v>0</v>
      </c>
      <c r="AR187" s="25" t="s">
        <v>291</v>
      </c>
      <c r="AT187" s="25" t="s">
        <v>212</v>
      </c>
      <c r="AU187" s="25" t="s">
        <v>80</v>
      </c>
      <c r="AY187" s="25" t="s">
        <v>210</v>
      </c>
      <c r="BE187" s="214">
        <f t="shared" si="34"/>
        <v>0</v>
      </c>
      <c r="BF187" s="214">
        <f t="shared" si="35"/>
        <v>0</v>
      </c>
      <c r="BG187" s="214">
        <f t="shared" si="36"/>
        <v>0</v>
      </c>
      <c r="BH187" s="214">
        <f t="shared" si="37"/>
        <v>0</v>
      </c>
      <c r="BI187" s="214">
        <f t="shared" si="38"/>
        <v>0</v>
      </c>
      <c r="BJ187" s="25" t="s">
        <v>78</v>
      </c>
      <c r="BK187" s="214">
        <f t="shared" si="39"/>
        <v>0</v>
      </c>
      <c r="BL187" s="25" t="s">
        <v>291</v>
      </c>
      <c r="BM187" s="25" t="s">
        <v>4988</v>
      </c>
    </row>
    <row r="188" spans="2:65" s="1" customFormat="1" ht="16.5" customHeight="1">
      <c r="B188" s="41"/>
      <c r="C188" s="203" t="s">
        <v>624</v>
      </c>
      <c r="D188" s="203" t="s">
        <v>212</v>
      </c>
      <c r="E188" s="204" t="s">
        <v>4989</v>
      </c>
      <c r="F188" s="205" t="s">
        <v>4990</v>
      </c>
      <c r="G188" s="206" t="s">
        <v>345</v>
      </c>
      <c r="H188" s="207">
        <v>58.9</v>
      </c>
      <c r="I188" s="208"/>
      <c r="J188" s="209">
        <f t="shared" si="30"/>
        <v>0</v>
      </c>
      <c r="K188" s="205" t="s">
        <v>216</v>
      </c>
      <c r="L188" s="61"/>
      <c r="M188" s="210" t="s">
        <v>21</v>
      </c>
      <c r="N188" s="211" t="s">
        <v>42</v>
      </c>
      <c r="O188" s="42"/>
      <c r="P188" s="212">
        <f t="shared" si="31"/>
        <v>0</v>
      </c>
      <c r="Q188" s="212">
        <v>0.00078</v>
      </c>
      <c r="R188" s="212">
        <f t="shared" si="32"/>
        <v>0.045942</v>
      </c>
      <c r="S188" s="212">
        <v>0</v>
      </c>
      <c r="T188" s="213">
        <f t="shared" si="33"/>
        <v>0</v>
      </c>
      <c r="AR188" s="25" t="s">
        <v>291</v>
      </c>
      <c r="AT188" s="25" t="s">
        <v>212</v>
      </c>
      <c r="AU188" s="25" t="s">
        <v>80</v>
      </c>
      <c r="AY188" s="25" t="s">
        <v>210</v>
      </c>
      <c r="BE188" s="214">
        <f t="shared" si="34"/>
        <v>0</v>
      </c>
      <c r="BF188" s="214">
        <f t="shared" si="35"/>
        <v>0</v>
      </c>
      <c r="BG188" s="214">
        <f t="shared" si="36"/>
        <v>0</v>
      </c>
      <c r="BH188" s="214">
        <f t="shared" si="37"/>
        <v>0</v>
      </c>
      <c r="BI188" s="214">
        <f t="shared" si="38"/>
        <v>0</v>
      </c>
      <c r="BJ188" s="25" t="s">
        <v>78</v>
      </c>
      <c r="BK188" s="214">
        <f t="shared" si="39"/>
        <v>0</v>
      </c>
      <c r="BL188" s="25" t="s">
        <v>291</v>
      </c>
      <c r="BM188" s="25" t="s">
        <v>4991</v>
      </c>
    </row>
    <row r="189" spans="2:65" s="1" customFormat="1" ht="16.5" customHeight="1">
      <c r="B189" s="41"/>
      <c r="C189" s="203" t="s">
        <v>628</v>
      </c>
      <c r="D189" s="203" t="s">
        <v>212</v>
      </c>
      <c r="E189" s="204" t="s">
        <v>4992</v>
      </c>
      <c r="F189" s="205" t="s">
        <v>4993</v>
      </c>
      <c r="G189" s="206" t="s">
        <v>345</v>
      </c>
      <c r="H189" s="207">
        <v>11.4</v>
      </c>
      <c r="I189" s="208"/>
      <c r="J189" s="209">
        <f t="shared" si="30"/>
        <v>0</v>
      </c>
      <c r="K189" s="205" t="s">
        <v>216</v>
      </c>
      <c r="L189" s="61"/>
      <c r="M189" s="210" t="s">
        <v>21</v>
      </c>
      <c r="N189" s="211" t="s">
        <v>42</v>
      </c>
      <c r="O189" s="42"/>
      <c r="P189" s="212">
        <f t="shared" si="31"/>
        <v>0</v>
      </c>
      <c r="Q189" s="212">
        <v>0.00096</v>
      </c>
      <c r="R189" s="212">
        <f t="shared" si="32"/>
        <v>0.010944</v>
      </c>
      <c r="S189" s="212">
        <v>0</v>
      </c>
      <c r="T189" s="213">
        <f t="shared" si="33"/>
        <v>0</v>
      </c>
      <c r="AR189" s="25" t="s">
        <v>291</v>
      </c>
      <c r="AT189" s="25" t="s">
        <v>212</v>
      </c>
      <c r="AU189" s="25" t="s">
        <v>80</v>
      </c>
      <c r="AY189" s="25" t="s">
        <v>210</v>
      </c>
      <c r="BE189" s="214">
        <f t="shared" si="34"/>
        <v>0</v>
      </c>
      <c r="BF189" s="214">
        <f t="shared" si="35"/>
        <v>0</v>
      </c>
      <c r="BG189" s="214">
        <f t="shared" si="36"/>
        <v>0</v>
      </c>
      <c r="BH189" s="214">
        <f t="shared" si="37"/>
        <v>0</v>
      </c>
      <c r="BI189" s="214">
        <f t="shared" si="38"/>
        <v>0</v>
      </c>
      <c r="BJ189" s="25" t="s">
        <v>78</v>
      </c>
      <c r="BK189" s="214">
        <f t="shared" si="39"/>
        <v>0</v>
      </c>
      <c r="BL189" s="25" t="s">
        <v>291</v>
      </c>
      <c r="BM189" s="25" t="s">
        <v>4994</v>
      </c>
    </row>
    <row r="190" spans="2:65" s="1" customFormat="1" ht="16.5" customHeight="1">
      <c r="B190" s="41"/>
      <c r="C190" s="203" t="s">
        <v>635</v>
      </c>
      <c r="D190" s="203" t="s">
        <v>212</v>
      </c>
      <c r="E190" s="204" t="s">
        <v>4995</v>
      </c>
      <c r="F190" s="205" t="s">
        <v>4996</v>
      </c>
      <c r="G190" s="206" t="s">
        <v>345</v>
      </c>
      <c r="H190" s="207">
        <v>1.9</v>
      </c>
      <c r="I190" s="208"/>
      <c r="J190" s="209">
        <f t="shared" si="30"/>
        <v>0</v>
      </c>
      <c r="K190" s="205" t="s">
        <v>216</v>
      </c>
      <c r="L190" s="61"/>
      <c r="M190" s="210" t="s">
        <v>21</v>
      </c>
      <c r="N190" s="211" t="s">
        <v>42</v>
      </c>
      <c r="O190" s="42"/>
      <c r="P190" s="212">
        <f t="shared" si="31"/>
        <v>0</v>
      </c>
      <c r="Q190" s="212">
        <v>0.00125</v>
      </c>
      <c r="R190" s="212">
        <f t="shared" si="32"/>
        <v>0.002375</v>
      </c>
      <c r="S190" s="212">
        <v>0</v>
      </c>
      <c r="T190" s="213">
        <f t="shared" si="33"/>
        <v>0</v>
      </c>
      <c r="AR190" s="25" t="s">
        <v>291</v>
      </c>
      <c r="AT190" s="25" t="s">
        <v>212</v>
      </c>
      <c r="AU190" s="25" t="s">
        <v>80</v>
      </c>
      <c r="AY190" s="25" t="s">
        <v>210</v>
      </c>
      <c r="BE190" s="214">
        <f t="shared" si="34"/>
        <v>0</v>
      </c>
      <c r="BF190" s="214">
        <f t="shared" si="35"/>
        <v>0</v>
      </c>
      <c r="BG190" s="214">
        <f t="shared" si="36"/>
        <v>0</v>
      </c>
      <c r="BH190" s="214">
        <f t="shared" si="37"/>
        <v>0</v>
      </c>
      <c r="BI190" s="214">
        <f t="shared" si="38"/>
        <v>0</v>
      </c>
      <c r="BJ190" s="25" t="s">
        <v>78</v>
      </c>
      <c r="BK190" s="214">
        <f t="shared" si="39"/>
        <v>0</v>
      </c>
      <c r="BL190" s="25" t="s">
        <v>291</v>
      </c>
      <c r="BM190" s="25" t="s">
        <v>4997</v>
      </c>
    </row>
    <row r="191" spans="2:65" s="1" customFormat="1" ht="16.5" customHeight="1">
      <c r="B191" s="41"/>
      <c r="C191" s="203" t="s">
        <v>639</v>
      </c>
      <c r="D191" s="203" t="s">
        <v>212</v>
      </c>
      <c r="E191" s="204" t="s">
        <v>4998</v>
      </c>
      <c r="F191" s="205" t="s">
        <v>4999</v>
      </c>
      <c r="G191" s="206" t="s">
        <v>215</v>
      </c>
      <c r="H191" s="207">
        <v>1.9</v>
      </c>
      <c r="I191" s="208"/>
      <c r="J191" s="209">
        <f t="shared" si="30"/>
        <v>0</v>
      </c>
      <c r="K191" s="205" t="s">
        <v>216</v>
      </c>
      <c r="L191" s="61"/>
      <c r="M191" s="210" t="s">
        <v>21</v>
      </c>
      <c r="N191" s="211" t="s">
        <v>42</v>
      </c>
      <c r="O191" s="42"/>
      <c r="P191" s="212">
        <f t="shared" si="31"/>
        <v>0</v>
      </c>
      <c r="Q191" s="212">
        <v>0.00022</v>
      </c>
      <c r="R191" s="212">
        <f t="shared" si="32"/>
        <v>0.00041799999999999997</v>
      </c>
      <c r="S191" s="212">
        <v>0</v>
      </c>
      <c r="T191" s="213">
        <f t="shared" si="33"/>
        <v>0</v>
      </c>
      <c r="AR191" s="25" t="s">
        <v>291</v>
      </c>
      <c r="AT191" s="25" t="s">
        <v>212</v>
      </c>
      <c r="AU191" s="25" t="s">
        <v>80</v>
      </c>
      <c r="AY191" s="25" t="s">
        <v>210</v>
      </c>
      <c r="BE191" s="214">
        <f t="shared" si="34"/>
        <v>0</v>
      </c>
      <c r="BF191" s="214">
        <f t="shared" si="35"/>
        <v>0</v>
      </c>
      <c r="BG191" s="214">
        <f t="shared" si="36"/>
        <v>0</v>
      </c>
      <c r="BH191" s="214">
        <f t="shared" si="37"/>
        <v>0</v>
      </c>
      <c r="BI191" s="214">
        <f t="shared" si="38"/>
        <v>0</v>
      </c>
      <c r="BJ191" s="25" t="s">
        <v>78</v>
      </c>
      <c r="BK191" s="214">
        <f t="shared" si="39"/>
        <v>0</v>
      </c>
      <c r="BL191" s="25" t="s">
        <v>291</v>
      </c>
      <c r="BM191" s="25" t="s">
        <v>5000</v>
      </c>
    </row>
    <row r="192" spans="2:65" s="1" customFormat="1" ht="16.5" customHeight="1">
      <c r="B192" s="41"/>
      <c r="C192" s="203" t="s">
        <v>646</v>
      </c>
      <c r="D192" s="203" t="s">
        <v>212</v>
      </c>
      <c r="E192" s="204" t="s">
        <v>5001</v>
      </c>
      <c r="F192" s="205" t="s">
        <v>5002</v>
      </c>
      <c r="G192" s="206" t="s">
        <v>215</v>
      </c>
      <c r="H192" s="207">
        <v>6.65</v>
      </c>
      <c r="I192" s="208"/>
      <c r="J192" s="209">
        <f t="shared" si="30"/>
        <v>0</v>
      </c>
      <c r="K192" s="205" t="s">
        <v>216</v>
      </c>
      <c r="L192" s="61"/>
      <c r="M192" s="210" t="s">
        <v>21</v>
      </c>
      <c r="N192" s="211" t="s">
        <v>42</v>
      </c>
      <c r="O192" s="42"/>
      <c r="P192" s="212">
        <f t="shared" si="31"/>
        <v>0</v>
      </c>
      <c r="Q192" s="212">
        <v>0.00027</v>
      </c>
      <c r="R192" s="212">
        <f t="shared" si="32"/>
        <v>0.0017955000000000002</v>
      </c>
      <c r="S192" s="212">
        <v>0</v>
      </c>
      <c r="T192" s="213">
        <f t="shared" si="33"/>
        <v>0</v>
      </c>
      <c r="AR192" s="25" t="s">
        <v>291</v>
      </c>
      <c r="AT192" s="25" t="s">
        <v>212</v>
      </c>
      <c r="AU192" s="25" t="s">
        <v>80</v>
      </c>
      <c r="AY192" s="25" t="s">
        <v>210</v>
      </c>
      <c r="BE192" s="214">
        <f t="shared" si="34"/>
        <v>0</v>
      </c>
      <c r="BF192" s="214">
        <f t="shared" si="35"/>
        <v>0</v>
      </c>
      <c r="BG192" s="214">
        <f t="shared" si="36"/>
        <v>0</v>
      </c>
      <c r="BH192" s="214">
        <f t="shared" si="37"/>
        <v>0</v>
      </c>
      <c r="BI192" s="214">
        <f t="shared" si="38"/>
        <v>0</v>
      </c>
      <c r="BJ192" s="25" t="s">
        <v>78</v>
      </c>
      <c r="BK192" s="214">
        <f t="shared" si="39"/>
        <v>0</v>
      </c>
      <c r="BL192" s="25" t="s">
        <v>291</v>
      </c>
      <c r="BM192" s="25" t="s">
        <v>5003</v>
      </c>
    </row>
    <row r="193" spans="2:65" s="1" customFormat="1" ht="16.5" customHeight="1">
      <c r="B193" s="41"/>
      <c r="C193" s="203" t="s">
        <v>653</v>
      </c>
      <c r="D193" s="203" t="s">
        <v>212</v>
      </c>
      <c r="E193" s="204" t="s">
        <v>5004</v>
      </c>
      <c r="F193" s="205" t="s">
        <v>5005</v>
      </c>
      <c r="G193" s="206" t="s">
        <v>215</v>
      </c>
      <c r="H193" s="207">
        <v>1.9</v>
      </c>
      <c r="I193" s="208"/>
      <c r="J193" s="209">
        <f t="shared" si="30"/>
        <v>0</v>
      </c>
      <c r="K193" s="205" t="s">
        <v>216</v>
      </c>
      <c r="L193" s="61"/>
      <c r="M193" s="210" t="s">
        <v>21</v>
      </c>
      <c r="N193" s="211" t="s">
        <v>42</v>
      </c>
      <c r="O193" s="42"/>
      <c r="P193" s="212">
        <f t="shared" si="31"/>
        <v>0</v>
      </c>
      <c r="Q193" s="212">
        <v>0.00012</v>
      </c>
      <c r="R193" s="212">
        <f t="shared" si="32"/>
        <v>0.00022799999999999999</v>
      </c>
      <c r="S193" s="212">
        <v>0</v>
      </c>
      <c r="T193" s="213">
        <f t="shared" si="33"/>
        <v>0</v>
      </c>
      <c r="AR193" s="25" t="s">
        <v>291</v>
      </c>
      <c r="AT193" s="25" t="s">
        <v>212</v>
      </c>
      <c r="AU193" s="25" t="s">
        <v>80</v>
      </c>
      <c r="AY193" s="25" t="s">
        <v>210</v>
      </c>
      <c r="BE193" s="214">
        <f t="shared" si="34"/>
        <v>0</v>
      </c>
      <c r="BF193" s="214">
        <f t="shared" si="35"/>
        <v>0</v>
      </c>
      <c r="BG193" s="214">
        <f t="shared" si="36"/>
        <v>0</v>
      </c>
      <c r="BH193" s="214">
        <f t="shared" si="37"/>
        <v>0</v>
      </c>
      <c r="BI193" s="214">
        <f t="shared" si="38"/>
        <v>0</v>
      </c>
      <c r="BJ193" s="25" t="s">
        <v>78</v>
      </c>
      <c r="BK193" s="214">
        <f t="shared" si="39"/>
        <v>0</v>
      </c>
      <c r="BL193" s="25" t="s">
        <v>291</v>
      </c>
      <c r="BM193" s="25" t="s">
        <v>5006</v>
      </c>
    </row>
    <row r="194" spans="2:65" s="1" customFormat="1" ht="16.5" customHeight="1">
      <c r="B194" s="41"/>
      <c r="C194" s="203" t="s">
        <v>661</v>
      </c>
      <c r="D194" s="203" t="s">
        <v>212</v>
      </c>
      <c r="E194" s="204" t="s">
        <v>5007</v>
      </c>
      <c r="F194" s="205" t="s">
        <v>5008</v>
      </c>
      <c r="G194" s="206" t="s">
        <v>215</v>
      </c>
      <c r="H194" s="207">
        <v>2.85</v>
      </c>
      <c r="I194" s="208"/>
      <c r="J194" s="209">
        <f t="shared" si="30"/>
        <v>0</v>
      </c>
      <c r="K194" s="205" t="s">
        <v>216</v>
      </c>
      <c r="L194" s="61"/>
      <c r="M194" s="210" t="s">
        <v>21</v>
      </c>
      <c r="N194" s="211" t="s">
        <v>42</v>
      </c>
      <c r="O194" s="42"/>
      <c r="P194" s="212">
        <f t="shared" si="31"/>
        <v>0</v>
      </c>
      <c r="Q194" s="212">
        <v>0.00017</v>
      </c>
      <c r="R194" s="212">
        <f t="shared" si="32"/>
        <v>0.00048450000000000007</v>
      </c>
      <c r="S194" s="212">
        <v>0</v>
      </c>
      <c r="T194" s="213">
        <f t="shared" si="33"/>
        <v>0</v>
      </c>
      <c r="AR194" s="25" t="s">
        <v>291</v>
      </c>
      <c r="AT194" s="25" t="s">
        <v>212</v>
      </c>
      <c r="AU194" s="25" t="s">
        <v>80</v>
      </c>
      <c r="AY194" s="25" t="s">
        <v>210</v>
      </c>
      <c r="BE194" s="214">
        <f t="shared" si="34"/>
        <v>0</v>
      </c>
      <c r="BF194" s="214">
        <f t="shared" si="35"/>
        <v>0</v>
      </c>
      <c r="BG194" s="214">
        <f t="shared" si="36"/>
        <v>0</v>
      </c>
      <c r="BH194" s="214">
        <f t="shared" si="37"/>
        <v>0</v>
      </c>
      <c r="BI194" s="214">
        <f t="shared" si="38"/>
        <v>0</v>
      </c>
      <c r="BJ194" s="25" t="s">
        <v>78</v>
      </c>
      <c r="BK194" s="214">
        <f t="shared" si="39"/>
        <v>0</v>
      </c>
      <c r="BL194" s="25" t="s">
        <v>291</v>
      </c>
      <c r="BM194" s="25" t="s">
        <v>5009</v>
      </c>
    </row>
    <row r="195" spans="2:65" s="1" customFormat="1" ht="16.5" customHeight="1">
      <c r="B195" s="41"/>
      <c r="C195" s="203" t="s">
        <v>666</v>
      </c>
      <c r="D195" s="203" t="s">
        <v>212</v>
      </c>
      <c r="E195" s="204" t="s">
        <v>5010</v>
      </c>
      <c r="F195" s="205" t="s">
        <v>5011</v>
      </c>
      <c r="G195" s="206" t="s">
        <v>215</v>
      </c>
      <c r="H195" s="207">
        <v>0.95</v>
      </c>
      <c r="I195" s="208"/>
      <c r="J195" s="209">
        <f t="shared" si="30"/>
        <v>0</v>
      </c>
      <c r="K195" s="205" t="s">
        <v>216</v>
      </c>
      <c r="L195" s="61"/>
      <c r="M195" s="210" t="s">
        <v>21</v>
      </c>
      <c r="N195" s="211" t="s">
        <v>42</v>
      </c>
      <c r="O195" s="42"/>
      <c r="P195" s="212">
        <f t="shared" si="31"/>
        <v>0</v>
      </c>
      <c r="Q195" s="212">
        <v>0.00024</v>
      </c>
      <c r="R195" s="212">
        <f t="shared" si="32"/>
        <v>0.00022799999999999999</v>
      </c>
      <c r="S195" s="212">
        <v>0</v>
      </c>
      <c r="T195" s="213">
        <f t="shared" si="33"/>
        <v>0</v>
      </c>
      <c r="AR195" s="25" t="s">
        <v>291</v>
      </c>
      <c r="AT195" s="25" t="s">
        <v>212</v>
      </c>
      <c r="AU195" s="25" t="s">
        <v>80</v>
      </c>
      <c r="AY195" s="25" t="s">
        <v>210</v>
      </c>
      <c r="BE195" s="214">
        <f t="shared" si="34"/>
        <v>0</v>
      </c>
      <c r="BF195" s="214">
        <f t="shared" si="35"/>
        <v>0</v>
      </c>
      <c r="BG195" s="214">
        <f t="shared" si="36"/>
        <v>0</v>
      </c>
      <c r="BH195" s="214">
        <f t="shared" si="37"/>
        <v>0</v>
      </c>
      <c r="BI195" s="214">
        <f t="shared" si="38"/>
        <v>0</v>
      </c>
      <c r="BJ195" s="25" t="s">
        <v>78</v>
      </c>
      <c r="BK195" s="214">
        <f t="shared" si="39"/>
        <v>0</v>
      </c>
      <c r="BL195" s="25" t="s">
        <v>291</v>
      </c>
      <c r="BM195" s="25" t="s">
        <v>5012</v>
      </c>
    </row>
    <row r="196" spans="2:65" s="1" customFormat="1" ht="16.5" customHeight="1">
      <c r="B196" s="41"/>
      <c r="C196" s="203" t="s">
        <v>670</v>
      </c>
      <c r="D196" s="203" t="s">
        <v>212</v>
      </c>
      <c r="E196" s="204" t="s">
        <v>5013</v>
      </c>
      <c r="F196" s="205" t="s">
        <v>5014</v>
      </c>
      <c r="G196" s="206" t="s">
        <v>215</v>
      </c>
      <c r="H196" s="207">
        <v>1.9</v>
      </c>
      <c r="I196" s="208"/>
      <c r="J196" s="209">
        <f t="shared" si="30"/>
        <v>0</v>
      </c>
      <c r="K196" s="205" t="s">
        <v>216</v>
      </c>
      <c r="L196" s="61"/>
      <c r="M196" s="210" t="s">
        <v>21</v>
      </c>
      <c r="N196" s="211" t="s">
        <v>42</v>
      </c>
      <c r="O196" s="42"/>
      <c r="P196" s="212">
        <f t="shared" si="31"/>
        <v>0</v>
      </c>
      <c r="Q196" s="212">
        <v>0.00029</v>
      </c>
      <c r="R196" s="212">
        <f t="shared" si="32"/>
        <v>0.000551</v>
      </c>
      <c r="S196" s="212">
        <v>0</v>
      </c>
      <c r="T196" s="213">
        <f t="shared" si="33"/>
        <v>0</v>
      </c>
      <c r="AR196" s="25" t="s">
        <v>291</v>
      </c>
      <c r="AT196" s="25" t="s">
        <v>212</v>
      </c>
      <c r="AU196" s="25" t="s">
        <v>80</v>
      </c>
      <c r="AY196" s="25" t="s">
        <v>210</v>
      </c>
      <c r="BE196" s="214">
        <f t="shared" si="34"/>
        <v>0</v>
      </c>
      <c r="BF196" s="214">
        <f t="shared" si="35"/>
        <v>0</v>
      </c>
      <c r="BG196" s="214">
        <f t="shared" si="36"/>
        <v>0</v>
      </c>
      <c r="BH196" s="214">
        <f t="shared" si="37"/>
        <v>0</v>
      </c>
      <c r="BI196" s="214">
        <f t="shared" si="38"/>
        <v>0</v>
      </c>
      <c r="BJ196" s="25" t="s">
        <v>78</v>
      </c>
      <c r="BK196" s="214">
        <f t="shared" si="39"/>
        <v>0</v>
      </c>
      <c r="BL196" s="25" t="s">
        <v>291</v>
      </c>
      <c r="BM196" s="25" t="s">
        <v>5015</v>
      </c>
    </row>
    <row r="197" spans="2:65" s="1" customFormat="1" ht="16.5" customHeight="1">
      <c r="B197" s="41"/>
      <c r="C197" s="203" t="s">
        <v>674</v>
      </c>
      <c r="D197" s="203" t="s">
        <v>212</v>
      </c>
      <c r="E197" s="204" t="s">
        <v>5016</v>
      </c>
      <c r="F197" s="205" t="s">
        <v>5017</v>
      </c>
      <c r="G197" s="206" t="s">
        <v>215</v>
      </c>
      <c r="H197" s="207">
        <v>1.9</v>
      </c>
      <c r="I197" s="208"/>
      <c r="J197" s="209">
        <f t="shared" si="30"/>
        <v>0</v>
      </c>
      <c r="K197" s="205" t="s">
        <v>216</v>
      </c>
      <c r="L197" s="61"/>
      <c r="M197" s="210" t="s">
        <v>21</v>
      </c>
      <c r="N197" s="211" t="s">
        <v>42</v>
      </c>
      <c r="O197" s="42"/>
      <c r="P197" s="212">
        <f t="shared" si="31"/>
        <v>0</v>
      </c>
      <c r="Q197" s="212">
        <v>0.00041</v>
      </c>
      <c r="R197" s="212">
        <f t="shared" si="32"/>
        <v>0.000779</v>
      </c>
      <c r="S197" s="212">
        <v>0</v>
      </c>
      <c r="T197" s="213">
        <f t="shared" si="33"/>
        <v>0</v>
      </c>
      <c r="AR197" s="25" t="s">
        <v>291</v>
      </c>
      <c r="AT197" s="25" t="s">
        <v>212</v>
      </c>
      <c r="AU197" s="25" t="s">
        <v>80</v>
      </c>
      <c r="AY197" s="25" t="s">
        <v>210</v>
      </c>
      <c r="BE197" s="214">
        <f t="shared" si="34"/>
        <v>0</v>
      </c>
      <c r="BF197" s="214">
        <f t="shared" si="35"/>
        <v>0</v>
      </c>
      <c r="BG197" s="214">
        <f t="shared" si="36"/>
        <v>0</v>
      </c>
      <c r="BH197" s="214">
        <f t="shared" si="37"/>
        <v>0</v>
      </c>
      <c r="BI197" s="214">
        <f t="shared" si="38"/>
        <v>0</v>
      </c>
      <c r="BJ197" s="25" t="s">
        <v>78</v>
      </c>
      <c r="BK197" s="214">
        <f t="shared" si="39"/>
        <v>0</v>
      </c>
      <c r="BL197" s="25" t="s">
        <v>291</v>
      </c>
      <c r="BM197" s="25" t="s">
        <v>5018</v>
      </c>
    </row>
    <row r="198" spans="2:65" s="1" customFormat="1" ht="16.5" customHeight="1">
      <c r="B198" s="41"/>
      <c r="C198" s="203" t="s">
        <v>678</v>
      </c>
      <c r="D198" s="203" t="s">
        <v>212</v>
      </c>
      <c r="E198" s="204" t="s">
        <v>5019</v>
      </c>
      <c r="F198" s="205" t="s">
        <v>5020</v>
      </c>
      <c r="G198" s="206" t="s">
        <v>215</v>
      </c>
      <c r="H198" s="207">
        <v>0.95</v>
      </c>
      <c r="I198" s="208"/>
      <c r="J198" s="209">
        <f t="shared" si="30"/>
        <v>0</v>
      </c>
      <c r="K198" s="205" t="s">
        <v>216</v>
      </c>
      <c r="L198" s="61"/>
      <c r="M198" s="210" t="s">
        <v>21</v>
      </c>
      <c r="N198" s="211" t="s">
        <v>42</v>
      </c>
      <c r="O198" s="42"/>
      <c r="P198" s="212">
        <f t="shared" si="31"/>
        <v>0</v>
      </c>
      <c r="Q198" s="212">
        <v>0.00077</v>
      </c>
      <c r="R198" s="212">
        <f t="shared" si="32"/>
        <v>0.0007314999999999999</v>
      </c>
      <c r="S198" s="212">
        <v>0</v>
      </c>
      <c r="T198" s="213">
        <f t="shared" si="33"/>
        <v>0</v>
      </c>
      <c r="AR198" s="25" t="s">
        <v>291</v>
      </c>
      <c r="AT198" s="25" t="s">
        <v>212</v>
      </c>
      <c r="AU198" s="25" t="s">
        <v>80</v>
      </c>
      <c r="AY198" s="25" t="s">
        <v>210</v>
      </c>
      <c r="BE198" s="214">
        <f t="shared" si="34"/>
        <v>0</v>
      </c>
      <c r="BF198" s="214">
        <f t="shared" si="35"/>
        <v>0</v>
      </c>
      <c r="BG198" s="214">
        <f t="shared" si="36"/>
        <v>0</v>
      </c>
      <c r="BH198" s="214">
        <f t="shared" si="37"/>
        <v>0</v>
      </c>
      <c r="BI198" s="214">
        <f t="shared" si="38"/>
        <v>0</v>
      </c>
      <c r="BJ198" s="25" t="s">
        <v>78</v>
      </c>
      <c r="BK198" s="214">
        <f t="shared" si="39"/>
        <v>0</v>
      </c>
      <c r="BL198" s="25" t="s">
        <v>291</v>
      </c>
      <c r="BM198" s="25" t="s">
        <v>5021</v>
      </c>
    </row>
    <row r="199" spans="2:65" s="1" customFormat="1" ht="16.5" customHeight="1">
      <c r="B199" s="41"/>
      <c r="C199" s="203" t="s">
        <v>683</v>
      </c>
      <c r="D199" s="203" t="s">
        <v>212</v>
      </c>
      <c r="E199" s="204" t="s">
        <v>5022</v>
      </c>
      <c r="F199" s="205" t="s">
        <v>5023</v>
      </c>
      <c r="G199" s="206" t="s">
        <v>215</v>
      </c>
      <c r="H199" s="207">
        <v>22.8</v>
      </c>
      <c r="I199" s="208"/>
      <c r="J199" s="209">
        <f t="shared" si="30"/>
        <v>0</v>
      </c>
      <c r="K199" s="205" t="s">
        <v>216</v>
      </c>
      <c r="L199" s="61"/>
      <c r="M199" s="210" t="s">
        <v>21</v>
      </c>
      <c r="N199" s="211" t="s">
        <v>42</v>
      </c>
      <c r="O199" s="42"/>
      <c r="P199" s="212">
        <f t="shared" si="31"/>
        <v>0</v>
      </c>
      <c r="Q199" s="212">
        <v>0.00021</v>
      </c>
      <c r="R199" s="212">
        <f t="shared" si="32"/>
        <v>0.004788000000000001</v>
      </c>
      <c r="S199" s="212">
        <v>0</v>
      </c>
      <c r="T199" s="213">
        <f t="shared" si="33"/>
        <v>0</v>
      </c>
      <c r="AR199" s="25" t="s">
        <v>291</v>
      </c>
      <c r="AT199" s="25" t="s">
        <v>212</v>
      </c>
      <c r="AU199" s="25" t="s">
        <v>80</v>
      </c>
      <c r="AY199" s="25" t="s">
        <v>210</v>
      </c>
      <c r="BE199" s="214">
        <f t="shared" si="34"/>
        <v>0</v>
      </c>
      <c r="BF199" s="214">
        <f t="shared" si="35"/>
        <v>0</v>
      </c>
      <c r="BG199" s="214">
        <f t="shared" si="36"/>
        <v>0</v>
      </c>
      <c r="BH199" s="214">
        <f t="shared" si="37"/>
        <v>0</v>
      </c>
      <c r="BI199" s="214">
        <f t="shared" si="38"/>
        <v>0</v>
      </c>
      <c r="BJ199" s="25" t="s">
        <v>78</v>
      </c>
      <c r="BK199" s="214">
        <f t="shared" si="39"/>
        <v>0</v>
      </c>
      <c r="BL199" s="25" t="s">
        <v>291</v>
      </c>
      <c r="BM199" s="25" t="s">
        <v>5024</v>
      </c>
    </row>
    <row r="200" spans="2:65" s="1" customFormat="1" ht="16.5" customHeight="1">
      <c r="B200" s="41"/>
      <c r="C200" s="203" t="s">
        <v>688</v>
      </c>
      <c r="D200" s="203" t="s">
        <v>212</v>
      </c>
      <c r="E200" s="204" t="s">
        <v>5025</v>
      </c>
      <c r="F200" s="205" t="s">
        <v>4660</v>
      </c>
      <c r="G200" s="206" t="s">
        <v>215</v>
      </c>
      <c r="H200" s="207">
        <v>13.3</v>
      </c>
      <c r="I200" s="208"/>
      <c r="J200" s="209">
        <f t="shared" si="30"/>
        <v>0</v>
      </c>
      <c r="K200" s="205" t="s">
        <v>216</v>
      </c>
      <c r="L200" s="61"/>
      <c r="M200" s="210" t="s">
        <v>21</v>
      </c>
      <c r="N200" s="211" t="s">
        <v>42</v>
      </c>
      <c r="O200" s="42"/>
      <c r="P200" s="212">
        <f t="shared" si="31"/>
        <v>0</v>
      </c>
      <c r="Q200" s="212">
        <v>0.00034</v>
      </c>
      <c r="R200" s="212">
        <f t="shared" si="32"/>
        <v>0.004522000000000001</v>
      </c>
      <c r="S200" s="212">
        <v>0</v>
      </c>
      <c r="T200" s="213">
        <f t="shared" si="33"/>
        <v>0</v>
      </c>
      <c r="AR200" s="25" t="s">
        <v>291</v>
      </c>
      <c r="AT200" s="25" t="s">
        <v>212</v>
      </c>
      <c r="AU200" s="25" t="s">
        <v>80</v>
      </c>
      <c r="AY200" s="25" t="s">
        <v>210</v>
      </c>
      <c r="BE200" s="214">
        <f t="shared" si="34"/>
        <v>0</v>
      </c>
      <c r="BF200" s="214">
        <f t="shared" si="35"/>
        <v>0</v>
      </c>
      <c r="BG200" s="214">
        <f t="shared" si="36"/>
        <v>0</v>
      </c>
      <c r="BH200" s="214">
        <f t="shared" si="37"/>
        <v>0</v>
      </c>
      <c r="BI200" s="214">
        <f t="shared" si="38"/>
        <v>0</v>
      </c>
      <c r="BJ200" s="25" t="s">
        <v>78</v>
      </c>
      <c r="BK200" s="214">
        <f t="shared" si="39"/>
        <v>0</v>
      </c>
      <c r="BL200" s="25" t="s">
        <v>291</v>
      </c>
      <c r="BM200" s="25" t="s">
        <v>5026</v>
      </c>
    </row>
    <row r="201" spans="2:65" s="1" customFormat="1" ht="16.5" customHeight="1">
      <c r="B201" s="41"/>
      <c r="C201" s="203" t="s">
        <v>696</v>
      </c>
      <c r="D201" s="203" t="s">
        <v>212</v>
      </c>
      <c r="E201" s="204" t="s">
        <v>5027</v>
      </c>
      <c r="F201" s="205" t="s">
        <v>4663</v>
      </c>
      <c r="G201" s="206" t="s">
        <v>215</v>
      </c>
      <c r="H201" s="207">
        <v>2.85</v>
      </c>
      <c r="I201" s="208"/>
      <c r="J201" s="209">
        <f t="shared" si="30"/>
        <v>0</v>
      </c>
      <c r="K201" s="205" t="s">
        <v>216</v>
      </c>
      <c r="L201" s="61"/>
      <c r="M201" s="210" t="s">
        <v>21</v>
      </c>
      <c r="N201" s="211" t="s">
        <v>42</v>
      </c>
      <c r="O201" s="42"/>
      <c r="P201" s="212">
        <f t="shared" si="31"/>
        <v>0</v>
      </c>
      <c r="Q201" s="212">
        <v>0.0005</v>
      </c>
      <c r="R201" s="212">
        <f t="shared" si="32"/>
        <v>0.001425</v>
      </c>
      <c r="S201" s="212">
        <v>0</v>
      </c>
      <c r="T201" s="213">
        <f t="shared" si="33"/>
        <v>0</v>
      </c>
      <c r="AR201" s="25" t="s">
        <v>291</v>
      </c>
      <c r="AT201" s="25" t="s">
        <v>212</v>
      </c>
      <c r="AU201" s="25" t="s">
        <v>80</v>
      </c>
      <c r="AY201" s="25" t="s">
        <v>210</v>
      </c>
      <c r="BE201" s="214">
        <f t="shared" si="34"/>
        <v>0</v>
      </c>
      <c r="BF201" s="214">
        <f t="shared" si="35"/>
        <v>0</v>
      </c>
      <c r="BG201" s="214">
        <f t="shared" si="36"/>
        <v>0</v>
      </c>
      <c r="BH201" s="214">
        <f t="shared" si="37"/>
        <v>0</v>
      </c>
      <c r="BI201" s="214">
        <f t="shared" si="38"/>
        <v>0</v>
      </c>
      <c r="BJ201" s="25" t="s">
        <v>78</v>
      </c>
      <c r="BK201" s="214">
        <f t="shared" si="39"/>
        <v>0</v>
      </c>
      <c r="BL201" s="25" t="s">
        <v>291</v>
      </c>
      <c r="BM201" s="25" t="s">
        <v>5028</v>
      </c>
    </row>
    <row r="202" spans="2:65" s="1" customFormat="1" ht="16.5" customHeight="1">
      <c r="B202" s="41"/>
      <c r="C202" s="203" t="s">
        <v>701</v>
      </c>
      <c r="D202" s="203" t="s">
        <v>212</v>
      </c>
      <c r="E202" s="204" t="s">
        <v>5029</v>
      </c>
      <c r="F202" s="205" t="s">
        <v>5030</v>
      </c>
      <c r="G202" s="206" t="s">
        <v>215</v>
      </c>
      <c r="H202" s="207">
        <v>0.95</v>
      </c>
      <c r="I202" s="208"/>
      <c r="J202" s="209">
        <f t="shared" si="30"/>
        <v>0</v>
      </c>
      <c r="K202" s="205" t="s">
        <v>216</v>
      </c>
      <c r="L202" s="61"/>
      <c r="M202" s="210" t="s">
        <v>21</v>
      </c>
      <c r="N202" s="211" t="s">
        <v>42</v>
      </c>
      <c r="O202" s="42"/>
      <c r="P202" s="212">
        <f t="shared" si="31"/>
        <v>0</v>
      </c>
      <c r="Q202" s="212">
        <v>0.00016</v>
      </c>
      <c r="R202" s="212">
        <f t="shared" si="32"/>
        <v>0.000152</v>
      </c>
      <c r="S202" s="212">
        <v>0</v>
      </c>
      <c r="T202" s="213">
        <f t="shared" si="33"/>
        <v>0</v>
      </c>
      <c r="AR202" s="25" t="s">
        <v>291</v>
      </c>
      <c r="AT202" s="25" t="s">
        <v>212</v>
      </c>
      <c r="AU202" s="25" t="s">
        <v>80</v>
      </c>
      <c r="AY202" s="25" t="s">
        <v>210</v>
      </c>
      <c r="BE202" s="214">
        <f t="shared" si="34"/>
        <v>0</v>
      </c>
      <c r="BF202" s="214">
        <f t="shared" si="35"/>
        <v>0</v>
      </c>
      <c r="BG202" s="214">
        <f t="shared" si="36"/>
        <v>0</v>
      </c>
      <c r="BH202" s="214">
        <f t="shared" si="37"/>
        <v>0</v>
      </c>
      <c r="BI202" s="214">
        <f t="shared" si="38"/>
        <v>0</v>
      </c>
      <c r="BJ202" s="25" t="s">
        <v>78</v>
      </c>
      <c r="BK202" s="214">
        <f t="shared" si="39"/>
        <v>0</v>
      </c>
      <c r="BL202" s="25" t="s">
        <v>291</v>
      </c>
      <c r="BM202" s="25" t="s">
        <v>5031</v>
      </c>
    </row>
    <row r="203" spans="2:65" s="1" customFormat="1" ht="25.5" customHeight="1">
      <c r="B203" s="41"/>
      <c r="C203" s="203" t="s">
        <v>706</v>
      </c>
      <c r="D203" s="203" t="s">
        <v>212</v>
      </c>
      <c r="E203" s="204" t="s">
        <v>5032</v>
      </c>
      <c r="F203" s="205" t="s">
        <v>5033</v>
      </c>
      <c r="G203" s="206" t="s">
        <v>215</v>
      </c>
      <c r="H203" s="207">
        <v>1.9</v>
      </c>
      <c r="I203" s="208"/>
      <c r="J203" s="209">
        <f t="shared" si="30"/>
        <v>0</v>
      </c>
      <c r="K203" s="205" t="s">
        <v>216</v>
      </c>
      <c r="L203" s="61"/>
      <c r="M203" s="210" t="s">
        <v>21</v>
      </c>
      <c r="N203" s="211" t="s">
        <v>42</v>
      </c>
      <c r="O203" s="42"/>
      <c r="P203" s="212">
        <f t="shared" si="31"/>
        <v>0</v>
      </c>
      <c r="Q203" s="212">
        <v>0.00116</v>
      </c>
      <c r="R203" s="212">
        <f t="shared" si="32"/>
        <v>0.002204</v>
      </c>
      <c r="S203" s="212">
        <v>0</v>
      </c>
      <c r="T203" s="213">
        <f t="shared" si="33"/>
        <v>0</v>
      </c>
      <c r="AR203" s="25" t="s">
        <v>291</v>
      </c>
      <c r="AT203" s="25" t="s">
        <v>212</v>
      </c>
      <c r="AU203" s="25" t="s">
        <v>80</v>
      </c>
      <c r="AY203" s="25" t="s">
        <v>210</v>
      </c>
      <c r="BE203" s="214">
        <f t="shared" si="34"/>
        <v>0</v>
      </c>
      <c r="BF203" s="214">
        <f t="shared" si="35"/>
        <v>0</v>
      </c>
      <c r="BG203" s="214">
        <f t="shared" si="36"/>
        <v>0</v>
      </c>
      <c r="BH203" s="214">
        <f t="shared" si="37"/>
        <v>0</v>
      </c>
      <c r="BI203" s="214">
        <f t="shared" si="38"/>
        <v>0</v>
      </c>
      <c r="BJ203" s="25" t="s">
        <v>78</v>
      </c>
      <c r="BK203" s="214">
        <f t="shared" si="39"/>
        <v>0</v>
      </c>
      <c r="BL203" s="25" t="s">
        <v>291</v>
      </c>
      <c r="BM203" s="25" t="s">
        <v>5034</v>
      </c>
    </row>
    <row r="204" spans="2:65" s="1" customFormat="1" ht="16.5" customHeight="1">
      <c r="B204" s="41"/>
      <c r="C204" s="203" t="s">
        <v>711</v>
      </c>
      <c r="D204" s="203" t="s">
        <v>212</v>
      </c>
      <c r="E204" s="204" t="s">
        <v>5035</v>
      </c>
      <c r="F204" s="205" t="s">
        <v>5036</v>
      </c>
      <c r="G204" s="206" t="s">
        <v>345</v>
      </c>
      <c r="H204" s="207">
        <v>180.5</v>
      </c>
      <c r="I204" s="208"/>
      <c r="J204" s="209">
        <f t="shared" si="30"/>
        <v>0</v>
      </c>
      <c r="K204" s="205" t="s">
        <v>216</v>
      </c>
      <c r="L204" s="61"/>
      <c r="M204" s="210" t="s">
        <v>21</v>
      </c>
      <c r="N204" s="211" t="s">
        <v>42</v>
      </c>
      <c r="O204" s="42"/>
      <c r="P204" s="212">
        <f t="shared" si="31"/>
        <v>0</v>
      </c>
      <c r="Q204" s="212">
        <v>0.00019</v>
      </c>
      <c r="R204" s="212">
        <f t="shared" si="32"/>
        <v>0.034295</v>
      </c>
      <c r="S204" s="212">
        <v>0</v>
      </c>
      <c r="T204" s="213">
        <f t="shared" si="33"/>
        <v>0</v>
      </c>
      <c r="AR204" s="25" t="s">
        <v>291</v>
      </c>
      <c r="AT204" s="25" t="s">
        <v>212</v>
      </c>
      <c r="AU204" s="25" t="s">
        <v>80</v>
      </c>
      <c r="AY204" s="25" t="s">
        <v>210</v>
      </c>
      <c r="BE204" s="214">
        <f t="shared" si="34"/>
        <v>0</v>
      </c>
      <c r="BF204" s="214">
        <f t="shared" si="35"/>
        <v>0</v>
      </c>
      <c r="BG204" s="214">
        <f t="shared" si="36"/>
        <v>0</v>
      </c>
      <c r="BH204" s="214">
        <f t="shared" si="37"/>
        <v>0</v>
      </c>
      <c r="BI204" s="214">
        <f t="shared" si="38"/>
        <v>0</v>
      </c>
      <c r="BJ204" s="25" t="s">
        <v>78</v>
      </c>
      <c r="BK204" s="214">
        <f t="shared" si="39"/>
        <v>0</v>
      </c>
      <c r="BL204" s="25" t="s">
        <v>291</v>
      </c>
      <c r="BM204" s="25" t="s">
        <v>5037</v>
      </c>
    </row>
    <row r="205" spans="2:65" s="1" customFormat="1" ht="16.5" customHeight="1">
      <c r="B205" s="41"/>
      <c r="C205" s="203" t="s">
        <v>718</v>
      </c>
      <c r="D205" s="203" t="s">
        <v>212</v>
      </c>
      <c r="E205" s="204" t="s">
        <v>5038</v>
      </c>
      <c r="F205" s="205" t="s">
        <v>5039</v>
      </c>
      <c r="G205" s="206" t="s">
        <v>345</v>
      </c>
      <c r="H205" s="207">
        <v>180.5</v>
      </c>
      <c r="I205" s="208"/>
      <c r="J205" s="209">
        <f t="shared" si="30"/>
        <v>0</v>
      </c>
      <c r="K205" s="205" t="s">
        <v>216</v>
      </c>
      <c r="L205" s="61"/>
      <c r="M205" s="210" t="s">
        <v>21</v>
      </c>
      <c r="N205" s="211" t="s">
        <v>42</v>
      </c>
      <c r="O205" s="42"/>
      <c r="P205" s="212">
        <f t="shared" si="31"/>
        <v>0</v>
      </c>
      <c r="Q205" s="212">
        <v>1E-05</v>
      </c>
      <c r="R205" s="212">
        <f t="shared" si="32"/>
        <v>0.0018050000000000002</v>
      </c>
      <c r="S205" s="212">
        <v>0</v>
      </c>
      <c r="T205" s="213">
        <f t="shared" si="33"/>
        <v>0</v>
      </c>
      <c r="AR205" s="25" t="s">
        <v>291</v>
      </c>
      <c r="AT205" s="25" t="s">
        <v>212</v>
      </c>
      <c r="AU205" s="25" t="s">
        <v>80</v>
      </c>
      <c r="AY205" s="25" t="s">
        <v>210</v>
      </c>
      <c r="BE205" s="214">
        <f t="shared" si="34"/>
        <v>0</v>
      </c>
      <c r="BF205" s="214">
        <f t="shared" si="35"/>
        <v>0</v>
      </c>
      <c r="BG205" s="214">
        <f t="shared" si="36"/>
        <v>0</v>
      </c>
      <c r="BH205" s="214">
        <f t="shared" si="37"/>
        <v>0</v>
      </c>
      <c r="BI205" s="214">
        <f t="shared" si="38"/>
        <v>0</v>
      </c>
      <c r="BJ205" s="25" t="s">
        <v>78</v>
      </c>
      <c r="BK205" s="214">
        <f t="shared" si="39"/>
        <v>0</v>
      </c>
      <c r="BL205" s="25" t="s">
        <v>291</v>
      </c>
      <c r="BM205" s="25" t="s">
        <v>5040</v>
      </c>
    </row>
    <row r="206" spans="2:65" s="1" customFormat="1" ht="16.5" customHeight="1">
      <c r="B206" s="41"/>
      <c r="C206" s="203" t="s">
        <v>725</v>
      </c>
      <c r="D206" s="203" t="s">
        <v>212</v>
      </c>
      <c r="E206" s="204" t="s">
        <v>5041</v>
      </c>
      <c r="F206" s="205" t="s">
        <v>5042</v>
      </c>
      <c r="G206" s="206" t="s">
        <v>274</v>
      </c>
      <c r="H206" s="207">
        <v>0.219</v>
      </c>
      <c r="I206" s="208"/>
      <c r="J206" s="209">
        <f t="shared" si="30"/>
        <v>0</v>
      </c>
      <c r="K206" s="205" t="s">
        <v>216</v>
      </c>
      <c r="L206" s="61"/>
      <c r="M206" s="210" t="s">
        <v>21</v>
      </c>
      <c r="N206" s="211" t="s">
        <v>42</v>
      </c>
      <c r="O206" s="42"/>
      <c r="P206" s="212">
        <f t="shared" si="31"/>
        <v>0</v>
      </c>
      <c r="Q206" s="212">
        <v>0</v>
      </c>
      <c r="R206" s="212">
        <f t="shared" si="32"/>
        <v>0</v>
      </c>
      <c r="S206" s="212">
        <v>0</v>
      </c>
      <c r="T206" s="213">
        <f t="shared" si="33"/>
        <v>0</v>
      </c>
      <c r="AR206" s="25" t="s">
        <v>291</v>
      </c>
      <c r="AT206" s="25" t="s">
        <v>212</v>
      </c>
      <c r="AU206" s="25" t="s">
        <v>80</v>
      </c>
      <c r="AY206" s="25" t="s">
        <v>210</v>
      </c>
      <c r="BE206" s="214">
        <f t="shared" si="34"/>
        <v>0</v>
      </c>
      <c r="BF206" s="214">
        <f t="shared" si="35"/>
        <v>0</v>
      </c>
      <c r="BG206" s="214">
        <f t="shared" si="36"/>
        <v>0</v>
      </c>
      <c r="BH206" s="214">
        <f t="shared" si="37"/>
        <v>0</v>
      </c>
      <c r="BI206" s="214">
        <f t="shared" si="38"/>
        <v>0</v>
      </c>
      <c r="BJ206" s="25" t="s">
        <v>78</v>
      </c>
      <c r="BK206" s="214">
        <f t="shared" si="39"/>
        <v>0</v>
      </c>
      <c r="BL206" s="25" t="s">
        <v>291</v>
      </c>
      <c r="BM206" s="25" t="s">
        <v>5043</v>
      </c>
    </row>
    <row r="207" spans="2:65" s="1" customFormat="1" ht="16.5" customHeight="1">
      <c r="B207" s="41"/>
      <c r="C207" s="203" t="s">
        <v>729</v>
      </c>
      <c r="D207" s="203" t="s">
        <v>212</v>
      </c>
      <c r="E207" s="204" t="s">
        <v>5044</v>
      </c>
      <c r="F207" s="205" t="s">
        <v>5045</v>
      </c>
      <c r="G207" s="206" t="s">
        <v>274</v>
      </c>
      <c r="H207" s="207">
        <v>0.219</v>
      </c>
      <c r="I207" s="208"/>
      <c r="J207" s="209">
        <f t="shared" si="30"/>
        <v>0</v>
      </c>
      <c r="K207" s="205" t="s">
        <v>216</v>
      </c>
      <c r="L207" s="61"/>
      <c r="M207" s="210" t="s">
        <v>21</v>
      </c>
      <c r="N207" s="211" t="s">
        <v>42</v>
      </c>
      <c r="O207" s="42"/>
      <c r="P207" s="212">
        <f t="shared" si="31"/>
        <v>0</v>
      </c>
      <c r="Q207" s="212">
        <v>0</v>
      </c>
      <c r="R207" s="212">
        <f t="shared" si="32"/>
        <v>0</v>
      </c>
      <c r="S207" s="212">
        <v>0</v>
      </c>
      <c r="T207" s="213">
        <f t="shared" si="33"/>
        <v>0</v>
      </c>
      <c r="AR207" s="25" t="s">
        <v>291</v>
      </c>
      <c r="AT207" s="25" t="s">
        <v>212</v>
      </c>
      <c r="AU207" s="25" t="s">
        <v>80</v>
      </c>
      <c r="AY207" s="25" t="s">
        <v>210</v>
      </c>
      <c r="BE207" s="214">
        <f t="shared" si="34"/>
        <v>0</v>
      </c>
      <c r="BF207" s="214">
        <f t="shared" si="35"/>
        <v>0</v>
      </c>
      <c r="BG207" s="214">
        <f t="shared" si="36"/>
        <v>0</v>
      </c>
      <c r="BH207" s="214">
        <f t="shared" si="37"/>
        <v>0</v>
      </c>
      <c r="BI207" s="214">
        <f t="shared" si="38"/>
        <v>0</v>
      </c>
      <c r="BJ207" s="25" t="s">
        <v>78</v>
      </c>
      <c r="BK207" s="214">
        <f t="shared" si="39"/>
        <v>0</v>
      </c>
      <c r="BL207" s="25" t="s">
        <v>291</v>
      </c>
      <c r="BM207" s="25" t="s">
        <v>5046</v>
      </c>
    </row>
    <row r="208" spans="2:63" s="11" customFormat="1" ht="29.85" customHeight="1">
      <c r="B208" s="187"/>
      <c r="C208" s="188"/>
      <c r="D208" s="189" t="s">
        <v>70</v>
      </c>
      <c r="E208" s="201" t="s">
        <v>3947</v>
      </c>
      <c r="F208" s="201" t="s">
        <v>5047</v>
      </c>
      <c r="G208" s="188"/>
      <c r="H208" s="188"/>
      <c r="I208" s="191"/>
      <c r="J208" s="202">
        <f>BK208</f>
        <v>0</v>
      </c>
      <c r="K208" s="188"/>
      <c r="L208" s="193"/>
      <c r="M208" s="194"/>
      <c r="N208" s="195"/>
      <c r="O208" s="195"/>
      <c r="P208" s="196">
        <f>SUM(P209:P241)</f>
        <v>0</v>
      </c>
      <c r="Q208" s="195"/>
      <c r="R208" s="196">
        <f>SUM(R209:R241)</f>
        <v>0.3488020000000001</v>
      </c>
      <c r="S208" s="195"/>
      <c r="T208" s="197">
        <f>SUM(T209:T241)</f>
        <v>0.48570650000000004</v>
      </c>
      <c r="AR208" s="198" t="s">
        <v>80</v>
      </c>
      <c r="AT208" s="199" t="s">
        <v>70</v>
      </c>
      <c r="AU208" s="199" t="s">
        <v>78</v>
      </c>
      <c r="AY208" s="198" t="s">
        <v>210</v>
      </c>
      <c r="BK208" s="200">
        <f>SUM(BK209:BK241)</f>
        <v>0</v>
      </c>
    </row>
    <row r="209" spans="2:65" s="1" customFormat="1" ht="16.5" customHeight="1">
      <c r="B209" s="41"/>
      <c r="C209" s="203" t="s">
        <v>739</v>
      </c>
      <c r="D209" s="203" t="s">
        <v>212</v>
      </c>
      <c r="E209" s="204" t="s">
        <v>5048</v>
      </c>
      <c r="F209" s="205" t="s">
        <v>5049</v>
      </c>
      <c r="G209" s="206" t="s">
        <v>1519</v>
      </c>
      <c r="H209" s="207">
        <v>6.65</v>
      </c>
      <c r="I209" s="208"/>
      <c r="J209" s="209">
        <f aca="true" t="shared" si="40" ref="J209:J241">ROUND(I209*H209,2)</f>
        <v>0</v>
      </c>
      <c r="K209" s="205" t="s">
        <v>216</v>
      </c>
      <c r="L209" s="61"/>
      <c r="M209" s="210" t="s">
        <v>21</v>
      </c>
      <c r="N209" s="211" t="s">
        <v>42</v>
      </c>
      <c r="O209" s="42"/>
      <c r="P209" s="212">
        <f aca="true" t="shared" si="41" ref="P209:P241">O209*H209</f>
        <v>0</v>
      </c>
      <c r="Q209" s="212">
        <v>0</v>
      </c>
      <c r="R209" s="212">
        <f aca="true" t="shared" si="42" ref="R209:R241">Q209*H209</f>
        <v>0</v>
      </c>
      <c r="S209" s="212">
        <v>0.01933</v>
      </c>
      <c r="T209" s="213">
        <f aca="true" t="shared" si="43" ref="T209:T241">S209*H209</f>
        <v>0.1285445</v>
      </c>
      <c r="AR209" s="25" t="s">
        <v>291</v>
      </c>
      <c r="AT209" s="25" t="s">
        <v>212</v>
      </c>
      <c r="AU209" s="25" t="s">
        <v>80</v>
      </c>
      <c r="AY209" s="25" t="s">
        <v>210</v>
      </c>
      <c r="BE209" s="214">
        <f aca="true" t="shared" si="44" ref="BE209:BE241">IF(N209="základní",J209,0)</f>
        <v>0</v>
      </c>
      <c r="BF209" s="214">
        <f aca="true" t="shared" si="45" ref="BF209:BF241">IF(N209="snížená",J209,0)</f>
        <v>0</v>
      </c>
      <c r="BG209" s="214">
        <f aca="true" t="shared" si="46" ref="BG209:BG241">IF(N209="zákl. přenesená",J209,0)</f>
        <v>0</v>
      </c>
      <c r="BH209" s="214">
        <f aca="true" t="shared" si="47" ref="BH209:BH241">IF(N209="sníž. přenesená",J209,0)</f>
        <v>0</v>
      </c>
      <c r="BI209" s="214">
        <f aca="true" t="shared" si="48" ref="BI209:BI241">IF(N209="nulová",J209,0)</f>
        <v>0</v>
      </c>
      <c r="BJ209" s="25" t="s">
        <v>78</v>
      </c>
      <c r="BK209" s="214">
        <f aca="true" t="shared" si="49" ref="BK209:BK241">ROUND(I209*H209,2)</f>
        <v>0</v>
      </c>
      <c r="BL209" s="25" t="s">
        <v>291</v>
      </c>
      <c r="BM209" s="25" t="s">
        <v>5050</v>
      </c>
    </row>
    <row r="210" spans="2:65" s="1" customFormat="1" ht="25.5" customHeight="1">
      <c r="B210" s="41"/>
      <c r="C210" s="203" t="s">
        <v>744</v>
      </c>
      <c r="D210" s="203" t="s">
        <v>212</v>
      </c>
      <c r="E210" s="204" t="s">
        <v>5051</v>
      </c>
      <c r="F210" s="205" t="s">
        <v>5052</v>
      </c>
      <c r="G210" s="206" t="s">
        <v>1519</v>
      </c>
      <c r="H210" s="207">
        <v>1.9</v>
      </c>
      <c r="I210" s="208"/>
      <c r="J210" s="209">
        <f t="shared" si="40"/>
        <v>0</v>
      </c>
      <c r="K210" s="205" t="s">
        <v>216</v>
      </c>
      <c r="L210" s="61"/>
      <c r="M210" s="210" t="s">
        <v>21</v>
      </c>
      <c r="N210" s="211" t="s">
        <v>42</v>
      </c>
      <c r="O210" s="42"/>
      <c r="P210" s="212">
        <f t="shared" si="41"/>
        <v>0</v>
      </c>
      <c r="Q210" s="212">
        <v>0.01692</v>
      </c>
      <c r="R210" s="212">
        <f t="shared" si="42"/>
        <v>0.032148</v>
      </c>
      <c r="S210" s="212">
        <v>0</v>
      </c>
      <c r="T210" s="213">
        <f t="shared" si="43"/>
        <v>0</v>
      </c>
      <c r="AR210" s="25" t="s">
        <v>291</v>
      </c>
      <c r="AT210" s="25" t="s">
        <v>212</v>
      </c>
      <c r="AU210" s="25" t="s">
        <v>80</v>
      </c>
      <c r="AY210" s="25" t="s">
        <v>210</v>
      </c>
      <c r="BE210" s="214">
        <f t="shared" si="44"/>
        <v>0</v>
      </c>
      <c r="BF210" s="214">
        <f t="shared" si="45"/>
        <v>0</v>
      </c>
      <c r="BG210" s="214">
        <f t="shared" si="46"/>
        <v>0</v>
      </c>
      <c r="BH210" s="214">
        <f t="shared" si="47"/>
        <v>0</v>
      </c>
      <c r="BI210" s="214">
        <f t="shared" si="48"/>
        <v>0</v>
      </c>
      <c r="BJ210" s="25" t="s">
        <v>78</v>
      </c>
      <c r="BK210" s="214">
        <f t="shared" si="49"/>
        <v>0</v>
      </c>
      <c r="BL210" s="25" t="s">
        <v>291</v>
      </c>
      <c r="BM210" s="25" t="s">
        <v>5053</v>
      </c>
    </row>
    <row r="211" spans="2:65" s="1" customFormat="1" ht="16.5" customHeight="1">
      <c r="B211" s="41"/>
      <c r="C211" s="203" t="s">
        <v>748</v>
      </c>
      <c r="D211" s="203" t="s">
        <v>212</v>
      </c>
      <c r="E211" s="204" t="s">
        <v>5054</v>
      </c>
      <c r="F211" s="205" t="s">
        <v>5055</v>
      </c>
      <c r="G211" s="206" t="s">
        <v>1519</v>
      </c>
      <c r="H211" s="207">
        <v>0.95</v>
      </c>
      <c r="I211" s="208"/>
      <c r="J211" s="209">
        <f t="shared" si="40"/>
        <v>0</v>
      </c>
      <c r="K211" s="205" t="s">
        <v>216</v>
      </c>
      <c r="L211" s="61"/>
      <c r="M211" s="210" t="s">
        <v>21</v>
      </c>
      <c r="N211" s="211" t="s">
        <v>42</v>
      </c>
      <c r="O211" s="42"/>
      <c r="P211" s="212">
        <f t="shared" si="41"/>
        <v>0</v>
      </c>
      <c r="Q211" s="212">
        <v>0.0232</v>
      </c>
      <c r="R211" s="212">
        <f t="shared" si="42"/>
        <v>0.022039999999999997</v>
      </c>
      <c r="S211" s="212">
        <v>0</v>
      </c>
      <c r="T211" s="213">
        <f t="shared" si="43"/>
        <v>0</v>
      </c>
      <c r="AR211" s="25" t="s">
        <v>291</v>
      </c>
      <c r="AT211" s="25" t="s">
        <v>212</v>
      </c>
      <c r="AU211" s="25" t="s">
        <v>80</v>
      </c>
      <c r="AY211" s="25" t="s">
        <v>210</v>
      </c>
      <c r="BE211" s="214">
        <f t="shared" si="44"/>
        <v>0</v>
      </c>
      <c r="BF211" s="214">
        <f t="shared" si="45"/>
        <v>0</v>
      </c>
      <c r="BG211" s="214">
        <f t="shared" si="46"/>
        <v>0</v>
      </c>
      <c r="BH211" s="214">
        <f t="shared" si="47"/>
        <v>0</v>
      </c>
      <c r="BI211" s="214">
        <f t="shared" si="48"/>
        <v>0</v>
      </c>
      <c r="BJ211" s="25" t="s">
        <v>78</v>
      </c>
      <c r="BK211" s="214">
        <f t="shared" si="49"/>
        <v>0</v>
      </c>
      <c r="BL211" s="25" t="s">
        <v>291</v>
      </c>
      <c r="BM211" s="25" t="s">
        <v>5056</v>
      </c>
    </row>
    <row r="212" spans="2:65" s="1" customFormat="1" ht="16.5" customHeight="1">
      <c r="B212" s="41"/>
      <c r="C212" s="203" t="s">
        <v>755</v>
      </c>
      <c r="D212" s="203" t="s">
        <v>212</v>
      </c>
      <c r="E212" s="204" t="s">
        <v>5057</v>
      </c>
      <c r="F212" s="205" t="s">
        <v>5058</v>
      </c>
      <c r="G212" s="206" t="s">
        <v>1519</v>
      </c>
      <c r="H212" s="207">
        <v>0.95</v>
      </c>
      <c r="I212" s="208"/>
      <c r="J212" s="209">
        <f t="shared" si="40"/>
        <v>0</v>
      </c>
      <c r="K212" s="205" t="s">
        <v>216</v>
      </c>
      <c r="L212" s="61"/>
      <c r="M212" s="210" t="s">
        <v>21</v>
      </c>
      <c r="N212" s="211" t="s">
        <v>42</v>
      </c>
      <c r="O212" s="42"/>
      <c r="P212" s="212">
        <f t="shared" si="41"/>
        <v>0</v>
      </c>
      <c r="Q212" s="212">
        <v>0.02412</v>
      </c>
      <c r="R212" s="212">
        <f t="shared" si="42"/>
        <v>0.022913999999999997</v>
      </c>
      <c r="S212" s="212">
        <v>0</v>
      </c>
      <c r="T212" s="213">
        <f t="shared" si="43"/>
        <v>0</v>
      </c>
      <c r="AR212" s="25" t="s">
        <v>291</v>
      </c>
      <c r="AT212" s="25" t="s">
        <v>212</v>
      </c>
      <c r="AU212" s="25" t="s">
        <v>80</v>
      </c>
      <c r="AY212" s="25" t="s">
        <v>210</v>
      </c>
      <c r="BE212" s="214">
        <f t="shared" si="44"/>
        <v>0</v>
      </c>
      <c r="BF212" s="214">
        <f t="shared" si="45"/>
        <v>0</v>
      </c>
      <c r="BG212" s="214">
        <f t="shared" si="46"/>
        <v>0</v>
      </c>
      <c r="BH212" s="214">
        <f t="shared" si="47"/>
        <v>0</v>
      </c>
      <c r="BI212" s="214">
        <f t="shared" si="48"/>
        <v>0</v>
      </c>
      <c r="BJ212" s="25" t="s">
        <v>78</v>
      </c>
      <c r="BK212" s="214">
        <f t="shared" si="49"/>
        <v>0</v>
      </c>
      <c r="BL212" s="25" t="s">
        <v>291</v>
      </c>
      <c r="BM212" s="25" t="s">
        <v>5059</v>
      </c>
    </row>
    <row r="213" spans="2:65" s="1" customFormat="1" ht="16.5" customHeight="1">
      <c r="B213" s="41"/>
      <c r="C213" s="203" t="s">
        <v>759</v>
      </c>
      <c r="D213" s="203" t="s">
        <v>212</v>
      </c>
      <c r="E213" s="204" t="s">
        <v>5060</v>
      </c>
      <c r="F213" s="205" t="s">
        <v>5061</v>
      </c>
      <c r="G213" s="206" t="s">
        <v>1519</v>
      </c>
      <c r="H213" s="207">
        <v>4.75</v>
      </c>
      <c r="I213" s="208"/>
      <c r="J213" s="209">
        <f t="shared" si="40"/>
        <v>0</v>
      </c>
      <c r="K213" s="205" t="s">
        <v>216</v>
      </c>
      <c r="L213" s="61"/>
      <c r="M213" s="210" t="s">
        <v>21</v>
      </c>
      <c r="N213" s="211" t="s">
        <v>42</v>
      </c>
      <c r="O213" s="42"/>
      <c r="P213" s="212">
        <f t="shared" si="41"/>
        <v>0</v>
      </c>
      <c r="Q213" s="212">
        <v>0</v>
      </c>
      <c r="R213" s="212">
        <f t="shared" si="42"/>
        <v>0</v>
      </c>
      <c r="S213" s="212">
        <v>0.0172</v>
      </c>
      <c r="T213" s="213">
        <f t="shared" si="43"/>
        <v>0.0817</v>
      </c>
      <c r="AR213" s="25" t="s">
        <v>291</v>
      </c>
      <c r="AT213" s="25" t="s">
        <v>212</v>
      </c>
      <c r="AU213" s="25" t="s">
        <v>80</v>
      </c>
      <c r="AY213" s="25" t="s">
        <v>210</v>
      </c>
      <c r="BE213" s="214">
        <f t="shared" si="44"/>
        <v>0</v>
      </c>
      <c r="BF213" s="214">
        <f t="shared" si="45"/>
        <v>0</v>
      </c>
      <c r="BG213" s="214">
        <f t="shared" si="46"/>
        <v>0</v>
      </c>
      <c r="BH213" s="214">
        <f t="shared" si="47"/>
        <v>0</v>
      </c>
      <c r="BI213" s="214">
        <f t="shared" si="48"/>
        <v>0</v>
      </c>
      <c r="BJ213" s="25" t="s">
        <v>78</v>
      </c>
      <c r="BK213" s="214">
        <f t="shared" si="49"/>
        <v>0</v>
      </c>
      <c r="BL213" s="25" t="s">
        <v>291</v>
      </c>
      <c r="BM213" s="25" t="s">
        <v>5062</v>
      </c>
    </row>
    <row r="214" spans="2:65" s="1" customFormat="1" ht="16.5" customHeight="1">
      <c r="B214" s="41"/>
      <c r="C214" s="203" t="s">
        <v>765</v>
      </c>
      <c r="D214" s="203" t="s">
        <v>212</v>
      </c>
      <c r="E214" s="204" t="s">
        <v>5063</v>
      </c>
      <c r="F214" s="205" t="s">
        <v>5064</v>
      </c>
      <c r="G214" s="206" t="s">
        <v>1519</v>
      </c>
      <c r="H214" s="207">
        <v>10.45</v>
      </c>
      <c r="I214" s="208"/>
      <c r="J214" s="209">
        <f t="shared" si="40"/>
        <v>0</v>
      </c>
      <c r="K214" s="205" t="s">
        <v>216</v>
      </c>
      <c r="L214" s="61"/>
      <c r="M214" s="210" t="s">
        <v>21</v>
      </c>
      <c r="N214" s="211" t="s">
        <v>42</v>
      </c>
      <c r="O214" s="42"/>
      <c r="P214" s="212">
        <f t="shared" si="41"/>
        <v>0</v>
      </c>
      <c r="Q214" s="212">
        <v>0</v>
      </c>
      <c r="R214" s="212">
        <f t="shared" si="42"/>
        <v>0</v>
      </c>
      <c r="S214" s="212">
        <v>0.01946</v>
      </c>
      <c r="T214" s="213">
        <f t="shared" si="43"/>
        <v>0.203357</v>
      </c>
      <c r="AR214" s="25" t="s">
        <v>291</v>
      </c>
      <c r="AT214" s="25" t="s">
        <v>212</v>
      </c>
      <c r="AU214" s="25" t="s">
        <v>80</v>
      </c>
      <c r="AY214" s="25" t="s">
        <v>210</v>
      </c>
      <c r="BE214" s="214">
        <f t="shared" si="44"/>
        <v>0</v>
      </c>
      <c r="BF214" s="214">
        <f t="shared" si="45"/>
        <v>0</v>
      </c>
      <c r="BG214" s="214">
        <f t="shared" si="46"/>
        <v>0</v>
      </c>
      <c r="BH214" s="214">
        <f t="shared" si="47"/>
        <v>0</v>
      </c>
      <c r="BI214" s="214">
        <f t="shared" si="48"/>
        <v>0</v>
      </c>
      <c r="BJ214" s="25" t="s">
        <v>78</v>
      </c>
      <c r="BK214" s="214">
        <f t="shared" si="49"/>
        <v>0</v>
      </c>
      <c r="BL214" s="25" t="s">
        <v>291</v>
      </c>
      <c r="BM214" s="25" t="s">
        <v>5065</v>
      </c>
    </row>
    <row r="215" spans="2:65" s="1" customFormat="1" ht="25.5" customHeight="1">
      <c r="B215" s="41"/>
      <c r="C215" s="203" t="s">
        <v>769</v>
      </c>
      <c r="D215" s="203" t="s">
        <v>212</v>
      </c>
      <c r="E215" s="204" t="s">
        <v>5066</v>
      </c>
      <c r="F215" s="205" t="s">
        <v>5067</v>
      </c>
      <c r="G215" s="206" t="s">
        <v>1519</v>
      </c>
      <c r="H215" s="207">
        <v>0.95</v>
      </c>
      <c r="I215" s="208"/>
      <c r="J215" s="209">
        <f t="shared" si="40"/>
        <v>0</v>
      </c>
      <c r="K215" s="205" t="s">
        <v>216</v>
      </c>
      <c r="L215" s="61"/>
      <c r="M215" s="210" t="s">
        <v>21</v>
      </c>
      <c r="N215" s="211" t="s">
        <v>42</v>
      </c>
      <c r="O215" s="42"/>
      <c r="P215" s="212">
        <f t="shared" si="41"/>
        <v>0</v>
      </c>
      <c r="Q215" s="212">
        <v>0.01525</v>
      </c>
      <c r="R215" s="212">
        <f t="shared" si="42"/>
        <v>0.014487499999999999</v>
      </c>
      <c r="S215" s="212">
        <v>0</v>
      </c>
      <c r="T215" s="213">
        <f t="shared" si="43"/>
        <v>0</v>
      </c>
      <c r="AR215" s="25" t="s">
        <v>291</v>
      </c>
      <c r="AT215" s="25" t="s">
        <v>212</v>
      </c>
      <c r="AU215" s="25" t="s">
        <v>80</v>
      </c>
      <c r="AY215" s="25" t="s">
        <v>210</v>
      </c>
      <c r="BE215" s="214">
        <f t="shared" si="44"/>
        <v>0</v>
      </c>
      <c r="BF215" s="214">
        <f t="shared" si="45"/>
        <v>0</v>
      </c>
      <c r="BG215" s="214">
        <f t="shared" si="46"/>
        <v>0</v>
      </c>
      <c r="BH215" s="214">
        <f t="shared" si="47"/>
        <v>0</v>
      </c>
      <c r="BI215" s="214">
        <f t="shared" si="48"/>
        <v>0</v>
      </c>
      <c r="BJ215" s="25" t="s">
        <v>78</v>
      </c>
      <c r="BK215" s="214">
        <f t="shared" si="49"/>
        <v>0</v>
      </c>
      <c r="BL215" s="25" t="s">
        <v>291</v>
      </c>
      <c r="BM215" s="25" t="s">
        <v>5068</v>
      </c>
    </row>
    <row r="216" spans="2:65" s="1" customFormat="1" ht="16.5" customHeight="1">
      <c r="B216" s="41"/>
      <c r="C216" s="203" t="s">
        <v>775</v>
      </c>
      <c r="D216" s="203" t="s">
        <v>212</v>
      </c>
      <c r="E216" s="204" t="s">
        <v>5069</v>
      </c>
      <c r="F216" s="205" t="s">
        <v>5070</v>
      </c>
      <c r="G216" s="206" t="s">
        <v>1519</v>
      </c>
      <c r="H216" s="207">
        <v>0.95</v>
      </c>
      <c r="I216" s="208"/>
      <c r="J216" s="209">
        <f t="shared" si="40"/>
        <v>0</v>
      </c>
      <c r="K216" s="205" t="s">
        <v>216</v>
      </c>
      <c r="L216" s="61"/>
      <c r="M216" s="210" t="s">
        <v>21</v>
      </c>
      <c r="N216" s="211" t="s">
        <v>42</v>
      </c>
      <c r="O216" s="42"/>
      <c r="P216" s="212">
        <f t="shared" si="41"/>
        <v>0</v>
      </c>
      <c r="Q216" s="212">
        <v>0.01528</v>
      </c>
      <c r="R216" s="212">
        <f t="shared" si="42"/>
        <v>0.014516</v>
      </c>
      <c r="S216" s="212">
        <v>0</v>
      </c>
      <c r="T216" s="213">
        <f t="shared" si="43"/>
        <v>0</v>
      </c>
      <c r="AR216" s="25" t="s">
        <v>291</v>
      </c>
      <c r="AT216" s="25" t="s">
        <v>212</v>
      </c>
      <c r="AU216" s="25" t="s">
        <v>80</v>
      </c>
      <c r="AY216" s="25" t="s">
        <v>210</v>
      </c>
      <c r="BE216" s="214">
        <f t="shared" si="44"/>
        <v>0</v>
      </c>
      <c r="BF216" s="214">
        <f t="shared" si="45"/>
        <v>0</v>
      </c>
      <c r="BG216" s="214">
        <f t="shared" si="46"/>
        <v>0</v>
      </c>
      <c r="BH216" s="214">
        <f t="shared" si="47"/>
        <v>0</v>
      </c>
      <c r="BI216" s="214">
        <f t="shared" si="48"/>
        <v>0</v>
      </c>
      <c r="BJ216" s="25" t="s">
        <v>78</v>
      </c>
      <c r="BK216" s="214">
        <f t="shared" si="49"/>
        <v>0</v>
      </c>
      <c r="BL216" s="25" t="s">
        <v>291</v>
      </c>
      <c r="BM216" s="25" t="s">
        <v>5071</v>
      </c>
    </row>
    <row r="217" spans="2:65" s="1" customFormat="1" ht="16.5" customHeight="1">
      <c r="B217" s="41"/>
      <c r="C217" s="203" t="s">
        <v>780</v>
      </c>
      <c r="D217" s="203" t="s">
        <v>212</v>
      </c>
      <c r="E217" s="204" t="s">
        <v>5072</v>
      </c>
      <c r="F217" s="205" t="s">
        <v>5073</v>
      </c>
      <c r="G217" s="206" t="s">
        <v>1519</v>
      </c>
      <c r="H217" s="207">
        <v>0.95</v>
      </c>
      <c r="I217" s="208"/>
      <c r="J217" s="209">
        <f t="shared" si="40"/>
        <v>0</v>
      </c>
      <c r="K217" s="205" t="s">
        <v>216</v>
      </c>
      <c r="L217" s="61"/>
      <c r="M217" s="210" t="s">
        <v>21</v>
      </c>
      <c r="N217" s="211" t="s">
        <v>42</v>
      </c>
      <c r="O217" s="42"/>
      <c r="P217" s="212">
        <f t="shared" si="41"/>
        <v>0</v>
      </c>
      <c r="Q217" s="212">
        <v>0.01452</v>
      </c>
      <c r="R217" s="212">
        <f t="shared" si="42"/>
        <v>0.013793999999999999</v>
      </c>
      <c r="S217" s="212">
        <v>0</v>
      </c>
      <c r="T217" s="213">
        <f t="shared" si="43"/>
        <v>0</v>
      </c>
      <c r="AR217" s="25" t="s">
        <v>291</v>
      </c>
      <c r="AT217" s="25" t="s">
        <v>212</v>
      </c>
      <c r="AU217" s="25" t="s">
        <v>80</v>
      </c>
      <c r="AY217" s="25" t="s">
        <v>210</v>
      </c>
      <c r="BE217" s="214">
        <f t="shared" si="44"/>
        <v>0</v>
      </c>
      <c r="BF217" s="214">
        <f t="shared" si="45"/>
        <v>0</v>
      </c>
      <c r="BG217" s="214">
        <f t="shared" si="46"/>
        <v>0</v>
      </c>
      <c r="BH217" s="214">
        <f t="shared" si="47"/>
        <v>0</v>
      </c>
      <c r="BI217" s="214">
        <f t="shared" si="48"/>
        <v>0</v>
      </c>
      <c r="BJ217" s="25" t="s">
        <v>78</v>
      </c>
      <c r="BK217" s="214">
        <f t="shared" si="49"/>
        <v>0</v>
      </c>
      <c r="BL217" s="25" t="s">
        <v>291</v>
      </c>
      <c r="BM217" s="25" t="s">
        <v>5074</v>
      </c>
    </row>
    <row r="218" spans="2:65" s="1" customFormat="1" ht="25.5" customHeight="1">
      <c r="B218" s="41"/>
      <c r="C218" s="203" t="s">
        <v>786</v>
      </c>
      <c r="D218" s="203" t="s">
        <v>212</v>
      </c>
      <c r="E218" s="204" t="s">
        <v>5075</v>
      </c>
      <c r="F218" s="205" t="s">
        <v>5076</v>
      </c>
      <c r="G218" s="206" t="s">
        <v>1519</v>
      </c>
      <c r="H218" s="207">
        <v>2.85</v>
      </c>
      <c r="I218" s="208"/>
      <c r="J218" s="209">
        <f t="shared" si="40"/>
        <v>0</v>
      </c>
      <c r="K218" s="205" t="s">
        <v>216</v>
      </c>
      <c r="L218" s="61"/>
      <c r="M218" s="210" t="s">
        <v>21</v>
      </c>
      <c r="N218" s="211" t="s">
        <v>42</v>
      </c>
      <c r="O218" s="42"/>
      <c r="P218" s="212">
        <f t="shared" si="41"/>
        <v>0</v>
      </c>
      <c r="Q218" s="212">
        <v>0</v>
      </c>
      <c r="R218" s="212">
        <f t="shared" si="42"/>
        <v>0</v>
      </c>
      <c r="S218" s="212">
        <v>0.0092</v>
      </c>
      <c r="T218" s="213">
        <f t="shared" si="43"/>
        <v>0.02622</v>
      </c>
      <c r="AR218" s="25" t="s">
        <v>291</v>
      </c>
      <c r="AT218" s="25" t="s">
        <v>212</v>
      </c>
      <c r="AU218" s="25" t="s">
        <v>80</v>
      </c>
      <c r="AY218" s="25" t="s">
        <v>210</v>
      </c>
      <c r="BE218" s="214">
        <f t="shared" si="44"/>
        <v>0</v>
      </c>
      <c r="BF218" s="214">
        <f t="shared" si="45"/>
        <v>0</v>
      </c>
      <c r="BG218" s="214">
        <f t="shared" si="46"/>
        <v>0</v>
      </c>
      <c r="BH218" s="214">
        <f t="shared" si="47"/>
        <v>0</v>
      </c>
      <c r="BI218" s="214">
        <f t="shared" si="48"/>
        <v>0</v>
      </c>
      <c r="BJ218" s="25" t="s">
        <v>78</v>
      </c>
      <c r="BK218" s="214">
        <f t="shared" si="49"/>
        <v>0</v>
      </c>
      <c r="BL218" s="25" t="s">
        <v>291</v>
      </c>
      <c r="BM218" s="25" t="s">
        <v>5077</v>
      </c>
    </row>
    <row r="219" spans="2:65" s="1" customFormat="1" ht="25.5" customHeight="1">
      <c r="B219" s="41"/>
      <c r="C219" s="203" t="s">
        <v>793</v>
      </c>
      <c r="D219" s="203" t="s">
        <v>212</v>
      </c>
      <c r="E219" s="204" t="s">
        <v>5078</v>
      </c>
      <c r="F219" s="205" t="s">
        <v>5079</v>
      </c>
      <c r="G219" s="206" t="s">
        <v>1519</v>
      </c>
      <c r="H219" s="207">
        <v>2.85</v>
      </c>
      <c r="I219" s="208"/>
      <c r="J219" s="209">
        <f t="shared" si="40"/>
        <v>0</v>
      </c>
      <c r="K219" s="205" t="s">
        <v>216</v>
      </c>
      <c r="L219" s="61"/>
      <c r="M219" s="210" t="s">
        <v>21</v>
      </c>
      <c r="N219" s="211" t="s">
        <v>42</v>
      </c>
      <c r="O219" s="42"/>
      <c r="P219" s="212">
        <f t="shared" si="41"/>
        <v>0</v>
      </c>
      <c r="Q219" s="212">
        <v>0.00493</v>
      </c>
      <c r="R219" s="212">
        <f t="shared" si="42"/>
        <v>0.014050500000000002</v>
      </c>
      <c r="S219" s="212">
        <v>0</v>
      </c>
      <c r="T219" s="213">
        <f t="shared" si="43"/>
        <v>0</v>
      </c>
      <c r="AR219" s="25" t="s">
        <v>291</v>
      </c>
      <c r="AT219" s="25" t="s">
        <v>212</v>
      </c>
      <c r="AU219" s="25" t="s">
        <v>80</v>
      </c>
      <c r="AY219" s="25" t="s">
        <v>210</v>
      </c>
      <c r="BE219" s="214">
        <f t="shared" si="44"/>
        <v>0</v>
      </c>
      <c r="BF219" s="214">
        <f t="shared" si="45"/>
        <v>0</v>
      </c>
      <c r="BG219" s="214">
        <f t="shared" si="46"/>
        <v>0</v>
      </c>
      <c r="BH219" s="214">
        <f t="shared" si="47"/>
        <v>0</v>
      </c>
      <c r="BI219" s="214">
        <f t="shared" si="48"/>
        <v>0</v>
      </c>
      <c r="BJ219" s="25" t="s">
        <v>78</v>
      </c>
      <c r="BK219" s="214">
        <f t="shared" si="49"/>
        <v>0</v>
      </c>
      <c r="BL219" s="25" t="s">
        <v>291</v>
      </c>
      <c r="BM219" s="25" t="s">
        <v>5080</v>
      </c>
    </row>
    <row r="220" spans="2:65" s="1" customFormat="1" ht="16.5" customHeight="1">
      <c r="B220" s="41"/>
      <c r="C220" s="203" t="s">
        <v>797</v>
      </c>
      <c r="D220" s="203" t="s">
        <v>212</v>
      </c>
      <c r="E220" s="204" t="s">
        <v>5081</v>
      </c>
      <c r="F220" s="205" t="s">
        <v>5082</v>
      </c>
      <c r="G220" s="206" t="s">
        <v>1519</v>
      </c>
      <c r="H220" s="207">
        <v>0.95</v>
      </c>
      <c r="I220" s="208"/>
      <c r="J220" s="209">
        <f t="shared" si="40"/>
        <v>0</v>
      </c>
      <c r="K220" s="205" t="s">
        <v>216</v>
      </c>
      <c r="L220" s="61"/>
      <c r="M220" s="210" t="s">
        <v>21</v>
      </c>
      <c r="N220" s="211" t="s">
        <v>42</v>
      </c>
      <c r="O220" s="42"/>
      <c r="P220" s="212">
        <f t="shared" si="41"/>
        <v>0</v>
      </c>
      <c r="Q220" s="212">
        <v>0</v>
      </c>
      <c r="R220" s="212">
        <f t="shared" si="42"/>
        <v>0</v>
      </c>
      <c r="S220" s="212">
        <v>0.0347</v>
      </c>
      <c r="T220" s="213">
        <f t="shared" si="43"/>
        <v>0.032965</v>
      </c>
      <c r="AR220" s="25" t="s">
        <v>291</v>
      </c>
      <c r="AT220" s="25" t="s">
        <v>212</v>
      </c>
      <c r="AU220" s="25" t="s">
        <v>80</v>
      </c>
      <c r="AY220" s="25" t="s">
        <v>210</v>
      </c>
      <c r="BE220" s="214">
        <f t="shared" si="44"/>
        <v>0</v>
      </c>
      <c r="BF220" s="214">
        <f t="shared" si="45"/>
        <v>0</v>
      </c>
      <c r="BG220" s="214">
        <f t="shared" si="46"/>
        <v>0</v>
      </c>
      <c r="BH220" s="214">
        <f t="shared" si="47"/>
        <v>0</v>
      </c>
      <c r="BI220" s="214">
        <f t="shared" si="48"/>
        <v>0</v>
      </c>
      <c r="BJ220" s="25" t="s">
        <v>78</v>
      </c>
      <c r="BK220" s="214">
        <f t="shared" si="49"/>
        <v>0</v>
      </c>
      <c r="BL220" s="25" t="s">
        <v>291</v>
      </c>
      <c r="BM220" s="25" t="s">
        <v>5083</v>
      </c>
    </row>
    <row r="221" spans="2:65" s="1" customFormat="1" ht="25.5" customHeight="1">
      <c r="B221" s="41"/>
      <c r="C221" s="203" t="s">
        <v>801</v>
      </c>
      <c r="D221" s="203" t="s">
        <v>212</v>
      </c>
      <c r="E221" s="204" t="s">
        <v>5084</v>
      </c>
      <c r="F221" s="205" t="s">
        <v>5085</v>
      </c>
      <c r="G221" s="206" t="s">
        <v>1519</v>
      </c>
      <c r="H221" s="207">
        <v>2.85</v>
      </c>
      <c r="I221" s="208"/>
      <c r="J221" s="209">
        <f t="shared" si="40"/>
        <v>0</v>
      </c>
      <c r="K221" s="205" t="s">
        <v>216</v>
      </c>
      <c r="L221" s="61"/>
      <c r="M221" s="210" t="s">
        <v>21</v>
      </c>
      <c r="N221" s="211" t="s">
        <v>42</v>
      </c>
      <c r="O221" s="42"/>
      <c r="P221" s="212">
        <f t="shared" si="41"/>
        <v>0</v>
      </c>
      <c r="Q221" s="212">
        <v>0.0147</v>
      </c>
      <c r="R221" s="212">
        <f t="shared" si="42"/>
        <v>0.041895</v>
      </c>
      <c r="S221" s="212">
        <v>0</v>
      </c>
      <c r="T221" s="213">
        <f t="shared" si="43"/>
        <v>0</v>
      </c>
      <c r="AR221" s="25" t="s">
        <v>291</v>
      </c>
      <c r="AT221" s="25" t="s">
        <v>212</v>
      </c>
      <c r="AU221" s="25" t="s">
        <v>80</v>
      </c>
      <c r="AY221" s="25" t="s">
        <v>210</v>
      </c>
      <c r="BE221" s="214">
        <f t="shared" si="44"/>
        <v>0</v>
      </c>
      <c r="BF221" s="214">
        <f t="shared" si="45"/>
        <v>0</v>
      </c>
      <c r="BG221" s="214">
        <f t="shared" si="46"/>
        <v>0</v>
      </c>
      <c r="BH221" s="214">
        <f t="shared" si="47"/>
        <v>0</v>
      </c>
      <c r="BI221" s="214">
        <f t="shared" si="48"/>
        <v>0</v>
      </c>
      <c r="BJ221" s="25" t="s">
        <v>78</v>
      </c>
      <c r="BK221" s="214">
        <f t="shared" si="49"/>
        <v>0</v>
      </c>
      <c r="BL221" s="25" t="s">
        <v>291</v>
      </c>
      <c r="BM221" s="25" t="s">
        <v>5086</v>
      </c>
    </row>
    <row r="222" spans="2:65" s="1" customFormat="1" ht="16.5" customHeight="1">
      <c r="B222" s="41"/>
      <c r="C222" s="203" t="s">
        <v>805</v>
      </c>
      <c r="D222" s="203" t="s">
        <v>212</v>
      </c>
      <c r="E222" s="204" t="s">
        <v>5087</v>
      </c>
      <c r="F222" s="205" t="s">
        <v>5088</v>
      </c>
      <c r="G222" s="206" t="s">
        <v>1519</v>
      </c>
      <c r="H222" s="207">
        <v>1.9</v>
      </c>
      <c r="I222" s="208"/>
      <c r="J222" s="209">
        <f t="shared" si="40"/>
        <v>0</v>
      </c>
      <c r="K222" s="205" t="s">
        <v>216</v>
      </c>
      <c r="L222" s="61"/>
      <c r="M222" s="210" t="s">
        <v>21</v>
      </c>
      <c r="N222" s="211" t="s">
        <v>42</v>
      </c>
      <c r="O222" s="42"/>
      <c r="P222" s="212">
        <f t="shared" si="41"/>
        <v>0</v>
      </c>
      <c r="Q222" s="212">
        <v>0.01066</v>
      </c>
      <c r="R222" s="212">
        <f t="shared" si="42"/>
        <v>0.020253999999999998</v>
      </c>
      <c r="S222" s="212">
        <v>0</v>
      </c>
      <c r="T222" s="213">
        <f t="shared" si="43"/>
        <v>0</v>
      </c>
      <c r="AR222" s="25" t="s">
        <v>291</v>
      </c>
      <c r="AT222" s="25" t="s">
        <v>212</v>
      </c>
      <c r="AU222" s="25" t="s">
        <v>80</v>
      </c>
      <c r="AY222" s="25" t="s">
        <v>210</v>
      </c>
      <c r="BE222" s="214">
        <f t="shared" si="44"/>
        <v>0</v>
      </c>
      <c r="BF222" s="214">
        <f t="shared" si="45"/>
        <v>0</v>
      </c>
      <c r="BG222" s="214">
        <f t="shared" si="46"/>
        <v>0</v>
      </c>
      <c r="BH222" s="214">
        <f t="shared" si="47"/>
        <v>0</v>
      </c>
      <c r="BI222" s="214">
        <f t="shared" si="48"/>
        <v>0</v>
      </c>
      <c r="BJ222" s="25" t="s">
        <v>78</v>
      </c>
      <c r="BK222" s="214">
        <f t="shared" si="49"/>
        <v>0</v>
      </c>
      <c r="BL222" s="25" t="s">
        <v>291</v>
      </c>
      <c r="BM222" s="25" t="s">
        <v>5089</v>
      </c>
    </row>
    <row r="223" spans="2:65" s="1" customFormat="1" ht="16.5" customHeight="1">
      <c r="B223" s="41"/>
      <c r="C223" s="203" t="s">
        <v>809</v>
      </c>
      <c r="D223" s="203" t="s">
        <v>212</v>
      </c>
      <c r="E223" s="204" t="s">
        <v>5090</v>
      </c>
      <c r="F223" s="205" t="s">
        <v>5091</v>
      </c>
      <c r="G223" s="206" t="s">
        <v>1519</v>
      </c>
      <c r="H223" s="207">
        <v>0.95</v>
      </c>
      <c r="I223" s="208"/>
      <c r="J223" s="209">
        <f t="shared" si="40"/>
        <v>0</v>
      </c>
      <c r="K223" s="205" t="s">
        <v>216</v>
      </c>
      <c r="L223" s="61"/>
      <c r="M223" s="210" t="s">
        <v>21</v>
      </c>
      <c r="N223" s="211" t="s">
        <v>42</v>
      </c>
      <c r="O223" s="42"/>
      <c r="P223" s="212">
        <f t="shared" si="41"/>
        <v>0</v>
      </c>
      <c r="Q223" s="212">
        <v>0.06325</v>
      </c>
      <c r="R223" s="212">
        <f t="shared" si="42"/>
        <v>0.060087499999999995</v>
      </c>
      <c r="S223" s="212">
        <v>0</v>
      </c>
      <c r="T223" s="213">
        <f t="shared" si="43"/>
        <v>0</v>
      </c>
      <c r="AR223" s="25" t="s">
        <v>291</v>
      </c>
      <c r="AT223" s="25" t="s">
        <v>212</v>
      </c>
      <c r="AU223" s="25" t="s">
        <v>80</v>
      </c>
      <c r="AY223" s="25" t="s">
        <v>210</v>
      </c>
      <c r="BE223" s="214">
        <f t="shared" si="44"/>
        <v>0</v>
      </c>
      <c r="BF223" s="214">
        <f t="shared" si="45"/>
        <v>0</v>
      </c>
      <c r="BG223" s="214">
        <f t="shared" si="46"/>
        <v>0</v>
      </c>
      <c r="BH223" s="214">
        <f t="shared" si="47"/>
        <v>0</v>
      </c>
      <c r="BI223" s="214">
        <f t="shared" si="48"/>
        <v>0</v>
      </c>
      <c r="BJ223" s="25" t="s">
        <v>78</v>
      </c>
      <c r="BK223" s="214">
        <f t="shared" si="49"/>
        <v>0</v>
      </c>
      <c r="BL223" s="25" t="s">
        <v>291</v>
      </c>
      <c r="BM223" s="25" t="s">
        <v>5092</v>
      </c>
    </row>
    <row r="224" spans="2:65" s="1" customFormat="1" ht="25.5" customHeight="1">
      <c r="B224" s="41"/>
      <c r="C224" s="203" t="s">
        <v>813</v>
      </c>
      <c r="D224" s="203" t="s">
        <v>212</v>
      </c>
      <c r="E224" s="204" t="s">
        <v>5093</v>
      </c>
      <c r="F224" s="205" t="s">
        <v>5094</v>
      </c>
      <c r="G224" s="206" t="s">
        <v>1519</v>
      </c>
      <c r="H224" s="207">
        <v>0.95</v>
      </c>
      <c r="I224" s="208"/>
      <c r="J224" s="209">
        <f t="shared" si="40"/>
        <v>0</v>
      </c>
      <c r="K224" s="205" t="s">
        <v>216</v>
      </c>
      <c r="L224" s="61"/>
      <c r="M224" s="210" t="s">
        <v>21</v>
      </c>
      <c r="N224" s="211" t="s">
        <v>42</v>
      </c>
      <c r="O224" s="42"/>
      <c r="P224" s="212">
        <f t="shared" si="41"/>
        <v>0</v>
      </c>
      <c r="Q224" s="212">
        <v>0.06303</v>
      </c>
      <c r="R224" s="212">
        <f t="shared" si="42"/>
        <v>0.0598785</v>
      </c>
      <c r="S224" s="212">
        <v>0</v>
      </c>
      <c r="T224" s="213">
        <f t="shared" si="43"/>
        <v>0</v>
      </c>
      <c r="AR224" s="25" t="s">
        <v>291</v>
      </c>
      <c r="AT224" s="25" t="s">
        <v>212</v>
      </c>
      <c r="AU224" s="25" t="s">
        <v>80</v>
      </c>
      <c r="AY224" s="25" t="s">
        <v>210</v>
      </c>
      <c r="BE224" s="214">
        <f t="shared" si="44"/>
        <v>0</v>
      </c>
      <c r="BF224" s="214">
        <f t="shared" si="45"/>
        <v>0</v>
      </c>
      <c r="BG224" s="214">
        <f t="shared" si="46"/>
        <v>0</v>
      </c>
      <c r="BH224" s="214">
        <f t="shared" si="47"/>
        <v>0</v>
      </c>
      <c r="BI224" s="214">
        <f t="shared" si="48"/>
        <v>0</v>
      </c>
      <c r="BJ224" s="25" t="s">
        <v>78</v>
      </c>
      <c r="BK224" s="214">
        <f t="shared" si="49"/>
        <v>0</v>
      </c>
      <c r="BL224" s="25" t="s">
        <v>291</v>
      </c>
      <c r="BM224" s="25" t="s">
        <v>5095</v>
      </c>
    </row>
    <row r="225" spans="2:65" s="1" customFormat="1" ht="16.5" customHeight="1">
      <c r="B225" s="41"/>
      <c r="C225" s="203" t="s">
        <v>817</v>
      </c>
      <c r="D225" s="203" t="s">
        <v>212</v>
      </c>
      <c r="E225" s="204" t="s">
        <v>5096</v>
      </c>
      <c r="F225" s="205" t="s">
        <v>5097</v>
      </c>
      <c r="G225" s="206" t="s">
        <v>1519</v>
      </c>
      <c r="H225" s="207">
        <v>8.55</v>
      </c>
      <c r="I225" s="208"/>
      <c r="J225" s="209">
        <f t="shared" si="40"/>
        <v>0</v>
      </c>
      <c r="K225" s="205" t="s">
        <v>216</v>
      </c>
      <c r="L225" s="61"/>
      <c r="M225" s="210" t="s">
        <v>21</v>
      </c>
      <c r="N225" s="211" t="s">
        <v>42</v>
      </c>
      <c r="O225" s="42"/>
      <c r="P225" s="212">
        <f t="shared" si="41"/>
        <v>0</v>
      </c>
      <c r="Q225" s="212">
        <v>0.0003</v>
      </c>
      <c r="R225" s="212">
        <f t="shared" si="42"/>
        <v>0.002565</v>
      </c>
      <c r="S225" s="212">
        <v>0</v>
      </c>
      <c r="T225" s="213">
        <f t="shared" si="43"/>
        <v>0</v>
      </c>
      <c r="AR225" s="25" t="s">
        <v>291</v>
      </c>
      <c r="AT225" s="25" t="s">
        <v>212</v>
      </c>
      <c r="AU225" s="25" t="s">
        <v>80</v>
      </c>
      <c r="AY225" s="25" t="s">
        <v>210</v>
      </c>
      <c r="BE225" s="214">
        <f t="shared" si="44"/>
        <v>0</v>
      </c>
      <c r="BF225" s="214">
        <f t="shared" si="45"/>
        <v>0</v>
      </c>
      <c r="BG225" s="214">
        <f t="shared" si="46"/>
        <v>0</v>
      </c>
      <c r="BH225" s="214">
        <f t="shared" si="47"/>
        <v>0</v>
      </c>
      <c r="BI225" s="214">
        <f t="shared" si="48"/>
        <v>0</v>
      </c>
      <c r="BJ225" s="25" t="s">
        <v>78</v>
      </c>
      <c r="BK225" s="214">
        <f t="shared" si="49"/>
        <v>0</v>
      </c>
      <c r="BL225" s="25" t="s">
        <v>291</v>
      </c>
      <c r="BM225" s="25" t="s">
        <v>5098</v>
      </c>
    </row>
    <row r="226" spans="2:65" s="1" customFormat="1" ht="16.5" customHeight="1">
      <c r="B226" s="41"/>
      <c r="C226" s="203" t="s">
        <v>829</v>
      </c>
      <c r="D226" s="203" t="s">
        <v>212</v>
      </c>
      <c r="E226" s="204" t="s">
        <v>5099</v>
      </c>
      <c r="F226" s="205" t="s">
        <v>5100</v>
      </c>
      <c r="G226" s="206" t="s">
        <v>215</v>
      </c>
      <c r="H226" s="207">
        <v>5.7</v>
      </c>
      <c r="I226" s="208"/>
      <c r="J226" s="209">
        <f t="shared" si="40"/>
        <v>0</v>
      </c>
      <c r="K226" s="205" t="s">
        <v>216</v>
      </c>
      <c r="L226" s="61"/>
      <c r="M226" s="210" t="s">
        <v>21</v>
      </c>
      <c r="N226" s="211" t="s">
        <v>42</v>
      </c>
      <c r="O226" s="42"/>
      <c r="P226" s="212">
        <f t="shared" si="41"/>
        <v>0</v>
      </c>
      <c r="Q226" s="212">
        <v>0.00109</v>
      </c>
      <c r="R226" s="212">
        <f t="shared" si="42"/>
        <v>0.006213000000000001</v>
      </c>
      <c r="S226" s="212">
        <v>0</v>
      </c>
      <c r="T226" s="213">
        <f t="shared" si="43"/>
        <v>0</v>
      </c>
      <c r="AR226" s="25" t="s">
        <v>291</v>
      </c>
      <c r="AT226" s="25" t="s">
        <v>212</v>
      </c>
      <c r="AU226" s="25" t="s">
        <v>80</v>
      </c>
      <c r="AY226" s="25" t="s">
        <v>210</v>
      </c>
      <c r="BE226" s="214">
        <f t="shared" si="44"/>
        <v>0</v>
      </c>
      <c r="BF226" s="214">
        <f t="shared" si="45"/>
        <v>0</v>
      </c>
      <c r="BG226" s="214">
        <f t="shared" si="46"/>
        <v>0</v>
      </c>
      <c r="BH226" s="214">
        <f t="shared" si="47"/>
        <v>0</v>
      </c>
      <c r="BI226" s="214">
        <f t="shared" si="48"/>
        <v>0</v>
      </c>
      <c r="BJ226" s="25" t="s">
        <v>78</v>
      </c>
      <c r="BK226" s="214">
        <f t="shared" si="49"/>
        <v>0</v>
      </c>
      <c r="BL226" s="25" t="s">
        <v>291</v>
      </c>
      <c r="BM226" s="25" t="s">
        <v>5101</v>
      </c>
    </row>
    <row r="227" spans="2:65" s="1" customFormat="1" ht="16.5" customHeight="1">
      <c r="B227" s="41"/>
      <c r="C227" s="203" t="s">
        <v>851</v>
      </c>
      <c r="D227" s="203" t="s">
        <v>212</v>
      </c>
      <c r="E227" s="204" t="s">
        <v>5102</v>
      </c>
      <c r="F227" s="205" t="s">
        <v>5103</v>
      </c>
      <c r="G227" s="206" t="s">
        <v>1519</v>
      </c>
      <c r="H227" s="207">
        <v>8.55</v>
      </c>
      <c r="I227" s="208"/>
      <c r="J227" s="209">
        <f t="shared" si="40"/>
        <v>0</v>
      </c>
      <c r="K227" s="205" t="s">
        <v>21</v>
      </c>
      <c r="L227" s="61"/>
      <c r="M227" s="210" t="s">
        <v>21</v>
      </c>
      <c r="N227" s="211" t="s">
        <v>42</v>
      </c>
      <c r="O227" s="42"/>
      <c r="P227" s="212">
        <f t="shared" si="41"/>
        <v>0</v>
      </c>
      <c r="Q227" s="212">
        <v>0.0003</v>
      </c>
      <c r="R227" s="212">
        <f t="shared" si="42"/>
        <v>0.002565</v>
      </c>
      <c r="S227" s="212">
        <v>0</v>
      </c>
      <c r="T227" s="213">
        <f t="shared" si="43"/>
        <v>0</v>
      </c>
      <c r="AR227" s="25" t="s">
        <v>291</v>
      </c>
      <c r="AT227" s="25" t="s">
        <v>212</v>
      </c>
      <c r="AU227" s="25" t="s">
        <v>80</v>
      </c>
      <c r="AY227" s="25" t="s">
        <v>210</v>
      </c>
      <c r="BE227" s="214">
        <f t="shared" si="44"/>
        <v>0</v>
      </c>
      <c r="BF227" s="214">
        <f t="shared" si="45"/>
        <v>0</v>
      </c>
      <c r="BG227" s="214">
        <f t="shared" si="46"/>
        <v>0</v>
      </c>
      <c r="BH227" s="214">
        <f t="shared" si="47"/>
        <v>0</v>
      </c>
      <c r="BI227" s="214">
        <f t="shared" si="48"/>
        <v>0</v>
      </c>
      <c r="BJ227" s="25" t="s">
        <v>78</v>
      </c>
      <c r="BK227" s="214">
        <f t="shared" si="49"/>
        <v>0</v>
      </c>
      <c r="BL227" s="25" t="s">
        <v>291</v>
      </c>
      <c r="BM227" s="25" t="s">
        <v>5104</v>
      </c>
    </row>
    <row r="228" spans="2:65" s="1" customFormat="1" ht="25.5" customHeight="1">
      <c r="B228" s="41"/>
      <c r="C228" s="203" t="s">
        <v>860</v>
      </c>
      <c r="D228" s="203" t="s">
        <v>212</v>
      </c>
      <c r="E228" s="204" t="s">
        <v>5105</v>
      </c>
      <c r="F228" s="205" t="s">
        <v>5106</v>
      </c>
      <c r="G228" s="206" t="s">
        <v>215</v>
      </c>
      <c r="H228" s="207">
        <v>1.9</v>
      </c>
      <c r="I228" s="208"/>
      <c r="J228" s="209">
        <f t="shared" si="40"/>
        <v>0</v>
      </c>
      <c r="K228" s="205" t="s">
        <v>216</v>
      </c>
      <c r="L228" s="61"/>
      <c r="M228" s="210" t="s">
        <v>21</v>
      </c>
      <c r="N228" s="211" t="s">
        <v>42</v>
      </c>
      <c r="O228" s="42"/>
      <c r="P228" s="212">
        <f t="shared" si="41"/>
        <v>0</v>
      </c>
      <c r="Q228" s="212">
        <v>0.00127</v>
      </c>
      <c r="R228" s="212">
        <f t="shared" si="42"/>
        <v>0.002413</v>
      </c>
      <c r="S228" s="212">
        <v>0</v>
      </c>
      <c r="T228" s="213">
        <f t="shared" si="43"/>
        <v>0</v>
      </c>
      <c r="AR228" s="25" t="s">
        <v>291</v>
      </c>
      <c r="AT228" s="25" t="s">
        <v>212</v>
      </c>
      <c r="AU228" s="25" t="s">
        <v>80</v>
      </c>
      <c r="AY228" s="25" t="s">
        <v>210</v>
      </c>
      <c r="BE228" s="214">
        <f t="shared" si="44"/>
        <v>0</v>
      </c>
      <c r="BF228" s="214">
        <f t="shared" si="45"/>
        <v>0</v>
      </c>
      <c r="BG228" s="214">
        <f t="shared" si="46"/>
        <v>0</v>
      </c>
      <c r="BH228" s="214">
        <f t="shared" si="47"/>
        <v>0</v>
      </c>
      <c r="BI228" s="214">
        <f t="shared" si="48"/>
        <v>0</v>
      </c>
      <c r="BJ228" s="25" t="s">
        <v>78</v>
      </c>
      <c r="BK228" s="214">
        <f t="shared" si="49"/>
        <v>0</v>
      </c>
      <c r="BL228" s="25" t="s">
        <v>291</v>
      </c>
      <c r="BM228" s="25" t="s">
        <v>5107</v>
      </c>
    </row>
    <row r="229" spans="2:65" s="1" customFormat="1" ht="16.5" customHeight="1">
      <c r="B229" s="41"/>
      <c r="C229" s="203" t="s">
        <v>864</v>
      </c>
      <c r="D229" s="203" t="s">
        <v>212</v>
      </c>
      <c r="E229" s="204" t="s">
        <v>5108</v>
      </c>
      <c r="F229" s="205" t="s">
        <v>5109</v>
      </c>
      <c r="G229" s="206" t="s">
        <v>1519</v>
      </c>
      <c r="H229" s="207">
        <v>0.95</v>
      </c>
      <c r="I229" s="208"/>
      <c r="J229" s="209">
        <f t="shared" si="40"/>
        <v>0</v>
      </c>
      <c r="K229" s="205" t="s">
        <v>216</v>
      </c>
      <c r="L229" s="61"/>
      <c r="M229" s="210" t="s">
        <v>21</v>
      </c>
      <c r="N229" s="211" t="s">
        <v>42</v>
      </c>
      <c r="O229" s="42"/>
      <c r="P229" s="212">
        <f t="shared" si="41"/>
        <v>0</v>
      </c>
      <c r="Q229" s="212">
        <v>0</v>
      </c>
      <c r="R229" s="212">
        <f t="shared" si="42"/>
        <v>0</v>
      </c>
      <c r="S229" s="212">
        <v>0.00156</v>
      </c>
      <c r="T229" s="213">
        <f t="shared" si="43"/>
        <v>0.0014819999999999998</v>
      </c>
      <c r="AR229" s="25" t="s">
        <v>291</v>
      </c>
      <c r="AT229" s="25" t="s">
        <v>212</v>
      </c>
      <c r="AU229" s="25" t="s">
        <v>80</v>
      </c>
      <c r="AY229" s="25" t="s">
        <v>210</v>
      </c>
      <c r="BE229" s="214">
        <f t="shared" si="44"/>
        <v>0</v>
      </c>
      <c r="BF229" s="214">
        <f t="shared" si="45"/>
        <v>0</v>
      </c>
      <c r="BG229" s="214">
        <f t="shared" si="46"/>
        <v>0</v>
      </c>
      <c r="BH229" s="214">
        <f t="shared" si="47"/>
        <v>0</v>
      </c>
      <c r="BI229" s="214">
        <f t="shared" si="48"/>
        <v>0</v>
      </c>
      <c r="BJ229" s="25" t="s">
        <v>78</v>
      </c>
      <c r="BK229" s="214">
        <f t="shared" si="49"/>
        <v>0</v>
      </c>
      <c r="BL229" s="25" t="s">
        <v>291</v>
      </c>
      <c r="BM229" s="25" t="s">
        <v>5110</v>
      </c>
    </row>
    <row r="230" spans="2:65" s="1" customFormat="1" ht="16.5" customHeight="1">
      <c r="B230" s="41"/>
      <c r="C230" s="203" t="s">
        <v>872</v>
      </c>
      <c r="D230" s="203" t="s">
        <v>212</v>
      </c>
      <c r="E230" s="204" t="s">
        <v>5111</v>
      </c>
      <c r="F230" s="205" t="s">
        <v>5112</v>
      </c>
      <c r="G230" s="206" t="s">
        <v>1519</v>
      </c>
      <c r="H230" s="207">
        <v>13.3</v>
      </c>
      <c r="I230" s="208"/>
      <c r="J230" s="209">
        <f t="shared" si="40"/>
        <v>0</v>
      </c>
      <c r="K230" s="205" t="s">
        <v>216</v>
      </c>
      <c r="L230" s="61"/>
      <c r="M230" s="210" t="s">
        <v>21</v>
      </c>
      <c r="N230" s="211" t="s">
        <v>42</v>
      </c>
      <c r="O230" s="42"/>
      <c r="P230" s="212">
        <f t="shared" si="41"/>
        <v>0</v>
      </c>
      <c r="Q230" s="212">
        <v>0</v>
      </c>
      <c r="R230" s="212">
        <f t="shared" si="42"/>
        <v>0</v>
      </c>
      <c r="S230" s="212">
        <v>0.00086</v>
      </c>
      <c r="T230" s="213">
        <f t="shared" si="43"/>
        <v>0.011438</v>
      </c>
      <c r="AR230" s="25" t="s">
        <v>291</v>
      </c>
      <c r="AT230" s="25" t="s">
        <v>212</v>
      </c>
      <c r="AU230" s="25" t="s">
        <v>80</v>
      </c>
      <c r="AY230" s="25" t="s">
        <v>210</v>
      </c>
      <c r="BE230" s="214">
        <f t="shared" si="44"/>
        <v>0</v>
      </c>
      <c r="BF230" s="214">
        <f t="shared" si="45"/>
        <v>0</v>
      </c>
      <c r="BG230" s="214">
        <f t="shared" si="46"/>
        <v>0</v>
      </c>
      <c r="BH230" s="214">
        <f t="shared" si="47"/>
        <v>0</v>
      </c>
      <c r="BI230" s="214">
        <f t="shared" si="48"/>
        <v>0</v>
      </c>
      <c r="BJ230" s="25" t="s">
        <v>78</v>
      </c>
      <c r="BK230" s="214">
        <f t="shared" si="49"/>
        <v>0</v>
      </c>
      <c r="BL230" s="25" t="s">
        <v>291</v>
      </c>
      <c r="BM230" s="25" t="s">
        <v>5113</v>
      </c>
    </row>
    <row r="231" spans="2:65" s="1" customFormat="1" ht="25.5" customHeight="1">
      <c r="B231" s="41"/>
      <c r="C231" s="203" t="s">
        <v>878</v>
      </c>
      <c r="D231" s="203" t="s">
        <v>212</v>
      </c>
      <c r="E231" s="204" t="s">
        <v>5114</v>
      </c>
      <c r="F231" s="205" t="s">
        <v>5115</v>
      </c>
      <c r="G231" s="206" t="s">
        <v>1519</v>
      </c>
      <c r="H231" s="207">
        <v>2.85</v>
      </c>
      <c r="I231" s="208"/>
      <c r="J231" s="209">
        <f t="shared" si="40"/>
        <v>0</v>
      </c>
      <c r="K231" s="205" t="s">
        <v>216</v>
      </c>
      <c r="L231" s="61"/>
      <c r="M231" s="210" t="s">
        <v>21</v>
      </c>
      <c r="N231" s="211" t="s">
        <v>42</v>
      </c>
      <c r="O231" s="42"/>
      <c r="P231" s="212">
        <f t="shared" si="41"/>
        <v>0</v>
      </c>
      <c r="Q231" s="212">
        <v>0.00196</v>
      </c>
      <c r="R231" s="212">
        <f t="shared" si="42"/>
        <v>0.005586</v>
      </c>
      <c r="S231" s="212">
        <v>0</v>
      </c>
      <c r="T231" s="213">
        <f t="shared" si="43"/>
        <v>0</v>
      </c>
      <c r="AR231" s="25" t="s">
        <v>291</v>
      </c>
      <c r="AT231" s="25" t="s">
        <v>212</v>
      </c>
      <c r="AU231" s="25" t="s">
        <v>80</v>
      </c>
      <c r="AY231" s="25" t="s">
        <v>210</v>
      </c>
      <c r="BE231" s="214">
        <f t="shared" si="44"/>
        <v>0</v>
      </c>
      <c r="BF231" s="214">
        <f t="shared" si="45"/>
        <v>0</v>
      </c>
      <c r="BG231" s="214">
        <f t="shared" si="46"/>
        <v>0</v>
      </c>
      <c r="BH231" s="214">
        <f t="shared" si="47"/>
        <v>0</v>
      </c>
      <c r="BI231" s="214">
        <f t="shared" si="48"/>
        <v>0</v>
      </c>
      <c r="BJ231" s="25" t="s">
        <v>78</v>
      </c>
      <c r="BK231" s="214">
        <f t="shared" si="49"/>
        <v>0</v>
      </c>
      <c r="BL231" s="25" t="s">
        <v>291</v>
      </c>
      <c r="BM231" s="25" t="s">
        <v>5116</v>
      </c>
    </row>
    <row r="232" spans="2:65" s="1" customFormat="1" ht="25.5" customHeight="1">
      <c r="B232" s="41"/>
      <c r="C232" s="203" t="s">
        <v>886</v>
      </c>
      <c r="D232" s="203" t="s">
        <v>212</v>
      </c>
      <c r="E232" s="204" t="s">
        <v>5117</v>
      </c>
      <c r="F232" s="205" t="s">
        <v>5118</v>
      </c>
      <c r="G232" s="206" t="s">
        <v>1519</v>
      </c>
      <c r="H232" s="207">
        <v>2.85</v>
      </c>
      <c r="I232" s="208"/>
      <c r="J232" s="209">
        <f t="shared" si="40"/>
        <v>0</v>
      </c>
      <c r="K232" s="205" t="s">
        <v>216</v>
      </c>
      <c r="L232" s="61"/>
      <c r="M232" s="210" t="s">
        <v>21</v>
      </c>
      <c r="N232" s="211" t="s">
        <v>42</v>
      </c>
      <c r="O232" s="42"/>
      <c r="P232" s="212">
        <f t="shared" si="41"/>
        <v>0</v>
      </c>
      <c r="Q232" s="212">
        <v>0.0018</v>
      </c>
      <c r="R232" s="212">
        <f t="shared" si="42"/>
        <v>0.00513</v>
      </c>
      <c r="S232" s="212">
        <v>0</v>
      </c>
      <c r="T232" s="213">
        <f t="shared" si="43"/>
        <v>0</v>
      </c>
      <c r="AR232" s="25" t="s">
        <v>291</v>
      </c>
      <c r="AT232" s="25" t="s">
        <v>212</v>
      </c>
      <c r="AU232" s="25" t="s">
        <v>80</v>
      </c>
      <c r="AY232" s="25" t="s">
        <v>210</v>
      </c>
      <c r="BE232" s="214">
        <f t="shared" si="44"/>
        <v>0</v>
      </c>
      <c r="BF232" s="214">
        <f t="shared" si="45"/>
        <v>0</v>
      </c>
      <c r="BG232" s="214">
        <f t="shared" si="46"/>
        <v>0</v>
      </c>
      <c r="BH232" s="214">
        <f t="shared" si="47"/>
        <v>0</v>
      </c>
      <c r="BI232" s="214">
        <f t="shared" si="48"/>
        <v>0</v>
      </c>
      <c r="BJ232" s="25" t="s">
        <v>78</v>
      </c>
      <c r="BK232" s="214">
        <f t="shared" si="49"/>
        <v>0</v>
      </c>
      <c r="BL232" s="25" t="s">
        <v>291</v>
      </c>
      <c r="BM232" s="25" t="s">
        <v>5119</v>
      </c>
    </row>
    <row r="233" spans="2:65" s="1" customFormat="1" ht="16.5" customHeight="1">
      <c r="B233" s="41"/>
      <c r="C233" s="203" t="s">
        <v>890</v>
      </c>
      <c r="D233" s="203" t="s">
        <v>212</v>
      </c>
      <c r="E233" s="204" t="s">
        <v>5120</v>
      </c>
      <c r="F233" s="205" t="s">
        <v>5121</v>
      </c>
      <c r="G233" s="206" t="s">
        <v>1519</v>
      </c>
      <c r="H233" s="207">
        <v>0.95</v>
      </c>
      <c r="I233" s="208"/>
      <c r="J233" s="209">
        <f t="shared" si="40"/>
        <v>0</v>
      </c>
      <c r="K233" s="205" t="s">
        <v>216</v>
      </c>
      <c r="L233" s="61"/>
      <c r="M233" s="210" t="s">
        <v>21</v>
      </c>
      <c r="N233" s="211" t="s">
        <v>42</v>
      </c>
      <c r="O233" s="42"/>
      <c r="P233" s="212">
        <f t="shared" si="41"/>
        <v>0</v>
      </c>
      <c r="Q233" s="212">
        <v>0.0018</v>
      </c>
      <c r="R233" s="212">
        <f t="shared" si="42"/>
        <v>0.00171</v>
      </c>
      <c r="S233" s="212">
        <v>0</v>
      </c>
      <c r="T233" s="213">
        <f t="shared" si="43"/>
        <v>0</v>
      </c>
      <c r="AR233" s="25" t="s">
        <v>291</v>
      </c>
      <c r="AT233" s="25" t="s">
        <v>212</v>
      </c>
      <c r="AU233" s="25" t="s">
        <v>80</v>
      </c>
      <c r="AY233" s="25" t="s">
        <v>210</v>
      </c>
      <c r="BE233" s="214">
        <f t="shared" si="44"/>
        <v>0</v>
      </c>
      <c r="BF233" s="214">
        <f t="shared" si="45"/>
        <v>0</v>
      </c>
      <c r="BG233" s="214">
        <f t="shared" si="46"/>
        <v>0</v>
      </c>
      <c r="BH233" s="214">
        <f t="shared" si="47"/>
        <v>0</v>
      </c>
      <c r="BI233" s="214">
        <f t="shared" si="48"/>
        <v>0</v>
      </c>
      <c r="BJ233" s="25" t="s">
        <v>78</v>
      </c>
      <c r="BK233" s="214">
        <f t="shared" si="49"/>
        <v>0</v>
      </c>
      <c r="BL233" s="25" t="s">
        <v>291</v>
      </c>
      <c r="BM233" s="25" t="s">
        <v>5122</v>
      </c>
    </row>
    <row r="234" spans="2:65" s="1" customFormat="1" ht="16.5" customHeight="1">
      <c r="B234" s="41"/>
      <c r="C234" s="203" t="s">
        <v>894</v>
      </c>
      <c r="D234" s="203" t="s">
        <v>212</v>
      </c>
      <c r="E234" s="204" t="s">
        <v>5123</v>
      </c>
      <c r="F234" s="205" t="s">
        <v>5124</v>
      </c>
      <c r="G234" s="206" t="s">
        <v>1519</v>
      </c>
      <c r="H234" s="207">
        <v>0.95</v>
      </c>
      <c r="I234" s="208"/>
      <c r="J234" s="209">
        <f t="shared" si="40"/>
        <v>0</v>
      </c>
      <c r="K234" s="205" t="s">
        <v>21</v>
      </c>
      <c r="L234" s="61"/>
      <c r="M234" s="210" t="s">
        <v>21</v>
      </c>
      <c r="N234" s="211" t="s">
        <v>42</v>
      </c>
      <c r="O234" s="42"/>
      <c r="P234" s="212">
        <f t="shared" si="41"/>
        <v>0</v>
      </c>
      <c r="Q234" s="212">
        <v>0.00184</v>
      </c>
      <c r="R234" s="212">
        <f t="shared" si="42"/>
        <v>0.001748</v>
      </c>
      <c r="S234" s="212">
        <v>0</v>
      </c>
      <c r="T234" s="213">
        <f t="shared" si="43"/>
        <v>0</v>
      </c>
      <c r="AR234" s="25" t="s">
        <v>291</v>
      </c>
      <c r="AT234" s="25" t="s">
        <v>212</v>
      </c>
      <c r="AU234" s="25" t="s">
        <v>80</v>
      </c>
      <c r="AY234" s="25" t="s">
        <v>210</v>
      </c>
      <c r="BE234" s="214">
        <f t="shared" si="44"/>
        <v>0</v>
      </c>
      <c r="BF234" s="214">
        <f t="shared" si="45"/>
        <v>0</v>
      </c>
      <c r="BG234" s="214">
        <f t="shared" si="46"/>
        <v>0</v>
      </c>
      <c r="BH234" s="214">
        <f t="shared" si="47"/>
        <v>0</v>
      </c>
      <c r="BI234" s="214">
        <f t="shared" si="48"/>
        <v>0</v>
      </c>
      <c r="BJ234" s="25" t="s">
        <v>78</v>
      </c>
      <c r="BK234" s="214">
        <f t="shared" si="49"/>
        <v>0</v>
      </c>
      <c r="BL234" s="25" t="s">
        <v>291</v>
      </c>
      <c r="BM234" s="25" t="s">
        <v>5125</v>
      </c>
    </row>
    <row r="235" spans="2:65" s="1" customFormat="1" ht="16.5" customHeight="1">
      <c r="B235" s="41"/>
      <c r="C235" s="203" t="s">
        <v>902</v>
      </c>
      <c r="D235" s="203" t="s">
        <v>212</v>
      </c>
      <c r="E235" s="204" t="s">
        <v>5126</v>
      </c>
      <c r="F235" s="205" t="s">
        <v>5127</v>
      </c>
      <c r="G235" s="206" t="s">
        <v>1519</v>
      </c>
      <c r="H235" s="207">
        <v>0.95</v>
      </c>
      <c r="I235" s="208"/>
      <c r="J235" s="209">
        <f t="shared" si="40"/>
        <v>0</v>
      </c>
      <c r="K235" s="205" t="s">
        <v>216</v>
      </c>
      <c r="L235" s="61"/>
      <c r="M235" s="210" t="s">
        <v>21</v>
      </c>
      <c r="N235" s="211" t="s">
        <v>42</v>
      </c>
      <c r="O235" s="42"/>
      <c r="P235" s="212">
        <f t="shared" si="41"/>
        <v>0</v>
      </c>
      <c r="Q235" s="212">
        <v>0.00184</v>
      </c>
      <c r="R235" s="212">
        <f t="shared" si="42"/>
        <v>0.001748</v>
      </c>
      <c r="S235" s="212">
        <v>0</v>
      </c>
      <c r="T235" s="213">
        <f t="shared" si="43"/>
        <v>0</v>
      </c>
      <c r="AR235" s="25" t="s">
        <v>291</v>
      </c>
      <c r="AT235" s="25" t="s">
        <v>212</v>
      </c>
      <c r="AU235" s="25" t="s">
        <v>80</v>
      </c>
      <c r="AY235" s="25" t="s">
        <v>210</v>
      </c>
      <c r="BE235" s="214">
        <f t="shared" si="44"/>
        <v>0</v>
      </c>
      <c r="BF235" s="214">
        <f t="shared" si="45"/>
        <v>0</v>
      </c>
      <c r="BG235" s="214">
        <f t="shared" si="46"/>
        <v>0</v>
      </c>
      <c r="BH235" s="214">
        <f t="shared" si="47"/>
        <v>0</v>
      </c>
      <c r="BI235" s="214">
        <f t="shared" si="48"/>
        <v>0</v>
      </c>
      <c r="BJ235" s="25" t="s">
        <v>78</v>
      </c>
      <c r="BK235" s="214">
        <f t="shared" si="49"/>
        <v>0</v>
      </c>
      <c r="BL235" s="25" t="s">
        <v>291</v>
      </c>
      <c r="BM235" s="25" t="s">
        <v>5128</v>
      </c>
    </row>
    <row r="236" spans="2:65" s="1" customFormat="1" ht="16.5" customHeight="1">
      <c r="B236" s="41"/>
      <c r="C236" s="203" t="s">
        <v>906</v>
      </c>
      <c r="D236" s="203" t="s">
        <v>212</v>
      </c>
      <c r="E236" s="204" t="s">
        <v>5129</v>
      </c>
      <c r="F236" s="205" t="s">
        <v>5130</v>
      </c>
      <c r="G236" s="206" t="s">
        <v>215</v>
      </c>
      <c r="H236" s="207">
        <v>1.9</v>
      </c>
      <c r="I236" s="208"/>
      <c r="J236" s="209">
        <f t="shared" si="40"/>
        <v>0</v>
      </c>
      <c r="K236" s="205" t="s">
        <v>216</v>
      </c>
      <c r="L236" s="61"/>
      <c r="M236" s="210" t="s">
        <v>21</v>
      </c>
      <c r="N236" s="211" t="s">
        <v>42</v>
      </c>
      <c r="O236" s="42"/>
      <c r="P236" s="212">
        <f t="shared" si="41"/>
        <v>0</v>
      </c>
      <c r="Q236" s="212">
        <v>0.00023</v>
      </c>
      <c r="R236" s="212">
        <f t="shared" si="42"/>
        <v>0.000437</v>
      </c>
      <c r="S236" s="212">
        <v>0</v>
      </c>
      <c r="T236" s="213">
        <f t="shared" si="43"/>
        <v>0</v>
      </c>
      <c r="AR236" s="25" t="s">
        <v>291</v>
      </c>
      <c r="AT236" s="25" t="s">
        <v>212</v>
      </c>
      <c r="AU236" s="25" t="s">
        <v>80</v>
      </c>
      <c r="AY236" s="25" t="s">
        <v>210</v>
      </c>
      <c r="BE236" s="214">
        <f t="shared" si="44"/>
        <v>0</v>
      </c>
      <c r="BF236" s="214">
        <f t="shared" si="45"/>
        <v>0</v>
      </c>
      <c r="BG236" s="214">
        <f t="shared" si="46"/>
        <v>0</v>
      </c>
      <c r="BH236" s="214">
        <f t="shared" si="47"/>
        <v>0</v>
      </c>
      <c r="BI236" s="214">
        <f t="shared" si="48"/>
        <v>0</v>
      </c>
      <c r="BJ236" s="25" t="s">
        <v>78</v>
      </c>
      <c r="BK236" s="214">
        <f t="shared" si="49"/>
        <v>0</v>
      </c>
      <c r="BL236" s="25" t="s">
        <v>291</v>
      </c>
      <c r="BM236" s="25" t="s">
        <v>5131</v>
      </c>
    </row>
    <row r="237" spans="2:65" s="1" customFormat="1" ht="25.5" customHeight="1">
      <c r="B237" s="41"/>
      <c r="C237" s="203" t="s">
        <v>911</v>
      </c>
      <c r="D237" s="203" t="s">
        <v>212</v>
      </c>
      <c r="E237" s="204" t="s">
        <v>5132</v>
      </c>
      <c r="F237" s="205" t="s">
        <v>5133</v>
      </c>
      <c r="G237" s="206" t="s">
        <v>215</v>
      </c>
      <c r="H237" s="207">
        <v>2.85</v>
      </c>
      <c r="I237" s="208"/>
      <c r="J237" s="209">
        <f t="shared" si="40"/>
        <v>0</v>
      </c>
      <c r="K237" s="205" t="s">
        <v>216</v>
      </c>
      <c r="L237" s="61"/>
      <c r="M237" s="210" t="s">
        <v>21</v>
      </c>
      <c r="N237" s="211" t="s">
        <v>42</v>
      </c>
      <c r="O237" s="42"/>
      <c r="P237" s="212">
        <f t="shared" si="41"/>
        <v>0</v>
      </c>
      <c r="Q237" s="212">
        <v>0.00047</v>
      </c>
      <c r="R237" s="212">
        <f t="shared" si="42"/>
        <v>0.0013395</v>
      </c>
      <c r="S237" s="212">
        <v>0</v>
      </c>
      <c r="T237" s="213">
        <f t="shared" si="43"/>
        <v>0</v>
      </c>
      <c r="AR237" s="25" t="s">
        <v>291</v>
      </c>
      <c r="AT237" s="25" t="s">
        <v>212</v>
      </c>
      <c r="AU237" s="25" t="s">
        <v>80</v>
      </c>
      <c r="AY237" s="25" t="s">
        <v>210</v>
      </c>
      <c r="BE237" s="214">
        <f t="shared" si="44"/>
        <v>0</v>
      </c>
      <c r="BF237" s="214">
        <f t="shared" si="45"/>
        <v>0</v>
      </c>
      <c r="BG237" s="214">
        <f t="shared" si="46"/>
        <v>0</v>
      </c>
      <c r="BH237" s="214">
        <f t="shared" si="47"/>
        <v>0</v>
      </c>
      <c r="BI237" s="214">
        <f t="shared" si="48"/>
        <v>0</v>
      </c>
      <c r="BJ237" s="25" t="s">
        <v>78</v>
      </c>
      <c r="BK237" s="214">
        <f t="shared" si="49"/>
        <v>0</v>
      </c>
      <c r="BL237" s="25" t="s">
        <v>291</v>
      </c>
      <c r="BM237" s="25" t="s">
        <v>5134</v>
      </c>
    </row>
    <row r="238" spans="2:65" s="1" customFormat="1" ht="16.5" customHeight="1">
      <c r="B238" s="41"/>
      <c r="C238" s="203" t="s">
        <v>920</v>
      </c>
      <c r="D238" s="203" t="s">
        <v>212</v>
      </c>
      <c r="E238" s="204" t="s">
        <v>5135</v>
      </c>
      <c r="F238" s="205" t="s">
        <v>5136</v>
      </c>
      <c r="G238" s="206" t="s">
        <v>215</v>
      </c>
      <c r="H238" s="207">
        <v>9.5</v>
      </c>
      <c r="I238" s="208"/>
      <c r="J238" s="209">
        <f t="shared" si="40"/>
        <v>0</v>
      </c>
      <c r="K238" s="205" t="s">
        <v>21</v>
      </c>
      <c r="L238" s="61"/>
      <c r="M238" s="210" t="s">
        <v>21</v>
      </c>
      <c r="N238" s="211" t="s">
        <v>42</v>
      </c>
      <c r="O238" s="42"/>
      <c r="P238" s="212">
        <f t="shared" si="41"/>
        <v>0</v>
      </c>
      <c r="Q238" s="212">
        <v>9E-05</v>
      </c>
      <c r="R238" s="212">
        <f t="shared" si="42"/>
        <v>0.0008550000000000001</v>
      </c>
      <c r="S238" s="212">
        <v>0</v>
      </c>
      <c r="T238" s="213">
        <f t="shared" si="43"/>
        <v>0</v>
      </c>
      <c r="AR238" s="25" t="s">
        <v>291</v>
      </c>
      <c r="AT238" s="25" t="s">
        <v>212</v>
      </c>
      <c r="AU238" s="25" t="s">
        <v>80</v>
      </c>
      <c r="AY238" s="25" t="s">
        <v>210</v>
      </c>
      <c r="BE238" s="214">
        <f t="shared" si="44"/>
        <v>0</v>
      </c>
      <c r="BF238" s="214">
        <f t="shared" si="45"/>
        <v>0</v>
      </c>
      <c r="BG238" s="214">
        <f t="shared" si="46"/>
        <v>0</v>
      </c>
      <c r="BH238" s="214">
        <f t="shared" si="47"/>
        <v>0</v>
      </c>
      <c r="BI238" s="214">
        <f t="shared" si="48"/>
        <v>0</v>
      </c>
      <c r="BJ238" s="25" t="s">
        <v>78</v>
      </c>
      <c r="BK238" s="214">
        <f t="shared" si="49"/>
        <v>0</v>
      </c>
      <c r="BL238" s="25" t="s">
        <v>291</v>
      </c>
      <c r="BM238" s="25" t="s">
        <v>5137</v>
      </c>
    </row>
    <row r="239" spans="2:65" s="1" customFormat="1" ht="16.5" customHeight="1">
      <c r="B239" s="41"/>
      <c r="C239" s="203" t="s">
        <v>925</v>
      </c>
      <c r="D239" s="203" t="s">
        <v>212</v>
      </c>
      <c r="E239" s="204" t="s">
        <v>5138</v>
      </c>
      <c r="F239" s="205" t="s">
        <v>5139</v>
      </c>
      <c r="G239" s="206" t="s">
        <v>215</v>
      </c>
      <c r="H239" s="207">
        <v>4.75</v>
      </c>
      <c r="I239" s="208"/>
      <c r="J239" s="209">
        <f t="shared" si="40"/>
        <v>0</v>
      </c>
      <c r="K239" s="205" t="s">
        <v>21</v>
      </c>
      <c r="L239" s="61"/>
      <c r="M239" s="210" t="s">
        <v>21</v>
      </c>
      <c r="N239" s="211" t="s">
        <v>42</v>
      </c>
      <c r="O239" s="42"/>
      <c r="P239" s="212">
        <f t="shared" si="41"/>
        <v>0</v>
      </c>
      <c r="Q239" s="212">
        <v>9E-05</v>
      </c>
      <c r="R239" s="212">
        <f t="shared" si="42"/>
        <v>0.00042750000000000004</v>
      </c>
      <c r="S239" s="212">
        <v>0</v>
      </c>
      <c r="T239" s="213">
        <f t="shared" si="43"/>
        <v>0</v>
      </c>
      <c r="AR239" s="25" t="s">
        <v>291</v>
      </c>
      <c r="AT239" s="25" t="s">
        <v>212</v>
      </c>
      <c r="AU239" s="25" t="s">
        <v>80</v>
      </c>
      <c r="AY239" s="25" t="s">
        <v>210</v>
      </c>
      <c r="BE239" s="214">
        <f t="shared" si="44"/>
        <v>0</v>
      </c>
      <c r="BF239" s="214">
        <f t="shared" si="45"/>
        <v>0</v>
      </c>
      <c r="BG239" s="214">
        <f t="shared" si="46"/>
        <v>0</v>
      </c>
      <c r="BH239" s="214">
        <f t="shared" si="47"/>
        <v>0</v>
      </c>
      <c r="BI239" s="214">
        <f t="shared" si="48"/>
        <v>0</v>
      </c>
      <c r="BJ239" s="25" t="s">
        <v>78</v>
      </c>
      <c r="BK239" s="214">
        <f t="shared" si="49"/>
        <v>0</v>
      </c>
      <c r="BL239" s="25" t="s">
        <v>291</v>
      </c>
      <c r="BM239" s="25" t="s">
        <v>5140</v>
      </c>
    </row>
    <row r="240" spans="2:65" s="1" customFormat="1" ht="16.5" customHeight="1">
      <c r="B240" s="41"/>
      <c r="C240" s="203" t="s">
        <v>929</v>
      </c>
      <c r="D240" s="203" t="s">
        <v>212</v>
      </c>
      <c r="E240" s="204" t="s">
        <v>5141</v>
      </c>
      <c r="F240" s="205" t="s">
        <v>5142</v>
      </c>
      <c r="G240" s="206" t="s">
        <v>274</v>
      </c>
      <c r="H240" s="207">
        <v>0.349</v>
      </c>
      <c r="I240" s="208"/>
      <c r="J240" s="209">
        <f t="shared" si="40"/>
        <v>0</v>
      </c>
      <c r="K240" s="205" t="s">
        <v>216</v>
      </c>
      <c r="L240" s="61"/>
      <c r="M240" s="210" t="s">
        <v>21</v>
      </c>
      <c r="N240" s="211" t="s">
        <v>42</v>
      </c>
      <c r="O240" s="42"/>
      <c r="P240" s="212">
        <f t="shared" si="41"/>
        <v>0</v>
      </c>
      <c r="Q240" s="212">
        <v>0</v>
      </c>
      <c r="R240" s="212">
        <f t="shared" si="42"/>
        <v>0</v>
      </c>
      <c r="S240" s="212">
        <v>0</v>
      </c>
      <c r="T240" s="213">
        <f t="shared" si="43"/>
        <v>0</v>
      </c>
      <c r="AR240" s="25" t="s">
        <v>291</v>
      </c>
      <c r="AT240" s="25" t="s">
        <v>212</v>
      </c>
      <c r="AU240" s="25" t="s">
        <v>80</v>
      </c>
      <c r="AY240" s="25" t="s">
        <v>210</v>
      </c>
      <c r="BE240" s="214">
        <f t="shared" si="44"/>
        <v>0</v>
      </c>
      <c r="BF240" s="214">
        <f t="shared" si="45"/>
        <v>0</v>
      </c>
      <c r="BG240" s="214">
        <f t="shared" si="46"/>
        <v>0</v>
      </c>
      <c r="BH240" s="214">
        <f t="shared" si="47"/>
        <v>0</v>
      </c>
      <c r="BI240" s="214">
        <f t="shared" si="48"/>
        <v>0</v>
      </c>
      <c r="BJ240" s="25" t="s">
        <v>78</v>
      </c>
      <c r="BK240" s="214">
        <f t="shared" si="49"/>
        <v>0</v>
      </c>
      <c r="BL240" s="25" t="s">
        <v>291</v>
      </c>
      <c r="BM240" s="25" t="s">
        <v>5143</v>
      </c>
    </row>
    <row r="241" spans="2:65" s="1" customFormat="1" ht="16.5" customHeight="1">
      <c r="B241" s="41"/>
      <c r="C241" s="203" t="s">
        <v>934</v>
      </c>
      <c r="D241" s="203" t="s">
        <v>212</v>
      </c>
      <c r="E241" s="204" t="s">
        <v>5144</v>
      </c>
      <c r="F241" s="205" t="s">
        <v>5145</v>
      </c>
      <c r="G241" s="206" t="s">
        <v>274</v>
      </c>
      <c r="H241" s="207">
        <v>0.349</v>
      </c>
      <c r="I241" s="208"/>
      <c r="J241" s="209">
        <f t="shared" si="40"/>
        <v>0</v>
      </c>
      <c r="K241" s="205" t="s">
        <v>216</v>
      </c>
      <c r="L241" s="61"/>
      <c r="M241" s="210" t="s">
        <v>21</v>
      </c>
      <c r="N241" s="211" t="s">
        <v>42</v>
      </c>
      <c r="O241" s="42"/>
      <c r="P241" s="212">
        <f t="shared" si="41"/>
        <v>0</v>
      </c>
      <c r="Q241" s="212">
        <v>0</v>
      </c>
      <c r="R241" s="212">
        <f t="shared" si="42"/>
        <v>0</v>
      </c>
      <c r="S241" s="212">
        <v>0</v>
      </c>
      <c r="T241" s="213">
        <f t="shared" si="43"/>
        <v>0</v>
      </c>
      <c r="AR241" s="25" t="s">
        <v>291</v>
      </c>
      <c r="AT241" s="25" t="s">
        <v>212</v>
      </c>
      <c r="AU241" s="25" t="s">
        <v>80</v>
      </c>
      <c r="AY241" s="25" t="s">
        <v>210</v>
      </c>
      <c r="BE241" s="214">
        <f t="shared" si="44"/>
        <v>0</v>
      </c>
      <c r="BF241" s="214">
        <f t="shared" si="45"/>
        <v>0</v>
      </c>
      <c r="BG241" s="214">
        <f t="shared" si="46"/>
        <v>0</v>
      </c>
      <c r="BH241" s="214">
        <f t="shared" si="47"/>
        <v>0</v>
      </c>
      <c r="BI241" s="214">
        <f t="shared" si="48"/>
        <v>0</v>
      </c>
      <c r="BJ241" s="25" t="s">
        <v>78</v>
      </c>
      <c r="BK241" s="214">
        <f t="shared" si="49"/>
        <v>0</v>
      </c>
      <c r="BL241" s="25" t="s">
        <v>291</v>
      </c>
      <c r="BM241" s="25" t="s">
        <v>5146</v>
      </c>
    </row>
    <row r="242" spans="2:63" s="11" customFormat="1" ht="29.85" customHeight="1">
      <c r="B242" s="187"/>
      <c r="C242" s="188"/>
      <c r="D242" s="189" t="s">
        <v>70</v>
      </c>
      <c r="E242" s="201" t="s">
        <v>3951</v>
      </c>
      <c r="F242" s="201" t="s">
        <v>5147</v>
      </c>
      <c r="G242" s="188"/>
      <c r="H242" s="188"/>
      <c r="I242" s="191"/>
      <c r="J242" s="202">
        <f>BK242</f>
        <v>0</v>
      </c>
      <c r="K242" s="188"/>
      <c r="L242" s="193"/>
      <c r="M242" s="194"/>
      <c r="N242" s="195"/>
      <c r="O242" s="195"/>
      <c r="P242" s="196">
        <f>P243</f>
        <v>0</v>
      </c>
      <c r="Q242" s="195"/>
      <c r="R242" s="196">
        <f>R243</f>
        <v>0.01748</v>
      </c>
      <c r="S242" s="195"/>
      <c r="T242" s="197">
        <f>T243</f>
        <v>0</v>
      </c>
      <c r="AR242" s="198" t="s">
        <v>80</v>
      </c>
      <c r="AT242" s="199" t="s">
        <v>70</v>
      </c>
      <c r="AU242" s="199" t="s">
        <v>78</v>
      </c>
      <c r="AY242" s="198" t="s">
        <v>210</v>
      </c>
      <c r="BK242" s="200">
        <f>BK243</f>
        <v>0</v>
      </c>
    </row>
    <row r="243" spans="2:65" s="1" customFormat="1" ht="25.5" customHeight="1">
      <c r="B243" s="41"/>
      <c r="C243" s="203" t="s">
        <v>938</v>
      </c>
      <c r="D243" s="203" t="s">
        <v>212</v>
      </c>
      <c r="E243" s="204" t="s">
        <v>5148</v>
      </c>
      <c r="F243" s="205" t="s">
        <v>5149</v>
      </c>
      <c r="G243" s="206" t="s">
        <v>1519</v>
      </c>
      <c r="H243" s="207">
        <v>1.9</v>
      </c>
      <c r="I243" s="208"/>
      <c r="J243" s="209">
        <f>ROUND(I243*H243,2)</f>
        <v>0</v>
      </c>
      <c r="K243" s="205" t="s">
        <v>216</v>
      </c>
      <c r="L243" s="61"/>
      <c r="M243" s="210" t="s">
        <v>21</v>
      </c>
      <c r="N243" s="211" t="s">
        <v>42</v>
      </c>
      <c r="O243" s="42"/>
      <c r="P243" s="212">
        <f>O243*H243</f>
        <v>0</v>
      </c>
      <c r="Q243" s="212">
        <v>0.0092</v>
      </c>
      <c r="R243" s="212">
        <f>Q243*H243</f>
        <v>0.01748</v>
      </c>
      <c r="S243" s="212">
        <v>0</v>
      </c>
      <c r="T243" s="213">
        <f>S243*H243</f>
        <v>0</v>
      </c>
      <c r="AR243" s="25" t="s">
        <v>291</v>
      </c>
      <c r="AT243" s="25" t="s">
        <v>212</v>
      </c>
      <c r="AU243" s="25" t="s">
        <v>80</v>
      </c>
      <c r="AY243" s="25" t="s">
        <v>210</v>
      </c>
      <c r="BE243" s="214">
        <f>IF(N243="základní",J243,0)</f>
        <v>0</v>
      </c>
      <c r="BF243" s="214">
        <f>IF(N243="snížená",J243,0)</f>
        <v>0</v>
      </c>
      <c r="BG243" s="214">
        <f>IF(N243="zákl. přenesená",J243,0)</f>
        <v>0</v>
      </c>
      <c r="BH243" s="214">
        <f>IF(N243="sníž. přenesená",J243,0)</f>
        <v>0</v>
      </c>
      <c r="BI243" s="214">
        <f>IF(N243="nulová",J243,0)</f>
        <v>0</v>
      </c>
      <c r="BJ243" s="25" t="s">
        <v>78</v>
      </c>
      <c r="BK243" s="214">
        <f>ROUND(I243*H243,2)</f>
        <v>0</v>
      </c>
      <c r="BL243" s="25" t="s">
        <v>291</v>
      </c>
      <c r="BM243" s="25" t="s">
        <v>5150</v>
      </c>
    </row>
    <row r="244" spans="2:63" s="11" customFormat="1" ht="29.85" customHeight="1">
      <c r="B244" s="187"/>
      <c r="C244" s="188"/>
      <c r="D244" s="189" t="s">
        <v>70</v>
      </c>
      <c r="E244" s="201" t="s">
        <v>3955</v>
      </c>
      <c r="F244" s="201" t="s">
        <v>5151</v>
      </c>
      <c r="G244" s="188"/>
      <c r="H244" s="188"/>
      <c r="I244" s="191"/>
      <c r="J244" s="202">
        <f>BK244</f>
        <v>0</v>
      </c>
      <c r="K244" s="188"/>
      <c r="L244" s="193"/>
      <c r="M244" s="194"/>
      <c r="N244" s="195"/>
      <c r="O244" s="195"/>
      <c r="P244" s="196">
        <f>P245</f>
        <v>0</v>
      </c>
      <c r="Q244" s="195"/>
      <c r="R244" s="196">
        <f>R245</f>
        <v>0.00513</v>
      </c>
      <c r="S244" s="195"/>
      <c r="T244" s="197">
        <f>T245</f>
        <v>0</v>
      </c>
      <c r="AR244" s="198" t="s">
        <v>80</v>
      </c>
      <c r="AT244" s="199" t="s">
        <v>70</v>
      </c>
      <c r="AU244" s="199" t="s">
        <v>78</v>
      </c>
      <c r="AY244" s="198" t="s">
        <v>210</v>
      </c>
      <c r="BK244" s="200">
        <f>BK245</f>
        <v>0</v>
      </c>
    </row>
    <row r="245" spans="2:65" s="1" customFormat="1" ht="25.5" customHeight="1">
      <c r="B245" s="41"/>
      <c r="C245" s="203" t="s">
        <v>942</v>
      </c>
      <c r="D245" s="203" t="s">
        <v>212</v>
      </c>
      <c r="E245" s="204" t="s">
        <v>5152</v>
      </c>
      <c r="F245" s="205" t="s">
        <v>5153</v>
      </c>
      <c r="G245" s="206" t="s">
        <v>215</v>
      </c>
      <c r="H245" s="207">
        <v>17.1</v>
      </c>
      <c r="I245" s="208"/>
      <c r="J245" s="209">
        <f>ROUND(I245*H245,2)</f>
        <v>0</v>
      </c>
      <c r="K245" s="205" t="s">
        <v>216</v>
      </c>
      <c r="L245" s="61"/>
      <c r="M245" s="210" t="s">
        <v>21</v>
      </c>
      <c r="N245" s="211" t="s">
        <v>42</v>
      </c>
      <c r="O245" s="42"/>
      <c r="P245" s="212">
        <f>O245*H245</f>
        <v>0</v>
      </c>
      <c r="Q245" s="212">
        <v>0.0003</v>
      </c>
      <c r="R245" s="212">
        <f>Q245*H245</f>
        <v>0.00513</v>
      </c>
      <c r="S245" s="212">
        <v>0</v>
      </c>
      <c r="T245" s="213">
        <f>S245*H245</f>
        <v>0</v>
      </c>
      <c r="AR245" s="25" t="s">
        <v>291</v>
      </c>
      <c r="AT245" s="25" t="s">
        <v>212</v>
      </c>
      <c r="AU245" s="25" t="s">
        <v>80</v>
      </c>
      <c r="AY245" s="25" t="s">
        <v>210</v>
      </c>
      <c r="BE245" s="214">
        <f>IF(N245="základní",J245,0)</f>
        <v>0</v>
      </c>
      <c r="BF245" s="214">
        <f>IF(N245="snížená",J245,0)</f>
        <v>0</v>
      </c>
      <c r="BG245" s="214">
        <f>IF(N245="zákl. přenesená",J245,0)</f>
        <v>0</v>
      </c>
      <c r="BH245" s="214">
        <f>IF(N245="sníž. přenesená",J245,0)</f>
        <v>0</v>
      </c>
      <c r="BI245" s="214">
        <f>IF(N245="nulová",J245,0)</f>
        <v>0</v>
      </c>
      <c r="BJ245" s="25" t="s">
        <v>78</v>
      </c>
      <c r="BK245" s="214">
        <f>ROUND(I245*H245,2)</f>
        <v>0</v>
      </c>
      <c r="BL245" s="25" t="s">
        <v>291</v>
      </c>
      <c r="BM245" s="25" t="s">
        <v>5154</v>
      </c>
    </row>
    <row r="246" spans="2:63" s="11" customFormat="1" ht="37.35" customHeight="1">
      <c r="B246" s="187"/>
      <c r="C246" s="188"/>
      <c r="D246" s="189" t="s">
        <v>70</v>
      </c>
      <c r="E246" s="190" t="s">
        <v>5155</v>
      </c>
      <c r="F246" s="190" t="s">
        <v>5156</v>
      </c>
      <c r="G246" s="188"/>
      <c r="H246" s="188"/>
      <c r="I246" s="191"/>
      <c r="J246" s="192">
        <f>BK246</f>
        <v>0</v>
      </c>
      <c r="K246" s="188"/>
      <c r="L246" s="193"/>
      <c r="M246" s="194"/>
      <c r="N246" s="195"/>
      <c r="O246" s="195"/>
      <c r="P246" s="196">
        <f>P247</f>
        <v>0</v>
      </c>
      <c r="Q246" s="195"/>
      <c r="R246" s="196">
        <f>R247</f>
        <v>0</v>
      </c>
      <c r="S246" s="195"/>
      <c r="T246" s="197">
        <f>T247</f>
        <v>0</v>
      </c>
      <c r="AR246" s="198" t="s">
        <v>217</v>
      </c>
      <c r="AT246" s="199" t="s">
        <v>70</v>
      </c>
      <c r="AU246" s="199" t="s">
        <v>71</v>
      </c>
      <c r="AY246" s="198" t="s">
        <v>210</v>
      </c>
      <c r="BK246" s="200">
        <f>BK247</f>
        <v>0</v>
      </c>
    </row>
    <row r="247" spans="2:65" s="1" customFormat="1" ht="16.5" customHeight="1">
      <c r="B247" s="41"/>
      <c r="C247" s="203" t="s">
        <v>952</v>
      </c>
      <c r="D247" s="203" t="s">
        <v>212</v>
      </c>
      <c r="E247" s="204" t="s">
        <v>5157</v>
      </c>
      <c r="F247" s="205" t="s">
        <v>5158</v>
      </c>
      <c r="G247" s="206" t="s">
        <v>5159</v>
      </c>
      <c r="H247" s="207">
        <v>19</v>
      </c>
      <c r="I247" s="208"/>
      <c r="J247" s="209">
        <f>ROUND(I247*H247,2)</f>
        <v>0</v>
      </c>
      <c r="K247" s="205" t="s">
        <v>216</v>
      </c>
      <c r="L247" s="61"/>
      <c r="M247" s="210" t="s">
        <v>21</v>
      </c>
      <c r="N247" s="259" t="s">
        <v>42</v>
      </c>
      <c r="O247" s="260"/>
      <c r="P247" s="261">
        <f>O247*H247</f>
        <v>0</v>
      </c>
      <c r="Q247" s="261">
        <v>0</v>
      </c>
      <c r="R247" s="261">
        <f>Q247*H247</f>
        <v>0</v>
      </c>
      <c r="S247" s="261">
        <v>0</v>
      </c>
      <c r="T247" s="262">
        <f>S247*H247</f>
        <v>0</v>
      </c>
      <c r="AR247" s="25" t="s">
        <v>2988</v>
      </c>
      <c r="AT247" s="25" t="s">
        <v>212</v>
      </c>
      <c r="AU247" s="25" t="s">
        <v>78</v>
      </c>
      <c r="AY247" s="25" t="s">
        <v>210</v>
      </c>
      <c r="BE247" s="214">
        <f>IF(N247="základní",J247,0)</f>
        <v>0</v>
      </c>
      <c r="BF247" s="214">
        <f>IF(N247="snížená",J247,0)</f>
        <v>0</v>
      </c>
      <c r="BG247" s="214">
        <f>IF(N247="zákl. přenesená",J247,0)</f>
        <v>0</v>
      </c>
      <c r="BH247" s="214">
        <f>IF(N247="sníž. přenesená",J247,0)</f>
        <v>0</v>
      </c>
      <c r="BI247" s="214">
        <f>IF(N247="nulová",J247,0)</f>
        <v>0</v>
      </c>
      <c r="BJ247" s="25" t="s">
        <v>78</v>
      </c>
      <c r="BK247" s="214">
        <f>ROUND(I247*H247,2)</f>
        <v>0</v>
      </c>
      <c r="BL247" s="25" t="s">
        <v>2988</v>
      </c>
      <c r="BM247" s="25" t="s">
        <v>5160</v>
      </c>
    </row>
    <row r="248" spans="2:12" s="1" customFormat="1" ht="6.95" customHeight="1">
      <c r="B248" s="56"/>
      <c r="C248" s="57"/>
      <c r="D248" s="57"/>
      <c r="E248" s="57"/>
      <c r="F248" s="57"/>
      <c r="G248" s="57"/>
      <c r="H248" s="57"/>
      <c r="I248" s="148"/>
      <c r="J248" s="57"/>
      <c r="K248" s="57"/>
      <c r="L248" s="61"/>
    </row>
  </sheetData>
  <sheetProtection password="CC35" sheet="1" objects="1" scenarios="1" formatColumns="0" formatRows="0" autoFilter="0"/>
  <autoFilter ref="C100:K247"/>
  <mergeCells count="16">
    <mergeCell ref="G1:H1"/>
    <mergeCell ref="E49:H49"/>
    <mergeCell ref="E53:H53"/>
    <mergeCell ref="E51:H51"/>
    <mergeCell ref="E55:H55"/>
    <mergeCell ref="E7:H7"/>
    <mergeCell ref="E11:H11"/>
    <mergeCell ref="E9:H9"/>
    <mergeCell ref="E13:H13"/>
    <mergeCell ref="E28:H28"/>
    <mergeCell ref="L2:V2"/>
    <mergeCell ref="E87:H87"/>
    <mergeCell ref="E91:H91"/>
    <mergeCell ref="E89:H89"/>
    <mergeCell ref="E93:H93"/>
    <mergeCell ref="J59:J60"/>
  </mergeCells>
  <hyperlinks>
    <hyperlink ref="F1:G1" location="C2" display="1) Krycí list soupisu"/>
    <hyperlink ref="G1:H1" location="C62"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8"/>
  <sheetViews>
    <sheetView showGridLines="0" workbookViewId="0" topLeftCell="A1">
      <pane ySplit="1" topLeftCell="A186" activePane="bottomLeft" state="frozen"/>
      <selection pane="bottomLeft" activeCell="F123" sqref="F123"/>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1"/>
      <c r="C1" s="121"/>
      <c r="D1" s="122" t="s">
        <v>1</v>
      </c>
      <c r="E1" s="121"/>
      <c r="F1" s="123" t="s">
        <v>130</v>
      </c>
      <c r="G1" s="405" t="s">
        <v>131</v>
      </c>
      <c r="H1" s="405"/>
      <c r="I1" s="124"/>
      <c r="J1" s="123" t="s">
        <v>132</v>
      </c>
      <c r="K1" s="122" t="s">
        <v>133</v>
      </c>
      <c r="L1" s="123" t="s">
        <v>134</v>
      </c>
      <c r="M1" s="123"/>
      <c r="N1" s="123"/>
      <c r="O1" s="123"/>
      <c r="P1" s="123"/>
      <c r="Q1" s="123"/>
      <c r="R1" s="123"/>
      <c r="S1" s="123"/>
      <c r="T1" s="12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92"/>
      <c r="M2" s="392"/>
      <c r="N2" s="392"/>
      <c r="O2" s="392"/>
      <c r="P2" s="392"/>
      <c r="Q2" s="392"/>
      <c r="R2" s="392"/>
      <c r="S2" s="392"/>
      <c r="T2" s="392"/>
      <c r="U2" s="392"/>
      <c r="V2" s="392"/>
      <c r="AT2" s="25" t="s">
        <v>101</v>
      </c>
    </row>
    <row r="3" spans="2:46" ht="6.95" customHeight="1">
      <c r="B3" s="26"/>
      <c r="C3" s="27"/>
      <c r="D3" s="27"/>
      <c r="E3" s="27"/>
      <c r="F3" s="27"/>
      <c r="G3" s="27"/>
      <c r="H3" s="27"/>
      <c r="I3" s="125"/>
      <c r="J3" s="27"/>
      <c r="K3" s="28"/>
      <c r="AT3" s="25" t="s">
        <v>80</v>
      </c>
    </row>
    <row r="4" spans="2:46" ht="36.95" customHeight="1">
      <c r="B4" s="29"/>
      <c r="C4" s="30"/>
      <c r="D4" s="31" t="s">
        <v>135</v>
      </c>
      <c r="E4" s="30"/>
      <c r="F4" s="30"/>
      <c r="G4" s="30"/>
      <c r="H4" s="30"/>
      <c r="I4" s="126"/>
      <c r="J4" s="30"/>
      <c r="K4" s="32"/>
      <c r="M4" s="33" t="s">
        <v>12</v>
      </c>
      <c r="AT4" s="25" t="s">
        <v>6</v>
      </c>
    </row>
    <row r="5" spans="2:11" ht="6.95" customHeight="1">
      <c r="B5" s="29"/>
      <c r="C5" s="30"/>
      <c r="D5" s="30"/>
      <c r="E5" s="30"/>
      <c r="F5" s="30"/>
      <c r="G5" s="30"/>
      <c r="H5" s="30"/>
      <c r="I5" s="126"/>
      <c r="J5" s="30"/>
      <c r="K5" s="32"/>
    </row>
    <row r="6" spans="2:11" ht="15">
      <c r="B6" s="29"/>
      <c r="C6" s="30"/>
      <c r="D6" s="38" t="s">
        <v>18</v>
      </c>
      <c r="E6" s="30"/>
      <c r="F6" s="30"/>
      <c r="G6" s="30"/>
      <c r="H6" s="30"/>
      <c r="I6" s="126"/>
      <c r="J6" s="30"/>
      <c r="K6" s="32"/>
    </row>
    <row r="7" spans="2:11" ht="16.5" customHeight="1">
      <c r="B7" s="29"/>
      <c r="C7" s="30"/>
      <c r="D7" s="30"/>
      <c r="E7" s="406" t="str">
        <f>'Rekapitulace stavby'!K6</f>
        <v>Stavební úpravy a přístavba komunitního centra BÉTEL</v>
      </c>
      <c r="F7" s="407"/>
      <c r="G7" s="407"/>
      <c r="H7" s="407"/>
      <c r="I7" s="126"/>
      <c r="J7" s="30"/>
      <c r="K7" s="32"/>
    </row>
    <row r="8" spans="2:11" ht="15">
      <c r="B8" s="29"/>
      <c r="C8" s="30"/>
      <c r="D8" s="38" t="s">
        <v>136</v>
      </c>
      <c r="E8" s="30"/>
      <c r="F8" s="30"/>
      <c r="G8" s="30"/>
      <c r="H8" s="30"/>
      <c r="I8" s="126"/>
      <c r="J8" s="30"/>
      <c r="K8" s="32"/>
    </row>
    <row r="9" spans="2:11" ht="16.5" customHeight="1">
      <c r="B9" s="29"/>
      <c r="C9" s="30"/>
      <c r="D9" s="30"/>
      <c r="E9" s="406" t="s">
        <v>137</v>
      </c>
      <c r="F9" s="385"/>
      <c r="G9" s="385"/>
      <c r="H9" s="385"/>
      <c r="I9" s="126"/>
      <c r="J9" s="30"/>
      <c r="K9" s="32"/>
    </row>
    <row r="10" spans="2:11" ht="15">
      <c r="B10" s="29"/>
      <c r="C10" s="30"/>
      <c r="D10" s="38" t="s">
        <v>138</v>
      </c>
      <c r="E10" s="30"/>
      <c r="F10" s="30"/>
      <c r="G10" s="30"/>
      <c r="H10" s="30"/>
      <c r="I10" s="126"/>
      <c r="J10" s="30"/>
      <c r="K10" s="32"/>
    </row>
    <row r="11" spans="2:11" s="1" customFormat="1" ht="16.5" customHeight="1">
      <c r="B11" s="41"/>
      <c r="C11" s="42"/>
      <c r="D11" s="42"/>
      <c r="E11" s="378" t="s">
        <v>139</v>
      </c>
      <c r="F11" s="408"/>
      <c r="G11" s="408"/>
      <c r="H11" s="408"/>
      <c r="I11" s="127"/>
      <c r="J11" s="42"/>
      <c r="K11" s="45"/>
    </row>
    <row r="12" spans="2:11" s="1" customFormat="1" ht="15">
      <c r="B12" s="41"/>
      <c r="C12" s="42"/>
      <c r="D12" s="38" t="s">
        <v>140</v>
      </c>
      <c r="E12" s="42"/>
      <c r="F12" s="42"/>
      <c r="G12" s="42"/>
      <c r="H12" s="42"/>
      <c r="I12" s="127"/>
      <c r="J12" s="42"/>
      <c r="K12" s="45"/>
    </row>
    <row r="13" spans="2:11" s="1" customFormat="1" ht="36.95" customHeight="1">
      <c r="B13" s="41"/>
      <c r="C13" s="42"/>
      <c r="D13" s="42"/>
      <c r="E13" s="409" t="s">
        <v>5161</v>
      </c>
      <c r="F13" s="408"/>
      <c r="G13" s="408"/>
      <c r="H13" s="408"/>
      <c r="I13" s="127"/>
      <c r="J13" s="42"/>
      <c r="K13" s="45"/>
    </row>
    <row r="14" spans="2:11" s="1" customFormat="1" ht="13.5">
      <c r="B14" s="41"/>
      <c r="C14" s="42"/>
      <c r="D14" s="42"/>
      <c r="E14" s="42"/>
      <c r="F14" s="42"/>
      <c r="G14" s="42"/>
      <c r="H14" s="42"/>
      <c r="I14" s="127"/>
      <c r="J14" s="42"/>
      <c r="K14" s="45"/>
    </row>
    <row r="15" spans="2:11" s="1" customFormat="1" ht="14.45" customHeight="1">
      <c r="B15" s="41"/>
      <c r="C15" s="42"/>
      <c r="D15" s="38" t="s">
        <v>20</v>
      </c>
      <c r="E15" s="42"/>
      <c r="F15" s="36" t="s">
        <v>21</v>
      </c>
      <c r="G15" s="42"/>
      <c r="H15" s="42"/>
      <c r="I15" s="128" t="s">
        <v>22</v>
      </c>
      <c r="J15" s="36" t="s">
        <v>21</v>
      </c>
      <c r="K15" s="45"/>
    </row>
    <row r="16" spans="2:11" s="1" customFormat="1" ht="14.45" customHeight="1">
      <c r="B16" s="41"/>
      <c r="C16" s="42"/>
      <c r="D16" s="38" t="s">
        <v>23</v>
      </c>
      <c r="E16" s="42"/>
      <c r="F16" s="36" t="s">
        <v>4212</v>
      </c>
      <c r="G16" s="42"/>
      <c r="H16" s="42"/>
      <c r="I16" s="128" t="s">
        <v>25</v>
      </c>
      <c r="J16" s="129">
        <f>'Rekapitulace stavby'!AN8</f>
        <v>43389</v>
      </c>
      <c r="K16" s="45"/>
    </row>
    <row r="17" spans="2:11" s="1" customFormat="1" ht="10.9" customHeight="1">
      <c r="B17" s="41"/>
      <c r="C17" s="42"/>
      <c r="D17" s="42"/>
      <c r="E17" s="42"/>
      <c r="F17" s="42"/>
      <c r="G17" s="42"/>
      <c r="H17" s="42"/>
      <c r="I17" s="127"/>
      <c r="J17" s="42"/>
      <c r="K17" s="45"/>
    </row>
    <row r="18" spans="2:11" s="1" customFormat="1" ht="14.45" customHeight="1">
      <c r="B18" s="41"/>
      <c r="C18" s="42"/>
      <c r="D18" s="38" t="s">
        <v>26</v>
      </c>
      <c r="E18" s="42"/>
      <c r="F18" s="42"/>
      <c r="G18" s="42"/>
      <c r="H18" s="42"/>
      <c r="I18" s="128" t="s">
        <v>27</v>
      </c>
      <c r="J18" s="36" t="str">
        <f>IF('Rekapitulace stavby'!AN10="","",'Rekapitulace stavby'!AN10)</f>
        <v/>
      </c>
      <c r="K18" s="45"/>
    </row>
    <row r="19" spans="2:11" s="1" customFormat="1" ht="18" customHeight="1">
      <c r="B19" s="41"/>
      <c r="C19" s="42"/>
      <c r="D19" s="42"/>
      <c r="E19" s="36" t="str">
        <f>IF('Rekapitulace stavby'!E11="","",'Rekapitulace stavby'!E11)</f>
        <v>Sbor JB v Chrastavě, Bezručova 503, 46331 Chrastav</v>
      </c>
      <c r="F19" s="42"/>
      <c r="G19" s="42"/>
      <c r="H19" s="42"/>
      <c r="I19" s="128" t="s">
        <v>30</v>
      </c>
      <c r="J19" s="36" t="str">
        <f>IF('Rekapitulace stavby'!AN11="","",'Rekapitulace stavby'!AN11)</f>
        <v/>
      </c>
      <c r="K19" s="45"/>
    </row>
    <row r="20" spans="2:11" s="1" customFormat="1" ht="6.95" customHeight="1">
      <c r="B20" s="41"/>
      <c r="C20" s="42"/>
      <c r="D20" s="42"/>
      <c r="E20" s="42"/>
      <c r="F20" s="42"/>
      <c r="G20" s="42"/>
      <c r="H20" s="42"/>
      <c r="I20" s="127"/>
      <c r="J20" s="42"/>
      <c r="K20" s="45"/>
    </row>
    <row r="21" spans="2:11" s="1" customFormat="1" ht="14.45" customHeight="1">
      <c r="B21" s="41"/>
      <c r="C21" s="42"/>
      <c r="D21" s="38" t="s">
        <v>31</v>
      </c>
      <c r="E21" s="42"/>
      <c r="F21" s="42"/>
      <c r="G21" s="42"/>
      <c r="H21" s="42"/>
      <c r="I21" s="128" t="s">
        <v>27</v>
      </c>
      <c r="J21" s="36" t="str">
        <f>IF('Rekapitulace stavby'!AN13="Vyplň údaj","",IF('Rekapitulace stavby'!AN13="","",'Rekapitulace stavby'!AN13))</f>
        <v/>
      </c>
      <c r="K21" s="45"/>
    </row>
    <row r="22" spans="2:11" s="1" customFormat="1" ht="18" customHeight="1">
      <c r="B22" s="41"/>
      <c r="C22" s="42"/>
      <c r="D22" s="42"/>
      <c r="E22" s="36" t="str">
        <f>IF('Rekapitulace stavby'!E14="Vyplň údaj","",IF('Rekapitulace stavby'!E14="","",'Rekapitulace stavby'!E14))</f>
        <v/>
      </c>
      <c r="F22" s="42"/>
      <c r="G22" s="42"/>
      <c r="H22" s="42"/>
      <c r="I22" s="128" t="s">
        <v>30</v>
      </c>
      <c r="J22" s="36" t="str">
        <f>IF('Rekapitulace stavby'!AN14="Vyplň údaj","",IF('Rekapitulace stavby'!AN14="","",'Rekapitulace stavby'!AN14))</f>
        <v/>
      </c>
      <c r="K22" s="45"/>
    </row>
    <row r="23" spans="2:11" s="1" customFormat="1" ht="6.95" customHeight="1">
      <c r="B23" s="41"/>
      <c r="C23" s="42"/>
      <c r="D23" s="42"/>
      <c r="E23" s="42"/>
      <c r="F23" s="42"/>
      <c r="G23" s="42"/>
      <c r="H23" s="42"/>
      <c r="I23" s="127"/>
      <c r="J23" s="42"/>
      <c r="K23" s="45"/>
    </row>
    <row r="24" spans="2:11" s="1" customFormat="1" ht="14.45" customHeight="1">
      <c r="B24" s="41"/>
      <c r="C24" s="42"/>
      <c r="D24" s="38" t="s">
        <v>33</v>
      </c>
      <c r="E24" s="42"/>
      <c r="F24" s="42"/>
      <c r="G24" s="42"/>
      <c r="H24" s="42"/>
      <c r="I24" s="128" t="s">
        <v>27</v>
      </c>
      <c r="J24" s="36" t="str">
        <f>IF('Rekapitulace stavby'!AN16="","",'Rekapitulace stavby'!AN16)</f>
        <v/>
      </c>
      <c r="K24" s="45"/>
    </row>
    <row r="25" spans="2:11" s="1" customFormat="1" ht="18" customHeight="1">
      <c r="B25" s="41"/>
      <c r="C25" s="42"/>
      <c r="D25" s="42"/>
      <c r="E25" s="36" t="str">
        <f>IF('Rekapitulace stavby'!E17="","",'Rekapitulace stavby'!E17)</f>
        <v>FS Vision, s.r.o. IČ: 22792902</v>
      </c>
      <c r="F25" s="42"/>
      <c r="G25" s="42"/>
      <c r="H25" s="42"/>
      <c r="I25" s="128" t="s">
        <v>30</v>
      </c>
      <c r="J25" s="36" t="str">
        <f>IF('Rekapitulace stavby'!AN17="","",'Rekapitulace stavby'!AN17)</f>
        <v/>
      </c>
      <c r="K25" s="45"/>
    </row>
    <row r="26" spans="2:11" s="1" customFormat="1" ht="6.95" customHeight="1">
      <c r="B26" s="41"/>
      <c r="C26" s="42"/>
      <c r="D26" s="42"/>
      <c r="E26" s="42"/>
      <c r="F26" s="42"/>
      <c r="G26" s="42"/>
      <c r="H26" s="42"/>
      <c r="I26" s="127"/>
      <c r="J26" s="42"/>
      <c r="K26" s="45"/>
    </row>
    <row r="27" spans="2:11" s="1" customFormat="1" ht="14.45" customHeight="1">
      <c r="B27" s="41"/>
      <c r="C27" s="42"/>
      <c r="D27" s="38" t="s">
        <v>36</v>
      </c>
      <c r="E27" s="42"/>
      <c r="F27" s="42"/>
      <c r="G27" s="42"/>
      <c r="H27" s="42"/>
      <c r="I27" s="127"/>
      <c r="J27" s="42"/>
      <c r="K27" s="45"/>
    </row>
    <row r="28" spans="2:11" s="7" customFormat="1" ht="16.5" customHeight="1">
      <c r="B28" s="130"/>
      <c r="C28" s="131"/>
      <c r="D28" s="131"/>
      <c r="E28" s="396" t="s">
        <v>21</v>
      </c>
      <c r="F28" s="396"/>
      <c r="G28" s="396"/>
      <c r="H28" s="396"/>
      <c r="I28" s="132"/>
      <c r="J28" s="131"/>
      <c r="K28" s="133"/>
    </row>
    <row r="29" spans="2:11" s="1" customFormat="1" ht="6.95" customHeight="1">
      <c r="B29" s="41"/>
      <c r="C29" s="42"/>
      <c r="D29" s="42"/>
      <c r="E29" s="42"/>
      <c r="F29" s="42"/>
      <c r="G29" s="42"/>
      <c r="H29" s="42"/>
      <c r="I29" s="127"/>
      <c r="J29" s="42"/>
      <c r="K29" s="45"/>
    </row>
    <row r="30" spans="2:11" s="1" customFormat="1" ht="6.95" customHeight="1">
      <c r="B30" s="41"/>
      <c r="C30" s="42"/>
      <c r="D30" s="85"/>
      <c r="E30" s="85"/>
      <c r="F30" s="85"/>
      <c r="G30" s="85"/>
      <c r="H30" s="85"/>
      <c r="I30" s="134"/>
      <c r="J30" s="85"/>
      <c r="K30" s="135"/>
    </row>
    <row r="31" spans="2:11" s="1" customFormat="1" ht="25.35" customHeight="1">
      <c r="B31" s="41"/>
      <c r="C31" s="42"/>
      <c r="D31" s="136" t="s">
        <v>37</v>
      </c>
      <c r="E31" s="42"/>
      <c r="F31" s="42"/>
      <c r="G31" s="42"/>
      <c r="H31" s="42"/>
      <c r="I31" s="127"/>
      <c r="J31" s="137">
        <f>ROUND(J94,2)</f>
        <v>0</v>
      </c>
      <c r="K31" s="45"/>
    </row>
    <row r="32" spans="2:11" s="1" customFormat="1" ht="6.95" customHeight="1">
      <c r="B32" s="41"/>
      <c r="C32" s="42"/>
      <c r="D32" s="85"/>
      <c r="E32" s="85"/>
      <c r="F32" s="85"/>
      <c r="G32" s="85"/>
      <c r="H32" s="85"/>
      <c r="I32" s="134"/>
      <c r="J32" s="85"/>
      <c r="K32" s="135"/>
    </row>
    <row r="33" spans="2:11" s="1" customFormat="1" ht="14.45" customHeight="1">
      <c r="B33" s="41"/>
      <c r="C33" s="42"/>
      <c r="D33" s="42"/>
      <c r="E33" s="42"/>
      <c r="F33" s="46" t="s">
        <v>39</v>
      </c>
      <c r="G33" s="42"/>
      <c r="H33" s="42"/>
      <c r="I33" s="138" t="s">
        <v>38</v>
      </c>
      <c r="J33" s="46" t="s">
        <v>40</v>
      </c>
      <c r="K33" s="45"/>
    </row>
    <row r="34" spans="2:11" s="1" customFormat="1" ht="14.45" customHeight="1">
      <c r="B34" s="41"/>
      <c r="C34" s="42"/>
      <c r="D34" s="49" t="s">
        <v>41</v>
      </c>
      <c r="E34" s="49" t="s">
        <v>42</v>
      </c>
      <c r="F34" s="139">
        <f>ROUND(SUM(BE94:BE197),2)</f>
        <v>0</v>
      </c>
      <c r="G34" s="42"/>
      <c r="H34" s="42"/>
      <c r="I34" s="140">
        <v>0.21</v>
      </c>
      <c r="J34" s="139">
        <f>ROUND(ROUND((SUM(BE94:BE197)),2)*I34,2)</f>
        <v>0</v>
      </c>
      <c r="K34" s="45"/>
    </row>
    <row r="35" spans="2:11" s="1" customFormat="1" ht="14.45" customHeight="1">
      <c r="B35" s="41"/>
      <c r="C35" s="42"/>
      <c r="D35" s="42"/>
      <c r="E35" s="49" t="s">
        <v>43</v>
      </c>
      <c r="F35" s="139">
        <f>ROUND(SUM(BF94:BF197),2)</f>
        <v>0</v>
      </c>
      <c r="G35" s="42"/>
      <c r="H35" s="42"/>
      <c r="I35" s="140">
        <v>0.15</v>
      </c>
      <c r="J35" s="139">
        <f>ROUND(ROUND((SUM(BF94:BF197)),2)*I35,2)</f>
        <v>0</v>
      </c>
      <c r="K35" s="45"/>
    </row>
    <row r="36" spans="2:11" s="1" customFormat="1" ht="14.45" customHeight="1" hidden="1">
      <c r="B36" s="41"/>
      <c r="C36" s="42"/>
      <c r="D36" s="42"/>
      <c r="E36" s="49" t="s">
        <v>44</v>
      </c>
      <c r="F36" s="139">
        <f>ROUND(SUM(BG94:BG197),2)</f>
        <v>0</v>
      </c>
      <c r="G36" s="42"/>
      <c r="H36" s="42"/>
      <c r="I36" s="140">
        <v>0.21</v>
      </c>
      <c r="J36" s="139">
        <v>0</v>
      </c>
      <c r="K36" s="45"/>
    </row>
    <row r="37" spans="2:11" s="1" customFormat="1" ht="14.45" customHeight="1" hidden="1">
      <c r="B37" s="41"/>
      <c r="C37" s="42"/>
      <c r="D37" s="42"/>
      <c r="E37" s="49" t="s">
        <v>45</v>
      </c>
      <c r="F37" s="139">
        <f>ROUND(SUM(BH94:BH197),2)</f>
        <v>0</v>
      </c>
      <c r="G37" s="42"/>
      <c r="H37" s="42"/>
      <c r="I37" s="140">
        <v>0.15</v>
      </c>
      <c r="J37" s="139">
        <v>0</v>
      </c>
      <c r="K37" s="45"/>
    </row>
    <row r="38" spans="2:11" s="1" customFormat="1" ht="14.45" customHeight="1" hidden="1">
      <c r="B38" s="41"/>
      <c r="C38" s="42"/>
      <c r="D38" s="42"/>
      <c r="E38" s="49" t="s">
        <v>46</v>
      </c>
      <c r="F38" s="139">
        <f>ROUND(SUM(BI94:BI197),2)</f>
        <v>0</v>
      </c>
      <c r="G38" s="42"/>
      <c r="H38" s="42"/>
      <c r="I38" s="140">
        <v>0</v>
      </c>
      <c r="J38" s="139">
        <v>0</v>
      </c>
      <c r="K38" s="45"/>
    </row>
    <row r="39" spans="2:11" s="1" customFormat="1" ht="6.95" customHeight="1">
      <c r="B39" s="41"/>
      <c r="C39" s="42"/>
      <c r="D39" s="42"/>
      <c r="E39" s="42"/>
      <c r="F39" s="42"/>
      <c r="G39" s="42"/>
      <c r="H39" s="42"/>
      <c r="I39" s="127"/>
      <c r="J39" s="42"/>
      <c r="K39" s="45"/>
    </row>
    <row r="40" spans="2:11" s="1" customFormat="1" ht="25.35" customHeight="1">
      <c r="B40" s="41"/>
      <c r="C40" s="141"/>
      <c r="D40" s="142" t="s">
        <v>47</v>
      </c>
      <c r="E40" s="79"/>
      <c r="F40" s="79"/>
      <c r="G40" s="143" t="s">
        <v>48</v>
      </c>
      <c r="H40" s="144" t="s">
        <v>49</v>
      </c>
      <c r="I40" s="145"/>
      <c r="J40" s="146">
        <f>SUM(J31:J38)</f>
        <v>0</v>
      </c>
      <c r="K40" s="147"/>
    </row>
    <row r="41" spans="2:11" s="1" customFormat="1" ht="14.45" customHeight="1">
      <c r="B41" s="56"/>
      <c r="C41" s="57"/>
      <c r="D41" s="57"/>
      <c r="E41" s="57"/>
      <c r="F41" s="57"/>
      <c r="G41" s="57"/>
      <c r="H41" s="57"/>
      <c r="I41" s="148"/>
      <c r="J41" s="57"/>
      <c r="K41" s="58"/>
    </row>
    <row r="45" spans="2:11" s="1" customFormat="1" ht="6.95" customHeight="1">
      <c r="B45" s="149"/>
      <c r="C45" s="150"/>
      <c r="D45" s="150"/>
      <c r="E45" s="150"/>
      <c r="F45" s="150"/>
      <c r="G45" s="150"/>
      <c r="H45" s="150"/>
      <c r="I45" s="151"/>
      <c r="J45" s="150"/>
      <c r="K45" s="152"/>
    </row>
    <row r="46" spans="2:11" s="1" customFormat="1" ht="36.95" customHeight="1">
      <c r="B46" s="41"/>
      <c r="C46" s="31" t="s">
        <v>142</v>
      </c>
      <c r="D46" s="42"/>
      <c r="E46" s="42"/>
      <c r="F46" s="42"/>
      <c r="G46" s="42"/>
      <c r="H46" s="42"/>
      <c r="I46" s="127"/>
      <c r="J46" s="42"/>
      <c r="K46" s="45"/>
    </row>
    <row r="47" spans="2:11" s="1" customFormat="1" ht="6.95" customHeight="1">
      <c r="B47" s="41"/>
      <c r="C47" s="42"/>
      <c r="D47" s="42"/>
      <c r="E47" s="42"/>
      <c r="F47" s="42"/>
      <c r="G47" s="42"/>
      <c r="H47" s="42"/>
      <c r="I47" s="127"/>
      <c r="J47" s="42"/>
      <c r="K47" s="45"/>
    </row>
    <row r="48" spans="2:11" s="1" customFormat="1" ht="14.45" customHeight="1">
      <c r="B48" s="41"/>
      <c r="C48" s="38" t="s">
        <v>18</v>
      </c>
      <c r="D48" s="42"/>
      <c r="E48" s="42"/>
      <c r="F48" s="42"/>
      <c r="G48" s="42"/>
      <c r="H48" s="42"/>
      <c r="I48" s="127"/>
      <c r="J48" s="42"/>
      <c r="K48" s="45"/>
    </row>
    <row r="49" spans="2:11" s="1" customFormat="1" ht="16.5" customHeight="1">
      <c r="B49" s="41"/>
      <c r="C49" s="42"/>
      <c r="D49" s="42"/>
      <c r="E49" s="406" t="str">
        <f>E7</f>
        <v>Stavební úpravy a přístavba komunitního centra BÉTEL</v>
      </c>
      <c r="F49" s="407"/>
      <c r="G49" s="407"/>
      <c r="H49" s="407"/>
      <c r="I49" s="127"/>
      <c r="J49" s="42"/>
      <c r="K49" s="45"/>
    </row>
    <row r="50" spans="2:11" ht="15">
      <c r="B50" s="29"/>
      <c r="C50" s="38" t="s">
        <v>136</v>
      </c>
      <c r="D50" s="30"/>
      <c r="E50" s="30"/>
      <c r="F50" s="30"/>
      <c r="G50" s="30"/>
      <c r="H50" s="30"/>
      <c r="I50" s="126"/>
      <c r="J50" s="30"/>
      <c r="K50" s="32"/>
    </row>
    <row r="51" spans="2:11" ht="16.5" customHeight="1">
      <c r="B51" s="29"/>
      <c r="C51" s="30"/>
      <c r="D51" s="30"/>
      <c r="E51" s="406" t="s">
        <v>137</v>
      </c>
      <c r="F51" s="385"/>
      <c r="G51" s="385"/>
      <c r="H51" s="385"/>
      <c r="I51" s="126"/>
      <c r="J51" s="30"/>
      <c r="K51" s="32"/>
    </row>
    <row r="52" spans="2:11" ht="15">
      <c r="B52" s="29"/>
      <c r="C52" s="38" t="s">
        <v>138</v>
      </c>
      <c r="D52" s="30"/>
      <c r="E52" s="30"/>
      <c r="F52" s="30"/>
      <c r="G52" s="30"/>
      <c r="H52" s="30"/>
      <c r="I52" s="126"/>
      <c r="J52" s="30"/>
      <c r="K52" s="32"/>
    </row>
    <row r="53" spans="2:11" s="1" customFormat="1" ht="16.5" customHeight="1">
      <c r="B53" s="41"/>
      <c r="C53" s="42"/>
      <c r="D53" s="42"/>
      <c r="E53" s="378" t="s">
        <v>139</v>
      </c>
      <c r="F53" s="408"/>
      <c r="G53" s="408"/>
      <c r="H53" s="408"/>
      <c r="I53" s="127"/>
      <c r="J53" s="42"/>
      <c r="K53" s="45"/>
    </row>
    <row r="54" spans="2:11" s="1" customFormat="1" ht="14.45" customHeight="1">
      <c r="B54" s="41"/>
      <c r="C54" s="38" t="s">
        <v>140</v>
      </c>
      <c r="D54" s="42"/>
      <c r="E54" s="42"/>
      <c r="F54" s="42"/>
      <c r="G54" s="42"/>
      <c r="H54" s="42"/>
      <c r="I54" s="127"/>
      <c r="J54" s="42"/>
      <c r="K54" s="45"/>
    </row>
    <row r="55" spans="2:11" s="1" customFormat="1" ht="17.25" customHeight="1">
      <c r="B55" s="41"/>
      <c r="C55" s="42"/>
      <c r="D55" s="42"/>
      <c r="E55" s="409" t="str">
        <f>E13</f>
        <v>část 1.5 EI - Elektroinstalace</v>
      </c>
      <c r="F55" s="408"/>
      <c r="G55" s="408"/>
      <c r="H55" s="408"/>
      <c r="I55" s="127"/>
      <c r="J55" s="42"/>
      <c r="K55" s="45"/>
    </row>
    <row r="56" spans="2:11" s="1" customFormat="1" ht="6.95" customHeight="1">
      <c r="B56" s="41"/>
      <c r="C56" s="42"/>
      <c r="D56" s="42"/>
      <c r="E56" s="42"/>
      <c r="F56" s="42"/>
      <c r="G56" s="42"/>
      <c r="H56" s="42"/>
      <c r="I56" s="127"/>
      <c r="J56" s="42"/>
      <c r="K56" s="45"/>
    </row>
    <row r="57" spans="2:11" s="1" customFormat="1" ht="18" customHeight="1">
      <c r="B57" s="41"/>
      <c r="C57" s="38" t="s">
        <v>23</v>
      </c>
      <c r="D57" s="42"/>
      <c r="E57" s="42"/>
      <c r="F57" s="36" t="str">
        <f>F16</f>
        <v xml:space="preserve"> </v>
      </c>
      <c r="G57" s="42"/>
      <c r="H57" s="42"/>
      <c r="I57" s="128" t="s">
        <v>25</v>
      </c>
      <c r="J57" s="129">
        <f>IF(J16="","",J16)</f>
        <v>43389</v>
      </c>
      <c r="K57" s="45"/>
    </row>
    <row r="58" spans="2:11" s="1" customFormat="1" ht="6.95" customHeight="1">
      <c r="B58" s="41"/>
      <c r="C58" s="42"/>
      <c r="D58" s="42"/>
      <c r="E58" s="42"/>
      <c r="F58" s="42"/>
      <c r="G58" s="42"/>
      <c r="H58" s="42"/>
      <c r="I58" s="127"/>
      <c r="J58" s="42"/>
      <c r="K58" s="45"/>
    </row>
    <row r="59" spans="2:11" s="1" customFormat="1" ht="15">
      <c r="B59" s="41"/>
      <c r="C59" s="38" t="s">
        <v>26</v>
      </c>
      <c r="D59" s="42"/>
      <c r="E59" s="42"/>
      <c r="F59" s="36" t="str">
        <f>E19</f>
        <v>Sbor JB v Chrastavě, Bezručova 503, 46331 Chrastav</v>
      </c>
      <c r="G59" s="42"/>
      <c r="H59" s="42"/>
      <c r="I59" s="128" t="s">
        <v>33</v>
      </c>
      <c r="J59" s="396" t="str">
        <f>E25</f>
        <v>FS Vision, s.r.o. IČ: 22792902</v>
      </c>
      <c r="K59" s="45"/>
    </row>
    <row r="60" spans="2:11" s="1" customFormat="1" ht="14.45" customHeight="1">
      <c r="B60" s="41"/>
      <c r="C60" s="38" t="s">
        <v>31</v>
      </c>
      <c r="D60" s="42"/>
      <c r="E60" s="42"/>
      <c r="F60" s="36" t="str">
        <f>IF(E22="","",E22)</f>
        <v/>
      </c>
      <c r="G60" s="42"/>
      <c r="H60" s="42"/>
      <c r="I60" s="127"/>
      <c r="J60" s="410"/>
      <c r="K60" s="45"/>
    </row>
    <row r="61" spans="2:11" s="1" customFormat="1" ht="10.35" customHeight="1">
      <c r="B61" s="41"/>
      <c r="C61" s="42"/>
      <c r="D61" s="42"/>
      <c r="E61" s="42"/>
      <c r="F61" s="42"/>
      <c r="G61" s="42"/>
      <c r="H61" s="42"/>
      <c r="I61" s="127"/>
      <c r="J61" s="42"/>
      <c r="K61" s="45"/>
    </row>
    <row r="62" spans="2:11" s="1" customFormat="1" ht="29.25" customHeight="1">
      <c r="B62" s="41"/>
      <c r="C62" s="153" t="s">
        <v>143</v>
      </c>
      <c r="D62" s="141"/>
      <c r="E62" s="141"/>
      <c r="F62" s="141"/>
      <c r="G62" s="141"/>
      <c r="H62" s="141"/>
      <c r="I62" s="154"/>
      <c r="J62" s="155" t="s">
        <v>144</v>
      </c>
      <c r="K62" s="156"/>
    </row>
    <row r="63" spans="2:11" s="1" customFormat="1" ht="10.35" customHeight="1">
      <c r="B63" s="41"/>
      <c r="C63" s="42"/>
      <c r="D63" s="42"/>
      <c r="E63" s="42"/>
      <c r="F63" s="42"/>
      <c r="G63" s="42"/>
      <c r="H63" s="42"/>
      <c r="I63" s="127"/>
      <c r="J63" s="42"/>
      <c r="K63" s="45"/>
    </row>
    <row r="64" spans="2:47" s="1" customFormat="1" ht="29.25" customHeight="1">
      <c r="B64" s="41"/>
      <c r="C64" s="157" t="s">
        <v>145</v>
      </c>
      <c r="D64" s="42"/>
      <c r="E64" s="42"/>
      <c r="F64" s="42"/>
      <c r="G64" s="42"/>
      <c r="H64" s="42"/>
      <c r="I64" s="127"/>
      <c r="J64" s="137">
        <f>J94</f>
        <v>0</v>
      </c>
      <c r="K64" s="45"/>
      <c r="AU64" s="25" t="s">
        <v>146</v>
      </c>
    </row>
    <row r="65" spans="2:11" s="8" customFormat="1" ht="24.95" customHeight="1">
      <c r="B65" s="158"/>
      <c r="C65" s="159"/>
      <c r="D65" s="160" t="s">
        <v>5162</v>
      </c>
      <c r="E65" s="161"/>
      <c r="F65" s="161"/>
      <c r="G65" s="161"/>
      <c r="H65" s="161"/>
      <c r="I65" s="162"/>
      <c r="J65" s="163">
        <f>J95</f>
        <v>0</v>
      </c>
      <c r="K65" s="164"/>
    </row>
    <row r="66" spans="2:11" s="8" customFormat="1" ht="24.95" customHeight="1">
      <c r="B66" s="158"/>
      <c r="C66" s="159"/>
      <c r="D66" s="160" t="s">
        <v>5163</v>
      </c>
      <c r="E66" s="161"/>
      <c r="F66" s="161"/>
      <c r="G66" s="161"/>
      <c r="H66" s="161"/>
      <c r="I66" s="162"/>
      <c r="J66" s="163">
        <f>J101</f>
        <v>0</v>
      </c>
      <c r="K66" s="164"/>
    </row>
    <row r="67" spans="2:11" s="8" customFormat="1" ht="24.95" customHeight="1">
      <c r="B67" s="158"/>
      <c r="C67" s="159"/>
      <c r="D67" s="160" t="s">
        <v>5164</v>
      </c>
      <c r="E67" s="161"/>
      <c r="F67" s="161"/>
      <c r="G67" s="161"/>
      <c r="H67" s="161"/>
      <c r="I67" s="162"/>
      <c r="J67" s="163">
        <f>J144</f>
        <v>0</v>
      </c>
      <c r="K67" s="164"/>
    </row>
    <row r="68" spans="2:11" s="8" customFormat="1" ht="24.95" customHeight="1">
      <c r="B68" s="158"/>
      <c r="C68" s="159"/>
      <c r="D68" s="160" t="s">
        <v>5165</v>
      </c>
      <c r="E68" s="161"/>
      <c r="F68" s="161"/>
      <c r="G68" s="161"/>
      <c r="H68" s="161"/>
      <c r="I68" s="162"/>
      <c r="J68" s="163">
        <f>J147</f>
        <v>0</v>
      </c>
      <c r="K68" s="164"/>
    </row>
    <row r="69" spans="2:11" s="8" customFormat="1" ht="24.95" customHeight="1">
      <c r="B69" s="158"/>
      <c r="C69" s="159"/>
      <c r="D69" s="160" t="s">
        <v>5166</v>
      </c>
      <c r="E69" s="161"/>
      <c r="F69" s="161"/>
      <c r="G69" s="161"/>
      <c r="H69" s="161"/>
      <c r="I69" s="162"/>
      <c r="J69" s="163">
        <f>J187</f>
        <v>0</v>
      </c>
      <c r="K69" s="164"/>
    </row>
    <row r="70" spans="2:11" s="8" customFormat="1" ht="24.95" customHeight="1">
      <c r="B70" s="158"/>
      <c r="C70" s="159"/>
      <c r="D70" s="160" t="s">
        <v>5167</v>
      </c>
      <c r="E70" s="161"/>
      <c r="F70" s="161"/>
      <c r="G70" s="161"/>
      <c r="H70" s="161"/>
      <c r="I70" s="162"/>
      <c r="J70" s="163">
        <f>J193</f>
        <v>0</v>
      </c>
      <c r="K70" s="164"/>
    </row>
    <row r="71" spans="2:11" s="1" customFormat="1" ht="21.75" customHeight="1">
      <c r="B71" s="41"/>
      <c r="C71" s="42"/>
      <c r="D71" s="42"/>
      <c r="E71" s="42"/>
      <c r="F71" s="42"/>
      <c r="G71" s="42"/>
      <c r="H71" s="42"/>
      <c r="I71" s="127"/>
      <c r="J71" s="42"/>
      <c r="K71" s="45"/>
    </row>
    <row r="72" spans="2:11" s="1" customFormat="1" ht="6.95" customHeight="1">
      <c r="B72" s="56"/>
      <c r="C72" s="57"/>
      <c r="D72" s="57"/>
      <c r="E72" s="57"/>
      <c r="F72" s="57"/>
      <c r="G72" s="57"/>
      <c r="H72" s="57"/>
      <c r="I72" s="148"/>
      <c r="J72" s="57"/>
      <c r="K72" s="58"/>
    </row>
    <row r="76" spans="2:12" s="1" customFormat="1" ht="6.95" customHeight="1">
      <c r="B76" s="59"/>
      <c r="C76" s="60"/>
      <c r="D76" s="60"/>
      <c r="E76" s="60"/>
      <c r="F76" s="60"/>
      <c r="G76" s="60"/>
      <c r="H76" s="60"/>
      <c r="I76" s="151"/>
      <c r="J76" s="60"/>
      <c r="K76" s="60"/>
      <c r="L76" s="61"/>
    </row>
    <row r="77" spans="2:12" s="1" customFormat="1" ht="36.95" customHeight="1">
      <c r="B77" s="41"/>
      <c r="C77" s="62" t="s">
        <v>194</v>
      </c>
      <c r="D77" s="63"/>
      <c r="E77" s="63"/>
      <c r="F77" s="63"/>
      <c r="G77" s="63"/>
      <c r="H77" s="63"/>
      <c r="I77" s="172"/>
      <c r="J77" s="63"/>
      <c r="K77" s="63"/>
      <c r="L77" s="61"/>
    </row>
    <row r="78" spans="2:12" s="1" customFormat="1" ht="6.95" customHeight="1">
      <c r="B78" s="41"/>
      <c r="C78" s="63"/>
      <c r="D78" s="63"/>
      <c r="E78" s="63"/>
      <c r="F78" s="63"/>
      <c r="G78" s="63"/>
      <c r="H78" s="63"/>
      <c r="I78" s="172"/>
      <c r="J78" s="63"/>
      <c r="K78" s="63"/>
      <c r="L78" s="61"/>
    </row>
    <row r="79" spans="2:12" s="1" customFormat="1" ht="14.45" customHeight="1">
      <c r="B79" s="41"/>
      <c r="C79" s="65" t="s">
        <v>18</v>
      </c>
      <c r="D79" s="63"/>
      <c r="E79" s="63"/>
      <c r="F79" s="63"/>
      <c r="G79" s="63"/>
      <c r="H79" s="63"/>
      <c r="I79" s="172"/>
      <c r="J79" s="63"/>
      <c r="K79" s="63"/>
      <c r="L79" s="61"/>
    </row>
    <row r="80" spans="2:12" s="1" customFormat="1" ht="16.5" customHeight="1">
      <c r="B80" s="41"/>
      <c r="C80" s="63"/>
      <c r="D80" s="63"/>
      <c r="E80" s="400" t="str">
        <f>E7</f>
        <v>Stavební úpravy a přístavba komunitního centra BÉTEL</v>
      </c>
      <c r="F80" s="401"/>
      <c r="G80" s="401"/>
      <c r="H80" s="401"/>
      <c r="I80" s="172"/>
      <c r="J80" s="63"/>
      <c r="K80" s="63"/>
      <c r="L80" s="61"/>
    </row>
    <row r="81" spans="2:12" ht="15">
      <c r="B81" s="29"/>
      <c r="C81" s="65" t="s">
        <v>136</v>
      </c>
      <c r="D81" s="173"/>
      <c r="E81" s="173"/>
      <c r="F81" s="173"/>
      <c r="G81" s="173"/>
      <c r="H81" s="173"/>
      <c r="J81" s="173"/>
      <c r="K81" s="173"/>
      <c r="L81" s="174"/>
    </row>
    <row r="82" spans="2:12" ht="16.5" customHeight="1">
      <c r="B82" s="29"/>
      <c r="C82" s="173"/>
      <c r="D82" s="173"/>
      <c r="E82" s="400" t="s">
        <v>137</v>
      </c>
      <c r="F82" s="404"/>
      <c r="G82" s="404"/>
      <c r="H82" s="404"/>
      <c r="J82" s="173"/>
      <c r="K82" s="173"/>
      <c r="L82" s="174"/>
    </row>
    <row r="83" spans="2:12" ht="15">
      <c r="B83" s="29"/>
      <c r="C83" s="65" t="s">
        <v>138</v>
      </c>
      <c r="D83" s="173"/>
      <c r="E83" s="173"/>
      <c r="F83" s="173"/>
      <c r="G83" s="173"/>
      <c r="H83" s="173"/>
      <c r="J83" s="173"/>
      <c r="K83" s="173"/>
      <c r="L83" s="174"/>
    </row>
    <row r="84" spans="2:12" s="1" customFormat="1" ht="16.5" customHeight="1">
      <c r="B84" s="41"/>
      <c r="C84" s="63"/>
      <c r="D84" s="63"/>
      <c r="E84" s="402" t="s">
        <v>139</v>
      </c>
      <c r="F84" s="403"/>
      <c r="G84" s="403"/>
      <c r="H84" s="403"/>
      <c r="I84" s="172"/>
      <c r="J84" s="63"/>
      <c r="K84" s="63"/>
      <c r="L84" s="61"/>
    </row>
    <row r="85" spans="2:12" s="1" customFormat="1" ht="14.45" customHeight="1">
      <c r="B85" s="41"/>
      <c r="C85" s="65" t="s">
        <v>140</v>
      </c>
      <c r="D85" s="63"/>
      <c r="E85" s="63"/>
      <c r="F85" s="63"/>
      <c r="G85" s="63"/>
      <c r="H85" s="63"/>
      <c r="I85" s="172"/>
      <c r="J85" s="63"/>
      <c r="K85" s="63"/>
      <c r="L85" s="61"/>
    </row>
    <row r="86" spans="2:12" s="1" customFormat="1" ht="17.25" customHeight="1">
      <c r="B86" s="41"/>
      <c r="C86" s="63"/>
      <c r="D86" s="63"/>
      <c r="E86" s="366" t="str">
        <f>E13</f>
        <v>část 1.5 EI - Elektroinstalace</v>
      </c>
      <c r="F86" s="403"/>
      <c r="G86" s="403"/>
      <c r="H86" s="403"/>
      <c r="I86" s="172"/>
      <c r="J86" s="63"/>
      <c r="K86" s="63"/>
      <c r="L86" s="61"/>
    </row>
    <row r="87" spans="2:12" s="1" customFormat="1" ht="6.95" customHeight="1">
      <c r="B87" s="41"/>
      <c r="C87" s="63"/>
      <c r="D87" s="63"/>
      <c r="E87" s="63"/>
      <c r="F87" s="63"/>
      <c r="G87" s="63"/>
      <c r="H87" s="63"/>
      <c r="I87" s="172"/>
      <c r="J87" s="63"/>
      <c r="K87" s="63"/>
      <c r="L87" s="61"/>
    </row>
    <row r="88" spans="2:12" s="1" customFormat="1" ht="18" customHeight="1">
      <c r="B88" s="41"/>
      <c r="C88" s="65" t="s">
        <v>23</v>
      </c>
      <c r="D88" s="63"/>
      <c r="E88" s="63"/>
      <c r="F88" s="175" t="str">
        <f>F16</f>
        <v xml:space="preserve"> </v>
      </c>
      <c r="G88" s="63"/>
      <c r="H88" s="63"/>
      <c r="I88" s="176" t="s">
        <v>25</v>
      </c>
      <c r="J88" s="73">
        <f>IF(J16="","",J16)</f>
        <v>43389</v>
      </c>
      <c r="K88" s="63"/>
      <c r="L88" s="61"/>
    </row>
    <row r="89" spans="2:12" s="1" customFormat="1" ht="6.95" customHeight="1">
      <c r="B89" s="41"/>
      <c r="C89" s="63"/>
      <c r="D89" s="63"/>
      <c r="E89" s="63"/>
      <c r="F89" s="63"/>
      <c r="G89" s="63"/>
      <c r="H89" s="63"/>
      <c r="I89" s="172"/>
      <c r="J89" s="63"/>
      <c r="K89" s="63"/>
      <c r="L89" s="61"/>
    </row>
    <row r="90" spans="2:12" s="1" customFormat="1" ht="15">
      <c r="B90" s="41"/>
      <c r="C90" s="65" t="s">
        <v>26</v>
      </c>
      <c r="D90" s="63"/>
      <c r="E90" s="63"/>
      <c r="F90" s="175" t="str">
        <f>E19</f>
        <v>Sbor JB v Chrastavě, Bezručova 503, 46331 Chrastav</v>
      </c>
      <c r="G90" s="63"/>
      <c r="H90" s="63"/>
      <c r="I90" s="176" t="s">
        <v>33</v>
      </c>
      <c r="J90" s="175" t="str">
        <f>E25</f>
        <v>FS Vision, s.r.o. IČ: 22792902</v>
      </c>
      <c r="K90" s="63"/>
      <c r="L90" s="61"/>
    </row>
    <row r="91" spans="2:12" s="1" customFormat="1" ht="14.45" customHeight="1">
      <c r="B91" s="41"/>
      <c r="C91" s="65" t="s">
        <v>31</v>
      </c>
      <c r="D91" s="63"/>
      <c r="E91" s="63"/>
      <c r="F91" s="175" t="str">
        <f>IF(E22="","",E22)</f>
        <v/>
      </c>
      <c r="G91" s="63"/>
      <c r="H91" s="63"/>
      <c r="I91" s="172"/>
      <c r="J91" s="63"/>
      <c r="K91" s="63"/>
      <c r="L91" s="61"/>
    </row>
    <row r="92" spans="2:12" s="1" customFormat="1" ht="10.35" customHeight="1">
      <c r="B92" s="41"/>
      <c r="C92" s="63"/>
      <c r="D92" s="63"/>
      <c r="E92" s="63"/>
      <c r="F92" s="63"/>
      <c r="G92" s="63"/>
      <c r="H92" s="63"/>
      <c r="I92" s="172"/>
      <c r="J92" s="63"/>
      <c r="K92" s="63"/>
      <c r="L92" s="61"/>
    </row>
    <row r="93" spans="2:20" s="10" customFormat="1" ht="29.25" customHeight="1">
      <c r="B93" s="177"/>
      <c r="C93" s="178" t="s">
        <v>195</v>
      </c>
      <c r="D93" s="179" t="s">
        <v>56</v>
      </c>
      <c r="E93" s="179" t="s">
        <v>52</v>
      </c>
      <c r="F93" s="179" t="s">
        <v>196</v>
      </c>
      <c r="G93" s="179" t="s">
        <v>197</v>
      </c>
      <c r="H93" s="179" t="s">
        <v>198</v>
      </c>
      <c r="I93" s="180" t="s">
        <v>199</v>
      </c>
      <c r="J93" s="179" t="s">
        <v>144</v>
      </c>
      <c r="K93" s="181" t="s">
        <v>200</v>
      </c>
      <c r="L93" s="182"/>
      <c r="M93" s="81" t="s">
        <v>201</v>
      </c>
      <c r="N93" s="82" t="s">
        <v>41</v>
      </c>
      <c r="O93" s="82" t="s">
        <v>202</v>
      </c>
      <c r="P93" s="82" t="s">
        <v>203</v>
      </c>
      <c r="Q93" s="82" t="s">
        <v>204</v>
      </c>
      <c r="R93" s="82" t="s">
        <v>205</v>
      </c>
      <c r="S93" s="82" t="s">
        <v>206</v>
      </c>
      <c r="T93" s="83" t="s">
        <v>207</v>
      </c>
    </row>
    <row r="94" spans="2:63" s="1" customFormat="1" ht="29.25" customHeight="1">
      <c r="B94" s="41"/>
      <c r="C94" s="87" t="s">
        <v>145</v>
      </c>
      <c r="D94" s="63"/>
      <c r="E94" s="63"/>
      <c r="F94" s="63"/>
      <c r="G94" s="63"/>
      <c r="H94" s="63"/>
      <c r="I94" s="172"/>
      <c r="J94" s="183">
        <f>BK94</f>
        <v>0</v>
      </c>
      <c r="K94" s="63"/>
      <c r="L94" s="61"/>
      <c r="M94" s="84"/>
      <c r="N94" s="85"/>
      <c r="O94" s="85"/>
      <c r="P94" s="184">
        <f>P95+P101+P144+P147+P187+P193</f>
        <v>0</v>
      </c>
      <c r="Q94" s="85"/>
      <c r="R94" s="184">
        <f>R95+R101+R144+R147+R187+R193</f>
        <v>0</v>
      </c>
      <c r="S94" s="85"/>
      <c r="T94" s="185">
        <f>T95+T101+T144+T147+T187+T193</f>
        <v>0</v>
      </c>
      <c r="AT94" s="25" t="s">
        <v>70</v>
      </c>
      <c r="AU94" s="25" t="s">
        <v>146</v>
      </c>
      <c r="BK94" s="186">
        <f>BK95+BK101+BK144+BK147+BK187+BK193</f>
        <v>0</v>
      </c>
    </row>
    <row r="95" spans="2:63" s="11" customFormat="1" ht="37.35" customHeight="1">
      <c r="B95" s="187"/>
      <c r="C95" s="188"/>
      <c r="D95" s="189" t="s">
        <v>70</v>
      </c>
      <c r="E95" s="190" t="s">
        <v>4234</v>
      </c>
      <c r="F95" s="190" t="s">
        <v>5168</v>
      </c>
      <c r="G95" s="188"/>
      <c r="H95" s="188"/>
      <c r="I95" s="191"/>
      <c r="J95" s="192">
        <f>BK95</f>
        <v>0</v>
      </c>
      <c r="K95" s="188"/>
      <c r="L95" s="193"/>
      <c r="M95" s="194"/>
      <c r="N95" s="195"/>
      <c r="O95" s="195"/>
      <c r="P95" s="196">
        <f>SUM(P96:P100)</f>
        <v>0</v>
      </c>
      <c r="Q95" s="195"/>
      <c r="R95" s="196">
        <f>SUM(R96:R100)</f>
        <v>0</v>
      </c>
      <c r="S95" s="195"/>
      <c r="T95" s="197">
        <f>SUM(T96:T100)</f>
        <v>0</v>
      </c>
      <c r="AR95" s="198" t="s">
        <v>78</v>
      </c>
      <c r="AT95" s="199" t="s">
        <v>70</v>
      </c>
      <c r="AU95" s="199" t="s">
        <v>71</v>
      </c>
      <c r="AY95" s="198" t="s">
        <v>210</v>
      </c>
      <c r="BK95" s="200">
        <f>SUM(BK96:BK100)</f>
        <v>0</v>
      </c>
    </row>
    <row r="96" spans="2:65" s="1" customFormat="1" ht="16.5" customHeight="1">
      <c r="B96" s="41"/>
      <c r="C96" s="203" t="s">
        <v>78</v>
      </c>
      <c r="D96" s="203" t="s">
        <v>212</v>
      </c>
      <c r="E96" s="204" t="s">
        <v>5169</v>
      </c>
      <c r="F96" s="205" t="s">
        <v>5170</v>
      </c>
      <c r="G96" s="206" t="s">
        <v>1472</v>
      </c>
      <c r="H96" s="207">
        <v>0.95</v>
      </c>
      <c r="I96" s="208"/>
      <c r="J96" s="209">
        <f>ROUND(I96*H96,2)</f>
        <v>0</v>
      </c>
      <c r="K96" s="205" t="s">
        <v>21</v>
      </c>
      <c r="L96" s="61"/>
      <c r="M96" s="210" t="s">
        <v>21</v>
      </c>
      <c r="N96" s="211" t="s">
        <v>42</v>
      </c>
      <c r="O96" s="42"/>
      <c r="P96" s="212">
        <f>O96*H96</f>
        <v>0</v>
      </c>
      <c r="Q96" s="212">
        <v>0</v>
      </c>
      <c r="R96" s="212">
        <f>Q96*H96</f>
        <v>0</v>
      </c>
      <c r="S96" s="212">
        <v>0</v>
      </c>
      <c r="T96" s="213">
        <f>S96*H96</f>
        <v>0</v>
      </c>
      <c r="AR96" s="25" t="s">
        <v>217</v>
      </c>
      <c r="AT96" s="25" t="s">
        <v>212</v>
      </c>
      <c r="AU96" s="25" t="s">
        <v>78</v>
      </c>
      <c r="AY96" s="25" t="s">
        <v>210</v>
      </c>
      <c r="BE96" s="214">
        <f>IF(N96="základní",J96,0)</f>
        <v>0</v>
      </c>
      <c r="BF96" s="214">
        <f>IF(N96="snížená",J96,0)</f>
        <v>0</v>
      </c>
      <c r="BG96" s="214">
        <f>IF(N96="zákl. přenesená",J96,0)</f>
        <v>0</v>
      </c>
      <c r="BH96" s="214">
        <f>IF(N96="sníž. přenesená",J96,0)</f>
        <v>0</v>
      </c>
      <c r="BI96" s="214">
        <f>IF(N96="nulová",J96,0)</f>
        <v>0</v>
      </c>
      <c r="BJ96" s="25" t="s">
        <v>78</v>
      </c>
      <c r="BK96" s="214">
        <f>ROUND(I96*H96,2)</f>
        <v>0</v>
      </c>
      <c r="BL96" s="25" t="s">
        <v>217</v>
      </c>
      <c r="BM96" s="25" t="s">
        <v>80</v>
      </c>
    </row>
    <row r="97" spans="2:65" s="1" customFormat="1" ht="16.5" customHeight="1">
      <c r="B97" s="41"/>
      <c r="C97" s="203" t="s">
        <v>80</v>
      </c>
      <c r="D97" s="203" t="s">
        <v>212</v>
      </c>
      <c r="E97" s="204" t="s">
        <v>5171</v>
      </c>
      <c r="F97" s="205" t="s">
        <v>5172</v>
      </c>
      <c r="G97" s="206" t="s">
        <v>1472</v>
      </c>
      <c r="H97" s="207">
        <v>0.95</v>
      </c>
      <c r="I97" s="208"/>
      <c r="J97" s="209">
        <f>ROUND(I97*H97,2)</f>
        <v>0</v>
      </c>
      <c r="K97" s="205" t="s">
        <v>21</v>
      </c>
      <c r="L97" s="61"/>
      <c r="M97" s="210" t="s">
        <v>21</v>
      </c>
      <c r="N97" s="211" t="s">
        <v>42</v>
      </c>
      <c r="O97" s="42"/>
      <c r="P97" s="212">
        <f>O97*H97</f>
        <v>0</v>
      </c>
      <c r="Q97" s="212">
        <v>0</v>
      </c>
      <c r="R97" s="212">
        <f>Q97*H97</f>
        <v>0</v>
      </c>
      <c r="S97" s="212">
        <v>0</v>
      </c>
      <c r="T97" s="213">
        <f>S97*H97</f>
        <v>0</v>
      </c>
      <c r="AR97" s="25" t="s">
        <v>217</v>
      </c>
      <c r="AT97" s="25" t="s">
        <v>212</v>
      </c>
      <c r="AU97" s="25" t="s">
        <v>78</v>
      </c>
      <c r="AY97" s="25" t="s">
        <v>210</v>
      </c>
      <c r="BE97" s="214">
        <f>IF(N97="základní",J97,0)</f>
        <v>0</v>
      </c>
      <c r="BF97" s="214">
        <f>IF(N97="snížená",J97,0)</f>
        <v>0</v>
      </c>
      <c r="BG97" s="214">
        <f>IF(N97="zákl. přenesená",J97,0)</f>
        <v>0</v>
      </c>
      <c r="BH97" s="214">
        <f>IF(N97="sníž. přenesená",J97,0)</f>
        <v>0</v>
      </c>
      <c r="BI97" s="214">
        <f>IF(N97="nulová",J97,0)</f>
        <v>0</v>
      </c>
      <c r="BJ97" s="25" t="s">
        <v>78</v>
      </c>
      <c r="BK97" s="214">
        <f>ROUND(I97*H97,2)</f>
        <v>0</v>
      </c>
      <c r="BL97" s="25" t="s">
        <v>217</v>
      </c>
      <c r="BM97" s="25" t="s">
        <v>217</v>
      </c>
    </row>
    <row r="98" spans="2:65" s="1" customFormat="1" ht="16.5" customHeight="1">
      <c r="B98" s="41"/>
      <c r="C98" s="203" t="s">
        <v>88</v>
      </c>
      <c r="D98" s="203" t="s">
        <v>212</v>
      </c>
      <c r="E98" s="204" t="s">
        <v>5173</v>
      </c>
      <c r="F98" s="205" t="s">
        <v>5174</v>
      </c>
      <c r="G98" s="206" t="s">
        <v>1472</v>
      </c>
      <c r="H98" s="207">
        <v>0.95</v>
      </c>
      <c r="I98" s="208"/>
      <c r="J98" s="209">
        <f>ROUND(I98*H98,2)</f>
        <v>0</v>
      </c>
      <c r="K98" s="205" t="s">
        <v>21</v>
      </c>
      <c r="L98" s="61"/>
      <c r="M98" s="210" t="s">
        <v>21</v>
      </c>
      <c r="N98" s="211" t="s">
        <v>42</v>
      </c>
      <c r="O98" s="42"/>
      <c r="P98" s="212">
        <f>O98*H98</f>
        <v>0</v>
      </c>
      <c r="Q98" s="212">
        <v>0</v>
      </c>
      <c r="R98" s="212">
        <f>Q98*H98</f>
        <v>0</v>
      </c>
      <c r="S98" s="212">
        <v>0</v>
      </c>
      <c r="T98" s="213">
        <f>S98*H98</f>
        <v>0</v>
      </c>
      <c r="AR98" s="25" t="s">
        <v>217</v>
      </c>
      <c r="AT98" s="25" t="s">
        <v>212</v>
      </c>
      <c r="AU98" s="25" t="s">
        <v>78</v>
      </c>
      <c r="AY98" s="25" t="s">
        <v>210</v>
      </c>
      <c r="BE98" s="214">
        <f>IF(N98="základní",J98,0)</f>
        <v>0</v>
      </c>
      <c r="BF98" s="214">
        <f>IF(N98="snížená",J98,0)</f>
        <v>0</v>
      </c>
      <c r="BG98" s="214">
        <f>IF(N98="zákl. přenesená",J98,0)</f>
        <v>0</v>
      </c>
      <c r="BH98" s="214">
        <f>IF(N98="sníž. přenesená",J98,0)</f>
        <v>0</v>
      </c>
      <c r="BI98" s="214">
        <f>IF(N98="nulová",J98,0)</f>
        <v>0</v>
      </c>
      <c r="BJ98" s="25" t="s">
        <v>78</v>
      </c>
      <c r="BK98" s="214">
        <f>ROUND(I98*H98,2)</f>
        <v>0</v>
      </c>
      <c r="BL98" s="25" t="s">
        <v>217</v>
      </c>
      <c r="BM98" s="25" t="s">
        <v>241</v>
      </c>
    </row>
    <row r="99" spans="2:65" s="1" customFormat="1" ht="16.5" customHeight="1">
      <c r="B99" s="41"/>
      <c r="C99" s="203" t="s">
        <v>217</v>
      </c>
      <c r="D99" s="203" t="s">
        <v>212</v>
      </c>
      <c r="E99" s="204" t="s">
        <v>5175</v>
      </c>
      <c r="F99" s="205" t="s">
        <v>5176</v>
      </c>
      <c r="G99" s="206" t="s">
        <v>1472</v>
      </c>
      <c r="H99" s="207">
        <v>0.95</v>
      </c>
      <c r="I99" s="208"/>
      <c r="J99" s="209">
        <f>ROUND(I99*H99,2)</f>
        <v>0</v>
      </c>
      <c r="K99" s="205" t="s">
        <v>21</v>
      </c>
      <c r="L99" s="61"/>
      <c r="M99" s="210" t="s">
        <v>21</v>
      </c>
      <c r="N99" s="211" t="s">
        <v>42</v>
      </c>
      <c r="O99" s="42"/>
      <c r="P99" s="212">
        <f>O99*H99</f>
        <v>0</v>
      </c>
      <c r="Q99" s="212">
        <v>0</v>
      </c>
      <c r="R99" s="212">
        <f>Q99*H99</f>
        <v>0</v>
      </c>
      <c r="S99" s="212">
        <v>0</v>
      </c>
      <c r="T99" s="213">
        <f>S99*H99</f>
        <v>0</v>
      </c>
      <c r="AR99" s="25" t="s">
        <v>217</v>
      </c>
      <c r="AT99" s="25" t="s">
        <v>212</v>
      </c>
      <c r="AU99" s="25" t="s">
        <v>78</v>
      </c>
      <c r="AY99" s="25" t="s">
        <v>210</v>
      </c>
      <c r="BE99" s="214">
        <f>IF(N99="základní",J99,0)</f>
        <v>0</v>
      </c>
      <c r="BF99" s="214">
        <f>IF(N99="snížená",J99,0)</f>
        <v>0</v>
      </c>
      <c r="BG99" s="214">
        <f>IF(N99="zákl. přenesená",J99,0)</f>
        <v>0</v>
      </c>
      <c r="BH99" s="214">
        <f>IF(N99="sníž. přenesená",J99,0)</f>
        <v>0</v>
      </c>
      <c r="BI99" s="214">
        <f>IF(N99="nulová",J99,0)</f>
        <v>0</v>
      </c>
      <c r="BJ99" s="25" t="s">
        <v>78</v>
      </c>
      <c r="BK99" s="214">
        <f>ROUND(I99*H99,2)</f>
        <v>0</v>
      </c>
      <c r="BL99" s="25" t="s">
        <v>217</v>
      </c>
      <c r="BM99" s="25" t="s">
        <v>252</v>
      </c>
    </row>
    <row r="100" spans="2:65" s="1" customFormat="1" ht="16.5" customHeight="1">
      <c r="B100" s="41"/>
      <c r="C100" s="203" t="s">
        <v>234</v>
      </c>
      <c r="D100" s="203" t="s">
        <v>212</v>
      </c>
      <c r="E100" s="204" t="s">
        <v>5177</v>
      </c>
      <c r="F100" s="205" t="s">
        <v>5178</v>
      </c>
      <c r="G100" s="206" t="s">
        <v>1472</v>
      </c>
      <c r="H100" s="207">
        <v>0.95</v>
      </c>
      <c r="I100" s="208"/>
      <c r="J100" s="209">
        <f>ROUND(I100*H100,2)</f>
        <v>0</v>
      </c>
      <c r="K100" s="205" t="s">
        <v>21</v>
      </c>
      <c r="L100" s="61"/>
      <c r="M100" s="210" t="s">
        <v>21</v>
      </c>
      <c r="N100" s="211" t="s">
        <v>42</v>
      </c>
      <c r="O100" s="42"/>
      <c r="P100" s="212">
        <f>O100*H100</f>
        <v>0</v>
      </c>
      <c r="Q100" s="212">
        <v>0</v>
      </c>
      <c r="R100" s="212">
        <f>Q100*H100</f>
        <v>0</v>
      </c>
      <c r="S100" s="212">
        <v>0</v>
      </c>
      <c r="T100" s="213">
        <f>S100*H100</f>
        <v>0</v>
      </c>
      <c r="AR100" s="25" t="s">
        <v>217</v>
      </c>
      <c r="AT100" s="25" t="s">
        <v>212</v>
      </c>
      <c r="AU100" s="25" t="s">
        <v>78</v>
      </c>
      <c r="AY100" s="25" t="s">
        <v>210</v>
      </c>
      <c r="BE100" s="214">
        <f>IF(N100="základní",J100,0)</f>
        <v>0</v>
      </c>
      <c r="BF100" s="214">
        <f>IF(N100="snížená",J100,0)</f>
        <v>0</v>
      </c>
      <c r="BG100" s="214">
        <f>IF(N100="zákl. přenesená",J100,0)</f>
        <v>0</v>
      </c>
      <c r="BH100" s="214">
        <f>IF(N100="sníž. přenesená",J100,0)</f>
        <v>0</v>
      </c>
      <c r="BI100" s="214">
        <f>IF(N100="nulová",J100,0)</f>
        <v>0</v>
      </c>
      <c r="BJ100" s="25" t="s">
        <v>78</v>
      </c>
      <c r="BK100" s="214">
        <f>ROUND(I100*H100,2)</f>
        <v>0</v>
      </c>
      <c r="BL100" s="25" t="s">
        <v>217</v>
      </c>
      <c r="BM100" s="25" t="s">
        <v>261</v>
      </c>
    </row>
    <row r="101" spans="2:63" s="11" customFormat="1" ht="37.35" customHeight="1">
      <c r="B101" s="187"/>
      <c r="C101" s="188"/>
      <c r="D101" s="189" t="s">
        <v>70</v>
      </c>
      <c r="E101" s="190" t="s">
        <v>4236</v>
      </c>
      <c r="F101" s="190" t="s">
        <v>5179</v>
      </c>
      <c r="G101" s="188"/>
      <c r="H101" s="188"/>
      <c r="I101" s="191"/>
      <c r="J101" s="192">
        <f>BK101</f>
        <v>0</v>
      </c>
      <c r="K101" s="188"/>
      <c r="L101" s="193"/>
      <c r="M101" s="194"/>
      <c r="N101" s="195"/>
      <c r="O101" s="195"/>
      <c r="P101" s="196">
        <f>SUM(P102:P143)</f>
        <v>0</v>
      </c>
      <c r="Q101" s="195"/>
      <c r="R101" s="196">
        <f>SUM(R102:R143)</f>
        <v>0</v>
      </c>
      <c r="S101" s="195"/>
      <c r="T101" s="197">
        <f>SUM(T102:T143)</f>
        <v>0</v>
      </c>
      <c r="AR101" s="198" t="s">
        <v>78</v>
      </c>
      <c r="AT101" s="199" t="s">
        <v>70</v>
      </c>
      <c r="AU101" s="199" t="s">
        <v>71</v>
      </c>
      <c r="AY101" s="198" t="s">
        <v>210</v>
      </c>
      <c r="BK101" s="200">
        <f>SUM(BK102:BK143)</f>
        <v>0</v>
      </c>
    </row>
    <row r="102" spans="2:65" s="1" customFormat="1" ht="16.5" customHeight="1">
      <c r="B102" s="41"/>
      <c r="C102" s="203" t="s">
        <v>241</v>
      </c>
      <c r="D102" s="203" t="s">
        <v>212</v>
      </c>
      <c r="E102" s="204" t="s">
        <v>5180</v>
      </c>
      <c r="F102" s="205" t="s">
        <v>5181</v>
      </c>
      <c r="G102" s="206" t="s">
        <v>345</v>
      </c>
      <c r="H102" s="207">
        <v>285</v>
      </c>
      <c r="I102" s="208"/>
      <c r="J102" s="209">
        <f aca="true" t="shared" si="0" ref="J102:J143">ROUND(I102*H102,2)</f>
        <v>0</v>
      </c>
      <c r="K102" s="205" t="s">
        <v>21</v>
      </c>
      <c r="L102" s="61"/>
      <c r="M102" s="210" t="s">
        <v>21</v>
      </c>
      <c r="N102" s="211" t="s">
        <v>42</v>
      </c>
      <c r="O102" s="42"/>
      <c r="P102" s="212">
        <f aca="true" t="shared" si="1" ref="P102:P143">O102*H102</f>
        <v>0</v>
      </c>
      <c r="Q102" s="212">
        <v>0</v>
      </c>
      <c r="R102" s="212">
        <f aca="true" t="shared" si="2" ref="R102:R143">Q102*H102</f>
        <v>0</v>
      </c>
      <c r="S102" s="212">
        <v>0</v>
      </c>
      <c r="T102" s="213">
        <f aca="true" t="shared" si="3" ref="T102:T143">S102*H102</f>
        <v>0</v>
      </c>
      <c r="AR102" s="25" t="s">
        <v>217</v>
      </c>
      <c r="AT102" s="25" t="s">
        <v>212</v>
      </c>
      <c r="AU102" s="25" t="s">
        <v>78</v>
      </c>
      <c r="AY102" s="25" t="s">
        <v>210</v>
      </c>
      <c r="BE102" s="214">
        <f aca="true" t="shared" si="4" ref="BE102:BE143">IF(N102="základní",J102,0)</f>
        <v>0</v>
      </c>
      <c r="BF102" s="214">
        <f aca="true" t="shared" si="5" ref="BF102:BF143">IF(N102="snížená",J102,0)</f>
        <v>0</v>
      </c>
      <c r="BG102" s="214">
        <f aca="true" t="shared" si="6" ref="BG102:BG143">IF(N102="zákl. přenesená",J102,0)</f>
        <v>0</v>
      </c>
      <c r="BH102" s="214">
        <f aca="true" t="shared" si="7" ref="BH102:BH143">IF(N102="sníž. přenesená",J102,0)</f>
        <v>0</v>
      </c>
      <c r="BI102" s="214">
        <f aca="true" t="shared" si="8" ref="BI102:BI143">IF(N102="nulová",J102,0)</f>
        <v>0</v>
      </c>
      <c r="BJ102" s="25" t="s">
        <v>78</v>
      </c>
      <c r="BK102" s="214">
        <f aca="true" t="shared" si="9" ref="BK102:BK143">ROUND(I102*H102,2)</f>
        <v>0</v>
      </c>
      <c r="BL102" s="25" t="s">
        <v>217</v>
      </c>
      <c r="BM102" s="25" t="s">
        <v>271</v>
      </c>
    </row>
    <row r="103" spans="2:65" s="1" customFormat="1" ht="16.5" customHeight="1">
      <c r="B103" s="41"/>
      <c r="C103" s="203" t="s">
        <v>247</v>
      </c>
      <c r="D103" s="203" t="s">
        <v>212</v>
      </c>
      <c r="E103" s="204" t="s">
        <v>5182</v>
      </c>
      <c r="F103" s="205" t="s">
        <v>5183</v>
      </c>
      <c r="G103" s="206" t="s">
        <v>345</v>
      </c>
      <c r="H103" s="207">
        <v>28.5</v>
      </c>
      <c r="I103" s="208"/>
      <c r="J103" s="209">
        <f t="shared" si="0"/>
        <v>0</v>
      </c>
      <c r="K103" s="205" t="s">
        <v>21</v>
      </c>
      <c r="L103" s="61"/>
      <c r="M103" s="210" t="s">
        <v>21</v>
      </c>
      <c r="N103" s="211" t="s">
        <v>42</v>
      </c>
      <c r="O103" s="42"/>
      <c r="P103" s="212">
        <f t="shared" si="1"/>
        <v>0</v>
      </c>
      <c r="Q103" s="212">
        <v>0</v>
      </c>
      <c r="R103" s="212">
        <f t="shared" si="2"/>
        <v>0</v>
      </c>
      <c r="S103" s="212">
        <v>0</v>
      </c>
      <c r="T103" s="213">
        <f t="shared" si="3"/>
        <v>0</v>
      </c>
      <c r="AR103" s="25" t="s">
        <v>217</v>
      </c>
      <c r="AT103" s="25" t="s">
        <v>212</v>
      </c>
      <c r="AU103" s="25" t="s">
        <v>78</v>
      </c>
      <c r="AY103" s="25" t="s">
        <v>210</v>
      </c>
      <c r="BE103" s="214">
        <f t="shared" si="4"/>
        <v>0</v>
      </c>
      <c r="BF103" s="214">
        <f t="shared" si="5"/>
        <v>0</v>
      </c>
      <c r="BG103" s="214">
        <f t="shared" si="6"/>
        <v>0</v>
      </c>
      <c r="BH103" s="214">
        <f t="shared" si="7"/>
        <v>0</v>
      </c>
      <c r="BI103" s="214">
        <f t="shared" si="8"/>
        <v>0</v>
      </c>
      <c r="BJ103" s="25" t="s">
        <v>78</v>
      </c>
      <c r="BK103" s="214">
        <f t="shared" si="9"/>
        <v>0</v>
      </c>
      <c r="BL103" s="25" t="s">
        <v>217</v>
      </c>
      <c r="BM103" s="25" t="s">
        <v>283</v>
      </c>
    </row>
    <row r="104" spans="2:65" s="1" customFormat="1" ht="16.5" customHeight="1">
      <c r="B104" s="41"/>
      <c r="C104" s="203" t="s">
        <v>252</v>
      </c>
      <c r="D104" s="203" t="s">
        <v>212</v>
      </c>
      <c r="E104" s="204" t="s">
        <v>5184</v>
      </c>
      <c r="F104" s="205" t="s">
        <v>5185</v>
      </c>
      <c r="G104" s="206" t="s">
        <v>345</v>
      </c>
      <c r="H104" s="207">
        <v>19</v>
      </c>
      <c r="I104" s="208"/>
      <c r="J104" s="209">
        <f t="shared" si="0"/>
        <v>0</v>
      </c>
      <c r="K104" s="205" t="s">
        <v>21</v>
      </c>
      <c r="L104" s="61"/>
      <c r="M104" s="210" t="s">
        <v>21</v>
      </c>
      <c r="N104" s="211" t="s">
        <v>42</v>
      </c>
      <c r="O104" s="42"/>
      <c r="P104" s="212">
        <f t="shared" si="1"/>
        <v>0</v>
      </c>
      <c r="Q104" s="212">
        <v>0</v>
      </c>
      <c r="R104" s="212">
        <f t="shared" si="2"/>
        <v>0</v>
      </c>
      <c r="S104" s="212">
        <v>0</v>
      </c>
      <c r="T104" s="213">
        <f t="shared" si="3"/>
        <v>0</v>
      </c>
      <c r="AR104" s="25" t="s">
        <v>217</v>
      </c>
      <c r="AT104" s="25" t="s">
        <v>212</v>
      </c>
      <c r="AU104" s="25" t="s">
        <v>78</v>
      </c>
      <c r="AY104" s="25" t="s">
        <v>210</v>
      </c>
      <c r="BE104" s="214">
        <f t="shared" si="4"/>
        <v>0</v>
      </c>
      <c r="BF104" s="214">
        <f t="shared" si="5"/>
        <v>0</v>
      </c>
      <c r="BG104" s="214">
        <f t="shared" si="6"/>
        <v>0</v>
      </c>
      <c r="BH104" s="214">
        <f t="shared" si="7"/>
        <v>0</v>
      </c>
      <c r="BI104" s="214">
        <f t="shared" si="8"/>
        <v>0</v>
      </c>
      <c r="BJ104" s="25" t="s">
        <v>78</v>
      </c>
      <c r="BK104" s="214">
        <f t="shared" si="9"/>
        <v>0</v>
      </c>
      <c r="BL104" s="25" t="s">
        <v>217</v>
      </c>
      <c r="BM104" s="25" t="s">
        <v>291</v>
      </c>
    </row>
    <row r="105" spans="2:65" s="1" customFormat="1" ht="16.5" customHeight="1">
      <c r="B105" s="41"/>
      <c r="C105" s="203" t="s">
        <v>257</v>
      </c>
      <c r="D105" s="203" t="s">
        <v>212</v>
      </c>
      <c r="E105" s="204" t="s">
        <v>5186</v>
      </c>
      <c r="F105" s="205" t="s">
        <v>5187</v>
      </c>
      <c r="G105" s="206" t="s">
        <v>345</v>
      </c>
      <c r="H105" s="207">
        <v>23.75</v>
      </c>
      <c r="I105" s="208"/>
      <c r="J105" s="209">
        <f t="shared" si="0"/>
        <v>0</v>
      </c>
      <c r="K105" s="205" t="s">
        <v>21</v>
      </c>
      <c r="L105" s="61"/>
      <c r="M105" s="210" t="s">
        <v>21</v>
      </c>
      <c r="N105" s="211" t="s">
        <v>42</v>
      </c>
      <c r="O105" s="42"/>
      <c r="P105" s="212">
        <f t="shared" si="1"/>
        <v>0</v>
      </c>
      <c r="Q105" s="212">
        <v>0</v>
      </c>
      <c r="R105" s="212">
        <f t="shared" si="2"/>
        <v>0</v>
      </c>
      <c r="S105" s="212">
        <v>0</v>
      </c>
      <c r="T105" s="213">
        <f t="shared" si="3"/>
        <v>0</v>
      </c>
      <c r="AR105" s="25" t="s">
        <v>217</v>
      </c>
      <c r="AT105" s="25" t="s">
        <v>212</v>
      </c>
      <c r="AU105" s="25" t="s">
        <v>78</v>
      </c>
      <c r="AY105" s="25" t="s">
        <v>210</v>
      </c>
      <c r="BE105" s="214">
        <f t="shared" si="4"/>
        <v>0</v>
      </c>
      <c r="BF105" s="214">
        <f t="shared" si="5"/>
        <v>0</v>
      </c>
      <c r="BG105" s="214">
        <f t="shared" si="6"/>
        <v>0</v>
      </c>
      <c r="BH105" s="214">
        <f t="shared" si="7"/>
        <v>0</v>
      </c>
      <c r="BI105" s="214">
        <f t="shared" si="8"/>
        <v>0</v>
      </c>
      <c r="BJ105" s="25" t="s">
        <v>78</v>
      </c>
      <c r="BK105" s="214">
        <f t="shared" si="9"/>
        <v>0</v>
      </c>
      <c r="BL105" s="25" t="s">
        <v>217</v>
      </c>
      <c r="BM105" s="25" t="s">
        <v>301</v>
      </c>
    </row>
    <row r="106" spans="2:65" s="1" customFormat="1" ht="16.5" customHeight="1">
      <c r="B106" s="41"/>
      <c r="C106" s="203" t="s">
        <v>261</v>
      </c>
      <c r="D106" s="203" t="s">
        <v>212</v>
      </c>
      <c r="E106" s="204" t="s">
        <v>5188</v>
      </c>
      <c r="F106" s="205" t="s">
        <v>5189</v>
      </c>
      <c r="G106" s="206" t="s">
        <v>345</v>
      </c>
      <c r="H106" s="207">
        <v>21.85</v>
      </c>
      <c r="I106" s="208"/>
      <c r="J106" s="209">
        <f t="shared" si="0"/>
        <v>0</v>
      </c>
      <c r="K106" s="205" t="s">
        <v>21</v>
      </c>
      <c r="L106" s="61"/>
      <c r="M106" s="210" t="s">
        <v>21</v>
      </c>
      <c r="N106" s="211" t="s">
        <v>42</v>
      </c>
      <c r="O106" s="42"/>
      <c r="P106" s="212">
        <f t="shared" si="1"/>
        <v>0</v>
      </c>
      <c r="Q106" s="212">
        <v>0</v>
      </c>
      <c r="R106" s="212">
        <f t="shared" si="2"/>
        <v>0</v>
      </c>
      <c r="S106" s="212">
        <v>0</v>
      </c>
      <c r="T106" s="213">
        <f t="shared" si="3"/>
        <v>0</v>
      </c>
      <c r="AR106" s="25" t="s">
        <v>217</v>
      </c>
      <c r="AT106" s="25" t="s">
        <v>212</v>
      </c>
      <c r="AU106" s="25" t="s">
        <v>78</v>
      </c>
      <c r="AY106" s="25" t="s">
        <v>210</v>
      </c>
      <c r="BE106" s="214">
        <f t="shared" si="4"/>
        <v>0</v>
      </c>
      <c r="BF106" s="214">
        <f t="shared" si="5"/>
        <v>0</v>
      </c>
      <c r="BG106" s="214">
        <f t="shared" si="6"/>
        <v>0</v>
      </c>
      <c r="BH106" s="214">
        <f t="shared" si="7"/>
        <v>0</v>
      </c>
      <c r="BI106" s="214">
        <f t="shared" si="8"/>
        <v>0</v>
      </c>
      <c r="BJ106" s="25" t="s">
        <v>78</v>
      </c>
      <c r="BK106" s="214">
        <f t="shared" si="9"/>
        <v>0</v>
      </c>
      <c r="BL106" s="25" t="s">
        <v>217</v>
      </c>
      <c r="BM106" s="25" t="s">
        <v>312</v>
      </c>
    </row>
    <row r="107" spans="2:65" s="1" customFormat="1" ht="16.5" customHeight="1">
      <c r="B107" s="41"/>
      <c r="C107" s="203" t="s">
        <v>266</v>
      </c>
      <c r="D107" s="203" t="s">
        <v>212</v>
      </c>
      <c r="E107" s="204" t="s">
        <v>5190</v>
      </c>
      <c r="F107" s="205" t="s">
        <v>5191</v>
      </c>
      <c r="G107" s="206" t="s">
        <v>345</v>
      </c>
      <c r="H107" s="207">
        <v>983.25</v>
      </c>
      <c r="I107" s="208"/>
      <c r="J107" s="209">
        <f t="shared" si="0"/>
        <v>0</v>
      </c>
      <c r="K107" s="205" t="s">
        <v>21</v>
      </c>
      <c r="L107" s="61"/>
      <c r="M107" s="210" t="s">
        <v>21</v>
      </c>
      <c r="N107" s="211" t="s">
        <v>42</v>
      </c>
      <c r="O107" s="42"/>
      <c r="P107" s="212">
        <f t="shared" si="1"/>
        <v>0</v>
      </c>
      <c r="Q107" s="212">
        <v>0</v>
      </c>
      <c r="R107" s="212">
        <f t="shared" si="2"/>
        <v>0</v>
      </c>
      <c r="S107" s="212">
        <v>0</v>
      </c>
      <c r="T107" s="213">
        <f t="shared" si="3"/>
        <v>0</v>
      </c>
      <c r="AR107" s="25" t="s">
        <v>217</v>
      </c>
      <c r="AT107" s="25" t="s">
        <v>212</v>
      </c>
      <c r="AU107" s="25" t="s">
        <v>78</v>
      </c>
      <c r="AY107" s="25" t="s">
        <v>210</v>
      </c>
      <c r="BE107" s="214">
        <f t="shared" si="4"/>
        <v>0</v>
      </c>
      <c r="BF107" s="214">
        <f t="shared" si="5"/>
        <v>0</v>
      </c>
      <c r="BG107" s="214">
        <f t="shared" si="6"/>
        <v>0</v>
      </c>
      <c r="BH107" s="214">
        <f t="shared" si="7"/>
        <v>0</v>
      </c>
      <c r="BI107" s="214">
        <f t="shared" si="8"/>
        <v>0</v>
      </c>
      <c r="BJ107" s="25" t="s">
        <v>78</v>
      </c>
      <c r="BK107" s="214">
        <f t="shared" si="9"/>
        <v>0</v>
      </c>
      <c r="BL107" s="25" t="s">
        <v>217</v>
      </c>
      <c r="BM107" s="25" t="s">
        <v>319</v>
      </c>
    </row>
    <row r="108" spans="2:65" s="1" customFormat="1" ht="16.5" customHeight="1">
      <c r="B108" s="41"/>
      <c r="C108" s="203" t="s">
        <v>271</v>
      </c>
      <c r="D108" s="203" t="s">
        <v>212</v>
      </c>
      <c r="E108" s="204" t="s">
        <v>5192</v>
      </c>
      <c r="F108" s="205" t="s">
        <v>5193</v>
      </c>
      <c r="G108" s="206" t="s">
        <v>345</v>
      </c>
      <c r="H108" s="207">
        <v>1786</v>
      </c>
      <c r="I108" s="208"/>
      <c r="J108" s="209">
        <f t="shared" si="0"/>
        <v>0</v>
      </c>
      <c r="K108" s="205" t="s">
        <v>21</v>
      </c>
      <c r="L108" s="61"/>
      <c r="M108" s="210" t="s">
        <v>21</v>
      </c>
      <c r="N108" s="211" t="s">
        <v>42</v>
      </c>
      <c r="O108" s="42"/>
      <c r="P108" s="212">
        <f t="shared" si="1"/>
        <v>0</v>
      </c>
      <c r="Q108" s="212">
        <v>0</v>
      </c>
      <c r="R108" s="212">
        <f t="shared" si="2"/>
        <v>0</v>
      </c>
      <c r="S108" s="212">
        <v>0</v>
      </c>
      <c r="T108" s="213">
        <f t="shared" si="3"/>
        <v>0</v>
      </c>
      <c r="AR108" s="25" t="s">
        <v>217</v>
      </c>
      <c r="AT108" s="25" t="s">
        <v>212</v>
      </c>
      <c r="AU108" s="25" t="s">
        <v>78</v>
      </c>
      <c r="AY108" s="25" t="s">
        <v>210</v>
      </c>
      <c r="BE108" s="214">
        <f t="shared" si="4"/>
        <v>0</v>
      </c>
      <c r="BF108" s="214">
        <f t="shared" si="5"/>
        <v>0</v>
      </c>
      <c r="BG108" s="214">
        <f t="shared" si="6"/>
        <v>0</v>
      </c>
      <c r="BH108" s="214">
        <f t="shared" si="7"/>
        <v>0</v>
      </c>
      <c r="BI108" s="214">
        <f t="shared" si="8"/>
        <v>0</v>
      </c>
      <c r="BJ108" s="25" t="s">
        <v>78</v>
      </c>
      <c r="BK108" s="214">
        <f t="shared" si="9"/>
        <v>0</v>
      </c>
      <c r="BL108" s="25" t="s">
        <v>217</v>
      </c>
      <c r="BM108" s="25" t="s">
        <v>332</v>
      </c>
    </row>
    <row r="109" spans="2:65" s="1" customFormat="1" ht="16.5" customHeight="1">
      <c r="B109" s="41"/>
      <c r="C109" s="203" t="s">
        <v>277</v>
      </c>
      <c r="D109" s="203" t="s">
        <v>212</v>
      </c>
      <c r="E109" s="204" t="s">
        <v>5194</v>
      </c>
      <c r="F109" s="205" t="s">
        <v>5195</v>
      </c>
      <c r="G109" s="206" t="s">
        <v>345</v>
      </c>
      <c r="H109" s="207">
        <v>1477.25</v>
      </c>
      <c r="I109" s="208"/>
      <c r="J109" s="209">
        <f t="shared" si="0"/>
        <v>0</v>
      </c>
      <c r="K109" s="205" t="s">
        <v>21</v>
      </c>
      <c r="L109" s="61"/>
      <c r="M109" s="210" t="s">
        <v>21</v>
      </c>
      <c r="N109" s="211" t="s">
        <v>42</v>
      </c>
      <c r="O109" s="42"/>
      <c r="P109" s="212">
        <f t="shared" si="1"/>
        <v>0</v>
      </c>
      <c r="Q109" s="212">
        <v>0</v>
      </c>
      <c r="R109" s="212">
        <f t="shared" si="2"/>
        <v>0</v>
      </c>
      <c r="S109" s="212">
        <v>0</v>
      </c>
      <c r="T109" s="213">
        <f t="shared" si="3"/>
        <v>0</v>
      </c>
      <c r="AR109" s="25" t="s">
        <v>217</v>
      </c>
      <c r="AT109" s="25" t="s">
        <v>212</v>
      </c>
      <c r="AU109" s="25" t="s">
        <v>78</v>
      </c>
      <c r="AY109" s="25" t="s">
        <v>210</v>
      </c>
      <c r="BE109" s="214">
        <f t="shared" si="4"/>
        <v>0</v>
      </c>
      <c r="BF109" s="214">
        <f t="shared" si="5"/>
        <v>0</v>
      </c>
      <c r="BG109" s="214">
        <f t="shared" si="6"/>
        <v>0</v>
      </c>
      <c r="BH109" s="214">
        <f t="shared" si="7"/>
        <v>0</v>
      </c>
      <c r="BI109" s="214">
        <f t="shared" si="8"/>
        <v>0</v>
      </c>
      <c r="BJ109" s="25" t="s">
        <v>78</v>
      </c>
      <c r="BK109" s="214">
        <f t="shared" si="9"/>
        <v>0</v>
      </c>
      <c r="BL109" s="25" t="s">
        <v>217</v>
      </c>
      <c r="BM109" s="25" t="s">
        <v>342</v>
      </c>
    </row>
    <row r="110" spans="2:65" s="1" customFormat="1" ht="16.5" customHeight="1">
      <c r="B110" s="41"/>
      <c r="C110" s="203" t="s">
        <v>283</v>
      </c>
      <c r="D110" s="203" t="s">
        <v>212</v>
      </c>
      <c r="E110" s="204" t="s">
        <v>5196</v>
      </c>
      <c r="F110" s="205" t="s">
        <v>5197</v>
      </c>
      <c r="G110" s="206" t="s">
        <v>345</v>
      </c>
      <c r="H110" s="207">
        <v>27.55</v>
      </c>
      <c r="I110" s="208"/>
      <c r="J110" s="209">
        <f t="shared" si="0"/>
        <v>0</v>
      </c>
      <c r="K110" s="205" t="s">
        <v>21</v>
      </c>
      <c r="L110" s="61"/>
      <c r="M110" s="210" t="s">
        <v>21</v>
      </c>
      <c r="N110" s="211" t="s">
        <v>42</v>
      </c>
      <c r="O110" s="42"/>
      <c r="P110" s="212">
        <f t="shared" si="1"/>
        <v>0</v>
      </c>
      <c r="Q110" s="212">
        <v>0</v>
      </c>
      <c r="R110" s="212">
        <f t="shared" si="2"/>
        <v>0</v>
      </c>
      <c r="S110" s="212">
        <v>0</v>
      </c>
      <c r="T110" s="213">
        <f t="shared" si="3"/>
        <v>0</v>
      </c>
      <c r="AR110" s="25" t="s">
        <v>217</v>
      </c>
      <c r="AT110" s="25" t="s">
        <v>212</v>
      </c>
      <c r="AU110" s="25" t="s">
        <v>78</v>
      </c>
      <c r="AY110" s="25" t="s">
        <v>210</v>
      </c>
      <c r="BE110" s="214">
        <f t="shared" si="4"/>
        <v>0</v>
      </c>
      <c r="BF110" s="214">
        <f t="shared" si="5"/>
        <v>0</v>
      </c>
      <c r="BG110" s="214">
        <f t="shared" si="6"/>
        <v>0</v>
      </c>
      <c r="BH110" s="214">
        <f t="shared" si="7"/>
        <v>0</v>
      </c>
      <c r="BI110" s="214">
        <f t="shared" si="8"/>
        <v>0</v>
      </c>
      <c r="BJ110" s="25" t="s">
        <v>78</v>
      </c>
      <c r="BK110" s="214">
        <f t="shared" si="9"/>
        <v>0</v>
      </c>
      <c r="BL110" s="25" t="s">
        <v>217</v>
      </c>
      <c r="BM110" s="25" t="s">
        <v>352</v>
      </c>
    </row>
    <row r="111" spans="2:65" s="1" customFormat="1" ht="16.5" customHeight="1">
      <c r="B111" s="41"/>
      <c r="C111" s="203" t="s">
        <v>10</v>
      </c>
      <c r="D111" s="203" t="s">
        <v>212</v>
      </c>
      <c r="E111" s="204" t="s">
        <v>5198</v>
      </c>
      <c r="F111" s="205" t="s">
        <v>5199</v>
      </c>
      <c r="G111" s="206" t="s">
        <v>345</v>
      </c>
      <c r="H111" s="207">
        <v>23.75</v>
      </c>
      <c r="I111" s="208"/>
      <c r="J111" s="209">
        <f t="shared" si="0"/>
        <v>0</v>
      </c>
      <c r="K111" s="205" t="s">
        <v>21</v>
      </c>
      <c r="L111" s="61"/>
      <c r="M111" s="210" t="s">
        <v>21</v>
      </c>
      <c r="N111" s="211" t="s">
        <v>42</v>
      </c>
      <c r="O111" s="42"/>
      <c r="P111" s="212">
        <f t="shared" si="1"/>
        <v>0</v>
      </c>
      <c r="Q111" s="212">
        <v>0</v>
      </c>
      <c r="R111" s="212">
        <f t="shared" si="2"/>
        <v>0</v>
      </c>
      <c r="S111" s="212">
        <v>0</v>
      </c>
      <c r="T111" s="213">
        <f t="shared" si="3"/>
        <v>0</v>
      </c>
      <c r="AR111" s="25" t="s">
        <v>217</v>
      </c>
      <c r="AT111" s="25" t="s">
        <v>212</v>
      </c>
      <c r="AU111" s="25" t="s">
        <v>78</v>
      </c>
      <c r="AY111" s="25" t="s">
        <v>210</v>
      </c>
      <c r="BE111" s="214">
        <f t="shared" si="4"/>
        <v>0</v>
      </c>
      <c r="BF111" s="214">
        <f t="shared" si="5"/>
        <v>0</v>
      </c>
      <c r="BG111" s="214">
        <f t="shared" si="6"/>
        <v>0</v>
      </c>
      <c r="BH111" s="214">
        <f t="shared" si="7"/>
        <v>0</v>
      </c>
      <c r="BI111" s="214">
        <f t="shared" si="8"/>
        <v>0</v>
      </c>
      <c r="BJ111" s="25" t="s">
        <v>78</v>
      </c>
      <c r="BK111" s="214">
        <f t="shared" si="9"/>
        <v>0</v>
      </c>
      <c r="BL111" s="25" t="s">
        <v>217</v>
      </c>
      <c r="BM111" s="25" t="s">
        <v>363</v>
      </c>
    </row>
    <row r="112" spans="2:65" s="1" customFormat="1" ht="16.5" customHeight="1">
      <c r="B112" s="41"/>
      <c r="C112" s="203" t="s">
        <v>291</v>
      </c>
      <c r="D112" s="203" t="s">
        <v>212</v>
      </c>
      <c r="E112" s="204" t="s">
        <v>5200</v>
      </c>
      <c r="F112" s="205" t="s">
        <v>5201</v>
      </c>
      <c r="G112" s="206" t="s">
        <v>345</v>
      </c>
      <c r="H112" s="207">
        <v>47.5</v>
      </c>
      <c r="I112" s="208"/>
      <c r="J112" s="209">
        <f t="shared" si="0"/>
        <v>0</v>
      </c>
      <c r="K112" s="205" t="s">
        <v>21</v>
      </c>
      <c r="L112" s="61"/>
      <c r="M112" s="210" t="s">
        <v>21</v>
      </c>
      <c r="N112" s="211" t="s">
        <v>42</v>
      </c>
      <c r="O112" s="42"/>
      <c r="P112" s="212">
        <f t="shared" si="1"/>
        <v>0</v>
      </c>
      <c r="Q112" s="212">
        <v>0</v>
      </c>
      <c r="R112" s="212">
        <f t="shared" si="2"/>
        <v>0</v>
      </c>
      <c r="S112" s="212">
        <v>0</v>
      </c>
      <c r="T112" s="213">
        <f t="shared" si="3"/>
        <v>0</v>
      </c>
      <c r="AR112" s="25" t="s">
        <v>217</v>
      </c>
      <c r="AT112" s="25" t="s">
        <v>212</v>
      </c>
      <c r="AU112" s="25" t="s">
        <v>78</v>
      </c>
      <c r="AY112" s="25" t="s">
        <v>210</v>
      </c>
      <c r="BE112" s="214">
        <f t="shared" si="4"/>
        <v>0</v>
      </c>
      <c r="BF112" s="214">
        <f t="shared" si="5"/>
        <v>0</v>
      </c>
      <c r="BG112" s="214">
        <f t="shared" si="6"/>
        <v>0</v>
      </c>
      <c r="BH112" s="214">
        <f t="shared" si="7"/>
        <v>0</v>
      </c>
      <c r="BI112" s="214">
        <f t="shared" si="8"/>
        <v>0</v>
      </c>
      <c r="BJ112" s="25" t="s">
        <v>78</v>
      </c>
      <c r="BK112" s="214">
        <f t="shared" si="9"/>
        <v>0</v>
      </c>
      <c r="BL112" s="25" t="s">
        <v>217</v>
      </c>
      <c r="BM112" s="25" t="s">
        <v>372</v>
      </c>
    </row>
    <row r="113" spans="2:65" s="1" customFormat="1" ht="16.5" customHeight="1">
      <c r="B113" s="41"/>
      <c r="C113" s="203" t="s">
        <v>295</v>
      </c>
      <c r="D113" s="203" t="s">
        <v>212</v>
      </c>
      <c r="E113" s="204" t="s">
        <v>5202</v>
      </c>
      <c r="F113" s="205" t="s">
        <v>5203</v>
      </c>
      <c r="G113" s="206" t="s">
        <v>345</v>
      </c>
      <c r="H113" s="207">
        <v>2.85</v>
      </c>
      <c r="I113" s="208"/>
      <c r="J113" s="209">
        <f t="shared" si="0"/>
        <v>0</v>
      </c>
      <c r="K113" s="205" t="s">
        <v>21</v>
      </c>
      <c r="L113" s="61"/>
      <c r="M113" s="210" t="s">
        <v>21</v>
      </c>
      <c r="N113" s="211" t="s">
        <v>42</v>
      </c>
      <c r="O113" s="42"/>
      <c r="P113" s="212">
        <f t="shared" si="1"/>
        <v>0</v>
      </c>
      <c r="Q113" s="212">
        <v>0</v>
      </c>
      <c r="R113" s="212">
        <f t="shared" si="2"/>
        <v>0</v>
      </c>
      <c r="S113" s="212">
        <v>0</v>
      </c>
      <c r="T113" s="213">
        <f t="shared" si="3"/>
        <v>0</v>
      </c>
      <c r="AR113" s="25" t="s">
        <v>217</v>
      </c>
      <c r="AT113" s="25" t="s">
        <v>212</v>
      </c>
      <c r="AU113" s="25" t="s">
        <v>78</v>
      </c>
      <c r="AY113" s="25" t="s">
        <v>210</v>
      </c>
      <c r="BE113" s="214">
        <f t="shared" si="4"/>
        <v>0</v>
      </c>
      <c r="BF113" s="214">
        <f t="shared" si="5"/>
        <v>0</v>
      </c>
      <c r="BG113" s="214">
        <f t="shared" si="6"/>
        <v>0</v>
      </c>
      <c r="BH113" s="214">
        <f t="shared" si="7"/>
        <v>0</v>
      </c>
      <c r="BI113" s="214">
        <f t="shared" si="8"/>
        <v>0</v>
      </c>
      <c r="BJ113" s="25" t="s">
        <v>78</v>
      </c>
      <c r="BK113" s="214">
        <f t="shared" si="9"/>
        <v>0</v>
      </c>
      <c r="BL113" s="25" t="s">
        <v>217</v>
      </c>
      <c r="BM113" s="25" t="s">
        <v>383</v>
      </c>
    </row>
    <row r="114" spans="2:65" s="1" customFormat="1" ht="16.5" customHeight="1">
      <c r="B114" s="41"/>
      <c r="C114" s="203" t="s">
        <v>301</v>
      </c>
      <c r="D114" s="203" t="s">
        <v>212</v>
      </c>
      <c r="E114" s="204" t="s">
        <v>5204</v>
      </c>
      <c r="F114" s="205" t="s">
        <v>5205</v>
      </c>
      <c r="G114" s="206" t="s">
        <v>345</v>
      </c>
      <c r="H114" s="207">
        <v>1.9</v>
      </c>
      <c r="I114" s="208"/>
      <c r="J114" s="209">
        <f t="shared" si="0"/>
        <v>0</v>
      </c>
      <c r="K114" s="205" t="s">
        <v>21</v>
      </c>
      <c r="L114" s="61"/>
      <c r="M114" s="210" t="s">
        <v>21</v>
      </c>
      <c r="N114" s="211" t="s">
        <v>42</v>
      </c>
      <c r="O114" s="42"/>
      <c r="P114" s="212">
        <f t="shared" si="1"/>
        <v>0</v>
      </c>
      <c r="Q114" s="212">
        <v>0</v>
      </c>
      <c r="R114" s="212">
        <f t="shared" si="2"/>
        <v>0</v>
      </c>
      <c r="S114" s="212">
        <v>0</v>
      </c>
      <c r="T114" s="213">
        <f t="shared" si="3"/>
        <v>0</v>
      </c>
      <c r="AR114" s="25" t="s">
        <v>217</v>
      </c>
      <c r="AT114" s="25" t="s">
        <v>212</v>
      </c>
      <c r="AU114" s="25" t="s">
        <v>78</v>
      </c>
      <c r="AY114" s="25" t="s">
        <v>210</v>
      </c>
      <c r="BE114" s="214">
        <f t="shared" si="4"/>
        <v>0</v>
      </c>
      <c r="BF114" s="214">
        <f t="shared" si="5"/>
        <v>0</v>
      </c>
      <c r="BG114" s="214">
        <f t="shared" si="6"/>
        <v>0</v>
      </c>
      <c r="BH114" s="214">
        <f t="shared" si="7"/>
        <v>0</v>
      </c>
      <c r="BI114" s="214">
        <f t="shared" si="8"/>
        <v>0</v>
      </c>
      <c r="BJ114" s="25" t="s">
        <v>78</v>
      </c>
      <c r="BK114" s="214">
        <f t="shared" si="9"/>
        <v>0</v>
      </c>
      <c r="BL114" s="25" t="s">
        <v>217</v>
      </c>
      <c r="BM114" s="25" t="s">
        <v>393</v>
      </c>
    </row>
    <row r="115" spans="2:65" s="1" customFormat="1" ht="16.5" customHeight="1">
      <c r="B115" s="41"/>
      <c r="C115" s="203" t="s">
        <v>307</v>
      </c>
      <c r="D115" s="203" t="s">
        <v>212</v>
      </c>
      <c r="E115" s="204" t="s">
        <v>5206</v>
      </c>
      <c r="F115" s="205" t="s">
        <v>5207</v>
      </c>
      <c r="G115" s="206" t="s">
        <v>1472</v>
      </c>
      <c r="H115" s="207">
        <v>23.75</v>
      </c>
      <c r="I115" s="208"/>
      <c r="J115" s="209">
        <f t="shared" si="0"/>
        <v>0</v>
      </c>
      <c r="K115" s="205" t="s">
        <v>21</v>
      </c>
      <c r="L115" s="61"/>
      <c r="M115" s="210" t="s">
        <v>21</v>
      </c>
      <c r="N115" s="211" t="s">
        <v>42</v>
      </c>
      <c r="O115" s="42"/>
      <c r="P115" s="212">
        <f t="shared" si="1"/>
        <v>0</v>
      </c>
      <c r="Q115" s="212">
        <v>0</v>
      </c>
      <c r="R115" s="212">
        <f t="shared" si="2"/>
        <v>0</v>
      </c>
      <c r="S115" s="212">
        <v>0</v>
      </c>
      <c r="T115" s="213">
        <f t="shared" si="3"/>
        <v>0</v>
      </c>
      <c r="AR115" s="25" t="s">
        <v>217</v>
      </c>
      <c r="AT115" s="25" t="s">
        <v>212</v>
      </c>
      <c r="AU115" s="25" t="s">
        <v>78</v>
      </c>
      <c r="AY115" s="25" t="s">
        <v>210</v>
      </c>
      <c r="BE115" s="214">
        <f t="shared" si="4"/>
        <v>0</v>
      </c>
      <c r="BF115" s="214">
        <f t="shared" si="5"/>
        <v>0</v>
      </c>
      <c r="BG115" s="214">
        <f t="shared" si="6"/>
        <v>0</v>
      </c>
      <c r="BH115" s="214">
        <f t="shared" si="7"/>
        <v>0</v>
      </c>
      <c r="BI115" s="214">
        <f t="shared" si="8"/>
        <v>0</v>
      </c>
      <c r="BJ115" s="25" t="s">
        <v>78</v>
      </c>
      <c r="BK115" s="214">
        <f t="shared" si="9"/>
        <v>0</v>
      </c>
      <c r="BL115" s="25" t="s">
        <v>217</v>
      </c>
      <c r="BM115" s="25" t="s">
        <v>404</v>
      </c>
    </row>
    <row r="116" spans="2:65" s="1" customFormat="1" ht="16.5" customHeight="1">
      <c r="B116" s="41"/>
      <c r="C116" s="203" t="s">
        <v>312</v>
      </c>
      <c r="D116" s="203" t="s">
        <v>212</v>
      </c>
      <c r="E116" s="204" t="s">
        <v>5208</v>
      </c>
      <c r="F116" s="205" t="s">
        <v>5209</v>
      </c>
      <c r="G116" s="206" t="s">
        <v>1472</v>
      </c>
      <c r="H116" s="207">
        <v>7.6</v>
      </c>
      <c r="I116" s="208"/>
      <c r="J116" s="209">
        <f t="shared" si="0"/>
        <v>0</v>
      </c>
      <c r="K116" s="205" t="s">
        <v>21</v>
      </c>
      <c r="L116" s="61"/>
      <c r="M116" s="210" t="s">
        <v>21</v>
      </c>
      <c r="N116" s="211" t="s">
        <v>42</v>
      </c>
      <c r="O116" s="42"/>
      <c r="P116" s="212">
        <f t="shared" si="1"/>
        <v>0</v>
      </c>
      <c r="Q116" s="212">
        <v>0</v>
      </c>
      <c r="R116" s="212">
        <f t="shared" si="2"/>
        <v>0</v>
      </c>
      <c r="S116" s="212">
        <v>0</v>
      </c>
      <c r="T116" s="213">
        <f t="shared" si="3"/>
        <v>0</v>
      </c>
      <c r="AR116" s="25" t="s">
        <v>217</v>
      </c>
      <c r="AT116" s="25" t="s">
        <v>212</v>
      </c>
      <c r="AU116" s="25" t="s">
        <v>78</v>
      </c>
      <c r="AY116" s="25" t="s">
        <v>210</v>
      </c>
      <c r="BE116" s="214">
        <f t="shared" si="4"/>
        <v>0</v>
      </c>
      <c r="BF116" s="214">
        <f t="shared" si="5"/>
        <v>0</v>
      </c>
      <c r="BG116" s="214">
        <f t="shared" si="6"/>
        <v>0</v>
      </c>
      <c r="BH116" s="214">
        <f t="shared" si="7"/>
        <v>0</v>
      </c>
      <c r="BI116" s="214">
        <f t="shared" si="8"/>
        <v>0</v>
      </c>
      <c r="BJ116" s="25" t="s">
        <v>78</v>
      </c>
      <c r="BK116" s="214">
        <f t="shared" si="9"/>
        <v>0</v>
      </c>
      <c r="BL116" s="25" t="s">
        <v>217</v>
      </c>
      <c r="BM116" s="25" t="s">
        <v>414</v>
      </c>
    </row>
    <row r="117" spans="2:65" s="1" customFormat="1" ht="16.5" customHeight="1">
      <c r="B117" s="41"/>
      <c r="C117" s="203" t="s">
        <v>9</v>
      </c>
      <c r="D117" s="203" t="s">
        <v>212</v>
      </c>
      <c r="E117" s="204" t="s">
        <v>5210</v>
      </c>
      <c r="F117" s="205" t="s">
        <v>5211</v>
      </c>
      <c r="G117" s="206" t="s">
        <v>1472</v>
      </c>
      <c r="H117" s="207">
        <v>1.9</v>
      </c>
      <c r="I117" s="208"/>
      <c r="J117" s="209">
        <f t="shared" si="0"/>
        <v>0</v>
      </c>
      <c r="K117" s="205" t="s">
        <v>21</v>
      </c>
      <c r="L117" s="61"/>
      <c r="M117" s="210" t="s">
        <v>21</v>
      </c>
      <c r="N117" s="211" t="s">
        <v>42</v>
      </c>
      <c r="O117" s="42"/>
      <c r="P117" s="212">
        <f t="shared" si="1"/>
        <v>0</v>
      </c>
      <c r="Q117" s="212">
        <v>0</v>
      </c>
      <c r="R117" s="212">
        <f t="shared" si="2"/>
        <v>0</v>
      </c>
      <c r="S117" s="212">
        <v>0</v>
      </c>
      <c r="T117" s="213">
        <f t="shared" si="3"/>
        <v>0</v>
      </c>
      <c r="AR117" s="25" t="s">
        <v>217</v>
      </c>
      <c r="AT117" s="25" t="s">
        <v>212</v>
      </c>
      <c r="AU117" s="25" t="s">
        <v>78</v>
      </c>
      <c r="AY117" s="25" t="s">
        <v>210</v>
      </c>
      <c r="BE117" s="214">
        <f t="shared" si="4"/>
        <v>0</v>
      </c>
      <c r="BF117" s="214">
        <f t="shared" si="5"/>
        <v>0</v>
      </c>
      <c r="BG117" s="214">
        <f t="shared" si="6"/>
        <v>0</v>
      </c>
      <c r="BH117" s="214">
        <f t="shared" si="7"/>
        <v>0</v>
      </c>
      <c r="BI117" s="214">
        <f t="shared" si="8"/>
        <v>0</v>
      </c>
      <c r="BJ117" s="25" t="s">
        <v>78</v>
      </c>
      <c r="BK117" s="214">
        <f t="shared" si="9"/>
        <v>0</v>
      </c>
      <c r="BL117" s="25" t="s">
        <v>217</v>
      </c>
      <c r="BM117" s="25" t="s">
        <v>426</v>
      </c>
    </row>
    <row r="118" spans="2:65" s="1" customFormat="1" ht="16.5" customHeight="1">
      <c r="B118" s="41"/>
      <c r="C118" s="203" t="s">
        <v>319</v>
      </c>
      <c r="D118" s="203" t="s">
        <v>212</v>
      </c>
      <c r="E118" s="204" t="s">
        <v>5208</v>
      </c>
      <c r="F118" s="205" t="s">
        <v>5209</v>
      </c>
      <c r="G118" s="206" t="s">
        <v>1472</v>
      </c>
      <c r="H118" s="207">
        <v>7.6</v>
      </c>
      <c r="I118" s="208"/>
      <c r="J118" s="209">
        <f t="shared" si="0"/>
        <v>0</v>
      </c>
      <c r="K118" s="205" t="s">
        <v>21</v>
      </c>
      <c r="L118" s="61"/>
      <c r="M118" s="210" t="s">
        <v>21</v>
      </c>
      <c r="N118" s="211" t="s">
        <v>42</v>
      </c>
      <c r="O118" s="42"/>
      <c r="P118" s="212">
        <f t="shared" si="1"/>
        <v>0</v>
      </c>
      <c r="Q118" s="212">
        <v>0</v>
      </c>
      <c r="R118" s="212">
        <f t="shared" si="2"/>
        <v>0</v>
      </c>
      <c r="S118" s="212">
        <v>0</v>
      </c>
      <c r="T118" s="213">
        <f t="shared" si="3"/>
        <v>0</v>
      </c>
      <c r="AR118" s="25" t="s">
        <v>217</v>
      </c>
      <c r="AT118" s="25" t="s">
        <v>212</v>
      </c>
      <c r="AU118" s="25" t="s">
        <v>78</v>
      </c>
      <c r="AY118" s="25" t="s">
        <v>210</v>
      </c>
      <c r="BE118" s="214">
        <f t="shared" si="4"/>
        <v>0</v>
      </c>
      <c r="BF118" s="214">
        <f t="shared" si="5"/>
        <v>0</v>
      </c>
      <c r="BG118" s="214">
        <f t="shared" si="6"/>
        <v>0</v>
      </c>
      <c r="BH118" s="214">
        <f t="shared" si="7"/>
        <v>0</v>
      </c>
      <c r="BI118" s="214">
        <f t="shared" si="8"/>
        <v>0</v>
      </c>
      <c r="BJ118" s="25" t="s">
        <v>78</v>
      </c>
      <c r="BK118" s="214">
        <f t="shared" si="9"/>
        <v>0</v>
      </c>
      <c r="BL118" s="25" t="s">
        <v>217</v>
      </c>
      <c r="BM118" s="25" t="s">
        <v>437</v>
      </c>
    </row>
    <row r="119" spans="2:65" s="1" customFormat="1" ht="16.5" customHeight="1">
      <c r="B119" s="41"/>
      <c r="C119" s="203" t="s">
        <v>325</v>
      </c>
      <c r="D119" s="203" t="s">
        <v>212</v>
      </c>
      <c r="E119" s="204" t="s">
        <v>5212</v>
      </c>
      <c r="F119" s="205" t="s">
        <v>5213</v>
      </c>
      <c r="G119" s="206" t="s">
        <v>1472</v>
      </c>
      <c r="H119" s="207">
        <v>4.75</v>
      </c>
      <c r="I119" s="208"/>
      <c r="J119" s="209">
        <f t="shared" si="0"/>
        <v>0</v>
      </c>
      <c r="K119" s="205" t="s">
        <v>21</v>
      </c>
      <c r="L119" s="61"/>
      <c r="M119" s="210" t="s">
        <v>21</v>
      </c>
      <c r="N119" s="211" t="s">
        <v>42</v>
      </c>
      <c r="O119" s="42"/>
      <c r="P119" s="212">
        <f t="shared" si="1"/>
        <v>0</v>
      </c>
      <c r="Q119" s="212">
        <v>0</v>
      </c>
      <c r="R119" s="212">
        <f t="shared" si="2"/>
        <v>0</v>
      </c>
      <c r="S119" s="212">
        <v>0</v>
      </c>
      <c r="T119" s="213">
        <f t="shared" si="3"/>
        <v>0</v>
      </c>
      <c r="AR119" s="25" t="s">
        <v>217</v>
      </c>
      <c r="AT119" s="25" t="s">
        <v>212</v>
      </c>
      <c r="AU119" s="25" t="s">
        <v>78</v>
      </c>
      <c r="AY119" s="25" t="s">
        <v>210</v>
      </c>
      <c r="BE119" s="214">
        <f t="shared" si="4"/>
        <v>0</v>
      </c>
      <c r="BF119" s="214">
        <f t="shared" si="5"/>
        <v>0</v>
      </c>
      <c r="BG119" s="214">
        <f t="shared" si="6"/>
        <v>0</v>
      </c>
      <c r="BH119" s="214">
        <f t="shared" si="7"/>
        <v>0</v>
      </c>
      <c r="BI119" s="214">
        <f t="shared" si="8"/>
        <v>0</v>
      </c>
      <c r="BJ119" s="25" t="s">
        <v>78</v>
      </c>
      <c r="BK119" s="214">
        <f t="shared" si="9"/>
        <v>0</v>
      </c>
      <c r="BL119" s="25" t="s">
        <v>217</v>
      </c>
      <c r="BM119" s="25" t="s">
        <v>452</v>
      </c>
    </row>
    <row r="120" spans="2:65" s="1" customFormat="1" ht="16.5" customHeight="1">
      <c r="B120" s="41"/>
      <c r="C120" s="203" t="s">
        <v>332</v>
      </c>
      <c r="D120" s="203" t="s">
        <v>212</v>
      </c>
      <c r="E120" s="204" t="s">
        <v>5214</v>
      </c>
      <c r="F120" s="205" t="s">
        <v>5215</v>
      </c>
      <c r="G120" s="206" t="s">
        <v>1472</v>
      </c>
      <c r="H120" s="207">
        <v>0.95</v>
      </c>
      <c r="I120" s="208"/>
      <c r="J120" s="209">
        <f t="shared" si="0"/>
        <v>0</v>
      </c>
      <c r="K120" s="205" t="s">
        <v>21</v>
      </c>
      <c r="L120" s="61"/>
      <c r="M120" s="210" t="s">
        <v>21</v>
      </c>
      <c r="N120" s="211" t="s">
        <v>42</v>
      </c>
      <c r="O120" s="42"/>
      <c r="P120" s="212">
        <f t="shared" si="1"/>
        <v>0</v>
      </c>
      <c r="Q120" s="212">
        <v>0</v>
      </c>
      <c r="R120" s="212">
        <f t="shared" si="2"/>
        <v>0</v>
      </c>
      <c r="S120" s="212">
        <v>0</v>
      </c>
      <c r="T120" s="213">
        <f t="shared" si="3"/>
        <v>0</v>
      </c>
      <c r="AR120" s="25" t="s">
        <v>217</v>
      </c>
      <c r="AT120" s="25" t="s">
        <v>212</v>
      </c>
      <c r="AU120" s="25" t="s">
        <v>78</v>
      </c>
      <c r="AY120" s="25" t="s">
        <v>210</v>
      </c>
      <c r="BE120" s="214">
        <f t="shared" si="4"/>
        <v>0</v>
      </c>
      <c r="BF120" s="214">
        <f t="shared" si="5"/>
        <v>0</v>
      </c>
      <c r="BG120" s="214">
        <f t="shared" si="6"/>
        <v>0</v>
      </c>
      <c r="BH120" s="214">
        <f t="shared" si="7"/>
        <v>0</v>
      </c>
      <c r="BI120" s="214">
        <f t="shared" si="8"/>
        <v>0</v>
      </c>
      <c r="BJ120" s="25" t="s">
        <v>78</v>
      </c>
      <c r="BK120" s="214">
        <f t="shared" si="9"/>
        <v>0</v>
      </c>
      <c r="BL120" s="25" t="s">
        <v>217</v>
      </c>
      <c r="BM120" s="25" t="s">
        <v>462</v>
      </c>
    </row>
    <row r="121" spans="2:65" s="1" customFormat="1" ht="16.5" customHeight="1">
      <c r="B121" s="41"/>
      <c r="C121" s="203" t="s">
        <v>337</v>
      </c>
      <c r="D121" s="203" t="s">
        <v>212</v>
      </c>
      <c r="E121" s="204" t="s">
        <v>5216</v>
      </c>
      <c r="F121" s="205" t="s">
        <v>5217</v>
      </c>
      <c r="G121" s="206" t="s">
        <v>345</v>
      </c>
      <c r="H121" s="207">
        <v>9.5</v>
      </c>
      <c r="I121" s="208"/>
      <c r="J121" s="209">
        <f t="shared" si="0"/>
        <v>0</v>
      </c>
      <c r="K121" s="205" t="s">
        <v>21</v>
      </c>
      <c r="L121" s="61"/>
      <c r="M121" s="210" t="s">
        <v>21</v>
      </c>
      <c r="N121" s="211" t="s">
        <v>42</v>
      </c>
      <c r="O121" s="42"/>
      <c r="P121" s="212">
        <f t="shared" si="1"/>
        <v>0</v>
      </c>
      <c r="Q121" s="212">
        <v>0</v>
      </c>
      <c r="R121" s="212">
        <f t="shared" si="2"/>
        <v>0</v>
      </c>
      <c r="S121" s="212">
        <v>0</v>
      </c>
      <c r="T121" s="213">
        <f t="shared" si="3"/>
        <v>0</v>
      </c>
      <c r="AR121" s="25" t="s">
        <v>217</v>
      </c>
      <c r="AT121" s="25" t="s">
        <v>212</v>
      </c>
      <c r="AU121" s="25" t="s">
        <v>78</v>
      </c>
      <c r="AY121" s="25" t="s">
        <v>210</v>
      </c>
      <c r="BE121" s="214">
        <f t="shared" si="4"/>
        <v>0</v>
      </c>
      <c r="BF121" s="214">
        <f t="shared" si="5"/>
        <v>0</v>
      </c>
      <c r="BG121" s="214">
        <f t="shared" si="6"/>
        <v>0</v>
      </c>
      <c r="BH121" s="214">
        <f t="shared" si="7"/>
        <v>0</v>
      </c>
      <c r="BI121" s="214">
        <f t="shared" si="8"/>
        <v>0</v>
      </c>
      <c r="BJ121" s="25" t="s">
        <v>78</v>
      </c>
      <c r="BK121" s="214">
        <f t="shared" si="9"/>
        <v>0</v>
      </c>
      <c r="BL121" s="25" t="s">
        <v>217</v>
      </c>
      <c r="BM121" s="25" t="s">
        <v>471</v>
      </c>
    </row>
    <row r="122" spans="2:65" s="1" customFormat="1" ht="16.5" customHeight="1">
      <c r="B122" s="41"/>
      <c r="C122" s="203" t="s">
        <v>342</v>
      </c>
      <c r="D122" s="203" t="s">
        <v>212</v>
      </c>
      <c r="E122" s="204" t="s">
        <v>5218</v>
      </c>
      <c r="F122" s="205" t="s">
        <v>5219</v>
      </c>
      <c r="G122" s="206" t="s">
        <v>1472</v>
      </c>
      <c r="H122" s="207">
        <v>0.95</v>
      </c>
      <c r="I122" s="208"/>
      <c r="J122" s="209">
        <f t="shared" si="0"/>
        <v>0</v>
      </c>
      <c r="K122" s="205" t="s">
        <v>21</v>
      </c>
      <c r="L122" s="61"/>
      <c r="M122" s="210" t="s">
        <v>21</v>
      </c>
      <c r="N122" s="211" t="s">
        <v>42</v>
      </c>
      <c r="O122" s="42"/>
      <c r="P122" s="212">
        <f t="shared" si="1"/>
        <v>0</v>
      </c>
      <c r="Q122" s="212">
        <v>0</v>
      </c>
      <c r="R122" s="212">
        <f t="shared" si="2"/>
        <v>0</v>
      </c>
      <c r="S122" s="212">
        <v>0</v>
      </c>
      <c r="T122" s="213">
        <f t="shared" si="3"/>
        <v>0</v>
      </c>
      <c r="AR122" s="25" t="s">
        <v>217</v>
      </c>
      <c r="AT122" s="25" t="s">
        <v>212</v>
      </c>
      <c r="AU122" s="25" t="s">
        <v>78</v>
      </c>
      <c r="AY122" s="25" t="s">
        <v>210</v>
      </c>
      <c r="BE122" s="214">
        <f t="shared" si="4"/>
        <v>0</v>
      </c>
      <c r="BF122" s="214">
        <f t="shared" si="5"/>
        <v>0</v>
      </c>
      <c r="BG122" s="214">
        <f t="shared" si="6"/>
        <v>0</v>
      </c>
      <c r="BH122" s="214">
        <f t="shared" si="7"/>
        <v>0</v>
      </c>
      <c r="BI122" s="214">
        <f t="shared" si="8"/>
        <v>0</v>
      </c>
      <c r="BJ122" s="25" t="s">
        <v>78</v>
      </c>
      <c r="BK122" s="214">
        <f t="shared" si="9"/>
        <v>0</v>
      </c>
      <c r="BL122" s="25" t="s">
        <v>217</v>
      </c>
      <c r="BM122" s="25" t="s">
        <v>480</v>
      </c>
    </row>
    <row r="123" spans="2:65" s="1" customFormat="1" ht="16.5" customHeight="1">
      <c r="B123" s="41"/>
      <c r="C123" s="203" t="s">
        <v>347</v>
      </c>
      <c r="D123" s="203" t="s">
        <v>212</v>
      </c>
      <c r="E123" s="204" t="s">
        <v>5220</v>
      </c>
      <c r="F123" s="205" t="s">
        <v>5221</v>
      </c>
      <c r="G123" s="206" t="s">
        <v>1472</v>
      </c>
      <c r="H123" s="207">
        <v>38</v>
      </c>
      <c r="I123" s="208"/>
      <c r="J123" s="209">
        <f t="shared" si="0"/>
        <v>0</v>
      </c>
      <c r="K123" s="205" t="s">
        <v>21</v>
      </c>
      <c r="L123" s="61"/>
      <c r="M123" s="210" t="s">
        <v>21</v>
      </c>
      <c r="N123" s="211" t="s">
        <v>42</v>
      </c>
      <c r="O123" s="42"/>
      <c r="P123" s="212">
        <f t="shared" si="1"/>
        <v>0</v>
      </c>
      <c r="Q123" s="212">
        <v>0</v>
      </c>
      <c r="R123" s="212">
        <f t="shared" si="2"/>
        <v>0</v>
      </c>
      <c r="S123" s="212">
        <v>0</v>
      </c>
      <c r="T123" s="213">
        <f t="shared" si="3"/>
        <v>0</v>
      </c>
      <c r="AR123" s="25" t="s">
        <v>217</v>
      </c>
      <c r="AT123" s="25" t="s">
        <v>212</v>
      </c>
      <c r="AU123" s="25" t="s">
        <v>78</v>
      </c>
      <c r="AY123" s="25" t="s">
        <v>210</v>
      </c>
      <c r="BE123" s="214">
        <f t="shared" si="4"/>
        <v>0</v>
      </c>
      <c r="BF123" s="214">
        <f t="shared" si="5"/>
        <v>0</v>
      </c>
      <c r="BG123" s="214">
        <f t="shared" si="6"/>
        <v>0</v>
      </c>
      <c r="BH123" s="214">
        <f t="shared" si="7"/>
        <v>0</v>
      </c>
      <c r="BI123" s="214">
        <f t="shared" si="8"/>
        <v>0</v>
      </c>
      <c r="BJ123" s="25" t="s">
        <v>78</v>
      </c>
      <c r="BK123" s="214">
        <f t="shared" si="9"/>
        <v>0</v>
      </c>
      <c r="BL123" s="25" t="s">
        <v>217</v>
      </c>
      <c r="BM123" s="25" t="s">
        <v>489</v>
      </c>
    </row>
    <row r="124" spans="2:65" s="1" customFormat="1" ht="16.5" customHeight="1">
      <c r="B124" s="41"/>
      <c r="C124" s="203" t="s">
        <v>352</v>
      </c>
      <c r="D124" s="203" t="s">
        <v>212</v>
      </c>
      <c r="E124" s="204" t="s">
        <v>5222</v>
      </c>
      <c r="F124" s="205" t="s">
        <v>5223</v>
      </c>
      <c r="G124" s="206" t="s">
        <v>1472</v>
      </c>
      <c r="H124" s="207">
        <v>38</v>
      </c>
      <c r="I124" s="208"/>
      <c r="J124" s="209">
        <f t="shared" si="0"/>
        <v>0</v>
      </c>
      <c r="K124" s="205" t="s">
        <v>21</v>
      </c>
      <c r="L124" s="61"/>
      <c r="M124" s="210" t="s">
        <v>21</v>
      </c>
      <c r="N124" s="211" t="s">
        <v>42</v>
      </c>
      <c r="O124" s="42"/>
      <c r="P124" s="212">
        <f t="shared" si="1"/>
        <v>0</v>
      </c>
      <c r="Q124" s="212">
        <v>0</v>
      </c>
      <c r="R124" s="212">
        <f t="shared" si="2"/>
        <v>0</v>
      </c>
      <c r="S124" s="212">
        <v>0</v>
      </c>
      <c r="T124" s="213">
        <f t="shared" si="3"/>
        <v>0</v>
      </c>
      <c r="AR124" s="25" t="s">
        <v>217</v>
      </c>
      <c r="AT124" s="25" t="s">
        <v>212</v>
      </c>
      <c r="AU124" s="25" t="s">
        <v>78</v>
      </c>
      <c r="AY124" s="25" t="s">
        <v>210</v>
      </c>
      <c r="BE124" s="214">
        <f t="shared" si="4"/>
        <v>0</v>
      </c>
      <c r="BF124" s="214">
        <f t="shared" si="5"/>
        <v>0</v>
      </c>
      <c r="BG124" s="214">
        <f t="shared" si="6"/>
        <v>0</v>
      </c>
      <c r="BH124" s="214">
        <f t="shared" si="7"/>
        <v>0</v>
      </c>
      <c r="BI124" s="214">
        <f t="shared" si="8"/>
        <v>0</v>
      </c>
      <c r="BJ124" s="25" t="s">
        <v>78</v>
      </c>
      <c r="BK124" s="214">
        <f t="shared" si="9"/>
        <v>0</v>
      </c>
      <c r="BL124" s="25" t="s">
        <v>217</v>
      </c>
      <c r="BM124" s="25" t="s">
        <v>503</v>
      </c>
    </row>
    <row r="125" spans="2:65" s="1" customFormat="1" ht="16.5" customHeight="1">
      <c r="B125" s="41"/>
      <c r="C125" s="203" t="s">
        <v>357</v>
      </c>
      <c r="D125" s="203" t="s">
        <v>212</v>
      </c>
      <c r="E125" s="204" t="s">
        <v>5224</v>
      </c>
      <c r="F125" s="205" t="s">
        <v>5225</v>
      </c>
      <c r="G125" s="206" t="s">
        <v>345</v>
      </c>
      <c r="H125" s="207">
        <v>14.25</v>
      </c>
      <c r="I125" s="208"/>
      <c r="J125" s="209">
        <f t="shared" si="0"/>
        <v>0</v>
      </c>
      <c r="K125" s="205" t="s">
        <v>21</v>
      </c>
      <c r="L125" s="61"/>
      <c r="M125" s="210" t="s">
        <v>21</v>
      </c>
      <c r="N125" s="211" t="s">
        <v>42</v>
      </c>
      <c r="O125" s="42"/>
      <c r="P125" s="212">
        <f t="shared" si="1"/>
        <v>0</v>
      </c>
      <c r="Q125" s="212">
        <v>0</v>
      </c>
      <c r="R125" s="212">
        <f t="shared" si="2"/>
        <v>0</v>
      </c>
      <c r="S125" s="212">
        <v>0</v>
      </c>
      <c r="T125" s="213">
        <f t="shared" si="3"/>
        <v>0</v>
      </c>
      <c r="AR125" s="25" t="s">
        <v>217</v>
      </c>
      <c r="AT125" s="25" t="s">
        <v>212</v>
      </c>
      <c r="AU125" s="25" t="s">
        <v>78</v>
      </c>
      <c r="AY125" s="25" t="s">
        <v>210</v>
      </c>
      <c r="BE125" s="214">
        <f t="shared" si="4"/>
        <v>0</v>
      </c>
      <c r="BF125" s="214">
        <f t="shared" si="5"/>
        <v>0</v>
      </c>
      <c r="BG125" s="214">
        <f t="shared" si="6"/>
        <v>0</v>
      </c>
      <c r="BH125" s="214">
        <f t="shared" si="7"/>
        <v>0</v>
      </c>
      <c r="BI125" s="214">
        <f t="shared" si="8"/>
        <v>0</v>
      </c>
      <c r="BJ125" s="25" t="s">
        <v>78</v>
      </c>
      <c r="BK125" s="214">
        <f t="shared" si="9"/>
        <v>0</v>
      </c>
      <c r="BL125" s="25" t="s">
        <v>217</v>
      </c>
      <c r="BM125" s="25" t="s">
        <v>513</v>
      </c>
    </row>
    <row r="126" spans="2:65" s="1" customFormat="1" ht="16.5" customHeight="1">
      <c r="B126" s="41"/>
      <c r="C126" s="203" t="s">
        <v>363</v>
      </c>
      <c r="D126" s="203" t="s">
        <v>212</v>
      </c>
      <c r="E126" s="204" t="s">
        <v>5226</v>
      </c>
      <c r="F126" s="205" t="s">
        <v>5227</v>
      </c>
      <c r="G126" s="206" t="s">
        <v>1472</v>
      </c>
      <c r="H126" s="207">
        <v>0.95</v>
      </c>
      <c r="I126" s="208"/>
      <c r="J126" s="209">
        <f t="shared" si="0"/>
        <v>0</v>
      </c>
      <c r="K126" s="205" t="s">
        <v>21</v>
      </c>
      <c r="L126" s="61"/>
      <c r="M126" s="210" t="s">
        <v>21</v>
      </c>
      <c r="N126" s="211" t="s">
        <v>42</v>
      </c>
      <c r="O126" s="42"/>
      <c r="P126" s="212">
        <f t="shared" si="1"/>
        <v>0</v>
      </c>
      <c r="Q126" s="212">
        <v>0</v>
      </c>
      <c r="R126" s="212">
        <f t="shared" si="2"/>
        <v>0</v>
      </c>
      <c r="S126" s="212">
        <v>0</v>
      </c>
      <c r="T126" s="213">
        <f t="shared" si="3"/>
        <v>0</v>
      </c>
      <c r="AR126" s="25" t="s">
        <v>217</v>
      </c>
      <c r="AT126" s="25" t="s">
        <v>212</v>
      </c>
      <c r="AU126" s="25" t="s">
        <v>78</v>
      </c>
      <c r="AY126" s="25" t="s">
        <v>210</v>
      </c>
      <c r="BE126" s="214">
        <f t="shared" si="4"/>
        <v>0</v>
      </c>
      <c r="BF126" s="214">
        <f t="shared" si="5"/>
        <v>0</v>
      </c>
      <c r="BG126" s="214">
        <f t="shared" si="6"/>
        <v>0</v>
      </c>
      <c r="BH126" s="214">
        <f t="shared" si="7"/>
        <v>0</v>
      </c>
      <c r="BI126" s="214">
        <f t="shared" si="8"/>
        <v>0</v>
      </c>
      <c r="BJ126" s="25" t="s">
        <v>78</v>
      </c>
      <c r="BK126" s="214">
        <f t="shared" si="9"/>
        <v>0</v>
      </c>
      <c r="BL126" s="25" t="s">
        <v>217</v>
      </c>
      <c r="BM126" s="25" t="s">
        <v>523</v>
      </c>
    </row>
    <row r="127" spans="2:65" s="1" customFormat="1" ht="16.5" customHeight="1">
      <c r="B127" s="41"/>
      <c r="C127" s="203" t="s">
        <v>366</v>
      </c>
      <c r="D127" s="203" t="s">
        <v>212</v>
      </c>
      <c r="E127" s="204" t="s">
        <v>5228</v>
      </c>
      <c r="F127" s="205" t="s">
        <v>5229</v>
      </c>
      <c r="G127" s="206" t="s">
        <v>1472</v>
      </c>
      <c r="H127" s="207">
        <v>0.95</v>
      </c>
      <c r="I127" s="208"/>
      <c r="J127" s="209">
        <f t="shared" si="0"/>
        <v>0</v>
      </c>
      <c r="K127" s="205" t="s">
        <v>21</v>
      </c>
      <c r="L127" s="61"/>
      <c r="M127" s="210" t="s">
        <v>21</v>
      </c>
      <c r="N127" s="211" t="s">
        <v>42</v>
      </c>
      <c r="O127" s="42"/>
      <c r="P127" s="212">
        <f t="shared" si="1"/>
        <v>0</v>
      </c>
      <c r="Q127" s="212">
        <v>0</v>
      </c>
      <c r="R127" s="212">
        <f t="shared" si="2"/>
        <v>0</v>
      </c>
      <c r="S127" s="212">
        <v>0</v>
      </c>
      <c r="T127" s="213">
        <f t="shared" si="3"/>
        <v>0</v>
      </c>
      <c r="AR127" s="25" t="s">
        <v>217</v>
      </c>
      <c r="AT127" s="25" t="s">
        <v>212</v>
      </c>
      <c r="AU127" s="25" t="s">
        <v>78</v>
      </c>
      <c r="AY127" s="25" t="s">
        <v>210</v>
      </c>
      <c r="BE127" s="214">
        <f t="shared" si="4"/>
        <v>0</v>
      </c>
      <c r="BF127" s="214">
        <f t="shared" si="5"/>
        <v>0</v>
      </c>
      <c r="BG127" s="214">
        <f t="shared" si="6"/>
        <v>0</v>
      </c>
      <c r="BH127" s="214">
        <f t="shared" si="7"/>
        <v>0</v>
      </c>
      <c r="BI127" s="214">
        <f t="shared" si="8"/>
        <v>0</v>
      </c>
      <c r="BJ127" s="25" t="s">
        <v>78</v>
      </c>
      <c r="BK127" s="214">
        <f t="shared" si="9"/>
        <v>0</v>
      </c>
      <c r="BL127" s="25" t="s">
        <v>217</v>
      </c>
      <c r="BM127" s="25" t="s">
        <v>535</v>
      </c>
    </row>
    <row r="128" spans="2:65" s="1" customFormat="1" ht="16.5" customHeight="1">
      <c r="B128" s="41"/>
      <c r="C128" s="203" t="s">
        <v>372</v>
      </c>
      <c r="D128" s="203" t="s">
        <v>212</v>
      </c>
      <c r="E128" s="204" t="s">
        <v>5230</v>
      </c>
      <c r="F128" s="205" t="s">
        <v>5231</v>
      </c>
      <c r="G128" s="206" t="s">
        <v>1472</v>
      </c>
      <c r="H128" s="207">
        <v>182.4</v>
      </c>
      <c r="I128" s="208"/>
      <c r="J128" s="209">
        <f t="shared" si="0"/>
        <v>0</v>
      </c>
      <c r="K128" s="205" t="s">
        <v>21</v>
      </c>
      <c r="L128" s="61"/>
      <c r="M128" s="210" t="s">
        <v>21</v>
      </c>
      <c r="N128" s="211" t="s">
        <v>42</v>
      </c>
      <c r="O128" s="42"/>
      <c r="P128" s="212">
        <f t="shared" si="1"/>
        <v>0</v>
      </c>
      <c r="Q128" s="212">
        <v>0</v>
      </c>
      <c r="R128" s="212">
        <f t="shared" si="2"/>
        <v>0</v>
      </c>
      <c r="S128" s="212">
        <v>0</v>
      </c>
      <c r="T128" s="213">
        <f t="shared" si="3"/>
        <v>0</v>
      </c>
      <c r="AR128" s="25" t="s">
        <v>217</v>
      </c>
      <c r="AT128" s="25" t="s">
        <v>212</v>
      </c>
      <c r="AU128" s="25" t="s">
        <v>78</v>
      </c>
      <c r="AY128" s="25" t="s">
        <v>210</v>
      </c>
      <c r="BE128" s="214">
        <f t="shared" si="4"/>
        <v>0</v>
      </c>
      <c r="BF128" s="214">
        <f t="shared" si="5"/>
        <v>0</v>
      </c>
      <c r="BG128" s="214">
        <f t="shared" si="6"/>
        <v>0</v>
      </c>
      <c r="BH128" s="214">
        <f t="shared" si="7"/>
        <v>0</v>
      </c>
      <c r="BI128" s="214">
        <f t="shared" si="8"/>
        <v>0</v>
      </c>
      <c r="BJ128" s="25" t="s">
        <v>78</v>
      </c>
      <c r="BK128" s="214">
        <f t="shared" si="9"/>
        <v>0</v>
      </c>
      <c r="BL128" s="25" t="s">
        <v>217</v>
      </c>
      <c r="BM128" s="25" t="s">
        <v>553</v>
      </c>
    </row>
    <row r="129" spans="2:65" s="1" customFormat="1" ht="16.5" customHeight="1">
      <c r="B129" s="41"/>
      <c r="C129" s="203" t="s">
        <v>377</v>
      </c>
      <c r="D129" s="203" t="s">
        <v>212</v>
      </c>
      <c r="E129" s="204" t="s">
        <v>1653</v>
      </c>
      <c r="F129" s="205" t="s">
        <v>5232</v>
      </c>
      <c r="G129" s="206" t="s">
        <v>1472</v>
      </c>
      <c r="H129" s="207">
        <v>1.9</v>
      </c>
      <c r="I129" s="208"/>
      <c r="J129" s="209">
        <f t="shared" si="0"/>
        <v>0</v>
      </c>
      <c r="K129" s="205" t="s">
        <v>21</v>
      </c>
      <c r="L129" s="61"/>
      <c r="M129" s="210" t="s">
        <v>21</v>
      </c>
      <c r="N129" s="211" t="s">
        <v>42</v>
      </c>
      <c r="O129" s="42"/>
      <c r="P129" s="212">
        <f t="shared" si="1"/>
        <v>0</v>
      </c>
      <c r="Q129" s="212">
        <v>0</v>
      </c>
      <c r="R129" s="212">
        <f t="shared" si="2"/>
        <v>0</v>
      </c>
      <c r="S129" s="212">
        <v>0</v>
      </c>
      <c r="T129" s="213">
        <f t="shared" si="3"/>
        <v>0</v>
      </c>
      <c r="AR129" s="25" t="s">
        <v>217</v>
      </c>
      <c r="AT129" s="25" t="s">
        <v>212</v>
      </c>
      <c r="AU129" s="25" t="s">
        <v>78</v>
      </c>
      <c r="AY129" s="25" t="s">
        <v>210</v>
      </c>
      <c r="BE129" s="214">
        <f t="shared" si="4"/>
        <v>0</v>
      </c>
      <c r="BF129" s="214">
        <f t="shared" si="5"/>
        <v>0</v>
      </c>
      <c r="BG129" s="214">
        <f t="shared" si="6"/>
        <v>0</v>
      </c>
      <c r="BH129" s="214">
        <f t="shared" si="7"/>
        <v>0</v>
      </c>
      <c r="BI129" s="214">
        <f t="shared" si="8"/>
        <v>0</v>
      </c>
      <c r="BJ129" s="25" t="s">
        <v>78</v>
      </c>
      <c r="BK129" s="214">
        <f t="shared" si="9"/>
        <v>0</v>
      </c>
      <c r="BL129" s="25" t="s">
        <v>217</v>
      </c>
      <c r="BM129" s="25" t="s">
        <v>563</v>
      </c>
    </row>
    <row r="130" spans="2:65" s="1" customFormat="1" ht="16.5" customHeight="1">
      <c r="B130" s="41"/>
      <c r="C130" s="203" t="s">
        <v>383</v>
      </c>
      <c r="D130" s="203" t="s">
        <v>212</v>
      </c>
      <c r="E130" s="204" t="s">
        <v>1394</v>
      </c>
      <c r="F130" s="205" t="s">
        <v>5233</v>
      </c>
      <c r="G130" s="206" t="s">
        <v>322</v>
      </c>
      <c r="H130" s="207">
        <v>28.5</v>
      </c>
      <c r="I130" s="208"/>
      <c r="J130" s="209">
        <f t="shared" si="0"/>
        <v>0</v>
      </c>
      <c r="K130" s="205" t="s">
        <v>21</v>
      </c>
      <c r="L130" s="61"/>
      <c r="M130" s="210" t="s">
        <v>21</v>
      </c>
      <c r="N130" s="211" t="s">
        <v>42</v>
      </c>
      <c r="O130" s="42"/>
      <c r="P130" s="212">
        <f t="shared" si="1"/>
        <v>0</v>
      </c>
      <c r="Q130" s="212">
        <v>0</v>
      </c>
      <c r="R130" s="212">
        <f t="shared" si="2"/>
        <v>0</v>
      </c>
      <c r="S130" s="212">
        <v>0</v>
      </c>
      <c r="T130" s="213">
        <f t="shared" si="3"/>
        <v>0</v>
      </c>
      <c r="AR130" s="25" t="s">
        <v>217</v>
      </c>
      <c r="AT130" s="25" t="s">
        <v>212</v>
      </c>
      <c r="AU130" s="25" t="s">
        <v>78</v>
      </c>
      <c r="AY130" s="25" t="s">
        <v>210</v>
      </c>
      <c r="BE130" s="214">
        <f t="shared" si="4"/>
        <v>0</v>
      </c>
      <c r="BF130" s="214">
        <f t="shared" si="5"/>
        <v>0</v>
      </c>
      <c r="BG130" s="214">
        <f t="shared" si="6"/>
        <v>0</v>
      </c>
      <c r="BH130" s="214">
        <f t="shared" si="7"/>
        <v>0</v>
      </c>
      <c r="BI130" s="214">
        <f t="shared" si="8"/>
        <v>0</v>
      </c>
      <c r="BJ130" s="25" t="s">
        <v>78</v>
      </c>
      <c r="BK130" s="214">
        <f t="shared" si="9"/>
        <v>0</v>
      </c>
      <c r="BL130" s="25" t="s">
        <v>217</v>
      </c>
      <c r="BM130" s="25" t="s">
        <v>575</v>
      </c>
    </row>
    <row r="131" spans="2:65" s="1" customFormat="1" ht="16.5" customHeight="1">
      <c r="B131" s="41"/>
      <c r="C131" s="203" t="s">
        <v>387</v>
      </c>
      <c r="D131" s="203" t="s">
        <v>212</v>
      </c>
      <c r="E131" s="204" t="s">
        <v>5234</v>
      </c>
      <c r="F131" s="205" t="s">
        <v>5235</v>
      </c>
      <c r="G131" s="206" t="s">
        <v>1472</v>
      </c>
      <c r="H131" s="207">
        <v>0.95</v>
      </c>
      <c r="I131" s="208"/>
      <c r="J131" s="209">
        <f t="shared" si="0"/>
        <v>0</v>
      </c>
      <c r="K131" s="205" t="s">
        <v>21</v>
      </c>
      <c r="L131" s="61"/>
      <c r="M131" s="210" t="s">
        <v>21</v>
      </c>
      <c r="N131" s="211" t="s">
        <v>42</v>
      </c>
      <c r="O131" s="42"/>
      <c r="P131" s="212">
        <f t="shared" si="1"/>
        <v>0</v>
      </c>
      <c r="Q131" s="212">
        <v>0</v>
      </c>
      <c r="R131" s="212">
        <f t="shared" si="2"/>
        <v>0</v>
      </c>
      <c r="S131" s="212">
        <v>0</v>
      </c>
      <c r="T131" s="213">
        <f t="shared" si="3"/>
        <v>0</v>
      </c>
      <c r="AR131" s="25" t="s">
        <v>217</v>
      </c>
      <c r="AT131" s="25" t="s">
        <v>212</v>
      </c>
      <c r="AU131" s="25" t="s">
        <v>78</v>
      </c>
      <c r="AY131" s="25" t="s">
        <v>210</v>
      </c>
      <c r="BE131" s="214">
        <f t="shared" si="4"/>
        <v>0</v>
      </c>
      <c r="BF131" s="214">
        <f t="shared" si="5"/>
        <v>0</v>
      </c>
      <c r="BG131" s="214">
        <f t="shared" si="6"/>
        <v>0</v>
      </c>
      <c r="BH131" s="214">
        <f t="shared" si="7"/>
        <v>0</v>
      </c>
      <c r="BI131" s="214">
        <f t="shared" si="8"/>
        <v>0</v>
      </c>
      <c r="BJ131" s="25" t="s">
        <v>78</v>
      </c>
      <c r="BK131" s="214">
        <f t="shared" si="9"/>
        <v>0</v>
      </c>
      <c r="BL131" s="25" t="s">
        <v>217</v>
      </c>
      <c r="BM131" s="25" t="s">
        <v>587</v>
      </c>
    </row>
    <row r="132" spans="2:65" s="1" customFormat="1" ht="16.5" customHeight="1">
      <c r="B132" s="41"/>
      <c r="C132" s="203" t="s">
        <v>393</v>
      </c>
      <c r="D132" s="203" t="s">
        <v>212</v>
      </c>
      <c r="E132" s="204" t="s">
        <v>5236</v>
      </c>
      <c r="F132" s="205" t="s">
        <v>5237</v>
      </c>
      <c r="G132" s="206" t="s">
        <v>1472</v>
      </c>
      <c r="H132" s="207">
        <v>1.9</v>
      </c>
      <c r="I132" s="208"/>
      <c r="J132" s="209">
        <f t="shared" si="0"/>
        <v>0</v>
      </c>
      <c r="K132" s="205" t="s">
        <v>21</v>
      </c>
      <c r="L132" s="61"/>
      <c r="M132" s="210" t="s">
        <v>21</v>
      </c>
      <c r="N132" s="211" t="s">
        <v>42</v>
      </c>
      <c r="O132" s="42"/>
      <c r="P132" s="212">
        <f t="shared" si="1"/>
        <v>0</v>
      </c>
      <c r="Q132" s="212">
        <v>0</v>
      </c>
      <c r="R132" s="212">
        <f t="shared" si="2"/>
        <v>0</v>
      </c>
      <c r="S132" s="212">
        <v>0</v>
      </c>
      <c r="T132" s="213">
        <f t="shared" si="3"/>
        <v>0</v>
      </c>
      <c r="AR132" s="25" t="s">
        <v>217</v>
      </c>
      <c r="AT132" s="25" t="s">
        <v>212</v>
      </c>
      <c r="AU132" s="25" t="s">
        <v>78</v>
      </c>
      <c r="AY132" s="25" t="s">
        <v>210</v>
      </c>
      <c r="BE132" s="214">
        <f t="shared" si="4"/>
        <v>0</v>
      </c>
      <c r="BF132" s="214">
        <f t="shared" si="5"/>
        <v>0</v>
      </c>
      <c r="BG132" s="214">
        <f t="shared" si="6"/>
        <v>0</v>
      </c>
      <c r="BH132" s="214">
        <f t="shared" si="7"/>
        <v>0</v>
      </c>
      <c r="BI132" s="214">
        <f t="shared" si="8"/>
        <v>0</v>
      </c>
      <c r="BJ132" s="25" t="s">
        <v>78</v>
      </c>
      <c r="BK132" s="214">
        <f t="shared" si="9"/>
        <v>0</v>
      </c>
      <c r="BL132" s="25" t="s">
        <v>217</v>
      </c>
      <c r="BM132" s="25" t="s">
        <v>605</v>
      </c>
    </row>
    <row r="133" spans="2:65" s="1" customFormat="1" ht="16.5" customHeight="1">
      <c r="B133" s="41"/>
      <c r="C133" s="203" t="s">
        <v>399</v>
      </c>
      <c r="D133" s="203" t="s">
        <v>212</v>
      </c>
      <c r="E133" s="204" t="s">
        <v>5238</v>
      </c>
      <c r="F133" s="205" t="s">
        <v>5239</v>
      </c>
      <c r="G133" s="206" t="s">
        <v>1472</v>
      </c>
      <c r="H133" s="207">
        <v>0.95</v>
      </c>
      <c r="I133" s="208"/>
      <c r="J133" s="209">
        <f t="shared" si="0"/>
        <v>0</v>
      </c>
      <c r="K133" s="205" t="s">
        <v>21</v>
      </c>
      <c r="L133" s="61"/>
      <c r="M133" s="210" t="s">
        <v>21</v>
      </c>
      <c r="N133" s="211" t="s">
        <v>42</v>
      </c>
      <c r="O133" s="42"/>
      <c r="P133" s="212">
        <f t="shared" si="1"/>
        <v>0</v>
      </c>
      <c r="Q133" s="212">
        <v>0</v>
      </c>
      <c r="R133" s="212">
        <f t="shared" si="2"/>
        <v>0</v>
      </c>
      <c r="S133" s="212">
        <v>0</v>
      </c>
      <c r="T133" s="213">
        <f t="shared" si="3"/>
        <v>0</v>
      </c>
      <c r="AR133" s="25" t="s">
        <v>217</v>
      </c>
      <c r="AT133" s="25" t="s">
        <v>212</v>
      </c>
      <c r="AU133" s="25" t="s">
        <v>78</v>
      </c>
      <c r="AY133" s="25" t="s">
        <v>210</v>
      </c>
      <c r="BE133" s="214">
        <f t="shared" si="4"/>
        <v>0</v>
      </c>
      <c r="BF133" s="214">
        <f t="shared" si="5"/>
        <v>0</v>
      </c>
      <c r="BG133" s="214">
        <f t="shared" si="6"/>
        <v>0</v>
      </c>
      <c r="BH133" s="214">
        <f t="shared" si="7"/>
        <v>0</v>
      </c>
      <c r="BI133" s="214">
        <f t="shared" si="8"/>
        <v>0</v>
      </c>
      <c r="BJ133" s="25" t="s">
        <v>78</v>
      </c>
      <c r="BK133" s="214">
        <f t="shared" si="9"/>
        <v>0</v>
      </c>
      <c r="BL133" s="25" t="s">
        <v>217</v>
      </c>
      <c r="BM133" s="25" t="s">
        <v>617</v>
      </c>
    </row>
    <row r="134" spans="2:65" s="1" customFormat="1" ht="16.5" customHeight="1">
      <c r="B134" s="41"/>
      <c r="C134" s="203" t="s">
        <v>404</v>
      </c>
      <c r="D134" s="203" t="s">
        <v>212</v>
      </c>
      <c r="E134" s="204" t="s">
        <v>5240</v>
      </c>
      <c r="F134" s="205" t="s">
        <v>5241</v>
      </c>
      <c r="G134" s="206" t="s">
        <v>1472</v>
      </c>
      <c r="H134" s="207">
        <v>120.65</v>
      </c>
      <c r="I134" s="208"/>
      <c r="J134" s="209">
        <f t="shared" si="0"/>
        <v>0</v>
      </c>
      <c r="K134" s="205" t="s">
        <v>21</v>
      </c>
      <c r="L134" s="61"/>
      <c r="M134" s="210" t="s">
        <v>21</v>
      </c>
      <c r="N134" s="211" t="s">
        <v>42</v>
      </c>
      <c r="O134" s="42"/>
      <c r="P134" s="212">
        <f t="shared" si="1"/>
        <v>0</v>
      </c>
      <c r="Q134" s="212">
        <v>0</v>
      </c>
      <c r="R134" s="212">
        <f t="shared" si="2"/>
        <v>0</v>
      </c>
      <c r="S134" s="212">
        <v>0</v>
      </c>
      <c r="T134" s="213">
        <f t="shared" si="3"/>
        <v>0</v>
      </c>
      <c r="AR134" s="25" t="s">
        <v>217</v>
      </c>
      <c r="AT134" s="25" t="s">
        <v>212</v>
      </c>
      <c r="AU134" s="25" t="s">
        <v>78</v>
      </c>
      <c r="AY134" s="25" t="s">
        <v>210</v>
      </c>
      <c r="BE134" s="214">
        <f t="shared" si="4"/>
        <v>0</v>
      </c>
      <c r="BF134" s="214">
        <f t="shared" si="5"/>
        <v>0</v>
      </c>
      <c r="BG134" s="214">
        <f t="shared" si="6"/>
        <v>0</v>
      </c>
      <c r="BH134" s="214">
        <f t="shared" si="7"/>
        <v>0</v>
      </c>
      <c r="BI134" s="214">
        <f t="shared" si="8"/>
        <v>0</v>
      </c>
      <c r="BJ134" s="25" t="s">
        <v>78</v>
      </c>
      <c r="BK134" s="214">
        <f t="shared" si="9"/>
        <v>0</v>
      </c>
      <c r="BL134" s="25" t="s">
        <v>217</v>
      </c>
      <c r="BM134" s="25" t="s">
        <v>628</v>
      </c>
    </row>
    <row r="135" spans="2:65" s="1" customFormat="1" ht="16.5" customHeight="1">
      <c r="B135" s="41"/>
      <c r="C135" s="203" t="s">
        <v>409</v>
      </c>
      <c r="D135" s="203" t="s">
        <v>212</v>
      </c>
      <c r="E135" s="204" t="s">
        <v>5242</v>
      </c>
      <c r="F135" s="205" t="s">
        <v>5243</v>
      </c>
      <c r="G135" s="206" t="s">
        <v>1472</v>
      </c>
      <c r="H135" s="207">
        <v>0.95</v>
      </c>
      <c r="I135" s="208"/>
      <c r="J135" s="209">
        <f t="shared" si="0"/>
        <v>0</v>
      </c>
      <c r="K135" s="205" t="s">
        <v>21</v>
      </c>
      <c r="L135" s="61"/>
      <c r="M135" s="210" t="s">
        <v>21</v>
      </c>
      <c r="N135" s="211" t="s">
        <v>42</v>
      </c>
      <c r="O135" s="42"/>
      <c r="P135" s="212">
        <f t="shared" si="1"/>
        <v>0</v>
      </c>
      <c r="Q135" s="212">
        <v>0</v>
      </c>
      <c r="R135" s="212">
        <f t="shared" si="2"/>
        <v>0</v>
      </c>
      <c r="S135" s="212">
        <v>0</v>
      </c>
      <c r="T135" s="213">
        <f t="shared" si="3"/>
        <v>0</v>
      </c>
      <c r="AR135" s="25" t="s">
        <v>217</v>
      </c>
      <c r="AT135" s="25" t="s">
        <v>212</v>
      </c>
      <c r="AU135" s="25" t="s">
        <v>78</v>
      </c>
      <c r="AY135" s="25" t="s">
        <v>210</v>
      </c>
      <c r="BE135" s="214">
        <f t="shared" si="4"/>
        <v>0</v>
      </c>
      <c r="BF135" s="214">
        <f t="shared" si="5"/>
        <v>0</v>
      </c>
      <c r="BG135" s="214">
        <f t="shared" si="6"/>
        <v>0</v>
      </c>
      <c r="BH135" s="214">
        <f t="shared" si="7"/>
        <v>0</v>
      </c>
      <c r="BI135" s="214">
        <f t="shared" si="8"/>
        <v>0</v>
      </c>
      <c r="BJ135" s="25" t="s">
        <v>78</v>
      </c>
      <c r="BK135" s="214">
        <f t="shared" si="9"/>
        <v>0</v>
      </c>
      <c r="BL135" s="25" t="s">
        <v>217</v>
      </c>
      <c r="BM135" s="25" t="s">
        <v>639</v>
      </c>
    </row>
    <row r="136" spans="2:65" s="1" customFormat="1" ht="16.5" customHeight="1">
      <c r="B136" s="41"/>
      <c r="C136" s="203" t="s">
        <v>414</v>
      </c>
      <c r="D136" s="203" t="s">
        <v>212</v>
      </c>
      <c r="E136" s="204" t="s">
        <v>5244</v>
      </c>
      <c r="F136" s="205" t="s">
        <v>5245</v>
      </c>
      <c r="G136" s="206" t="s">
        <v>1472</v>
      </c>
      <c r="H136" s="207">
        <v>57.95</v>
      </c>
      <c r="I136" s="208"/>
      <c r="J136" s="209">
        <f t="shared" si="0"/>
        <v>0</v>
      </c>
      <c r="K136" s="205" t="s">
        <v>21</v>
      </c>
      <c r="L136" s="61"/>
      <c r="M136" s="210" t="s">
        <v>21</v>
      </c>
      <c r="N136" s="211" t="s">
        <v>42</v>
      </c>
      <c r="O136" s="42"/>
      <c r="P136" s="212">
        <f t="shared" si="1"/>
        <v>0</v>
      </c>
      <c r="Q136" s="212">
        <v>0</v>
      </c>
      <c r="R136" s="212">
        <f t="shared" si="2"/>
        <v>0</v>
      </c>
      <c r="S136" s="212">
        <v>0</v>
      </c>
      <c r="T136" s="213">
        <f t="shared" si="3"/>
        <v>0</v>
      </c>
      <c r="AR136" s="25" t="s">
        <v>217</v>
      </c>
      <c r="AT136" s="25" t="s">
        <v>212</v>
      </c>
      <c r="AU136" s="25" t="s">
        <v>78</v>
      </c>
      <c r="AY136" s="25" t="s">
        <v>210</v>
      </c>
      <c r="BE136" s="214">
        <f t="shared" si="4"/>
        <v>0</v>
      </c>
      <c r="BF136" s="214">
        <f t="shared" si="5"/>
        <v>0</v>
      </c>
      <c r="BG136" s="214">
        <f t="shared" si="6"/>
        <v>0</v>
      </c>
      <c r="BH136" s="214">
        <f t="shared" si="7"/>
        <v>0</v>
      </c>
      <c r="BI136" s="214">
        <f t="shared" si="8"/>
        <v>0</v>
      </c>
      <c r="BJ136" s="25" t="s">
        <v>78</v>
      </c>
      <c r="BK136" s="214">
        <f t="shared" si="9"/>
        <v>0</v>
      </c>
      <c r="BL136" s="25" t="s">
        <v>217</v>
      </c>
      <c r="BM136" s="25" t="s">
        <v>653</v>
      </c>
    </row>
    <row r="137" spans="2:65" s="1" customFormat="1" ht="16.5" customHeight="1">
      <c r="B137" s="41"/>
      <c r="C137" s="203" t="s">
        <v>421</v>
      </c>
      <c r="D137" s="203" t="s">
        <v>212</v>
      </c>
      <c r="E137" s="204" t="s">
        <v>5246</v>
      </c>
      <c r="F137" s="205" t="s">
        <v>5247</v>
      </c>
      <c r="G137" s="206" t="s">
        <v>1472</v>
      </c>
      <c r="H137" s="207">
        <v>130.15</v>
      </c>
      <c r="I137" s="208"/>
      <c r="J137" s="209">
        <f t="shared" si="0"/>
        <v>0</v>
      </c>
      <c r="K137" s="205" t="s">
        <v>21</v>
      </c>
      <c r="L137" s="61"/>
      <c r="M137" s="210" t="s">
        <v>21</v>
      </c>
      <c r="N137" s="211" t="s">
        <v>42</v>
      </c>
      <c r="O137" s="42"/>
      <c r="P137" s="212">
        <f t="shared" si="1"/>
        <v>0</v>
      </c>
      <c r="Q137" s="212">
        <v>0</v>
      </c>
      <c r="R137" s="212">
        <f t="shared" si="2"/>
        <v>0</v>
      </c>
      <c r="S137" s="212">
        <v>0</v>
      </c>
      <c r="T137" s="213">
        <f t="shared" si="3"/>
        <v>0</v>
      </c>
      <c r="AR137" s="25" t="s">
        <v>217</v>
      </c>
      <c r="AT137" s="25" t="s">
        <v>212</v>
      </c>
      <c r="AU137" s="25" t="s">
        <v>78</v>
      </c>
      <c r="AY137" s="25" t="s">
        <v>210</v>
      </c>
      <c r="BE137" s="214">
        <f t="shared" si="4"/>
        <v>0</v>
      </c>
      <c r="BF137" s="214">
        <f t="shared" si="5"/>
        <v>0</v>
      </c>
      <c r="BG137" s="214">
        <f t="shared" si="6"/>
        <v>0</v>
      </c>
      <c r="BH137" s="214">
        <f t="shared" si="7"/>
        <v>0</v>
      </c>
      <c r="BI137" s="214">
        <f t="shared" si="8"/>
        <v>0</v>
      </c>
      <c r="BJ137" s="25" t="s">
        <v>78</v>
      </c>
      <c r="BK137" s="214">
        <f t="shared" si="9"/>
        <v>0</v>
      </c>
      <c r="BL137" s="25" t="s">
        <v>217</v>
      </c>
      <c r="BM137" s="25" t="s">
        <v>666</v>
      </c>
    </row>
    <row r="138" spans="2:65" s="1" customFormat="1" ht="16.5" customHeight="1">
      <c r="B138" s="41"/>
      <c r="C138" s="203" t="s">
        <v>426</v>
      </c>
      <c r="D138" s="203" t="s">
        <v>212</v>
      </c>
      <c r="E138" s="204" t="s">
        <v>5248</v>
      </c>
      <c r="F138" s="205" t="s">
        <v>5249</v>
      </c>
      <c r="G138" s="206" t="s">
        <v>1472</v>
      </c>
      <c r="H138" s="207">
        <v>130.15</v>
      </c>
      <c r="I138" s="208"/>
      <c r="J138" s="209">
        <f t="shared" si="0"/>
        <v>0</v>
      </c>
      <c r="K138" s="205" t="s">
        <v>21</v>
      </c>
      <c r="L138" s="61"/>
      <c r="M138" s="210" t="s">
        <v>21</v>
      </c>
      <c r="N138" s="211" t="s">
        <v>42</v>
      </c>
      <c r="O138" s="42"/>
      <c r="P138" s="212">
        <f t="shared" si="1"/>
        <v>0</v>
      </c>
      <c r="Q138" s="212">
        <v>0</v>
      </c>
      <c r="R138" s="212">
        <f t="shared" si="2"/>
        <v>0</v>
      </c>
      <c r="S138" s="212">
        <v>0</v>
      </c>
      <c r="T138" s="213">
        <f t="shared" si="3"/>
        <v>0</v>
      </c>
      <c r="AR138" s="25" t="s">
        <v>217</v>
      </c>
      <c r="AT138" s="25" t="s">
        <v>212</v>
      </c>
      <c r="AU138" s="25" t="s">
        <v>78</v>
      </c>
      <c r="AY138" s="25" t="s">
        <v>210</v>
      </c>
      <c r="BE138" s="214">
        <f t="shared" si="4"/>
        <v>0</v>
      </c>
      <c r="BF138" s="214">
        <f t="shared" si="5"/>
        <v>0</v>
      </c>
      <c r="BG138" s="214">
        <f t="shared" si="6"/>
        <v>0</v>
      </c>
      <c r="BH138" s="214">
        <f t="shared" si="7"/>
        <v>0</v>
      </c>
      <c r="BI138" s="214">
        <f t="shared" si="8"/>
        <v>0</v>
      </c>
      <c r="BJ138" s="25" t="s">
        <v>78</v>
      </c>
      <c r="BK138" s="214">
        <f t="shared" si="9"/>
        <v>0</v>
      </c>
      <c r="BL138" s="25" t="s">
        <v>217</v>
      </c>
      <c r="BM138" s="25" t="s">
        <v>674</v>
      </c>
    </row>
    <row r="139" spans="2:65" s="1" customFormat="1" ht="16.5" customHeight="1">
      <c r="B139" s="41"/>
      <c r="C139" s="203" t="s">
        <v>432</v>
      </c>
      <c r="D139" s="203" t="s">
        <v>212</v>
      </c>
      <c r="E139" s="204" t="s">
        <v>5250</v>
      </c>
      <c r="F139" s="205" t="s">
        <v>5251</v>
      </c>
      <c r="G139" s="206" t="s">
        <v>1472</v>
      </c>
      <c r="H139" s="207">
        <v>6.65</v>
      </c>
      <c r="I139" s="208"/>
      <c r="J139" s="209">
        <f t="shared" si="0"/>
        <v>0</v>
      </c>
      <c r="K139" s="205" t="s">
        <v>21</v>
      </c>
      <c r="L139" s="61"/>
      <c r="M139" s="210" t="s">
        <v>21</v>
      </c>
      <c r="N139" s="211" t="s">
        <v>42</v>
      </c>
      <c r="O139" s="42"/>
      <c r="P139" s="212">
        <f t="shared" si="1"/>
        <v>0</v>
      </c>
      <c r="Q139" s="212">
        <v>0</v>
      </c>
      <c r="R139" s="212">
        <f t="shared" si="2"/>
        <v>0</v>
      </c>
      <c r="S139" s="212">
        <v>0</v>
      </c>
      <c r="T139" s="213">
        <f t="shared" si="3"/>
        <v>0</v>
      </c>
      <c r="AR139" s="25" t="s">
        <v>217</v>
      </c>
      <c r="AT139" s="25" t="s">
        <v>212</v>
      </c>
      <c r="AU139" s="25" t="s">
        <v>78</v>
      </c>
      <c r="AY139" s="25" t="s">
        <v>210</v>
      </c>
      <c r="BE139" s="214">
        <f t="shared" si="4"/>
        <v>0</v>
      </c>
      <c r="BF139" s="214">
        <f t="shared" si="5"/>
        <v>0</v>
      </c>
      <c r="BG139" s="214">
        <f t="shared" si="6"/>
        <v>0</v>
      </c>
      <c r="BH139" s="214">
        <f t="shared" si="7"/>
        <v>0</v>
      </c>
      <c r="BI139" s="214">
        <f t="shared" si="8"/>
        <v>0</v>
      </c>
      <c r="BJ139" s="25" t="s">
        <v>78</v>
      </c>
      <c r="BK139" s="214">
        <f t="shared" si="9"/>
        <v>0</v>
      </c>
      <c r="BL139" s="25" t="s">
        <v>217</v>
      </c>
      <c r="BM139" s="25" t="s">
        <v>683</v>
      </c>
    </row>
    <row r="140" spans="2:65" s="1" customFormat="1" ht="16.5" customHeight="1">
      <c r="B140" s="41"/>
      <c r="C140" s="203" t="s">
        <v>437</v>
      </c>
      <c r="D140" s="203" t="s">
        <v>212</v>
      </c>
      <c r="E140" s="204" t="s">
        <v>5252</v>
      </c>
      <c r="F140" s="205" t="s">
        <v>5253</v>
      </c>
      <c r="G140" s="206" t="s">
        <v>1472</v>
      </c>
      <c r="H140" s="207">
        <v>60.8</v>
      </c>
      <c r="I140" s="208"/>
      <c r="J140" s="209">
        <f t="shared" si="0"/>
        <v>0</v>
      </c>
      <c r="K140" s="205" t="s">
        <v>21</v>
      </c>
      <c r="L140" s="61"/>
      <c r="M140" s="210" t="s">
        <v>21</v>
      </c>
      <c r="N140" s="211" t="s">
        <v>42</v>
      </c>
      <c r="O140" s="42"/>
      <c r="P140" s="212">
        <f t="shared" si="1"/>
        <v>0</v>
      </c>
      <c r="Q140" s="212">
        <v>0</v>
      </c>
      <c r="R140" s="212">
        <f t="shared" si="2"/>
        <v>0</v>
      </c>
      <c r="S140" s="212">
        <v>0</v>
      </c>
      <c r="T140" s="213">
        <f t="shared" si="3"/>
        <v>0</v>
      </c>
      <c r="AR140" s="25" t="s">
        <v>217</v>
      </c>
      <c r="AT140" s="25" t="s">
        <v>212</v>
      </c>
      <c r="AU140" s="25" t="s">
        <v>78</v>
      </c>
      <c r="AY140" s="25" t="s">
        <v>210</v>
      </c>
      <c r="BE140" s="214">
        <f t="shared" si="4"/>
        <v>0</v>
      </c>
      <c r="BF140" s="214">
        <f t="shared" si="5"/>
        <v>0</v>
      </c>
      <c r="BG140" s="214">
        <f t="shared" si="6"/>
        <v>0</v>
      </c>
      <c r="BH140" s="214">
        <f t="shared" si="7"/>
        <v>0</v>
      </c>
      <c r="BI140" s="214">
        <f t="shared" si="8"/>
        <v>0</v>
      </c>
      <c r="BJ140" s="25" t="s">
        <v>78</v>
      </c>
      <c r="BK140" s="214">
        <f t="shared" si="9"/>
        <v>0</v>
      </c>
      <c r="BL140" s="25" t="s">
        <v>217</v>
      </c>
      <c r="BM140" s="25" t="s">
        <v>696</v>
      </c>
    </row>
    <row r="141" spans="2:65" s="1" customFormat="1" ht="16.5" customHeight="1">
      <c r="B141" s="41"/>
      <c r="C141" s="203" t="s">
        <v>444</v>
      </c>
      <c r="D141" s="203" t="s">
        <v>212</v>
      </c>
      <c r="E141" s="204" t="s">
        <v>5254</v>
      </c>
      <c r="F141" s="205" t="s">
        <v>5255</v>
      </c>
      <c r="G141" s="206" t="s">
        <v>1472</v>
      </c>
      <c r="H141" s="207">
        <v>5.7</v>
      </c>
      <c r="I141" s="208"/>
      <c r="J141" s="209">
        <f t="shared" si="0"/>
        <v>0</v>
      </c>
      <c r="K141" s="205" t="s">
        <v>21</v>
      </c>
      <c r="L141" s="61"/>
      <c r="M141" s="210" t="s">
        <v>21</v>
      </c>
      <c r="N141" s="211" t="s">
        <v>42</v>
      </c>
      <c r="O141" s="42"/>
      <c r="P141" s="212">
        <f t="shared" si="1"/>
        <v>0</v>
      </c>
      <c r="Q141" s="212">
        <v>0</v>
      </c>
      <c r="R141" s="212">
        <f t="shared" si="2"/>
        <v>0</v>
      </c>
      <c r="S141" s="212">
        <v>0</v>
      </c>
      <c r="T141" s="213">
        <f t="shared" si="3"/>
        <v>0</v>
      </c>
      <c r="AR141" s="25" t="s">
        <v>217</v>
      </c>
      <c r="AT141" s="25" t="s">
        <v>212</v>
      </c>
      <c r="AU141" s="25" t="s">
        <v>78</v>
      </c>
      <c r="AY141" s="25" t="s">
        <v>210</v>
      </c>
      <c r="BE141" s="214">
        <f t="shared" si="4"/>
        <v>0</v>
      </c>
      <c r="BF141" s="214">
        <f t="shared" si="5"/>
        <v>0</v>
      </c>
      <c r="BG141" s="214">
        <f t="shared" si="6"/>
        <v>0</v>
      </c>
      <c r="BH141" s="214">
        <f t="shared" si="7"/>
        <v>0</v>
      </c>
      <c r="BI141" s="214">
        <f t="shared" si="8"/>
        <v>0</v>
      </c>
      <c r="BJ141" s="25" t="s">
        <v>78</v>
      </c>
      <c r="BK141" s="214">
        <f t="shared" si="9"/>
        <v>0</v>
      </c>
      <c r="BL141" s="25" t="s">
        <v>217</v>
      </c>
      <c r="BM141" s="25" t="s">
        <v>706</v>
      </c>
    </row>
    <row r="142" spans="2:65" s="1" customFormat="1" ht="16.5" customHeight="1">
      <c r="B142" s="41"/>
      <c r="C142" s="203" t="s">
        <v>452</v>
      </c>
      <c r="D142" s="203" t="s">
        <v>212</v>
      </c>
      <c r="E142" s="204" t="s">
        <v>5256</v>
      </c>
      <c r="F142" s="205" t="s">
        <v>5257</v>
      </c>
      <c r="G142" s="206" t="s">
        <v>1472</v>
      </c>
      <c r="H142" s="207">
        <v>44.65</v>
      </c>
      <c r="I142" s="208"/>
      <c r="J142" s="209">
        <f t="shared" si="0"/>
        <v>0</v>
      </c>
      <c r="K142" s="205" t="s">
        <v>21</v>
      </c>
      <c r="L142" s="61"/>
      <c r="M142" s="210" t="s">
        <v>21</v>
      </c>
      <c r="N142" s="211" t="s">
        <v>42</v>
      </c>
      <c r="O142" s="42"/>
      <c r="P142" s="212">
        <f t="shared" si="1"/>
        <v>0</v>
      </c>
      <c r="Q142" s="212">
        <v>0</v>
      </c>
      <c r="R142" s="212">
        <f t="shared" si="2"/>
        <v>0</v>
      </c>
      <c r="S142" s="212">
        <v>0</v>
      </c>
      <c r="T142" s="213">
        <f t="shared" si="3"/>
        <v>0</v>
      </c>
      <c r="AR142" s="25" t="s">
        <v>217</v>
      </c>
      <c r="AT142" s="25" t="s">
        <v>212</v>
      </c>
      <c r="AU142" s="25" t="s">
        <v>78</v>
      </c>
      <c r="AY142" s="25" t="s">
        <v>210</v>
      </c>
      <c r="BE142" s="214">
        <f t="shared" si="4"/>
        <v>0</v>
      </c>
      <c r="BF142" s="214">
        <f t="shared" si="5"/>
        <v>0</v>
      </c>
      <c r="BG142" s="214">
        <f t="shared" si="6"/>
        <v>0</v>
      </c>
      <c r="BH142" s="214">
        <f t="shared" si="7"/>
        <v>0</v>
      </c>
      <c r="BI142" s="214">
        <f t="shared" si="8"/>
        <v>0</v>
      </c>
      <c r="BJ142" s="25" t="s">
        <v>78</v>
      </c>
      <c r="BK142" s="214">
        <f t="shared" si="9"/>
        <v>0</v>
      </c>
      <c r="BL142" s="25" t="s">
        <v>217</v>
      </c>
      <c r="BM142" s="25" t="s">
        <v>718</v>
      </c>
    </row>
    <row r="143" spans="2:65" s="1" customFormat="1" ht="16.5" customHeight="1">
      <c r="B143" s="41"/>
      <c r="C143" s="203" t="s">
        <v>457</v>
      </c>
      <c r="D143" s="203" t="s">
        <v>212</v>
      </c>
      <c r="E143" s="204" t="s">
        <v>5258</v>
      </c>
      <c r="F143" s="205" t="s">
        <v>5259</v>
      </c>
      <c r="G143" s="206" t="s">
        <v>1472</v>
      </c>
      <c r="H143" s="207">
        <v>44.65</v>
      </c>
      <c r="I143" s="208"/>
      <c r="J143" s="209">
        <f t="shared" si="0"/>
        <v>0</v>
      </c>
      <c r="K143" s="205" t="s">
        <v>21</v>
      </c>
      <c r="L143" s="61"/>
      <c r="M143" s="210" t="s">
        <v>21</v>
      </c>
      <c r="N143" s="211" t="s">
        <v>42</v>
      </c>
      <c r="O143" s="42"/>
      <c r="P143" s="212">
        <f t="shared" si="1"/>
        <v>0</v>
      </c>
      <c r="Q143" s="212">
        <v>0</v>
      </c>
      <c r="R143" s="212">
        <f t="shared" si="2"/>
        <v>0</v>
      </c>
      <c r="S143" s="212">
        <v>0</v>
      </c>
      <c r="T143" s="213">
        <f t="shared" si="3"/>
        <v>0</v>
      </c>
      <c r="AR143" s="25" t="s">
        <v>217</v>
      </c>
      <c r="AT143" s="25" t="s">
        <v>212</v>
      </c>
      <c r="AU143" s="25" t="s">
        <v>78</v>
      </c>
      <c r="AY143" s="25" t="s">
        <v>210</v>
      </c>
      <c r="BE143" s="214">
        <f t="shared" si="4"/>
        <v>0</v>
      </c>
      <c r="BF143" s="214">
        <f t="shared" si="5"/>
        <v>0</v>
      </c>
      <c r="BG143" s="214">
        <f t="shared" si="6"/>
        <v>0</v>
      </c>
      <c r="BH143" s="214">
        <f t="shared" si="7"/>
        <v>0</v>
      </c>
      <c r="BI143" s="214">
        <f t="shared" si="8"/>
        <v>0</v>
      </c>
      <c r="BJ143" s="25" t="s">
        <v>78</v>
      </c>
      <c r="BK143" s="214">
        <f t="shared" si="9"/>
        <v>0</v>
      </c>
      <c r="BL143" s="25" t="s">
        <v>217</v>
      </c>
      <c r="BM143" s="25" t="s">
        <v>729</v>
      </c>
    </row>
    <row r="144" spans="2:63" s="11" customFormat="1" ht="37.35" customHeight="1">
      <c r="B144" s="187"/>
      <c r="C144" s="188"/>
      <c r="D144" s="189" t="s">
        <v>70</v>
      </c>
      <c r="E144" s="190" t="s">
        <v>4251</v>
      </c>
      <c r="F144" s="190" t="s">
        <v>5260</v>
      </c>
      <c r="G144" s="188"/>
      <c r="H144" s="188"/>
      <c r="I144" s="191"/>
      <c r="J144" s="192">
        <f>BK144</f>
        <v>0</v>
      </c>
      <c r="K144" s="188"/>
      <c r="L144" s="193"/>
      <c r="M144" s="194"/>
      <c r="N144" s="195"/>
      <c r="O144" s="195"/>
      <c r="P144" s="196">
        <f>SUM(P145:P146)</f>
        <v>0</v>
      </c>
      <c r="Q144" s="195"/>
      <c r="R144" s="196">
        <f>SUM(R145:R146)</f>
        <v>0</v>
      </c>
      <c r="S144" s="195"/>
      <c r="T144" s="197">
        <f>SUM(T145:T146)</f>
        <v>0</v>
      </c>
      <c r="AR144" s="198" t="s">
        <v>78</v>
      </c>
      <c r="AT144" s="199" t="s">
        <v>70</v>
      </c>
      <c r="AU144" s="199" t="s">
        <v>71</v>
      </c>
      <c r="AY144" s="198" t="s">
        <v>210</v>
      </c>
      <c r="BK144" s="200">
        <f>SUM(BK145:BK146)</f>
        <v>0</v>
      </c>
    </row>
    <row r="145" spans="2:65" s="1" customFormat="1" ht="16.5" customHeight="1">
      <c r="B145" s="41"/>
      <c r="C145" s="203" t="s">
        <v>462</v>
      </c>
      <c r="D145" s="203" t="s">
        <v>212</v>
      </c>
      <c r="E145" s="204" t="s">
        <v>5261</v>
      </c>
      <c r="F145" s="205" t="s">
        <v>5262</v>
      </c>
      <c r="G145" s="206" t="s">
        <v>231</v>
      </c>
      <c r="H145" s="207">
        <v>0.665</v>
      </c>
      <c r="I145" s="208"/>
      <c r="J145" s="209">
        <f>ROUND(I145*H145,2)</f>
        <v>0</v>
      </c>
      <c r="K145" s="205" t="s">
        <v>21</v>
      </c>
      <c r="L145" s="61"/>
      <c r="M145" s="210" t="s">
        <v>21</v>
      </c>
      <c r="N145" s="211" t="s">
        <v>42</v>
      </c>
      <c r="O145" s="42"/>
      <c r="P145" s="212">
        <f>O145*H145</f>
        <v>0</v>
      </c>
      <c r="Q145" s="212">
        <v>0</v>
      </c>
      <c r="R145" s="212">
        <f>Q145*H145</f>
        <v>0</v>
      </c>
      <c r="S145" s="212">
        <v>0</v>
      </c>
      <c r="T145" s="213">
        <f>S145*H145</f>
        <v>0</v>
      </c>
      <c r="AR145" s="25" t="s">
        <v>217</v>
      </c>
      <c r="AT145" s="25" t="s">
        <v>212</v>
      </c>
      <c r="AU145" s="25" t="s">
        <v>78</v>
      </c>
      <c r="AY145" s="25" t="s">
        <v>210</v>
      </c>
      <c r="BE145" s="214">
        <f>IF(N145="základní",J145,0)</f>
        <v>0</v>
      </c>
      <c r="BF145" s="214">
        <f>IF(N145="snížená",J145,0)</f>
        <v>0</v>
      </c>
      <c r="BG145" s="214">
        <f>IF(N145="zákl. přenesená",J145,0)</f>
        <v>0</v>
      </c>
      <c r="BH145" s="214">
        <f>IF(N145="sníž. přenesená",J145,0)</f>
        <v>0</v>
      </c>
      <c r="BI145" s="214">
        <f>IF(N145="nulová",J145,0)</f>
        <v>0</v>
      </c>
      <c r="BJ145" s="25" t="s">
        <v>78</v>
      </c>
      <c r="BK145" s="214">
        <f>ROUND(I145*H145,2)</f>
        <v>0</v>
      </c>
      <c r="BL145" s="25" t="s">
        <v>217</v>
      </c>
      <c r="BM145" s="25" t="s">
        <v>744</v>
      </c>
    </row>
    <row r="146" spans="2:65" s="1" customFormat="1" ht="16.5" customHeight="1">
      <c r="B146" s="41"/>
      <c r="C146" s="203" t="s">
        <v>466</v>
      </c>
      <c r="D146" s="203" t="s">
        <v>212</v>
      </c>
      <c r="E146" s="204" t="s">
        <v>5263</v>
      </c>
      <c r="F146" s="205" t="s">
        <v>5264</v>
      </c>
      <c r="G146" s="206" t="s">
        <v>1472</v>
      </c>
      <c r="H146" s="207">
        <v>28.5</v>
      </c>
      <c r="I146" s="208"/>
      <c r="J146" s="209">
        <f>ROUND(I146*H146,2)</f>
        <v>0</v>
      </c>
      <c r="K146" s="205" t="s">
        <v>21</v>
      </c>
      <c r="L146" s="61"/>
      <c r="M146" s="210" t="s">
        <v>21</v>
      </c>
      <c r="N146" s="211" t="s">
        <v>42</v>
      </c>
      <c r="O146" s="42"/>
      <c r="P146" s="212">
        <f>O146*H146</f>
        <v>0</v>
      </c>
      <c r="Q146" s="212">
        <v>0</v>
      </c>
      <c r="R146" s="212">
        <f>Q146*H146</f>
        <v>0</v>
      </c>
      <c r="S146" s="212">
        <v>0</v>
      </c>
      <c r="T146" s="213">
        <f>S146*H146</f>
        <v>0</v>
      </c>
      <c r="AR146" s="25" t="s">
        <v>217</v>
      </c>
      <c r="AT146" s="25" t="s">
        <v>212</v>
      </c>
      <c r="AU146" s="25" t="s">
        <v>78</v>
      </c>
      <c r="AY146" s="25" t="s">
        <v>210</v>
      </c>
      <c r="BE146" s="214">
        <f>IF(N146="základní",J146,0)</f>
        <v>0</v>
      </c>
      <c r="BF146" s="214">
        <f>IF(N146="snížená",J146,0)</f>
        <v>0</v>
      </c>
      <c r="BG146" s="214">
        <f>IF(N146="zákl. přenesená",J146,0)</f>
        <v>0</v>
      </c>
      <c r="BH146" s="214">
        <f>IF(N146="sníž. přenesená",J146,0)</f>
        <v>0</v>
      </c>
      <c r="BI146" s="214">
        <f>IF(N146="nulová",J146,0)</f>
        <v>0</v>
      </c>
      <c r="BJ146" s="25" t="s">
        <v>78</v>
      </c>
      <c r="BK146" s="214">
        <f>ROUND(I146*H146,2)</f>
        <v>0</v>
      </c>
      <c r="BL146" s="25" t="s">
        <v>217</v>
      </c>
      <c r="BM146" s="25" t="s">
        <v>755</v>
      </c>
    </row>
    <row r="147" spans="2:63" s="11" customFormat="1" ht="37.35" customHeight="1">
      <c r="B147" s="187"/>
      <c r="C147" s="188"/>
      <c r="D147" s="189" t="s">
        <v>70</v>
      </c>
      <c r="E147" s="190" t="s">
        <v>4265</v>
      </c>
      <c r="F147" s="190" t="s">
        <v>5265</v>
      </c>
      <c r="G147" s="188"/>
      <c r="H147" s="188"/>
      <c r="I147" s="191"/>
      <c r="J147" s="192">
        <f>BK147</f>
        <v>0</v>
      </c>
      <c r="K147" s="188"/>
      <c r="L147" s="193"/>
      <c r="M147" s="194"/>
      <c r="N147" s="195"/>
      <c r="O147" s="195"/>
      <c r="P147" s="196">
        <f>SUM(P148:P186)</f>
        <v>0</v>
      </c>
      <c r="Q147" s="195"/>
      <c r="R147" s="196">
        <f>SUM(R148:R186)</f>
        <v>0</v>
      </c>
      <c r="S147" s="195"/>
      <c r="T147" s="197">
        <f>SUM(T148:T186)</f>
        <v>0</v>
      </c>
      <c r="AR147" s="198" t="s">
        <v>78</v>
      </c>
      <c r="AT147" s="199" t="s">
        <v>70</v>
      </c>
      <c r="AU147" s="199" t="s">
        <v>71</v>
      </c>
      <c r="AY147" s="198" t="s">
        <v>210</v>
      </c>
      <c r="BK147" s="200">
        <f>SUM(BK148:BK186)</f>
        <v>0</v>
      </c>
    </row>
    <row r="148" spans="2:65" s="1" customFormat="1" ht="16.5" customHeight="1">
      <c r="B148" s="41"/>
      <c r="C148" s="203" t="s">
        <v>471</v>
      </c>
      <c r="D148" s="203" t="s">
        <v>212</v>
      </c>
      <c r="E148" s="204" t="s">
        <v>5266</v>
      </c>
      <c r="F148" s="205" t="s">
        <v>5267</v>
      </c>
      <c r="G148" s="206" t="s">
        <v>345</v>
      </c>
      <c r="H148" s="207">
        <v>285</v>
      </c>
      <c r="I148" s="208"/>
      <c r="J148" s="209">
        <f aca="true" t="shared" si="10" ref="J148:J186">ROUND(I148*H148,2)</f>
        <v>0</v>
      </c>
      <c r="K148" s="205" t="s">
        <v>21</v>
      </c>
      <c r="L148" s="61"/>
      <c r="M148" s="210" t="s">
        <v>21</v>
      </c>
      <c r="N148" s="211" t="s">
        <v>42</v>
      </c>
      <c r="O148" s="42"/>
      <c r="P148" s="212">
        <f aca="true" t="shared" si="11" ref="P148:P186">O148*H148</f>
        <v>0</v>
      </c>
      <c r="Q148" s="212">
        <v>0</v>
      </c>
      <c r="R148" s="212">
        <f aca="true" t="shared" si="12" ref="R148:R186">Q148*H148</f>
        <v>0</v>
      </c>
      <c r="S148" s="212">
        <v>0</v>
      </c>
      <c r="T148" s="213">
        <f aca="true" t="shared" si="13" ref="T148:T186">S148*H148</f>
        <v>0</v>
      </c>
      <c r="AR148" s="25" t="s">
        <v>217</v>
      </c>
      <c r="AT148" s="25" t="s">
        <v>212</v>
      </c>
      <c r="AU148" s="25" t="s">
        <v>78</v>
      </c>
      <c r="AY148" s="25" t="s">
        <v>210</v>
      </c>
      <c r="BE148" s="214">
        <f aca="true" t="shared" si="14" ref="BE148:BE186">IF(N148="základní",J148,0)</f>
        <v>0</v>
      </c>
      <c r="BF148" s="214">
        <f aca="true" t="shared" si="15" ref="BF148:BF186">IF(N148="snížená",J148,0)</f>
        <v>0</v>
      </c>
      <c r="BG148" s="214">
        <f aca="true" t="shared" si="16" ref="BG148:BG186">IF(N148="zákl. přenesená",J148,0)</f>
        <v>0</v>
      </c>
      <c r="BH148" s="214">
        <f aca="true" t="shared" si="17" ref="BH148:BH186">IF(N148="sníž. přenesená",J148,0)</f>
        <v>0</v>
      </c>
      <c r="BI148" s="214">
        <f aca="true" t="shared" si="18" ref="BI148:BI186">IF(N148="nulová",J148,0)</f>
        <v>0</v>
      </c>
      <c r="BJ148" s="25" t="s">
        <v>78</v>
      </c>
      <c r="BK148" s="214">
        <f aca="true" t="shared" si="19" ref="BK148:BK186">ROUND(I148*H148,2)</f>
        <v>0</v>
      </c>
      <c r="BL148" s="25" t="s">
        <v>217</v>
      </c>
      <c r="BM148" s="25" t="s">
        <v>765</v>
      </c>
    </row>
    <row r="149" spans="2:65" s="1" customFormat="1" ht="16.5" customHeight="1">
      <c r="B149" s="41"/>
      <c r="C149" s="203" t="s">
        <v>475</v>
      </c>
      <c r="D149" s="203" t="s">
        <v>212</v>
      </c>
      <c r="E149" s="204" t="s">
        <v>5266</v>
      </c>
      <c r="F149" s="205" t="s">
        <v>5267</v>
      </c>
      <c r="G149" s="206" t="s">
        <v>345</v>
      </c>
      <c r="H149" s="207">
        <v>28.5</v>
      </c>
      <c r="I149" s="208"/>
      <c r="J149" s="209">
        <f t="shared" si="10"/>
        <v>0</v>
      </c>
      <c r="K149" s="205" t="s">
        <v>21</v>
      </c>
      <c r="L149" s="61"/>
      <c r="M149" s="210" t="s">
        <v>21</v>
      </c>
      <c r="N149" s="211" t="s">
        <v>42</v>
      </c>
      <c r="O149" s="42"/>
      <c r="P149" s="212">
        <f t="shared" si="11"/>
        <v>0</v>
      </c>
      <c r="Q149" s="212">
        <v>0</v>
      </c>
      <c r="R149" s="212">
        <f t="shared" si="12"/>
        <v>0</v>
      </c>
      <c r="S149" s="212">
        <v>0</v>
      </c>
      <c r="T149" s="213">
        <f t="shared" si="13"/>
        <v>0</v>
      </c>
      <c r="AR149" s="25" t="s">
        <v>217</v>
      </c>
      <c r="AT149" s="25" t="s">
        <v>212</v>
      </c>
      <c r="AU149" s="25" t="s">
        <v>78</v>
      </c>
      <c r="AY149" s="25" t="s">
        <v>210</v>
      </c>
      <c r="BE149" s="214">
        <f t="shared" si="14"/>
        <v>0</v>
      </c>
      <c r="BF149" s="214">
        <f t="shared" si="15"/>
        <v>0</v>
      </c>
      <c r="BG149" s="214">
        <f t="shared" si="16"/>
        <v>0</v>
      </c>
      <c r="BH149" s="214">
        <f t="shared" si="17"/>
        <v>0</v>
      </c>
      <c r="BI149" s="214">
        <f t="shared" si="18"/>
        <v>0</v>
      </c>
      <c r="BJ149" s="25" t="s">
        <v>78</v>
      </c>
      <c r="BK149" s="214">
        <f t="shared" si="19"/>
        <v>0</v>
      </c>
      <c r="BL149" s="25" t="s">
        <v>217</v>
      </c>
      <c r="BM149" s="25" t="s">
        <v>775</v>
      </c>
    </row>
    <row r="150" spans="2:65" s="1" customFormat="1" ht="16.5" customHeight="1">
      <c r="B150" s="41"/>
      <c r="C150" s="203" t="s">
        <v>480</v>
      </c>
      <c r="D150" s="203" t="s">
        <v>212</v>
      </c>
      <c r="E150" s="204" t="s">
        <v>5266</v>
      </c>
      <c r="F150" s="205" t="s">
        <v>5267</v>
      </c>
      <c r="G150" s="206" t="s">
        <v>345</v>
      </c>
      <c r="H150" s="207">
        <v>19</v>
      </c>
      <c r="I150" s="208"/>
      <c r="J150" s="209">
        <f t="shared" si="10"/>
        <v>0</v>
      </c>
      <c r="K150" s="205" t="s">
        <v>21</v>
      </c>
      <c r="L150" s="61"/>
      <c r="M150" s="210" t="s">
        <v>21</v>
      </c>
      <c r="N150" s="211" t="s">
        <v>42</v>
      </c>
      <c r="O150" s="42"/>
      <c r="P150" s="212">
        <f t="shared" si="11"/>
        <v>0</v>
      </c>
      <c r="Q150" s="212">
        <v>0</v>
      </c>
      <c r="R150" s="212">
        <f t="shared" si="12"/>
        <v>0</v>
      </c>
      <c r="S150" s="212">
        <v>0</v>
      </c>
      <c r="T150" s="213">
        <f t="shared" si="13"/>
        <v>0</v>
      </c>
      <c r="AR150" s="25" t="s">
        <v>217</v>
      </c>
      <c r="AT150" s="25" t="s">
        <v>212</v>
      </c>
      <c r="AU150" s="25" t="s">
        <v>78</v>
      </c>
      <c r="AY150" s="25" t="s">
        <v>210</v>
      </c>
      <c r="BE150" s="214">
        <f t="shared" si="14"/>
        <v>0</v>
      </c>
      <c r="BF150" s="214">
        <f t="shared" si="15"/>
        <v>0</v>
      </c>
      <c r="BG150" s="214">
        <f t="shared" si="16"/>
        <v>0</v>
      </c>
      <c r="BH150" s="214">
        <f t="shared" si="17"/>
        <v>0</v>
      </c>
      <c r="BI150" s="214">
        <f t="shared" si="18"/>
        <v>0</v>
      </c>
      <c r="BJ150" s="25" t="s">
        <v>78</v>
      </c>
      <c r="BK150" s="214">
        <f t="shared" si="19"/>
        <v>0</v>
      </c>
      <c r="BL150" s="25" t="s">
        <v>217</v>
      </c>
      <c r="BM150" s="25" t="s">
        <v>786</v>
      </c>
    </row>
    <row r="151" spans="2:65" s="1" customFormat="1" ht="16.5" customHeight="1">
      <c r="B151" s="41"/>
      <c r="C151" s="203" t="s">
        <v>485</v>
      </c>
      <c r="D151" s="203" t="s">
        <v>212</v>
      </c>
      <c r="E151" s="204" t="s">
        <v>5268</v>
      </c>
      <c r="F151" s="205" t="s">
        <v>5269</v>
      </c>
      <c r="G151" s="206" t="s">
        <v>345</v>
      </c>
      <c r="H151" s="207">
        <v>23.75</v>
      </c>
      <c r="I151" s="208"/>
      <c r="J151" s="209">
        <f t="shared" si="10"/>
        <v>0</v>
      </c>
      <c r="K151" s="205" t="s">
        <v>21</v>
      </c>
      <c r="L151" s="61"/>
      <c r="M151" s="210" t="s">
        <v>21</v>
      </c>
      <c r="N151" s="211" t="s">
        <v>42</v>
      </c>
      <c r="O151" s="42"/>
      <c r="P151" s="212">
        <f t="shared" si="11"/>
        <v>0</v>
      </c>
      <c r="Q151" s="212">
        <v>0</v>
      </c>
      <c r="R151" s="212">
        <f t="shared" si="12"/>
        <v>0</v>
      </c>
      <c r="S151" s="212">
        <v>0</v>
      </c>
      <c r="T151" s="213">
        <f t="shared" si="13"/>
        <v>0</v>
      </c>
      <c r="AR151" s="25" t="s">
        <v>217</v>
      </c>
      <c r="AT151" s="25" t="s">
        <v>212</v>
      </c>
      <c r="AU151" s="25" t="s">
        <v>78</v>
      </c>
      <c r="AY151" s="25" t="s">
        <v>210</v>
      </c>
      <c r="BE151" s="214">
        <f t="shared" si="14"/>
        <v>0</v>
      </c>
      <c r="BF151" s="214">
        <f t="shared" si="15"/>
        <v>0</v>
      </c>
      <c r="BG151" s="214">
        <f t="shared" si="16"/>
        <v>0</v>
      </c>
      <c r="BH151" s="214">
        <f t="shared" si="17"/>
        <v>0</v>
      </c>
      <c r="BI151" s="214">
        <f t="shared" si="18"/>
        <v>0</v>
      </c>
      <c r="BJ151" s="25" t="s">
        <v>78</v>
      </c>
      <c r="BK151" s="214">
        <f t="shared" si="19"/>
        <v>0</v>
      </c>
      <c r="BL151" s="25" t="s">
        <v>217</v>
      </c>
      <c r="BM151" s="25" t="s">
        <v>797</v>
      </c>
    </row>
    <row r="152" spans="2:65" s="1" customFormat="1" ht="16.5" customHeight="1">
      <c r="B152" s="41"/>
      <c r="C152" s="203" t="s">
        <v>489</v>
      </c>
      <c r="D152" s="203" t="s">
        <v>212</v>
      </c>
      <c r="E152" s="204" t="s">
        <v>5270</v>
      </c>
      <c r="F152" s="205" t="s">
        <v>5271</v>
      </c>
      <c r="G152" s="206" t="s">
        <v>345</v>
      </c>
      <c r="H152" s="207">
        <v>21.85</v>
      </c>
      <c r="I152" s="208"/>
      <c r="J152" s="209">
        <f t="shared" si="10"/>
        <v>0</v>
      </c>
      <c r="K152" s="205" t="s">
        <v>21</v>
      </c>
      <c r="L152" s="61"/>
      <c r="M152" s="210" t="s">
        <v>21</v>
      </c>
      <c r="N152" s="211" t="s">
        <v>42</v>
      </c>
      <c r="O152" s="42"/>
      <c r="P152" s="212">
        <f t="shared" si="11"/>
        <v>0</v>
      </c>
      <c r="Q152" s="212">
        <v>0</v>
      </c>
      <c r="R152" s="212">
        <f t="shared" si="12"/>
        <v>0</v>
      </c>
      <c r="S152" s="212">
        <v>0</v>
      </c>
      <c r="T152" s="213">
        <f t="shared" si="13"/>
        <v>0</v>
      </c>
      <c r="AR152" s="25" t="s">
        <v>217</v>
      </c>
      <c r="AT152" s="25" t="s">
        <v>212</v>
      </c>
      <c r="AU152" s="25" t="s">
        <v>78</v>
      </c>
      <c r="AY152" s="25" t="s">
        <v>210</v>
      </c>
      <c r="BE152" s="214">
        <f t="shared" si="14"/>
        <v>0</v>
      </c>
      <c r="BF152" s="214">
        <f t="shared" si="15"/>
        <v>0</v>
      </c>
      <c r="BG152" s="214">
        <f t="shared" si="16"/>
        <v>0</v>
      </c>
      <c r="BH152" s="214">
        <f t="shared" si="17"/>
        <v>0</v>
      </c>
      <c r="BI152" s="214">
        <f t="shared" si="18"/>
        <v>0</v>
      </c>
      <c r="BJ152" s="25" t="s">
        <v>78</v>
      </c>
      <c r="BK152" s="214">
        <f t="shared" si="19"/>
        <v>0</v>
      </c>
      <c r="BL152" s="25" t="s">
        <v>217</v>
      </c>
      <c r="BM152" s="25" t="s">
        <v>805</v>
      </c>
    </row>
    <row r="153" spans="2:65" s="1" customFormat="1" ht="16.5" customHeight="1">
      <c r="B153" s="41"/>
      <c r="C153" s="203" t="s">
        <v>493</v>
      </c>
      <c r="D153" s="203" t="s">
        <v>212</v>
      </c>
      <c r="E153" s="204" t="s">
        <v>5272</v>
      </c>
      <c r="F153" s="205" t="s">
        <v>5273</v>
      </c>
      <c r="G153" s="206" t="s">
        <v>345</v>
      </c>
      <c r="H153" s="207">
        <v>983.25</v>
      </c>
      <c r="I153" s="208"/>
      <c r="J153" s="209">
        <f t="shared" si="10"/>
        <v>0</v>
      </c>
      <c r="K153" s="205" t="s">
        <v>21</v>
      </c>
      <c r="L153" s="61"/>
      <c r="M153" s="210" t="s">
        <v>21</v>
      </c>
      <c r="N153" s="211" t="s">
        <v>42</v>
      </c>
      <c r="O153" s="42"/>
      <c r="P153" s="212">
        <f t="shared" si="11"/>
        <v>0</v>
      </c>
      <c r="Q153" s="212">
        <v>0</v>
      </c>
      <c r="R153" s="212">
        <f t="shared" si="12"/>
        <v>0</v>
      </c>
      <c r="S153" s="212">
        <v>0</v>
      </c>
      <c r="T153" s="213">
        <f t="shared" si="13"/>
        <v>0</v>
      </c>
      <c r="AR153" s="25" t="s">
        <v>217</v>
      </c>
      <c r="AT153" s="25" t="s">
        <v>212</v>
      </c>
      <c r="AU153" s="25" t="s">
        <v>78</v>
      </c>
      <c r="AY153" s="25" t="s">
        <v>210</v>
      </c>
      <c r="BE153" s="214">
        <f t="shared" si="14"/>
        <v>0</v>
      </c>
      <c r="BF153" s="214">
        <f t="shared" si="15"/>
        <v>0</v>
      </c>
      <c r="BG153" s="214">
        <f t="shared" si="16"/>
        <v>0</v>
      </c>
      <c r="BH153" s="214">
        <f t="shared" si="17"/>
        <v>0</v>
      </c>
      <c r="BI153" s="214">
        <f t="shared" si="18"/>
        <v>0</v>
      </c>
      <c r="BJ153" s="25" t="s">
        <v>78</v>
      </c>
      <c r="BK153" s="214">
        <f t="shared" si="19"/>
        <v>0</v>
      </c>
      <c r="BL153" s="25" t="s">
        <v>217</v>
      </c>
      <c r="BM153" s="25" t="s">
        <v>813</v>
      </c>
    </row>
    <row r="154" spans="2:65" s="1" customFormat="1" ht="16.5" customHeight="1">
      <c r="B154" s="41"/>
      <c r="C154" s="203" t="s">
        <v>503</v>
      </c>
      <c r="D154" s="203" t="s">
        <v>212</v>
      </c>
      <c r="E154" s="204" t="s">
        <v>5272</v>
      </c>
      <c r="F154" s="205" t="s">
        <v>5273</v>
      </c>
      <c r="G154" s="206" t="s">
        <v>345</v>
      </c>
      <c r="H154" s="207">
        <v>1786</v>
      </c>
      <c r="I154" s="208"/>
      <c r="J154" s="209">
        <f t="shared" si="10"/>
        <v>0</v>
      </c>
      <c r="K154" s="205" t="s">
        <v>21</v>
      </c>
      <c r="L154" s="61"/>
      <c r="M154" s="210" t="s">
        <v>21</v>
      </c>
      <c r="N154" s="211" t="s">
        <v>42</v>
      </c>
      <c r="O154" s="42"/>
      <c r="P154" s="212">
        <f t="shared" si="11"/>
        <v>0</v>
      </c>
      <c r="Q154" s="212">
        <v>0</v>
      </c>
      <c r="R154" s="212">
        <f t="shared" si="12"/>
        <v>0</v>
      </c>
      <c r="S154" s="212">
        <v>0</v>
      </c>
      <c r="T154" s="213">
        <f t="shared" si="13"/>
        <v>0</v>
      </c>
      <c r="AR154" s="25" t="s">
        <v>217</v>
      </c>
      <c r="AT154" s="25" t="s">
        <v>212</v>
      </c>
      <c r="AU154" s="25" t="s">
        <v>78</v>
      </c>
      <c r="AY154" s="25" t="s">
        <v>210</v>
      </c>
      <c r="BE154" s="214">
        <f t="shared" si="14"/>
        <v>0</v>
      </c>
      <c r="BF154" s="214">
        <f t="shared" si="15"/>
        <v>0</v>
      </c>
      <c r="BG154" s="214">
        <f t="shared" si="16"/>
        <v>0</v>
      </c>
      <c r="BH154" s="214">
        <f t="shared" si="17"/>
        <v>0</v>
      </c>
      <c r="BI154" s="214">
        <f t="shared" si="18"/>
        <v>0</v>
      </c>
      <c r="BJ154" s="25" t="s">
        <v>78</v>
      </c>
      <c r="BK154" s="214">
        <f t="shared" si="19"/>
        <v>0</v>
      </c>
      <c r="BL154" s="25" t="s">
        <v>217</v>
      </c>
      <c r="BM154" s="25" t="s">
        <v>829</v>
      </c>
    </row>
    <row r="155" spans="2:65" s="1" customFormat="1" ht="16.5" customHeight="1">
      <c r="B155" s="41"/>
      <c r="C155" s="203" t="s">
        <v>508</v>
      </c>
      <c r="D155" s="203" t="s">
        <v>212</v>
      </c>
      <c r="E155" s="204" t="s">
        <v>5272</v>
      </c>
      <c r="F155" s="205" t="s">
        <v>5273</v>
      </c>
      <c r="G155" s="206" t="s">
        <v>345</v>
      </c>
      <c r="H155" s="207">
        <v>1477.25</v>
      </c>
      <c r="I155" s="208"/>
      <c r="J155" s="209">
        <f t="shared" si="10"/>
        <v>0</v>
      </c>
      <c r="K155" s="205" t="s">
        <v>21</v>
      </c>
      <c r="L155" s="61"/>
      <c r="M155" s="210" t="s">
        <v>21</v>
      </c>
      <c r="N155" s="211" t="s">
        <v>42</v>
      </c>
      <c r="O155" s="42"/>
      <c r="P155" s="212">
        <f t="shared" si="11"/>
        <v>0</v>
      </c>
      <c r="Q155" s="212">
        <v>0</v>
      </c>
      <c r="R155" s="212">
        <f t="shared" si="12"/>
        <v>0</v>
      </c>
      <c r="S155" s="212">
        <v>0</v>
      </c>
      <c r="T155" s="213">
        <f t="shared" si="13"/>
        <v>0</v>
      </c>
      <c r="AR155" s="25" t="s">
        <v>217</v>
      </c>
      <c r="AT155" s="25" t="s">
        <v>212</v>
      </c>
      <c r="AU155" s="25" t="s">
        <v>78</v>
      </c>
      <c r="AY155" s="25" t="s">
        <v>210</v>
      </c>
      <c r="BE155" s="214">
        <f t="shared" si="14"/>
        <v>0</v>
      </c>
      <c r="BF155" s="214">
        <f t="shared" si="15"/>
        <v>0</v>
      </c>
      <c r="BG155" s="214">
        <f t="shared" si="16"/>
        <v>0</v>
      </c>
      <c r="BH155" s="214">
        <f t="shared" si="17"/>
        <v>0</v>
      </c>
      <c r="BI155" s="214">
        <f t="shared" si="18"/>
        <v>0</v>
      </c>
      <c r="BJ155" s="25" t="s">
        <v>78</v>
      </c>
      <c r="BK155" s="214">
        <f t="shared" si="19"/>
        <v>0</v>
      </c>
      <c r="BL155" s="25" t="s">
        <v>217</v>
      </c>
      <c r="BM155" s="25" t="s">
        <v>860</v>
      </c>
    </row>
    <row r="156" spans="2:65" s="1" customFormat="1" ht="16.5" customHeight="1">
      <c r="B156" s="41"/>
      <c r="C156" s="203" t="s">
        <v>513</v>
      </c>
      <c r="D156" s="203" t="s">
        <v>212</v>
      </c>
      <c r="E156" s="204" t="s">
        <v>5274</v>
      </c>
      <c r="F156" s="205" t="s">
        <v>5275</v>
      </c>
      <c r="G156" s="206" t="s">
        <v>345</v>
      </c>
      <c r="H156" s="207">
        <v>27.55</v>
      </c>
      <c r="I156" s="208"/>
      <c r="J156" s="209">
        <f t="shared" si="10"/>
        <v>0</v>
      </c>
      <c r="K156" s="205" t="s">
        <v>21</v>
      </c>
      <c r="L156" s="61"/>
      <c r="M156" s="210" t="s">
        <v>21</v>
      </c>
      <c r="N156" s="211" t="s">
        <v>42</v>
      </c>
      <c r="O156" s="42"/>
      <c r="P156" s="212">
        <f t="shared" si="11"/>
        <v>0</v>
      </c>
      <c r="Q156" s="212">
        <v>0</v>
      </c>
      <c r="R156" s="212">
        <f t="shared" si="12"/>
        <v>0</v>
      </c>
      <c r="S156" s="212">
        <v>0</v>
      </c>
      <c r="T156" s="213">
        <f t="shared" si="13"/>
        <v>0</v>
      </c>
      <c r="AR156" s="25" t="s">
        <v>217</v>
      </c>
      <c r="AT156" s="25" t="s">
        <v>212</v>
      </c>
      <c r="AU156" s="25" t="s">
        <v>78</v>
      </c>
      <c r="AY156" s="25" t="s">
        <v>210</v>
      </c>
      <c r="BE156" s="214">
        <f t="shared" si="14"/>
        <v>0</v>
      </c>
      <c r="BF156" s="214">
        <f t="shared" si="15"/>
        <v>0</v>
      </c>
      <c r="BG156" s="214">
        <f t="shared" si="16"/>
        <v>0</v>
      </c>
      <c r="BH156" s="214">
        <f t="shared" si="17"/>
        <v>0</v>
      </c>
      <c r="BI156" s="214">
        <f t="shared" si="18"/>
        <v>0</v>
      </c>
      <c r="BJ156" s="25" t="s">
        <v>78</v>
      </c>
      <c r="BK156" s="214">
        <f t="shared" si="19"/>
        <v>0</v>
      </c>
      <c r="BL156" s="25" t="s">
        <v>217</v>
      </c>
      <c r="BM156" s="25" t="s">
        <v>872</v>
      </c>
    </row>
    <row r="157" spans="2:65" s="1" customFormat="1" ht="16.5" customHeight="1">
      <c r="B157" s="41"/>
      <c r="C157" s="203" t="s">
        <v>518</v>
      </c>
      <c r="D157" s="203" t="s">
        <v>212</v>
      </c>
      <c r="E157" s="204" t="s">
        <v>5274</v>
      </c>
      <c r="F157" s="205" t="s">
        <v>5275</v>
      </c>
      <c r="G157" s="206" t="s">
        <v>345</v>
      </c>
      <c r="H157" s="207">
        <v>23.75</v>
      </c>
      <c r="I157" s="208"/>
      <c r="J157" s="209">
        <f t="shared" si="10"/>
        <v>0</v>
      </c>
      <c r="K157" s="205" t="s">
        <v>21</v>
      </c>
      <c r="L157" s="61"/>
      <c r="M157" s="210" t="s">
        <v>21</v>
      </c>
      <c r="N157" s="211" t="s">
        <v>42</v>
      </c>
      <c r="O157" s="42"/>
      <c r="P157" s="212">
        <f t="shared" si="11"/>
        <v>0</v>
      </c>
      <c r="Q157" s="212">
        <v>0</v>
      </c>
      <c r="R157" s="212">
        <f t="shared" si="12"/>
        <v>0</v>
      </c>
      <c r="S157" s="212">
        <v>0</v>
      </c>
      <c r="T157" s="213">
        <f t="shared" si="13"/>
        <v>0</v>
      </c>
      <c r="AR157" s="25" t="s">
        <v>217</v>
      </c>
      <c r="AT157" s="25" t="s">
        <v>212</v>
      </c>
      <c r="AU157" s="25" t="s">
        <v>78</v>
      </c>
      <c r="AY157" s="25" t="s">
        <v>210</v>
      </c>
      <c r="BE157" s="214">
        <f t="shared" si="14"/>
        <v>0</v>
      </c>
      <c r="BF157" s="214">
        <f t="shared" si="15"/>
        <v>0</v>
      </c>
      <c r="BG157" s="214">
        <f t="shared" si="16"/>
        <v>0</v>
      </c>
      <c r="BH157" s="214">
        <f t="shared" si="17"/>
        <v>0</v>
      </c>
      <c r="BI157" s="214">
        <f t="shared" si="18"/>
        <v>0</v>
      </c>
      <c r="BJ157" s="25" t="s">
        <v>78</v>
      </c>
      <c r="BK157" s="214">
        <f t="shared" si="19"/>
        <v>0</v>
      </c>
      <c r="BL157" s="25" t="s">
        <v>217</v>
      </c>
      <c r="BM157" s="25" t="s">
        <v>886</v>
      </c>
    </row>
    <row r="158" spans="2:65" s="1" customFormat="1" ht="16.5" customHeight="1">
      <c r="B158" s="41"/>
      <c r="C158" s="203" t="s">
        <v>523</v>
      </c>
      <c r="D158" s="203" t="s">
        <v>212</v>
      </c>
      <c r="E158" s="204" t="s">
        <v>5274</v>
      </c>
      <c r="F158" s="205" t="s">
        <v>5275</v>
      </c>
      <c r="G158" s="206" t="s">
        <v>345</v>
      </c>
      <c r="H158" s="207">
        <v>47.5</v>
      </c>
      <c r="I158" s="208"/>
      <c r="J158" s="209">
        <f t="shared" si="10"/>
        <v>0</v>
      </c>
      <c r="K158" s="205" t="s">
        <v>21</v>
      </c>
      <c r="L158" s="61"/>
      <c r="M158" s="210" t="s">
        <v>21</v>
      </c>
      <c r="N158" s="211" t="s">
        <v>42</v>
      </c>
      <c r="O158" s="42"/>
      <c r="P158" s="212">
        <f t="shared" si="11"/>
        <v>0</v>
      </c>
      <c r="Q158" s="212">
        <v>0</v>
      </c>
      <c r="R158" s="212">
        <f t="shared" si="12"/>
        <v>0</v>
      </c>
      <c r="S158" s="212">
        <v>0</v>
      </c>
      <c r="T158" s="213">
        <f t="shared" si="13"/>
        <v>0</v>
      </c>
      <c r="AR158" s="25" t="s">
        <v>217</v>
      </c>
      <c r="AT158" s="25" t="s">
        <v>212</v>
      </c>
      <c r="AU158" s="25" t="s">
        <v>78</v>
      </c>
      <c r="AY158" s="25" t="s">
        <v>210</v>
      </c>
      <c r="BE158" s="214">
        <f t="shared" si="14"/>
        <v>0</v>
      </c>
      <c r="BF158" s="214">
        <f t="shared" si="15"/>
        <v>0</v>
      </c>
      <c r="BG158" s="214">
        <f t="shared" si="16"/>
        <v>0</v>
      </c>
      <c r="BH158" s="214">
        <f t="shared" si="17"/>
        <v>0</v>
      </c>
      <c r="BI158" s="214">
        <f t="shared" si="18"/>
        <v>0</v>
      </c>
      <c r="BJ158" s="25" t="s">
        <v>78</v>
      </c>
      <c r="BK158" s="214">
        <f t="shared" si="19"/>
        <v>0</v>
      </c>
      <c r="BL158" s="25" t="s">
        <v>217</v>
      </c>
      <c r="BM158" s="25" t="s">
        <v>894</v>
      </c>
    </row>
    <row r="159" spans="2:65" s="1" customFormat="1" ht="16.5" customHeight="1">
      <c r="B159" s="41"/>
      <c r="C159" s="203" t="s">
        <v>529</v>
      </c>
      <c r="D159" s="203" t="s">
        <v>212</v>
      </c>
      <c r="E159" s="204" t="s">
        <v>5276</v>
      </c>
      <c r="F159" s="205" t="s">
        <v>5277</v>
      </c>
      <c r="G159" s="206" t="s">
        <v>345</v>
      </c>
      <c r="H159" s="207">
        <v>2.85</v>
      </c>
      <c r="I159" s="208"/>
      <c r="J159" s="209">
        <f t="shared" si="10"/>
        <v>0</v>
      </c>
      <c r="K159" s="205" t="s">
        <v>21</v>
      </c>
      <c r="L159" s="61"/>
      <c r="M159" s="210" t="s">
        <v>21</v>
      </c>
      <c r="N159" s="211" t="s">
        <v>42</v>
      </c>
      <c r="O159" s="42"/>
      <c r="P159" s="212">
        <f t="shared" si="11"/>
        <v>0</v>
      </c>
      <c r="Q159" s="212">
        <v>0</v>
      </c>
      <c r="R159" s="212">
        <f t="shared" si="12"/>
        <v>0</v>
      </c>
      <c r="S159" s="212">
        <v>0</v>
      </c>
      <c r="T159" s="213">
        <f t="shared" si="13"/>
        <v>0</v>
      </c>
      <c r="AR159" s="25" t="s">
        <v>217</v>
      </c>
      <c r="AT159" s="25" t="s">
        <v>212</v>
      </c>
      <c r="AU159" s="25" t="s">
        <v>78</v>
      </c>
      <c r="AY159" s="25" t="s">
        <v>210</v>
      </c>
      <c r="BE159" s="214">
        <f t="shared" si="14"/>
        <v>0</v>
      </c>
      <c r="BF159" s="214">
        <f t="shared" si="15"/>
        <v>0</v>
      </c>
      <c r="BG159" s="214">
        <f t="shared" si="16"/>
        <v>0</v>
      </c>
      <c r="BH159" s="214">
        <f t="shared" si="17"/>
        <v>0</v>
      </c>
      <c r="BI159" s="214">
        <f t="shared" si="18"/>
        <v>0</v>
      </c>
      <c r="BJ159" s="25" t="s">
        <v>78</v>
      </c>
      <c r="BK159" s="214">
        <f t="shared" si="19"/>
        <v>0</v>
      </c>
      <c r="BL159" s="25" t="s">
        <v>217</v>
      </c>
      <c r="BM159" s="25" t="s">
        <v>906</v>
      </c>
    </row>
    <row r="160" spans="2:65" s="1" customFormat="1" ht="16.5" customHeight="1">
      <c r="B160" s="41"/>
      <c r="C160" s="203" t="s">
        <v>535</v>
      </c>
      <c r="D160" s="203" t="s">
        <v>212</v>
      </c>
      <c r="E160" s="204" t="s">
        <v>5276</v>
      </c>
      <c r="F160" s="205" t="s">
        <v>5277</v>
      </c>
      <c r="G160" s="206" t="s">
        <v>345</v>
      </c>
      <c r="H160" s="207">
        <v>1.9</v>
      </c>
      <c r="I160" s="208"/>
      <c r="J160" s="209">
        <f t="shared" si="10"/>
        <v>0</v>
      </c>
      <c r="K160" s="205" t="s">
        <v>21</v>
      </c>
      <c r="L160" s="61"/>
      <c r="M160" s="210" t="s">
        <v>21</v>
      </c>
      <c r="N160" s="211" t="s">
        <v>42</v>
      </c>
      <c r="O160" s="42"/>
      <c r="P160" s="212">
        <f t="shared" si="11"/>
        <v>0</v>
      </c>
      <c r="Q160" s="212">
        <v>0</v>
      </c>
      <c r="R160" s="212">
        <f t="shared" si="12"/>
        <v>0</v>
      </c>
      <c r="S160" s="212">
        <v>0</v>
      </c>
      <c r="T160" s="213">
        <f t="shared" si="13"/>
        <v>0</v>
      </c>
      <c r="AR160" s="25" t="s">
        <v>217</v>
      </c>
      <c r="AT160" s="25" t="s">
        <v>212</v>
      </c>
      <c r="AU160" s="25" t="s">
        <v>78</v>
      </c>
      <c r="AY160" s="25" t="s">
        <v>210</v>
      </c>
      <c r="BE160" s="214">
        <f t="shared" si="14"/>
        <v>0</v>
      </c>
      <c r="BF160" s="214">
        <f t="shared" si="15"/>
        <v>0</v>
      </c>
      <c r="BG160" s="214">
        <f t="shared" si="16"/>
        <v>0</v>
      </c>
      <c r="BH160" s="214">
        <f t="shared" si="17"/>
        <v>0</v>
      </c>
      <c r="BI160" s="214">
        <f t="shared" si="18"/>
        <v>0</v>
      </c>
      <c r="BJ160" s="25" t="s">
        <v>78</v>
      </c>
      <c r="BK160" s="214">
        <f t="shared" si="19"/>
        <v>0</v>
      </c>
      <c r="BL160" s="25" t="s">
        <v>217</v>
      </c>
      <c r="BM160" s="25" t="s">
        <v>920</v>
      </c>
    </row>
    <row r="161" spans="2:65" s="1" customFormat="1" ht="16.5" customHeight="1">
      <c r="B161" s="41"/>
      <c r="C161" s="203" t="s">
        <v>541</v>
      </c>
      <c r="D161" s="203" t="s">
        <v>212</v>
      </c>
      <c r="E161" s="204" t="s">
        <v>5278</v>
      </c>
      <c r="F161" s="205" t="s">
        <v>5279</v>
      </c>
      <c r="G161" s="206" t="s">
        <v>1472</v>
      </c>
      <c r="H161" s="207">
        <v>1135.25</v>
      </c>
      <c r="I161" s="208"/>
      <c r="J161" s="209">
        <f t="shared" si="10"/>
        <v>0</v>
      </c>
      <c r="K161" s="205" t="s">
        <v>21</v>
      </c>
      <c r="L161" s="61"/>
      <c r="M161" s="210" t="s">
        <v>21</v>
      </c>
      <c r="N161" s="211" t="s">
        <v>42</v>
      </c>
      <c r="O161" s="42"/>
      <c r="P161" s="212">
        <f t="shared" si="11"/>
        <v>0</v>
      </c>
      <c r="Q161" s="212">
        <v>0</v>
      </c>
      <c r="R161" s="212">
        <f t="shared" si="12"/>
        <v>0</v>
      </c>
      <c r="S161" s="212">
        <v>0</v>
      </c>
      <c r="T161" s="213">
        <f t="shared" si="13"/>
        <v>0</v>
      </c>
      <c r="AR161" s="25" t="s">
        <v>217</v>
      </c>
      <c r="AT161" s="25" t="s">
        <v>212</v>
      </c>
      <c r="AU161" s="25" t="s">
        <v>78</v>
      </c>
      <c r="AY161" s="25" t="s">
        <v>210</v>
      </c>
      <c r="BE161" s="214">
        <f t="shared" si="14"/>
        <v>0</v>
      </c>
      <c r="BF161" s="214">
        <f t="shared" si="15"/>
        <v>0</v>
      </c>
      <c r="BG161" s="214">
        <f t="shared" si="16"/>
        <v>0</v>
      </c>
      <c r="BH161" s="214">
        <f t="shared" si="17"/>
        <v>0</v>
      </c>
      <c r="BI161" s="214">
        <f t="shared" si="18"/>
        <v>0</v>
      </c>
      <c r="BJ161" s="25" t="s">
        <v>78</v>
      </c>
      <c r="BK161" s="214">
        <f t="shared" si="19"/>
        <v>0</v>
      </c>
      <c r="BL161" s="25" t="s">
        <v>217</v>
      </c>
      <c r="BM161" s="25" t="s">
        <v>929</v>
      </c>
    </row>
    <row r="162" spans="2:65" s="1" customFormat="1" ht="16.5" customHeight="1">
      <c r="B162" s="41"/>
      <c r="C162" s="203" t="s">
        <v>553</v>
      </c>
      <c r="D162" s="203" t="s">
        <v>212</v>
      </c>
      <c r="E162" s="204" t="s">
        <v>5280</v>
      </c>
      <c r="F162" s="205" t="s">
        <v>5281</v>
      </c>
      <c r="G162" s="206" t="s">
        <v>1472</v>
      </c>
      <c r="H162" s="207">
        <v>52.25</v>
      </c>
      <c r="I162" s="208"/>
      <c r="J162" s="209">
        <f t="shared" si="10"/>
        <v>0</v>
      </c>
      <c r="K162" s="205" t="s">
        <v>21</v>
      </c>
      <c r="L162" s="61"/>
      <c r="M162" s="210" t="s">
        <v>21</v>
      </c>
      <c r="N162" s="211" t="s">
        <v>42</v>
      </c>
      <c r="O162" s="42"/>
      <c r="P162" s="212">
        <f t="shared" si="11"/>
        <v>0</v>
      </c>
      <c r="Q162" s="212">
        <v>0</v>
      </c>
      <c r="R162" s="212">
        <f t="shared" si="12"/>
        <v>0</v>
      </c>
      <c r="S162" s="212">
        <v>0</v>
      </c>
      <c r="T162" s="213">
        <f t="shared" si="13"/>
        <v>0</v>
      </c>
      <c r="AR162" s="25" t="s">
        <v>217</v>
      </c>
      <c r="AT162" s="25" t="s">
        <v>212</v>
      </c>
      <c r="AU162" s="25" t="s">
        <v>78</v>
      </c>
      <c r="AY162" s="25" t="s">
        <v>210</v>
      </c>
      <c r="BE162" s="214">
        <f t="shared" si="14"/>
        <v>0</v>
      </c>
      <c r="BF162" s="214">
        <f t="shared" si="15"/>
        <v>0</v>
      </c>
      <c r="BG162" s="214">
        <f t="shared" si="16"/>
        <v>0</v>
      </c>
      <c r="BH162" s="214">
        <f t="shared" si="17"/>
        <v>0</v>
      </c>
      <c r="BI162" s="214">
        <f t="shared" si="18"/>
        <v>0</v>
      </c>
      <c r="BJ162" s="25" t="s">
        <v>78</v>
      </c>
      <c r="BK162" s="214">
        <f t="shared" si="19"/>
        <v>0</v>
      </c>
      <c r="BL162" s="25" t="s">
        <v>217</v>
      </c>
      <c r="BM162" s="25" t="s">
        <v>938</v>
      </c>
    </row>
    <row r="163" spans="2:65" s="1" customFormat="1" ht="16.5" customHeight="1">
      <c r="B163" s="41"/>
      <c r="C163" s="203" t="s">
        <v>558</v>
      </c>
      <c r="D163" s="203" t="s">
        <v>212</v>
      </c>
      <c r="E163" s="204" t="s">
        <v>5282</v>
      </c>
      <c r="F163" s="205" t="s">
        <v>5283</v>
      </c>
      <c r="G163" s="206" t="s">
        <v>1472</v>
      </c>
      <c r="H163" s="207">
        <v>23.75</v>
      </c>
      <c r="I163" s="208"/>
      <c r="J163" s="209">
        <f t="shared" si="10"/>
        <v>0</v>
      </c>
      <c r="K163" s="205" t="s">
        <v>21</v>
      </c>
      <c r="L163" s="61"/>
      <c r="M163" s="210" t="s">
        <v>21</v>
      </c>
      <c r="N163" s="211" t="s">
        <v>42</v>
      </c>
      <c r="O163" s="42"/>
      <c r="P163" s="212">
        <f t="shared" si="11"/>
        <v>0</v>
      </c>
      <c r="Q163" s="212">
        <v>0</v>
      </c>
      <c r="R163" s="212">
        <f t="shared" si="12"/>
        <v>0</v>
      </c>
      <c r="S163" s="212">
        <v>0</v>
      </c>
      <c r="T163" s="213">
        <f t="shared" si="13"/>
        <v>0</v>
      </c>
      <c r="AR163" s="25" t="s">
        <v>217</v>
      </c>
      <c r="AT163" s="25" t="s">
        <v>212</v>
      </c>
      <c r="AU163" s="25" t="s">
        <v>78</v>
      </c>
      <c r="AY163" s="25" t="s">
        <v>210</v>
      </c>
      <c r="BE163" s="214">
        <f t="shared" si="14"/>
        <v>0</v>
      </c>
      <c r="BF163" s="214">
        <f t="shared" si="15"/>
        <v>0</v>
      </c>
      <c r="BG163" s="214">
        <f t="shared" si="16"/>
        <v>0</v>
      </c>
      <c r="BH163" s="214">
        <f t="shared" si="17"/>
        <v>0</v>
      </c>
      <c r="BI163" s="214">
        <f t="shared" si="18"/>
        <v>0</v>
      </c>
      <c r="BJ163" s="25" t="s">
        <v>78</v>
      </c>
      <c r="BK163" s="214">
        <f t="shared" si="19"/>
        <v>0</v>
      </c>
      <c r="BL163" s="25" t="s">
        <v>217</v>
      </c>
      <c r="BM163" s="25" t="s">
        <v>952</v>
      </c>
    </row>
    <row r="164" spans="2:65" s="1" customFormat="1" ht="16.5" customHeight="1">
      <c r="B164" s="41"/>
      <c r="C164" s="203" t="s">
        <v>563</v>
      </c>
      <c r="D164" s="203" t="s">
        <v>212</v>
      </c>
      <c r="E164" s="204" t="s">
        <v>5284</v>
      </c>
      <c r="F164" s="205" t="s">
        <v>5285</v>
      </c>
      <c r="G164" s="206" t="s">
        <v>1472</v>
      </c>
      <c r="H164" s="207">
        <v>7.6</v>
      </c>
      <c r="I164" s="208"/>
      <c r="J164" s="209">
        <f t="shared" si="10"/>
        <v>0</v>
      </c>
      <c r="K164" s="205" t="s">
        <v>21</v>
      </c>
      <c r="L164" s="61"/>
      <c r="M164" s="210" t="s">
        <v>21</v>
      </c>
      <c r="N164" s="211" t="s">
        <v>42</v>
      </c>
      <c r="O164" s="42"/>
      <c r="P164" s="212">
        <f t="shared" si="11"/>
        <v>0</v>
      </c>
      <c r="Q164" s="212">
        <v>0</v>
      </c>
      <c r="R164" s="212">
        <f t="shared" si="12"/>
        <v>0</v>
      </c>
      <c r="S164" s="212">
        <v>0</v>
      </c>
      <c r="T164" s="213">
        <f t="shared" si="13"/>
        <v>0</v>
      </c>
      <c r="AR164" s="25" t="s">
        <v>217</v>
      </c>
      <c r="AT164" s="25" t="s">
        <v>212</v>
      </c>
      <c r="AU164" s="25" t="s">
        <v>78</v>
      </c>
      <c r="AY164" s="25" t="s">
        <v>210</v>
      </c>
      <c r="BE164" s="214">
        <f t="shared" si="14"/>
        <v>0</v>
      </c>
      <c r="BF164" s="214">
        <f t="shared" si="15"/>
        <v>0</v>
      </c>
      <c r="BG164" s="214">
        <f t="shared" si="16"/>
        <v>0</v>
      </c>
      <c r="BH164" s="214">
        <f t="shared" si="17"/>
        <v>0</v>
      </c>
      <c r="BI164" s="214">
        <f t="shared" si="18"/>
        <v>0</v>
      </c>
      <c r="BJ164" s="25" t="s">
        <v>78</v>
      </c>
      <c r="BK164" s="214">
        <f t="shared" si="19"/>
        <v>0</v>
      </c>
      <c r="BL164" s="25" t="s">
        <v>217</v>
      </c>
      <c r="BM164" s="25" t="s">
        <v>962</v>
      </c>
    </row>
    <row r="165" spans="2:65" s="1" customFormat="1" ht="16.5" customHeight="1">
      <c r="B165" s="41"/>
      <c r="C165" s="203" t="s">
        <v>570</v>
      </c>
      <c r="D165" s="203" t="s">
        <v>212</v>
      </c>
      <c r="E165" s="204" t="s">
        <v>5286</v>
      </c>
      <c r="F165" s="205" t="s">
        <v>5287</v>
      </c>
      <c r="G165" s="206" t="s">
        <v>1472</v>
      </c>
      <c r="H165" s="207">
        <v>1.9</v>
      </c>
      <c r="I165" s="208"/>
      <c r="J165" s="209">
        <f t="shared" si="10"/>
        <v>0</v>
      </c>
      <c r="K165" s="205" t="s">
        <v>21</v>
      </c>
      <c r="L165" s="61"/>
      <c r="M165" s="210" t="s">
        <v>21</v>
      </c>
      <c r="N165" s="211" t="s">
        <v>42</v>
      </c>
      <c r="O165" s="42"/>
      <c r="P165" s="212">
        <f t="shared" si="11"/>
        <v>0</v>
      </c>
      <c r="Q165" s="212">
        <v>0</v>
      </c>
      <c r="R165" s="212">
        <f t="shared" si="12"/>
        <v>0</v>
      </c>
      <c r="S165" s="212">
        <v>0</v>
      </c>
      <c r="T165" s="213">
        <f t="shared" si="13"/>
        <v>0</v>
      </c>
      <c r="AR165" s="25" t="s">
        <v>217</v>
      </c>
      <c r="AT165" s="25" t="s">
        <v>212</v>
      </c>
      <c r="AU165" s="25" t="s">
        <v>78</v>
      </c>
      <c r="AY165" s="25" t="s">
        <v>210</v>
      </c>
      <c r="BE165" s="214">
        <f t="shared" si="14"/>
        <v>0</v>
      </c>
      <c r="BF165" s="214">
        <f t="shared" si="15"/>
        <v>0</v>
      </c>
      <c r="BG165" s="214">
        <f t="shared" si="16"/>
        <v>0</v>
      </c>
      <c r="BH165" s="214">
        <f t="shared" si="17"/>
        <v>0</v>
      </c>
      <c r="BI165" s="214">
        <f t="shared" si="18"/>
        <v>0</v>
      </c>
      <c r="BJ165" s="25" t="s">
        <v>78</v>
      </c>
      <c r="BK165" s="214">
        <f t="shared" si="19"/>
        <v>0</v>
      </c>
      <c r="BL165" s="25" t="s">
        <v>217</v>
      </c>
      <c r="BM165" s="25" t="s">
        <v>972</v>
      </c>
    </row>
    <row r="166" spans="2:65" s="1" customFormat="1" ht="16.5" customHeight="1">
      <c r="B166" s="41"/>
      <c r="C166" s="203" t="s">
        <v>575</v>
      </c>
      <c r="D166" s="203" t="s">
        <v>212</v>
      </c>
      <c r="E166" s="204" t="s">
        <v>5288</v>
      </c>
      <c r="F166" s="205" t="s">
        <v>5289</v>
      </c>
      <c r="G166" s="206" t="s">
        <v>1472</v>
      </c>
      <c r="H166" s="207">
        <v>2.85</v>
      </c>
      <c r="I166" s="208"/>
      <c r="J166" s="209">
        <f t="shared" si="10"/>
        <v>0</v>
      </c>
      <c r="K166" s="205" t="s">
        <v>21</v>
      </c>
      <c r="L166" s="61"/>
      <c r="M166" s="210" t="s">
        <v>21</v>
      </c>
      <c r="N166" s="211" t="s">
        <v>42</v>
      </c>
      <c r="O166" s="42"/>
      <c r="P166" s="212">
        <f t="shared" si="11"/>
        <v>0</v>
      </c>
      <c r="Q166" s="212">
        <v>0</v>
      </c>
      <c r="R166" s="212">
        <f t="shared" si="12"/>
        <v>0</v>
      </c>
      <c r="S166" s="212">
        <v>0</v>
      </c>
      <c r="T166" s="213">
        <f t="shared" si="13"/>
        <v>0</v>
      </c>
      <c r="AR166" s="25" t="s">
        <v>217</v>
      </c>
      <c r="AT166" s="25" t="s">
        <v>212</v>
      </c>
      <c r="AU166" s="25" t="s">
        <v>78</v>
      </c>
      <c r="AY166" s="25" t="s">
        <v>210</v>
      </c>
      <c r="BE166" s="214">
        <f t="shared" si="14"/>
        <v>0</v>
      </c>
      <c r="BF166" s="214">
        <f t="shared" si="15"/>
        <v>0</v>
      </c>
      <c r="BG166" s="214">
        <f t="shared" si="16"/>
        <v>0</v>
      </c>
      <c r="BH166" s="214">
        <f t="shared" si="17"/>
        <v>0</v>
      </c>
      <c r="BI166" s="214">
        <f t="shared" si="18"/>
        <v>0</v>
      </c>
      <c r="BJ166" s="25" t="s">
        <v>78</v>
      </c>
      <c r="BK166" s="214">
        <f t="shared" si="19"/>
        <v>0</v>
      </c>
      <c r="BL166" s="25" t="s">
        <v>217</v>
      </c>
      <c r="BM166" s="25" t="s">
        <v>984</v>
      </c>
    </row>
    <row r="167" spans="2:65" s="1" customFormat="1" ht="16.5" customHeight="1">
      <c r="B167" s="41"/>
      <c r="C167" s="203" t="s">
        <v>581</v>
      </c>
      <c r="D167" s="203" t="s">
        <v>212</v>
      </c>
      <c r="E167" s="204" t="s">
        <v>5290</v>
      </c>
      <c r="F167" s="205" t="s">
        <v>5291</v>
      </c>
      <c r="G167" s="206" t="s">
        <v>1472</v>
      </c>
      <c r="H167" s="207">
        <v>0.95</v>
      </c>
      <c r="I167" s="208"/>
      <c r="J167" s="209">
        <f t="shared" si="10"/>
        <v>0</v>
      </c>
      <c r="K167" s="205" t="s">
        <v>21</v>
      </c>
      <c r="L167" s="61"/>
      <c r="M167" s="210" t="s">
        <v>21</v>
      </c>
      <c r="N167" s="211" t="s">
        <v>42</v>
      </c>
      <c r="O167" s="42"/>
      <c r="P167" s="212">
        <f t="shared" si="11"/>
        <v>0</v>
      </c>
      <c r="Q167" s="212">
        <v>0</v>
      </c>
      <c r="R167" s="212">
        <f t="shared" si="12"/>
        <v>0</v>
      </c>
      <c r="S167" s="212">
        <v>0</v>
      </c>
      <c r="T167" s="213">
        <f t="shared" si="13"/>
        <v>0</v>
      </c>
      <c r="AR167" s="25" t="s">
        <v>217</v>
      </c>
      <c r="AT167" s="25" t="s">
        <v>212</v>
      </c>
      <c r="AU167" s="25" t="s">
        <v>78</v>
      </c>
      <c r="AY167" s="25" t="s">
        <v>210</v>
      </c>
      <c r="BE167" s="214">
        <f t="shared" si="14"/>
        <v>0</v>
      </c>
      <c r="BF167" s="214">
        <f t="shared" si="15"/>
        <v>0</v>
      </c>
      <c r="BG167" s="214">
        <f t="shared" si="16"/>
        <v>0</v>
      </c>
      <c r="BH167" s="214">
        <f t="shared" si="17"/>
        <v>0</v>
      </c>
      <c r="BI167" s="214">
        <f t="shared" si="18"/>
        <v>0</v>
      </c>
      <c r="BJ167" s="25" t="s">
        <v>78</v>
      </c>
      <c r="BK167" s="214">
        <f t="shared" si="19"/>
        <v>0</v>
      </c>
      <c r="BL167" s="25" t="s">
        <v>217</v>
      </c>
      <c r="BM167" s="25" t="s">
        <v>996</v>
      </c>
    </row>
    <row r="168" spans="2:65" s="1" customFormat="1" ht="16.5" customHeight="1">
      <c r="B168" s="41"/>
      <c r="C168" s="203" t="s">
        <v>587</v>
      </c>
      <c r="D168" s="203" t="s">
        <v>212</v>
      </c>
      <c r="E168" s="204" t="s">
        <v>5292</v>
      </c>
      <c r="F168" s="205" t="s">
        <v>5293</v>
      </c>
      <c r="G168" s="206" t="s">
        <v>345</v>
      </c>
      <c r="H168" s="207">
        <v>9.5</v>
      </c>
      <c r="I168" s="208"/>
      <c r="J168" s="209">
        <f t="shared" si="10"/>
        <v>0</v>
      </c>
      <c r="K168" s="205" t="s">
        <v>21</v>
      </c>
      <c r="L168" s="61"/>
      <c r="M168" s="210" t="s">
        <v>21</v>
      </c>
      <c r="N168" s="211" t="s">
        <v>42</v>
      </c>
      <c r="O168" s="42"/>
      <c r="P168" s="212">
        <f t="shared" si="11"/>
        <v>0</v>
      </c>
      <c r="Q168" s="212">
        <v>0</v>
      </c>
      <c r="R168" s="212">
        <f t="shared" si="12"/>
        <v>0</v>
      </c>
      <c r="S168" s="212">
        <v>0</v>
      </c>
      <c r="T168" s="213">
        <f t="shared" si="13"/>
        <v>0</v>
      </c>
      <c r="AR168" s="25" t="s">
        <v>217</v>
      </c>
      <c r="AT168" s="25" t="s">
        <v>212</v>
      </c>
      <c r="AU168" s="25" t="s">
        <v>78</v>
      </c>
      <c r="AY168" s="25" t="s">
        <v>210</v>
      </c>
      <c r="BE168" s="214">
        <f t="shared" si="14"/>
        <v>0</v>
      </c>
      <c r="BF168" s="214">
        <f t="shared" si="15"/>
        <v>0</v>
      </c>
      <c r="BG168" s="214">
        <f t="shared" si="16"/>
        <v>0</v>
      </c>
      <c r="BH168" s="214">
        <f t="shared" si="17"/>
        <v>0</v>
      </c>
      <c r="BI168" s="214">
        <f t="shared" si="18"/>
        <v>0</v>
      </c>
      <c r="BJ168" s="25" t="s">
        <v>78</v>
      </c>
      <c r="BK168" s="214">
        <f t="shared" si="19"/>
        <v>0</v>
      </c>
      <c r="BL168" s="25" t="s">
        <v>217</v>
      </c>
      <c r="BM168" s="25" t="s">
        <v>1011</v>
      </c>
    </row>
    <row r="169" spans="2:65" s="1" customFormat="1" ht="16.5" customHeight="1">
      <c r="B169" s="41"/>
      <c r="C169" s="203" t="s">
        <v>597</v>
      </c>
      <c r="D169" s="203" t="s">
        <v>212</v>
      </c>
      <c r="E169" s="204" t="s">
        <v>5294</v>
      </c>
      <c r="F169" s="205" t="s">
        <v>5295</v>
      </c>
      <c r="G169" s="206" t="s">
        <v>1472</v>
      </c>
      <c r="H169" s="207">
        <v>38</v>
      </c>
      <c r="I169" s="208"/>
      <c r="J169" s="209">
        <f t="shared" si="10"/>
        <v>0</v>
      </c>
      <c r="K169" s="205" t="s">
        <v>21</v>
      </c>
      <c r="L169" s="61"/>
      <c r="M169" s="210" t="s">
        <v>21</v>
      </c>
      <c r="N169" s="211" t="s">
        <v>42</v>
      </c>
      <c r="O169" s="42"/>
      <c r="P169" s="212">
        <f t="shared" si="11"/>
        <v>0</v>
      </c>
      <c r="Q169" s="212">
        <v>0</v>
      </c>
      <c r="R169" s="212">
        <f t="shared" si="12"/>
        <v>0</v>
      </c>
      <c r="S169" s="212">
        <v>0</v>
      </c>
      <c r="T169" s="213">
        <f t="shared" si="13"/>
        <v>0</v>
      </c>
      <c r="AR169" s="25" t="s">
        <v>217</v>
      </c>
      <c r="AT169" s="25" t="s">
        <v>212</v>
      </c>
      <c r="AU169" s="25" t="s">
        <v>78</v>
      </c>
      <c r="AY169" s="25" t="s">
        <v>210</v>
      </c>
      <c r="BE169" s="214">
        <f t="shared" si="14"/>
        <v>0</v>
      </c>
      <c r="BF169" s="214">
        <f t="shared" si="15"/>
        <v>0</v>
      </c>
      <c r="BG169" s="214">
        <f t="shared" si="16"/>
        <v>0</v>
      </c>
      <c r="BH169" s="214">
        <f t="shared" si="17"/>
        <v>0</v>
      </c>
      <c r="BI169" s="214">
        <f t="shared" si="18"/>
        <v>0</v>
      </c>
      <c r="BJ169" s="25" t="s">
        <v>78</v>
      </c>
      <c r="BK169" s="214">
        <f t="shared" si="19"/>
        <v>0</v>
      </c>
      <c r="BL169" s="25" t="s">
        <v>217</v>
      </c>
      <c r="BM169" s="25" t="s">
        <v>1026</v>
      </c>
    </row>
    <row r="170" spans="2:65" s="1" customFormat="1" ht="16.5" customHeight="1">
      <c r="B170" s="41"/>
      <c r="C170" s="203" t="s">
        <v>605</v>
      </c>
      <c r="D170" s="203" t="s">
        <v>212</v>
      </c>
      <c r="E170" s="204" t="s">
        <v>5296</v>
      </c>
      <c r="F170" s="205" t="s">
        <v>5297</v>
      </c>
      <c r="G170" s="206" t="s">
        <v>345</v>
      </c>
      <c r="H170" s="207">
        <v>14.25</v>
      </c>
      <c r="I170" s="208"/>
      <c r="J170" s="209">
        <f t="shared" si="10"/>
        <v>0</v>
      </c>
      <c r="K170" s="205" t="s">
        <v>21</v>
      </c>
      <c r="L170" s="61"/>
      <c r="M170" s="210" t="s">
        <v>21</v>
      </c>
      <c r="N170" s="211" t="s">
        <v>42</v>
      </c>
      <c r="O170" s="42"/>
      <c r="P170" s="212">
        <f t="shared" si="11"/>
        <v>0</v>
      </c>
      <c r="Q170" s="212">
        <v>0</v>
      </c>
      <c r="R170" s="212">
        <f t="shared" si="12"/>
        <v>0</v>
      </c>
      <c r="S170" s="212">
        <v>0</v>
      </c>
      <c r="T170" s="213">
        <f t="shared" si="13"/>
        <v>0</v>
      </c>
      <c r="AR170" s="25" t="s">
        <v>217</v>
      </c>
      <c r="AT170" s="25" t="s">
        <v>212</v>
      </c>
      <c r="AU170" s="25" t="s">
        <v>78</v>
      </c>
      <c r="AY170" s="25" t="s">
        <v>210</v>
      </c>
      <c r="BE170" s="214">
        <f t="shared" si="14"/>
        <v>0</v>
      </c>
      <c r="BF170" s="214">
        <f t="shared" si="15"/>
        <v>0</v>
      </c>
      <c r="BG170" s="214">
        <f t="shared" si="16"/>
        <v>0</v>
      </c>
      <c r="BH170" s="214">
        <f t="shared" si="17"/>
        <v>0</v>
      </c>
      <c r="BI170" s="214">
        <f t="shared" si="18"/>
        <v>0</v>
      </c>
      <c r="BJ170" s="25" t="s">
        <v>78</v>
      </c>
      <c r="BK170" s="214">
        <f t="shared" si="19"/>
        <v>0</v>
      </c>
      <c r="BL170" s="25" t="s">
        <v>217</v>
      </c>
      <c r="BM170" s="25" t="s">
        <v>1037</v>
      </c>
    </row>
    <row r="171" spans="2:65" s="1" customFormat="1" ht="16.5" customHeight="1">
      <c r="B171" s="41"/>
      <c r="C171" s="203" t="s">
        <v>610</v>
      </c>
      <c r="D171" s="203" t="s">
        <v>212</v>
      </c>
      <c r="E171" s="204" t="s">
        <v>5298</v>
      </c>
      <c r="F171" s="205" t="s">
        <v>5299</v>
      </c>
      <c r="G171" s="206" t="s">
        <v>1472</v>
      </c>
      <c r="H171" s="207">
        <v>0.95</v>
      </c>
      <c r="I171" s="208"/>
      <c r="J171" s="209">
        <f t="shared" si="10"/>
        <v>0</v>
      </c>
      <c r="K171" s="205" t="s">
        <v>21</v>
      </c>
      <c r="L171" s="61"/>
      <c r="M171" s="210" t="s">
        <v>21</v>
      </c>
      <c r="N171" s="211" t="s">
        <v>42</v>
      </c>
      <c r="O171" s="42"/>
      <c r="P171" s="212">
        <f t="shared" si="11"/>
        <v>0</v>
      </c>
      <c r="Q171" s="212">
        <v>0</v>
      </c>
      <c r="R171" s="212">
        <f t="shared" si="12"/>
        <v>0</v>
      </c>
      <c r="S171" s="212">
        <v>0</v>
      </c>
      <c r="T171" s="213">
        <f t="shared" si="13"/>
        <v>0</v>
      </c>
      <c r="AR171" s="25" t="s">
        <v>217</v>
      </c>
      <c r="AT171" s="25" t="s">
        <v>212</v>
      </c>
      <c r="AU171" s="25" t="s">
        <v>78</v>
      </c>
      <c r="AY171" s="25" t="s">
        <v>210</v>
      </c>
      <c r="BE171" s="214">
        <f t="shared" si="14"/>
        <v>0</v>
      </c>
      <c r="BF171" s="214">
        <f t="shared" si="15"/>
        <v>0</v>
      </c>
      <c r="BG171" s="214">
        <f t="shared" si="16"/>
        <v>0</v>
      </c>
      <c r="BH171" s="214">
        <f t="shared" si="17"/>
        <v>0</v>
      </c>
      <c r="BI171" s="214">
        <f t="shared" si="18"/>
        <v>0</v>
      </c>
      <c r="BJ171" s="25" t="s">
        <v>78</v>
      </c>
      <c r="BK171" s="214">
        <f t="shared" si="19"/>
        <v>0</v>
      </c>
      <c r="BL171" s="25" t="s">
        <v>217</v>
      </c>
      <c r="BM171" s="25" t="s">
        <v>1052</v>
      </c>
    </row>
    <row r="172" spans="2:65" s="1" customFormat="1" ht="16.5" customHeight="1">
      <c r="B172" s="41"/>
      <c r="C172" s="203" t="s">
        <v>617</v>
      </c>
      <c r="D172" s="203" t="s">
        <v>212</v>
      </c>
      <c r="E172" s="204" t="s">
        <v>5300</v>
      </c>
      <c r="F172" s="205" t="s">
        <v>5301</v>
      </c>
      <c r="G172" s="206" t="s">
        <v>1472</v>
      </c>
      <c r="H172" s="207">
        <v>0.95</v>
      </c>
      <c r="I172" s="208"/>
      <c r="J172" s="209">
        <f t="shared" si="10"/>
        <v>0</v>
      </c>
      <c r="K172" s="205" t="s">
        <v>21</v>
      </c>
      <c r="L172" s="61"/>
      <c r="M172" s="210" t="s">
        <v>21</v>
      </c>
      <c r="N172" s="211" t="s">
        <v>42</v>
      </c>
      <c r="O172" s="42"/>
      <c r="P172" s="212">
        <f t="shared" si="11"/>
        <v>0</v>
      </c>
      <c r="Q172" s="212">
        <v>0</v>
      </c>
      <c r="R172" s="212">
        <f t="shared" si="12"/>
        <v>0</v>
      </c>
      <c r="S172" s="212">
        <v>0</v>
      </c>
      <c r="T172" s="213">
        <f t="shared" si="13"/>
        <v>0</v>
      </c>
      <c r="AR172" s="25" t="s">
        <v>217</v>
      </c>
      <c r="AT172" s="25" t="s">
        <v>212</v>
      </c>
      <c r="AU172" s="25" t="s">
        <v>78</v>
      </c>
      <c r="AY172" s="25" t="s">
        <v>210</v>
      </c>
      <c r="BE172" s="214">
        <f t="shared" si="14"/>
        <v>0</v>
      </c>
      <c r="BF172" s="214">
        <f t="shared" si="15"/>
        <v>0</v>
      </c>
      <c r="BG172" s="214">
        <f t="shared" si="16"/>
        <v>0</v>
      </c>
      <c r="BH172" s="214">
        <f t="shared" si="17"/>
        <v>0</v>
      </c>
      <c r="BI172" s="214">
        <f t="shared" si="18"/>
        <v>0</v>
      </c>
      <c r="BJ172" s="25" t="s">
        <v>78</v>
      </c>
      <c r="BK172" s="214">
        <f t="shared" si="19"/>
        <v>0</v>
      </c>
      <c r="BL172" s="25" t="s">
        <v>217</v>
      </c>
      <c r="BM172" s="25" t="s">
        <v>1063</v>
      </c>
    </row>
    <row r="173" spans="2:65" s="1" customFormat="1" ht="16.5" customHeight="1">
      <c r="B173" s="41"/>
      <c r="C173" s="203" t="s">
        <v>624</v>
      </c>
      <c r="D173" s="203" t="s">
        <v>212</v>
      </c>
      <c r="E173" s="204" t="s">
        <v>5302</v>
      </c>
      <c r="F173" s="205" t="s">
        <v>5303</v>
      </c>
      <c r="G173" s="206" t="s">
        <v>1472</v>
      </c>
      <c r="H173" s="207">
        <v>182.4</v>
      </c>
      <c r="I173" s="208"/>
      <c r="J173" s="209">
        <f t="shared" si="10"/>
        <v>0</v>
      </c>
      <c r="K173" s="205" t="s">
        <v>21</v>
      </c>
      <c r="L173" s="61"/>
      <c r="M173" s="210" t="s">
        <v>21</v>
      </c>
      <c r="N173" s="211" t="s">
        <v>42</v>
      </c>
      <c r="O173" s="42"/>
      <c r="P173" s="212">
        <f t="shared" si="11"/>
        <v>0</v>
      </c>
      <c r="Q173" s="212">
        <v>0</v>
      </c>
      <c r="R173" s="212">
        <f t="shared" si="12"/>
        <v>0</v>
      </c>
      <c r="S173" s="212">
        <v>0</v>
      </c>
      <c r="T173" s="213">
        <f t="shared" si="13"/>
        <v>0</v>
      </c>
      <c r="AR173" s="25" t="s">
        <v>217</v>
      </c>
      <c r="AT173" s="25" t="s">
        <v>212</v>
      </c>
      <c r="AU173" s="25" t="s">
        <v>78</v>
      </c>
      <c r="AY173" s="25" t="s">
        <v>210</v>
      </c>
      <c r="BE173" s="214">
        <f t="shared" si="14"/>
        <v>0</v>
      </c>
      <c r="BF173" s="214">
        <f t="shared" si="15"/>
        <v>0</v>
      </c>
      <c r="BG173" s="214">
        <f t="shared" si="16"/>
        <v>0</v>
      </c>
      <c r="BH173" s="214">
        <f t="shared" si="17"/>
        <v>0</v>
      </c>
      <c r="BI173" s="214">
        <f t="shared" si="18"/>
        <v>0</v>
      </c>
      <c r="BJ173" s="25" t="s">
        <v>78</v>
      </c>
      <c r="BK173" s="214">
        <f t="shared" si="19"/>
        <v>0</v>
      </c>
      <c r="BL173" s="25" t="s">
        <v>217</v>
      </c>
      <c r="BM173" s="25" t="s">
        <v>1073</v>
      </c>
    </row>
    <row r="174" spans="2:65" s="1" customFormat="1" ht="16.5" customHeight="1">
      <c r="B174" s="41"/>
      <c r="C174" s="203" t="s">
        <v>628</v>
      </c>
      <c r="D174" s="203" t="s">
        <v>212</v>
      </c>
      <c r="E174" s="204" t="s">
        <v>5304</v>
      </c>
      <c r="F174" s="205" t="s">
        <v>5305</v>
      </c>
      <c r="G174" s="206" t="s">
        <v>1472</v>
      </c>
      <c r="H174" s="207">
        <v>1.9</v>
      </c>
      <c r="I174" s="208"/>
      <c r="J174" s="209">
        <f t="shared" si="10"/>
        <v>0</v>
      </c>
      <c r="K174" s="205" t="s">
        <v>21</v>
      </c>
      <c r="L174" s="61"/>
      <c r="M174" s="210" t="s">
        <v>21</v>
      </c>
      <c r="N174" s="211" t="s">
        <v>42</v>
      </c>
      <c r="O174" s="42"/>
      <c r="P174" s="212">
        <f t="shared" si="11"/>
        <v>0</v>
      </c>
      <c r="Q174" s="212">
        <v>0</v>
      </c>
      <c r="R174" s="212">
        <f t="shared" si="12"/>
        <v>0</v>
      </c>
      <c r="S174" s="212">
        <v>0</v>
      </c>
      <c r="T174" s="213">
        <f t="shared" si="13"/>
        <v>0</v>
      </c>
      <c r="AR174" s="25" t="s">
        <v>217</v>
      </c>
      <c r="AT174" s="25" t="s">
        <v>212</v>
      </c>
      <c r="AU174" s="25" t="s">
        <v>78</v>
      </c>
      <c r="AY174" s="25" t="s">
        <v>210</v>
      </c>
      <c r="BE174" s="214">
        <f t="shared" si="14"/>
        <v>0</v>
      </c>
      <c r="BF174" s="214">
        <f t="shared" si="15"/>
        <v>0</v>
      </c>
      <c r="BG174" s="214">
        <f t="shared" si="16"/>
        <v>0</v>
      </c>
      <c r="BH174" s="214">
        <f t="shared" si="17"/>
        <v>0</v>
      </c>
      <c r="BI174" s="214">
        <f t="shared" si="18"/>
        <v>0</v>
      </c>
      <c r="BJ174" s="25" t="s">
        <v>78</v>
      </c>
      <c r="BK174" s="214">
        <f t="shared" si="19"/>
        <v>0</v>
      </c>
      <c r="BL174" s="25" t="s">
        <v>217</v>
      </c>
      <c r="BM174" s="25" t="s">
        <v>1098</v>
      </c>
    </row>
    <row r="175" spans="2:65" s="1" customFormat="1" ht="16.5" customHeight="1">
      <c r="B175" s="41"/>
      <c r="C175" s="203" t="s">
        <v>635</v>
      </c>
      <c r="D175" s="203" t="s">
        <v>212</v>
      </c>
      <c r="E175" s="204" t="s">
        <v>5306</v>
      </c>
      <c r="F175" s="205" t="s">
        <v>5307</v>
      </c>
      <c r="G175" s="206" t="s">
        <v>322</v>
      </c>
      <c r="H175" s="207">
        <v>28.5</v>
      </c>
      <c r="I175" s="208"/>
      <c r="J175" s="209">
        <f t="shared" si="10"/>
        <v>0</v>
      </c>
      <c r="K175" s="205" t="s">
        <v>21</v>
      </c>
      <c r="L175" s="61"/>
      <c r="M175" s="210" t="s">
        <v>21</v>
      </c>
      <c r="N175" s="211" t="s">
        <v>42</v>
      </c>
      <c r="O175" s="42"/>
      <c r="P175" s="212">
        <f t="shared" si="11"/>
        <v>0</v>
      </c>
      <c r="Q175" s="212">
        <v>0</v>
      </c>
      <c r="R175" s="212">
        <f t="shared" si="12"/>
        <v>0</v>
      </c>
      <c r="S175" s="212">
        <v>0</v>
      </c>
      <c r="T175" s="213">
        <f t="shared" si="13"/>
        <v>0</v>
      </c>
      <c r="AR175" s="25" t="s">
        <v>217</v>
      </c>
      <c r="AT175" s="25" t="s">
        <v>212</v>
      </c>
      <c r="AU175" s="25" t="s">
        <v>78</v>
      </c>
      <c r="AY175" s="25" t="s">
        <v>210</v>
      </c>
      <c r="BE175" s="214">
        <f t="shared" si="14"/>
        <v>0</v>
      </c>
      <c r="BF175" s="214">
        <f t="shared" si="15"/>
        <v>0</v>
      </c>
      <c r="BG175" s="214">
        <f t="shared" si="16"/>
        <v>0</v>
      </c>
      <c r="BH175" s="214">
        <f t="shared" si="17"/>
        <v>0</v>
      </c>
      <c r="BI175" s="214">
        <f t="shared" si="18"/>
        <v>0</v>
      </c>
      <c r="BJ175" s="25" t="s">
        <v>78</v>
      </c>
      <c r="BK175" s="214">
        <f t="shared" si="19"/>
        <v>0</v>
      </c>
      <c r="BL175" s="25" t="s">
        <v>217</v>
      </c>
      <c r="BM175" s="25" t="s">
        <v>1108</v>
      </c>
    </row>
    <row r="176" spans="2:65" s="1" customFormat="1" ht="16.5" customHeight="1">
      <c r="B176" s="41"/>
      <c r="C176" s="203" t="s">
        <v>639</v>
      </c>
      <c r="D176" s="203" t="s">
        <v>212</v>
      </c>
      <c r="E176" s="204" t="s">
        <v>5308</v>
      </c>
      <c r="F176" s="205" t="s">
        <v>5309</v>
      </c>
      <c r="G176" s="206" t="s">
        <v>1472</v>
      </c>
      <c r="H176" s="207">
        <v>0.95</v>
      </c>
      <c r="I176" s="208"/>
      <c r="J176" s="209">
        <f t="shared" si="10"/>
        <v>0</v>
      </c>
      <c r="K176" s="205" t="s">
        <v>21</v>
      </c>
      <c r="L176" s="61"/>
      <c r="M176" s="210" t="s">
        <v>21</v>
      </c>
      <c r="N176" s="211" t="s">
        <v>42</v>
      </c>
      <c r="O176" s="42"/>
      <c r="P176" s="212">
        <f t="shared" si="11"/>
        <v>0</v>
      </c>
      <c r="Q176" s="212">
        <v>0</v>
      </c>
      <c r="R176" s="212">
        <f t="shared" si="12"/>
        <v>0</v>
      </c>
      <c r="S176" s="212">
        <v>0</v>
      </c>
      <c r="T176" s="213">
        <f t="shared" si="13"/>
        <v>0</v>
      </c>
      <c r="AR176" s="25" t="s">
        <v>217</v>
      </c>
      <c r="AT176" s="25" t="s">
        <v>212</v>
      </c>
      <c r="AU176" s="25" t="s">
        <v>78</v>
      </c>
      <c r="AY176" s="25" t="s">
        <v>210</v>
      </c>
      <c r="BE176" s="214">
        <f t="shared" si="14"/>
        <v>0</v>
      </c>
      <c r="BF176" s="214">
        <f t="shared" si="15"/>
        <v>0</v>
      </c>
      <c r="BG176" s="214">
        <f t="shared" si="16"/>
        <v>0</v>
      </c>
      <c r="BH176" s="214">
        <f t="shared" si="17"/>
        <v>0</v>
      </c>
      <c r="BI176" s="214">
        <f t="shared" si="18"/>
        <v>0</v>
      </c>
      <c r="BJ176" s="25" t="s">
        <v>78</v>
      </c>
      <c r="BK176" s="214">
        <f t="shared" si="19"/>
        <v>0</v>
      </c>
      <c r="BL176" s="25" t="s">
        <v>217</v>
      </c>
      <c r="BM176" s="25" t="s">
        <v>1118</v>
      </c>
    </row>
    <row r="177" spans="2:65" s="1" customFormat="1" ht="16.5" customHeight="1">
      <c r="B177" s="41"/>
      <c r="C177" s="203" t="s">
        <v>646</v>
      </c>
      <c r="D177" s="203" t="s">
        <v>212</v>
      </c>
      <c r="E177" s="204" t="s">
        <v>5310</v>
      </c>
      <c r="F177" s="205" t="s">
        <v>5311</v>
      </c>
      <c r="G177" s="206" t="s">
        <v>1472</v>
      </c>
      <c r="H177" s="207">
        <v>1.9</v>
      </c>
      <c r="I177" s="208"/>
      <c r="J177" s="209">
        <f t="shared" si="10"/>
        <v>0</v>
      </c>
      <c r="K177" s="205" t="s">
        <v>21</v>
      </c>
      <c r="L177" s="61"/>
      <c r="M177" s="210" t="s">
        <v>21</v>
      </c>
      <c r="N177" s="211" t="s">
        <v>42</v>
      </c>
      <c r="O177" s="42"/>
      <c r="P177" s="212">
        <f t="shared" si="11"/>
        <v>0</v>
      </c>
      <c r="Q177" s="212">
        <v>0</v>
      </c>
      <c r="R177" s="212">
        <f t="shared" si="12"/>
        <v>0</v>
      </c>
      <c r="S177" s="212">
        <v>0</v>
      </c>
      <c r="T177" s="213">
        <f t="shared" si="13"/>
        <v>0</v>
      </c>
      <c r="AR177" s="25" t="s">
        <v>217</v>
      </c>
      <c r="AT177" s="25" t="s">
        <v>212</v>
      </c>
      <c r="AU177" s="25" t="s">
        <v>78</v>
      </c>
      <c r="AY177" s="25" t="s">
        <v>210</v>
      </c>
      <c r="BE177" s="214">
        <f t="shared" si="14"/>
        <v>0</v>
      </c>
      <c r="BF177" s="214">
        <f t="shared" si="15"/>
        <v>0</v>
      </c>
      <c r="BG177" s="214">
        <f t="shared" si="16"/>
        <v>0</v>
      </c>
      <c r="BH177" s="214">
        <f t="shared" si="17"/>
        <v>0</v>
      </c>
      <c r="BI177" s="214">
        <f t="shared" si="18"/>
        <v>0</v>
      </c>
      <c r="BJ177" s="25" t="s">
        <v>78</v>
      </c>
      <c r="BK177" s="214">
        <f t="shared" si="19"/>
        <v>0</v>
      </c>
      <c r="BL177" s="25" t="s">
        <v>217</v>
      </c>
      <c r="BM177" s="25" t="s">
        <v>1127</v>
      </c>
    </row>
    <row r="178" spans="2:65" s="1" customFormat="1" ht="16.5" customHeight="1">
      <c r="B178" s="41"/>
      <c r="C178" s="203" t="s">
        <v>653</v>
      </c>
      <c r="D178" s="203" t="s">
        <v>212</v>
      </c>
      <c r="E178" s="204" t="s">
        <v>5312</v>
      </c>
      <c r="F178" s="205" t="s">
        <v>5313</v>
      </c>
      <c r="G178" s="206" t="s">
        <v>1472</v>
      </c>
      <c r="H178" s="207">
        <v>0.95</v>
      </c>
      <c r="I178" s="208"/>
      <c r="J178" s="209">
        <f t="shared" si="10"/>
        <v>0</v>
      </c>
      <c r="K178" s="205" t="s">
        <v>21</v>
      </c>
      <c r="L178" s="61"/>
      <c r="M178" s="210" t="s">
        <v>21</v>
      </c>
      <c r="N178" s="211" t="s">
        <v>42</v>
      </c>
      <c r="O178" s="42"/>
      <c r="P178" s="212">
        <f t="shared" si="11"/>
        <v>0</v>
      </c>
      <c r="Q178" s="212">
        <v>0</v>
      </c>
      <c r="R178" s="212">
        <f t="shared" si="12"/>
        <v>0</v>
      </c>
      <c r="S178" s="212">
        <v>0</v>
      </c>
      <c r="T178" s="213">
        <f t="shared" si="13"/>
        <v>0</v>
      </c>
      <c r="AR178" s="25" t="s">
        <v>217</v>
      </c>
      <c r="AT178" s="25" t="s">
        <v>212</v>
      </c>
      <c r="AU178" s="25" t="s">
        <v>78</v>
      </c>
      <c r="AY178" s="25" t="s">
        <v>210</v>
      </c>
      <c r="BE178" s="214">
        <f t="shared" si="14"/>
        <v>0</v>
      </c>
      <c r="BF178" s="214">
        <f t="shared" si="15"/>
        <v>0</v>
      </c>
      <c r="BG178" s="214">
        <f t="shared" si="16"/>
        <v>0</v>
      </c>
      <c r="BH178" s="214">
        <f t="shared" si="17"/>
        <v>0</v>
      </c>
      <c r="BI178" s="214">
        <f t="shared" si="18"/>
        <v>0</v>
      </c>
      <c r="BJ178" s="25" t="s">
        <v>78</v>
      </c>
      <c r="BK178" s="214">
        <f t="shared" si="19"/>
        <v>0</v>
      </c>
      <c r="BL178" s="25" t="s">
        <v>217</v>
      </c>
      <c r="BM178" s="25" t="s">
        <v>1139</v>
      </c>
    </row>
    <row r="179" spans="2:65" s="1" customFormat="1" ht="16.5" customHeight="1">
      <c r="B179" s="41"/>
      <c r="C179" s="203" t="s">
        <v>661</v>
      </c>
      <c r="D179" s="203" t="s">
        <v>212</v>
      </c>
      <c r="E179" s="204" t="s">
        <v>5314</v>
      </c>
      <c r="F179" s="205" t="s">
        <v>5315</v>
      </c>
      <c r="G179" s="206" t="s">
        <v>1472</v>
      </c>
      <c r="H179" s="207">
        <v>120.65</v>
      </c>
      <c r="I179" s="208"/>
      <c r="J179" s="209">
        <f t="shared" si="10"/>
        <v>0</v>
      </c>
      <c r="K179" s="205" t="s">
        <v>21</v>
      </c>
      <c r="L179" s="61"/>
      <c r="M179" s="210" t="s">
        <v>21</v>
      </c>
      <c r="N179" s="211" t="s">
        <v>42</v>
      </c>
      <c r="O179" s="42"/>
      <c r="P179" s="212">
        <f t="shared" si="11"/>
        <v>0</v>
      </c>
      <c r="Q179" s="212">
        <v>0</v>
      </c>
      <c r="R179" s="212">
        <f t="shared" si="12"/>
        <v>0</v>
      </c>
      <c r="S179" s="212">
        <v>0</v>
      </c>
      <c r="T179" s="213">
        <f t="shared" si="13"/>
        <v>0</v>
      </c>
      <c r="AR179" s="25" t="s">
        <v>217</v>
      </c>
      <c r="AT179" s="25" t="s">
        <v>212</v>
      </c>
      <c r="AU179" s="25" t="s">
        <v>78</v>
      </c>
      <c r="AY179" s="25" t="s">
        <v>210</v>
      </c>
      <c r="BE179" s="214">
        <f t="shared" si="14"/>
        <v>0</v>
      </c>
      <c r="BF179" s="214">
        <f t="shared" si="15"/>
        <v>0</v>
      </c>
      <c r="BG179" s="214">
        <f t="shared" si="16"/>
        <v>0</v>
      </c>
      <c r="BH179" s="214">
        <f t="shared" si="17"/>
        <v>0</v>
      </c>
      <c r="BI179" s="214">
        <f t="shared" si="18"/>
        <v>0</v>
      </c>
      <c r="BJ179" s="25" t="s">
        <v>78</v>
      </c>
      <c r="BK179" s="214">
        <f t="shared" si="19"/>
        <v>0</v>
      </c>
      <c r="BL179" s="25" t="s">
        <v>217</v>
      </c>
      <c r="BM179" s="25" t="s">
        <v>1155</v>
      </c>
    </row>
    <row r="180" spans="2:65" s="1" customFormat="1" ht="16.5" customHeight="1">
      <c r="B180" s="41"/>
      <c r="C180" s="203" t="s">
        <v>666</v>
      </c>
      <c r="D180" s="203" t="s">
        <v>212</v>
      </c>
      <c r="E180" s="204" t="s">
        <v>5316</v>
      </c>
      <c r="F180" s="205" t="s">
        <v>5317</v>
      </c>
      <c r="G180" s="206" t="s">
        <v>1472</v>
      </c>
      <c r="H180" s="207">
        <v>0.95</v>
      </c>
      <c r="I180" s="208"/>
      <c r="J180" s="209">
        <f t="shared" si="10"/>
        <v>0</v>
      </c>
      <c r="K180" s="205" t="s">
        <v>21</v>
      </c>
      <c r="L180" s="61"/>
      <c r="M180" s="210" t="s">
        <v>21</v>
      </c>
      <c r="N180" s="211" t="s">
        <v>42</v>
      </c>
      <c r="O180" s="42"/>
      <c r="P180" s="212">
        <f t="shared" si="11"/>
        <v>0</v>
      </c>
      <c r="Q180" s="212">
        <v>0</v>
      </c>
      <c r="R180" s="212">
        <f t="shared" si="12"/>
        <v>0</v>
      </c>
      <c r="S180" s="212">
        <v>0</v>
      </c>
      <c r="T180" s="213">
        <f t="shared" si="13"/>
        <v>0</v>
      </c>
      <c r="AR180" s="25" t="s">
        <v>217</v>
      </c>
      <c r="AT180" s="25" t="s">
        <v>212</v>
      </c>
      <c r="AU180" s="25" t="s">
        <v>78</v>
      </c>
      <c r="AY180" s="25" t="s">
        <v>210</v>
      </c>
      <c r="BE180" s="214">
        <f t="shared" si="14"/>
        <v>0</v>
      </c>
      <c r="BF180" s="214">
        <f t="shared" si="15"/>
        <v>0</v>
      </c>
      <c r="BG180" s="214">
        <f t="shared" si="16"/>
        <v>0</v>
      </c>
      <c r="BH180" s="214">
        <f t="shared" si="17"/>
        <v>0</v>
      </c>
      <c r="BI180" s="214">
        <f t="shared" si="18"/>
        <v>0</v>
      </c>
      <c r="BJ180" s="25" t="s">
        <v>78</v>
      </c>
      <c r="BK180" s="214">
        <f t="shared" si="19"/>
        <v>0</v>
      </c>
      <c r="BL180" s="25" t="s">
        <v>217</v>
      </c>
      <c r="BM180" s="25" t="s">
        <v>1175</v>
      </c>
    </row>
    <row r="181" spans="2:65" s="1" customFormat="1" ht="16.5" customHeight="1">
      <c r="B181" s="41"/>
      <c r="C181" s="203" t="s">
        <v>670</v>
      </c>
      <c r="D181" s="203" t="s">
        <v>212</v>
      </c>
      <c r="E181" s="204" t="s">
        <v>5318</v>
      </c>
      <c r="F181" s="205" t="s">
        <v>5319</v>
      </c>
      <c r="G181" s="206" t="s">
        <v>1472</v>
      </c>
      <c r="H181" s="207">
        <v>130.15</v>
      </c>
      <c r="I181" s="208"/>
      <c r="J181" s="209">
        <f t="shared" si="10"/>
        <v>0</v>
      </c>
      <c r="K181" s="205" t="s">
        <v>21</v>
      </c>
      <c r="L181" s="61"/>
      <c r="M181" s="210" t="s">
        <v>21</v>
      </c>
      <c r="N181" s="211" t="s">
        <v>42</v>
      </c>
      <c r="O181" s="42"/>
      <c r="P181" s="212">
        <f t="shared" si="11"/>
        <v>0</v>
      </c>
      <c r="Q181" s="212">
        <v>0</v>
      </c>
      <c r="R181" s="212">
        <f t="shared" si="12"/>
        <v>0</v>
      </c>
      <c r="S181" s="212">
        <v>0</v>
      </c>
      <c r="T181" s="213">
        <f t="shared" si="13"/>
        <v>0</v>
      </c>
      <c r="AR181" s="25" t="s">
        <v>217</v>
      </c>
      <c r="AT181" s="25" t="s">
        <v>212</v>
      </c>
      <c r="AU181" s="25" t="s">
        <v>78</v>
      </c>
      <c r="AY181" s="25" t="s">
        <v>210</v>
      </c>
      <c r="BE181" s="214">
        <f t="shared" si="14"/>
        <v>0</v>
      </c>
      <c r="BF181" s="214">
        <f t="shared" si="15"/>
        <v>0</v>
      </c>
      <c r="BG181" s="214">
        <f t="shared" si="16"/>
        <v>0</v>
      </c>
      <c r="BH181" s="214">
        <f t="shared" si="17"/>
        <v>0</v>
      </c>
      <c r="BI181" s="214">
        <f t="shared" si="18"/>
        <v>0</v>
      </c>
      <c r="BJ181" s="25" t="s">
        <v>78</v>
      </c>
      <c r="BK181" s="214">
        <f t="shared" si="19"/>
        <v>0</v>
      </c>
      <c r="BL181" s="25" t="s">
        <v>217</v>
      </c>
      <c r="BM181" s="25" t="s">
        <v>1189</v>
      </c>
    </row>
    <row r="182" spans="2:65" s="1" customFormat="1" ht="16.5" customHeight="1">
      <c r="B182" s="41"/>
      <c r="C182" s="203" t="s">
        <v>674</v>
      </c>
      <c r="D182" s="203" t="s">
        <v>212</v>
      </c>
      <c r="E182" s="204" t="s">
        <v>5318</v>
      </c>
      <c r="F182" s="205" t="s">
        <v>5319</v>
      </c>
      <c r="G182" s="206" t="s">
        <v>1472</v>
      </c>
      <c r="H182" s="207">
        <v>6.65</v>
      </c>
      <c r="I182" s="208"/>
      <c r="J182" s="209">
        <f t="shared" si="10"/>
        <v>0</v>
      </c>
      <c r="K182" s="205" t="s">
        <v>21</v>
      </c>
      <c r="L182" s="61"/>
      <c r="M182" s="210" t="s">
        <v>21</v>
      </c>
      <c r="N182" s="211" t="s">
        <v>42</v>
      </c>
      <c r="O182" s="42"/>
      <c r="P182" s="212">
        <f t="shared" si="11"/>
        <v>0</v>
      </c>
      <c r="Q182" s="212">
        <v>0</v>
      </c>
      <c r="R182" s="212">
        <f t="shared" si="12"/>
        <v>0</v>
      </c>
      <c r="S182" s="212">
        <v>0</v>
      </c>
      <c r="T182" s="213">
        <f t="shared" si="13"/>
        <v>0</v>
      </c>
      <c r="AR182" s="25" t="s">
        <v>217</v>
      </c>
      <c r="AT182" s="25" t="s">
        <v>212</v>
      </c>
      <c r="AU182" s="25" t="s">
        <v>78</v>
      </c>
      <c r="AY182" s="25" t="s">
        <v>210</v>
      </c>
      <c r="BE182" s="214">
        <f t="shared" si="14"/>
        <v>0</v>
      </c>
      <c r="BF182" s="214">
        <f t="shared" si="15"/>
        <v>0</v>
      </c>
      <c r="BG182" s="214">
        <f t="shared" si="16"/>
        <v>0</v>
      </c>
      <c r="BH182" s="214">
        <f t="shared" si="17"/>
        <v>0</v>
      </c>
      <c r="BI182" s="214">
        <f t="shared" si="18"/>
        <v>0</v>
      </c>
      <c r="BJ182" s="25" t="s">
        <v>78</v>
      </c>
      <c r="BK182" s="214">
        <f t="shared" si="19"/>
        <v>0</v>
      </c>
      <c r="BL182" s="25" t="s">
        <v>217</v>
      </c>
      <c r="BM182" s="25" t="s">
        <v>1199</v>
      </c>
    </row>
    <row r="183" spans="2:65" s="1" customFormat="1" ht="16.5" customHeight="1">
      <c r="B183" s="41"/>
      <c r="C183" s="203" t="s">
        <v>678</v>
      </c>
      <c r="D183" s="203" t="s">
        <v>212</v>
      </c>
      <c r="E183" s="204" t="s">
        <v>5320</v>
      </c>
      <c r="F183" s="205" t="s">
        <v>5321</v>
      </c>
      <c r="G183" s="206" t="s">
        <v>1472</v>
      </c>
      <c r="H183" s="207">
        <v>60.8</v>
      </c>
      <c r="I183" s="208"/>
      <c r="J183" s="209">
        <f t="shared" si="10"/>
        <v>0</v>
      </c>
      <c r="K183" s="205" t="s">
        <v>21</v>
      </c>
      <c r="L183" s="61"/>
      <c r="M183" s="210" t="s">
        <v>21</v>
      </c>
      <c r="N183" s="211" t="s">
        <v>42</v>
      </c>
      <c r="O183" s="42"/>
      <c r="P183" s="212">
        <f t="shared" si="11"/>
        <v>0</v>
      </c>
      <c r="Q183" s="212">
        <v>0</v>
      </c>
      <c r="R183" s="212">
        <f t="shared" si="12"/>
        <v>0</v>
      </c>
      <c r="S183" s="212">
        <v>0</v>
      </c>
      <c r="T183" s="213">
        <f t="shared" si="13"/>
        <v>0</v>
      </c>
      <c r="AR183" s="25" t="s">
        <v>217</v>
      </c>
      <c r="AT183" s="25" t="s">
        <v>212</v>
      </c>
      <c r="AU183" s="25" t="s">
        <v>78</v>
      </c>
      <c r="AY183" s="25" t="s">
        <v>210</v>
      </c>
      <c r="BE183" s="214">
        <f t="shared" si="14"/>
        <v>0</v>
      </c>
      <c r="BF183" s="214">
        <f t="shared" si="15"/>
        <v>0</v>
      </c>
      <c r="BG183" s="214">
        <f t="shared" si="16"/>
        <v>0</v>
      </c>
      <c r="BH183" s="214">
        <f t="shared" si="17"/>
        <v>0</v>
      </c>
      <c r="BI183" s="214">
        <f t="shared" si="18"/>
        <v>0</v>
      </c>
      <c r="BJ183" s="25" t="s">
        <v>78</v>
      </c>
      <c r="BK183" s="214">
        <f t="shared" si="19"/>
        <v>0</v>
      </c>
      <c r="BL183" s="25" t="s">
        <v>217</v>
      </c>
      <c r="BM183" s="25" t="s">
        <v>1212</v>
      </c>
    </row>
    <row r="184" spans="2:65" s="1" customFormat="1" ht="16.5" customHeight="1">
      <c r="B184" s="41"/>
      <c r="C184" s="203" t="s">
        <v>683</v>
      </c>
      <c r="D184" s="203" t="s">
        <v>212</v>
      </c>
      <c r="E184" s="204" t="s">
        <v>5322</v>
      </c>
      <c r="F184" s="205" t="s">
        <v>5323</v>
      </c>
      <c r="G184" s="206" t="s">
        <v>1472</v>
      </c>
      <c r="H184" s="207">
        <v>5.7</v>
      </c>
      <c r="I184" s="208"/>
      <c r="J184" s="209">
        <f t="shared" si="10"/>
        <v>0</v>
      </c>
      <c r="K184" s="205" t="s">
        <v>21</v>
      </c>
      <c r="L184" s="61"/>
      <c r="M184" s="210" t="s">
        <v>21</v>
      </c>
      <c r="N184" s="211" t="s">
        <v>42</v>
      </c>
      <c r="O184" s="42"/>
      <c r="P184" s="212">
        <f t="shared" si="11"/>
        <v>0</v>
      </c>
      <c r="Q184" s="212">
        <v>0</v>
      </c>
      <c r="R184" s="212">
        <f t="shared" si="12"/>
        <v>0</v>
      </c>
      <c r="S184" s="212">
        <v>0</v>
      </c>
      <c r="T184" s="213">
        <f t="shared" si="13"/>
        <v>0</v>
      </c>
      <c r="AR184" s="25" t="s">
        <v>217</v>
      </c>
      <c r="AT184" s="25" t="s">
        <v>212</v>
      </c>
      <c r="AU184" s="25" t="s">
        <v>78</v>
      </c>
      <c r="AY184" s="25" t="s">
        <v>210</v>
      </c>
      <c r="BE184" s="214">
        <f t="shared" si="14"/>
        <v>0</v>
      </c>
      <c r="BF184" s="214">
        <f t="shared" si="15"/>
        <v>0</v>
      </c>
      <c r="BG184" s="214">
        <f t="shared" si="16"/>
        <v>0</v>
      </c>
      <c r="BH184" s="214">
        <f t="shared" si="17"/>
        <v>0</v>
      </c>
      <c r="BI184" s="214">
        <f t="shared" si="18"/>
        <v>0</v>
      </c>
      <c r="BJ184" s="25" t="s">
        <v>78</v>
      </c>
      <c r="BK184" s="214">
        <f t="shared" si="19"/>
        <v>0</v>
      </c>
      <c r="BL184" s="25" t="s">
        <v>217</v>
      </c>
      <c r="BM184" s="25" t="s">
        <v>1224</v>
      </c>
    </row>
    <row r="185" spans="2:65" s="1" customFormat="1" ht="16.5" customHeight="1">
      <c r="B185" s="41"/>
      <c r="C185" s="203" t="s">
        <v>688</v>
      </c>
      <c r="D185" s="203" t="s">
        <v>212</v>
      </c>
      <c r="E185" s="204" t="s">
        <v>5324</v>
      </c>
      <c r="F185" s="205" t="s">
        <v>5325</v>
      </c>
      <c r="G185" s="206" t="s">
        <v>1472</v>
      </c>
      <c r="H185" s="207">
        <v>44.65</v>
      </c>
      <c r="I185" s="208"/>
      <c r="J185" s="209">
        <f t="shared" si="10"/>
        <v>0</v>
      </c>
      <c r="K185" s="205" t="s">
        <v>21</v>
      </c>
      <c r="L185" s="61"/>
      <c r="M185" s="210" t="s">
        <v>21</v>
      </c>
      <c r="N185" s="211" t="s">
        <v>42</v>
      </c>
      <c r="O185" s="42"/>
      <c r="P185" s="212">
        <f t="shared" si="11"/>
        <v>0</v>
      </c>
      <c r="Q185" s="212">
        <v>0</v>
      </c>
      <c r="R185" s="212">
        <f t="shared" si="12"/>
        <v>0</v>
      </c>
      <c r="S185" s="212">
        <v>0</v>
      </c>
      <c r="T185" s="213">
        <f t="shared" si="13"/>
        <v>0</v>
      </c>
      <c r="AR185" s="25" t="s">
        <v>217</v>
      </c>
      <c r="AT185" s="25" t="s">
        <v>212</v>
      </c>
      <c r="AU185" s="25" t="s">
        <v>78</v>
      </c>
      <c r="AY185" s="25" t="s">
        <v>210</v>
      </c>
      <c r="BE185" s="214">
        <f t="shared" si="14"/>
        <v>0</v>
      </c>
      <c r="BF185" s="214">
        <f t="shared" si="15"/>
        <v>0</v>
      </c>
      <c r="BG185" s="214">
        <f t="shared" si="16"/>
        <v>0</v>
      </c>
      <c r="BH185" s="214">
        <f t="shared" si="17"/>
        <v>0</v>
      </c>
      <c r="BI185" s="214">
        <f t="shared" si="18"/>
        <v>0</v>
      </c>
      <c r="BJ185" s="25" t="s">
        <v>78</v>
      </c>
      <c r="BK185" s="214">
        <f t="shared" si="19"/>
        <v>0</v>
      </c>
      <c r="BL185" s="25" t="s">
        <v>217</v>
      </c>
      <c r="BM185" s="25" t="s">
        <v>1232</v>
      </c>
    </row>
    <row r="186" spans="2:65" s="1" customFormat="1" ht="16.5" customHeight="1">
      <c r="B186" s="41"/>
      <c r="C186" s="203" t="s">
        <v>696</v>
      </c>
      <c r="D186" s="203" t="s">
        <v>212</v>
      </c>
      <c r="E186" s="204" t="s">
        <v>5326</v>
      </c>
      <c r="F186" s="205" t="s">
        <v>5327</v>
      </c>
      <c r="G186" s="206" t="s">
        <v>1472</v>
      </c>
      <c r="H186" s="207">
        <v>4.75</v>
      </c>
      <c r="I186" s="208"/>
      <c r="J186" s="209">
        <f t="shared" si="10"/>
        <v>0</v>
      </c>
      <c r="K186" s="205" t="s">
        <v>21</v>
      </c>
      <c r="L186" s="61"/>
      <c r="M186" s="210" t="s">
        <v>21</v>
      </c>
      <c r="N186" s="211" t="s">
        <v>42</v>
      </c>
      <c r="O186" s="42"/>
      <c r="P186" s="212">
        <f t="shared" si="11"/>
        <v>0</v>
      </c>
      <c r="Q186" s="212">
        <v>0</v>
      </c>
      <c r="R186" s="212">
        <f t="shared" si="12"/>
        <v>0</v>
      </c>
      <c r="S186" s="212">
        <v>0</v>
      </c>
      <c r="T186" s="213">
        <f t="shared" si="13"/>
        <v>0</v>
      </c>
      <c r="AR186" s="25" t="s">
        <v>217</v>
      </c>
      <c r="AT186" s="25" t="s">
        <v>212</v>
      </c>
      <c r="AU186" s="25" t="s">
        <v>78</v>
      </c>
      <c r="AY186" s="25" t="s">
        <v>210</v>
      </c>
      <c r="BE186" s="214">
        <f t="shared" si="14"/>
        <v>0</v>
      </c>
      <c r="BF186" s="214">
        <f t="shared" si="15"/>
        <v>0</v>
      </c>
      <c r="BG186" s="214">
        <f t="shared" si="16"/>
        <v>0</v>
      </c>
      <c r="BH186" s="214">
        <f t="shared" si="17"/>
        <v>0</v>
      </c>
      <c r="BI186" s="214">
        <f t="shared" si="18"/>
        <v>0</v>
      </c>
      <c r="BJ186" s="25" t="s">
        <v>78</v>
      </c>
      <c r="BK186" s="214">
        <f t="shared" si="19"/>
        <v>0</v>
      </c>
      <c r="BL186" s="25" t="s">
        <v>217</v>
      </c>
      <c r="BM186" s="25" t="s">
        <v>1240</v>
      </c>
    </row>
    <row r="187" spans="2:63" s="11" customFormat="1" ht="37.35" customHeight="1">
      <c r="B187" s="187"/>
      <c r="C187" s="188"/>
      <c r="D187" s="189" t="s">
        <v>70</v>
      </c>
      <c r="E187" s="190" t="s">
        <v>4275</v>
      </c>
      <c r="F187" s="190" t="s">
        <v>5328</v>
      </c>
      <c r="G187" s="188"/>
      <c r="H187" s="188"/>
      <c r="I187" s="191"/>
      <c r="J187" s="192">
        <f>BK187</f>
        <v>0</v>
      </c>
      <c r="K187" s="188"/>
      <c r="L187" s="193"/>
      <c r="M187" s="194"/>
      <c r="N187" s="195"/>
      <c r="O187" s="195"/>
      <c r="P187" s="196">
        <f>SUM(P188:P192)</f>
        <v>0</v>
      </c>
      <c r="Q187" s="195"/>
      <c r="R187" s="196">
        <f>SUM(R188:R192)</f>
        <v>0</v>
      </c>
      <c r="S187" s="195"/>
      <c r="T187" s="197">
        <f>SUM(T188:T192)</f>
        <v>0</v>
      </c>
      <c r="AR187" s="198" t="s">
        <v>78</v>
      </c>
      <c r="AT187" s="199" t="s">
        <v>70</v>
      </c>
      <c r="AU187" s="199" t="s">
        <v>71</v>
      </c>
      <c r="AY187" s="198" t="s">
        <v>210</v>
      </c>
      <c r="BK187" s="200">
        <f>SUM(BK188:BK192)</f>
        <v>0</v>
      </c>
    </row>
    <row r="188" spans="2:65" s="1" customFormat="1" ht="16.5" customHeight="1">
      <c r="B188" s="41"/>
      <c r="C188" s="203" t="s">
        <v>701</v>
      </c>
      <c r="D188" s="203" t="s">
        <v>212</v>
      </c>
      <c r="E188" s="204" t="s">
        <v>5329</v>
      </c>
      <c r="F188" s="205" t="s">
        <v>5330</v>
      </c>
      <c r="G188" s="206" t="s">
        <v>345</v>
      </c>
      <c r="H188" s="207">
        <v>9.5</v>
      </c>
      <c r="I188" s="208"/>
      <c r="J188" s="209">
        <f>ROUND(I188*H188,2)</f>
        <v>0</v>
      </c>
      <c r="K188" s="205" t="s">
        <v>21</v>
      </c>
      <c r="L188" s="61"/>
      <c r="M188" s="210" t="s">
        <v>21</v>
      </c>
      <c r="N188" s="211" t="s">
        <v>42</v>
      </c>
      <c r="O188" s="42"/>
      <c r="P188" s="212">
        <f>O188*H188</f>
        <v>0</v>
      </c>
      <c r="Q188" s="212">
        <v>0</v>
      </c>
      <c r="R188" s="212">
        <f>Q188*H188</f>
        <v>0</v>
      </c>
      <c r="S188" s="212">
        <v>0</v>
      </c>
      <c r="T188" s="213">
        <f>S188*H188</f>
        <v>0</v>
      </c>
      <c r="AR188" s="25" t="s">
        <v>217</v>
      </c>
      <c r="AT188" s="25" t="s">
        <v>212</v>
      </c>
      <c r="AU188" s="25" t="s">
        <v>78</v>
      </c>
      <c r="AY188" s="25" t="s">
        <v>210</v>
      </c>
      <c r="BE188" s="214">
        <f>IF(N188="základní",J188,0)</f>
        <v>0</v>
      </c>
      <c r="BF188" s="214">
        <f>IF(N188="snížená",J188,0)</f>
        <v>0</v>
      </c>
      <c r="BG188" s="214">
        <f>IF(N188="zákl. přenesená",J188,0)</f>
        <v>0</v>
      </c>
      <c r="BH188" s="214">
        <f>IF(N188="sníž. přenesená",J188,0)</f>
        <v>0</v>
      </c>
      <c r="BI188" s="214">
        <f>IF(N188="nulová",J188,0)</f>
        <v>0</v>
      </c>
      <c r="BJ188" s="25" t="s">
        <v>78</v>
      </c>
      <c r="BK188" s="214">
        <f>ROUND(I188*H188,2)</f>
        <v>0</v>
      </c>
      <c r="BL188" s="25" t="s">
        <v>217</v>
      </c>
      <c r="BM188" s="25" t="s">
        <v>1261</v>
      </c>
    </row>
    <row r="189" spans="2:65" s="1" customFormat="1" ht="16.5" customHeight="1">
      <c r="B189" s="41"/>
      <c r="C189" s="203" t="s">
        <v>706</v>
      </c>
      <c r="D189" s="203" t="s">
        <v>212</v>
      </c>
      <c r="E189" s="204" t="s">
        <v>5331</v>
      </c>
      <c r="F189" s="205" t="s">
        <v>5332</v>
      </c>
      <c r="G189" s="206" t="s">
        <v>345</v>
      </c>
      <c r="H189" s="207">
        <v>9.5</v>
      </c>
      <c r="I189" s="208"/>
      <c r="J189" s="209">
        <f>ROUND(I189*H189,2)</f>
        <v>0</v>
      </c>
      <c r="K189" s="205" t="s">
        <v>21</v>
      </c>
      <c r="L189" s="61"/>
      <c r="M189" s="210" t="s">
        <v>21</v>
      </c>
      <c r="N189" s="211" t="s">
        <v>42</v>
      </c>
      <c r="O189" s="42"/>
      <c r="P189" s="212">
        <f>O189*H189</f>
        <v>0</v>
      </c>
      <c r="Q189" s="212">
        <v>0</v>
      </c>
      <c r="R189" s="212">
        <f>Q189*H189</f>
        <v>0</v>
      </c>
      <c r="S189" s="212">
        <v>0</v>
      </c>
      <c r="T189" s="213">
        <f>S189*H189</f>
        <v>0</v>
      </c>
      <c r="AR189" s="25" t="s">
        <v>217</v>
      </c>
      <c r="AT189" s="25" t="s">
        <v>212</v>
      </c>
      <c r="AU189" s="25" t="s">
        <v>78</v>
      </c>
      <c r="AY189" s="25" t="s">
        <v>210</v>
      </c>
      <c r="BE189" s="214">
        <f>IF(N189="základní",J189,0)</f>
        <v>0</v>
      </c>
      <c r="BF189" s="214">
        <f>IF(N189="snížená",J189,0)</f>
        <v>0</v>
      </c>
      <c r="BG189" s="214">
        <f>IF(N189="zákl. přenesená",J189,0)</f>
        <v>0</v>
      </c>
      <c r="BH189" s="214">
        <f>IF(N189="sníž. přenesená",J189,0)</f>
        <v>0</v>
      </c>
      <c r="BI189" s="214">
        <f>IF(N189="nulová",J189,0)</f>
        <v>0</v>
      </c>
      <c r="BJ189" s="25" t="s">
        <v>78</v>
      </c>
      <c r="BK189" s="214">
        <f>ROUND(I189*H189,2)</f>
        <v>0</v>
      </c>
      <c r="BL189" s="25" t="s">
        <v>217</v>
      </c>
      <c r="BM189" s="25" t="s">
        <v>1274</v>
      </c>
    </row>
    <row r="190" spans="2:65" s="1" customFormat="1" ht="16.5" customHeight="1">
      <c r="B190" s="41"/>
      <c r="C190" s="203" t="s">
        <v>711</v>
      </c>
      <c r="D190" s="203" t="s">
        <v>212</v>
      </c>
      <c r="E190" s="204" t="s">
        <v>5333</v>
      </c>
      <c r="F190" s="205" t="s">
        <v>5334</v>
      </c>
      <c r="G190" s="206" t="s">
        <v>345</v>
      </c>
      <c r="H190" s="207">
        <v>9.5</v>
      </c>
      <c r="I190" s="208"/>
      <c r="J190" s="209">
        <f>ROUND(I190*H190,2)</f>
        <v>0</v>
      </c>
      <c r="K190" s="205" t="s">
        <v>21</v>
      </c>
      <c r="L190" s="61"/>
      <c r="M190" s="210" t="s">
        <v>21</v>
      </c>
      <c r="N190" s="211" t="s">
        <v>42</v>
      </c>
      <c r="O190" s="42"/>
      <c r="P190" s="212">
        <f>O190*H190</f>
        <v>0</v>
      </c>
      <c r="Q190" s="212">
        <v>0</v>
      </c>
      <c r="R190" s="212">
        <f>Q190*H190</f>
        <v>0</v>
      </c>
      <c r="S190" s="212">
        <v>0</v>
      </c>
      <c r="T190" s="213">
        <f>S190*H190</f>
        <v>0</v>
      </c>
      <c r="AR190" s="25" t="s">
        <v>217</v>
      </c>
      <c r="AT190" s="25" t="s">
        <v>212</v>
      </c>
      <c r="AU190" s="25" t="s">
        <v>78</v>
      </c>
      <c r="AY190" s="25" t="s">
        <v>210</v>
      </c>
      <c r="BE190" s="214">
        <f>IF(N190="základní",J190,0)</f>
        <v>0</v>
      </c>
      <c r="BF190" s="214">
        <f>IF(N190="snížená",J190,0)</f>
        <v>0</v>
      </c>
      <c r="BG190" s="214">
        <f>IF(N190="zákl. přenesená",J190,0)</f>
        <v>0</v>
      </c>
      <c r="BH190" s="214">
        <f>IF(N190="sníž. přenesená",J190,0)</f>
        <v>0</v>
      </c>
      <c r="BI190" s="214">
        <f>IF(N190="nulová",J190,0)</f>
        <v>0</v>
      </c>
      <c r="BJ190" s="25" t="s">
        <v>78</v>
      </c>
      <c r="BK190" s="214">
        <f>ROUND(I190*H190,2)</f>
        <v>0</v>
      </c>
      <c r="BL190" s="25" t="s">
        <v>217</v>
      </c>
      <c r="BM190" s="25" t="s">
        <v>1296</v>
      </c>
    </row>
    <row r="191" spans="2:65" s="1" customFormat="1" ht="16.5" customHeight="1">
      <c r="B191" s="41"/>
      <c r="C191" s="203" t="s">
        <v>718</v>
      </c>
      <c r="D191" s="203" t="s">
        <v>212</v>
      </c>
      <c r="E191" s="204" t="s">
        <v>5335</v>
      </c>
      <c r="F191" s="205" t="s">
        <v>5336</v>
      </c>
      <c r="G191" s="206" t="s">
        <v>231</v>
      </c>
      <c r="H191" s="207">
        <v>0.751</v>
      </c>
      <c r="I191" s="208"/>
      <c r="J191" s="209">
        <f>ROUND(I191*H191,2)</f>
        <v>0</v>
      </c>
      <c r="K191" s="205" t="s">
        <v>21</v>
      </c>
      <c r="L191" s="61"/>
      <c r="M191" s="210" t="s">
        <v>21</v>
      </c>
      <c r="N191" s="211" t="s">
        <v>42</v>
      </c>
      <c r="O191" s="42"/>
      <c r="P191" s="212">
        <f>O191*H191</f>
        <v>0</v>
      </c>
      <c r="Q191" s="212">
        <v>0</v>
      </c>
      <c r="R191" s="212">
        <f>Q191*H191</f>
        <v>0</v>
      </c>
      <c r="S191" s="212">
        <v>0</v>
      </c>
      <c r="T191" s="213">
        <f>S191*H191</f>
        <v>0</v>
      </c>
      <c r="AR191" s="25" t="s">
        <v>217</v>
      </c>
      <c r="AT191" s="25" t="s">
        <v>212</v>
      </c>
      <c r="AU191" s="25" t="s">
        <v>78</v>
      </c>
      <c r="AY191" s="25" t="s">
        <v>210</v>
      </c>
      <c r="BE191" s="214">
        <f>IF(N191="základní",J191,0)</f>
        <v>0</v>
      </c>
      <c r="BF191" s="214">
        <f>IF(N191="snížená",J191,0)</f>
        <v>0</v>
      </c>
      <c r="BG191" s="214">
        <f>IF(N191="zákl. přenesená",J191,0)</f>
        <v>0</v>
      </c>
      <c r="BH191" s="214">
        <f>IF(N191="sníž. přenesená",J191,0)</f>
        <v>0</v>
      </c>
      <c r="BI191" s="214">
        <f>IF(N191="nulová",J191,0)</f>
        <v>0</v>
      </c>
      <c r="BJ191" s="25" t="s">
        <v>78</v>
      </c>
      <c r="BK191" s="214">
        <f>ROUND(I191*H191,2)</f>
        <v>0</v>
      </c>
      <c r="BL191" s="25" t="s">
        <v>217</v>
      </c>
      <c r="BM191" s="25" t="s">
        <v>1308</v>
      </c>
    </row>
    <row r="192" spans="2:65" s="1" customFormat="1" ht="16.5" customHeight="1">
      <c r="B192" s="41"/>
      <c r="C192" s="203" t="s">
        <v>725</v>
      </c>
      <c r="D192" s="203" t="s">
        <v>212</v>
      </c>
      <c r="E192" s="204" t="s">
        <v>5337</v>
      </c>
      <c r="F192" s="205" t="s">
        <v>5338</v>
      </c>
      <c r="G192" s="206" t="s">
        <v>226</v>
      </c>
      <c r="H192" s="207">
        <v>3.325</v>
      </c>
      <c r="I192" s="208"/>
      <c r="J192" s="209">
        <f>ROUND(I192*H192,2)</f>
        <v>0</v>
      </c>
      <c r="K192" s="205" t="s">
        <v>21</v>
      </c>
      <c r="L192" s="61"/>
      <c r="M192" s="210" t="s">
        <v>21</v>
      </c>
      <c r="N192" s="211" t="s">
        <v>42</v>
      </c>
      <c r="O192" s="42"/>
      <c r="P192" s="212">
        <f>O192*H192</f>
        <v>0</v>
      </c>
      <c r="Q192" s="212">
        <v>0</v>
      </c>
      <c r="R192" s="212">
        <f>Q192*H192</f>
        <v>0</v>
      </c>
      <c r="S192" s="212">
        <v>0</v>
      </c>
      <c r="T192" s="213">
        <f>S192*H192</f>
        <v>0</v>
      </c>
      <c r="AR192" s="25" t="s">
        <v>217</v>
      </c>
      <c r="AT192" s="25" t="s">
        <v>212</v>
      </c>
      <c r="AU192" s="25" t="s">
        <v>78</v>
      </c>
      <c r="AY192" s="25" t="s">
        <v>210</v>
      </c>
      <c r="BE192" s="214">
        <f>IF(N192="základní",J192,0)</f>
        <v>0</v>
      </c>
      <c r="BF192" s="214">
        <f>IF(N192="snížená",J192,0)</f>
        <v>0</v>
      </c>
      <c r="BG192" s="214">
        <f>IF(N192="zákl. přenesená",J192,0)</f>
        <v>0</v>
      </c>
      <c r="BH192" s="214">
        <f>IF(N192="sníž. přenesená",J192,0)</f>
        <v>0</v>
      </c>
      <c r="BI192" s="214">
        <f>IF(N192="nulová",J192,0)</f>
        <v>0</v>
      </c>
      <c r="BJ192" s="25" t="s">
        <v>78</v>
      </c>
      <c r="BK192" s="214">
        <f>ROUND(I192*H192,2)</f>
        <v>0</v>
      </c>
      <c r="BL192" s="25" t="s">
        <v>217</v>
      </c>
      <c r="BM192" s="25" t="s">
        <v>1318</v>
      </c>
    </row>
    <row r="193" spans="2:63" s="11" customFormat="1" ht="37.35" customHeight="1">
      <c r="B193" s="187"/>
      <c r="C193" s="188"/>
      <c r="D193" s="189" t="s">
        <v>70</v>
      </c>
      <c r="E193" s="190" t="s">
        <v>4306</v>
      </c>
      <c r="F193" s="190" t="s">
        <v>5339</v>
      </c>
      <c r="G193" s="188"/>
      <c r="H193" s="188"/>
      <c r="I193" s="191"/>
      <c r="J193" s="192">
        <f>BK193</f>
        <v>0</v>
      </c>
      <c r="K193" s="188"/>
      <c r="L193" s="193"/>
      <c r="M193" s="194"/>
      <c r="N193" s="195"/>
      <c r="O193" s="195"/>
      <c r="P193" s="196">
        <f>SUM(P194:P197)</f>
        <v>0</v>
      </c>
      <c r="Q193" s="195"/>
      <c r="R193" s="196">
        <f>SUM(R194:R197)</f>
        <v>0</v>
      </c>
      <c r="S193" s="195"/>
      <c r="T193" s="197">
        <f>SUM(T194:T197)</f>
        <v>0</v>
      </c>
      <c r="AR193" s="198" t="s">
        <v>78</v>
      </c>
      <c r="AT193" s="199" t="s">
        <v>70</v>
      </c>
      <c r="AU193" s="199" t="s">
        <v>71</v>
      </c>
      <c r="AY193" s="198" t="s">
        <v>210</v>
      </c>
      <c r="BK193" s="200">
        <f>SUM(BK194:BK197)</f>
        <v>0</v>
      </c>
    </row>
    <row r="194" spans="2:65" s="1" customFormat="1" ht="16.5" customHeight="1">
      <c r="B194" s="41"/>
      <c r="C194" s="203" t="s">
        <v>729</v>
      </c>
      <c r="D194" s="203" t="s">
        <v>212</v>
      </c>
      <c r="E194" s="204" t="s">
        <v>5340</v>
      </c>
      <c r="F194" s="205" t="s">
        <v>5341</v>
      </c>
      <c r="G194" s="206" t="s">
        <v>231</v>
      </c>
      <c r="H194" s="207">
        <v>4.75</v>
      </c>
      <c r="I194" s="208"/>
      <c r="J194" s="209">
        <f>ROUND(I194*H194,2)</f>
        <v>0</v>
      </c>
      <c r="K194" s="205" t="s">
        <v>21</v>
      </c>
      <c r="L194" s="61"/>
      <c r="M194" s="210" t="s">
        <v>21</v>
      </c>
      <c r="N194" s="211" t="s">
        <v>42</v>
      </c>
      <c r="O194" s="42"/>
      <c r="P194" s="212">
        <f>O194*H194</f>
        <v>0</v>
      </c>
      <c r="Q194" s="212">
        <v>0</v>
      </c>
      <c r="R194" s="212">
        <f>Q194*H194</f>
        <v>0</v>
      </c>
      <c r="S194" s="212">
        <v>0</v>
      </c>
      <c r="T194" s="213">
        <f>S194*H194</f>
        <v>0</v>
      </c>
      <c r="AR194" s="25" t="s">
        <v>217</v>
      </c>
      <c r="AT194" s="25" t="s">
        <v>212</v>
      </c>
      <c r="AU194" s="25" t="s">
        <v>78</v>
      </c>
      <c r="AY194" s="25" t="s">
        <v>210</v>
      </c>
      <c r="BE194" s="214">
        <f>IF(N194="základní",J194,0)</f>
        <v>0</v>
      </c>
      <c r="BF194" s="214">
        <f>IF(N194="snížená",J194,0)</f>
        <v>0</v>
      </c>
      <c r="BG194" s="214">
        <f>IF(N194="zákl. přenesená",J194,0)</f>
        <v>0</v>
      </c>
      <c r="BH194" s="214">
        <f>IF(N194="sníž. přenesená",J194,0)</f>
        <v>0</v>
      </c>
      <c r="BI194" s="214">
        <f>IF(N194="nulová",J194,0)</f>
        <v>0</v>
      </c>
      <c r="BJ194" s="25" t="s">
        <v>78</v>
      </c>
      <c r="BK194" s="214">
        <f>ROUND(I194*H194,2)</f>
        <v>0</v>
      </c>
      <c r="BL194" s="25" t="s">
        <v>217</v>
      </c>
      <c r="BM194" s="25" t="s">
        <v>1329</v>
      </c>
    </row>
    <row r="195" spans="2:65" s="1" customFormat="1" ht="16.5" customHeight="1">
      <c r="B195" s="41"/>
      <c r="C195" s="203" t="s">
        <v>739</v>
      </c>
      <c r="D195" s="203" t="s">
        <v>212</v>
      </c>
      <c r="E195" s="204" t="s">
        <v>5342</v>
      </c>
      <c r="F195" s="205" t="s">
        <v>5343</v>
      </c>
      <c r="G195" s="206" t="s">
        <v>345</v>
      </c>
      <c r="H195" s="207">
        <v>950</v>
      </c>
      <c r="I195" s="208"/>
      <c r="J195" s="209">
        <f>ROUND(I195*H195,2)</f>
        <v>0</v>
      </c>
      <c r="K195" s="205" t="s">
        <v>21</v>
      </c>
      <c r="L195" s="61"/>
      <c r="M195" s="210" t="s">
        <v>21</v>
      </c>
      <c r="N195" s="211" t="s">
        <v>42</v>
      </c>
      <c r="O195" s="42"/>
      <c r="P195" s="212">
        <f>O195*H195</f>
        <v>0</v>
      </c>
      <c r="Q195" s="212">
        <v>0</v>
      </c>
      <c r="R195" s="212">
        <f>Q195*H195</f>
        <v>0</v>
      </c>
      <c r="S195" s="212">
        <v>0</v>
      </c>
      <c r="T195" s="213">
        <f>S195*H195</f>
        <v>0</v>
      </c>
      <c r="AR195" s="25" t="s">
        <v>217</v>
      </c>
      <c r="AT195" s="25" t="s">
        <v>212</v>
      </c>
      <c r="AU195" s="25" t="s">
        <v>78</v>
      </c>
      <c r="AY195" s="25" t="s">
        <v>210</v>
      </c>
      <c r="BE195" s="214">
        <f>IF(N195="základní",J195,0)</f>
        <v>0</v>
      </c>
      <c r="BF195" s="214">
        <f>IF(N195="snížená",J195,0)</f>
        <v>0</v>
      </c>
      <c r="BG195" s="214">
        <f>IF(N195="zákl. přenesená",J195,0)</f>
        <v>0</v>
      </c>
      <c r="BH195" s="214">
        <f>IF(N195="sníž. přenesená",J195,0)</f>
        <v>0</v>
      </c>
      <c r="BI195" s="214">
        <f>IF(N195="nulová",J195,0)</f>
        <v>0</v>
      </c>
      <c r="BJ195" s="25" t="s">
        <v>78</v>
      </c>
      <c r="BK195" s="214">
        <f>ROUND(I195*H195,2)</f>
        <v>0</v>
      </c>
      <c r="BL195" s="25" t="s">
        <v>217</v>
      </c>
      <c r="BM195" s="25" t="s">
        <v>1339</v>
      </c>
    </row>
    <row r="196" spans="2:65" s="1" customFormat="1" ht="16.5" customHeight="1">
      <c r="B196" s="41"/>
      <c r="C196" s="203" t="s">
        <v>744</v>
      </c>
      <c r="D196" s="203" t="s">
        <v>212</v>
      </c>
      <c r="E196" s="204" t="s">
        <v>5344</v>
      </c>
      <c r="F196" s="205" t="s">
        <v>5345</v>
      </c>
      <c r="G196" s="206" t="s">
        <v>1472</v>
      </c>
      <c r="H196" s="207">
        <v>950</v>
      </c>
      <c r="I196" s="208"/>
      <c r="J196" s="209">
        <f>ROUND(I196*H196,2)</f>
        <v>0</v>
      </c>
      <c r="K196" s="205" t="s">
        <v>21</v>
      </c>
      <c r="L196" s="61"/>
      <c r="M196" s="210" t="s">
        <v>21</v>
      </c>
      <c r="N196" s="211" t="s">
        <v>42</v>
      </c>
      <c r="O196" s="42"/>
      <c r="P196" s="212">
        <f>O196*H196</f>
        <v>0</v>
      </c>
      <c r="Q196" s="212">
        <v>0</v>
      </c>
      <c r="R196" s="212">
        <f>Q196*H196</f>
        <v>0</v>
      </c>
      <c r="S196" s="212">
        <v>0</v>
      </c>
      <c r="T196" s="213">
        <f>S196*H196</f>
        <v>0</v>
      </c>
      <c r="AR196" s="25" t="s">
        <v>217</v>
      </c>
      <c r="AT196" s="25" t="s">
        <v>212</v>
      </c>
      <c r="AU196" s="25" t="s">
        <v>78</v>
      </c>
      <c r="AY196" s="25" t="s">
        <v>210</v>
      </c>
      <c r="BE196" s="214">
        <f>IF(N196="základní",J196,0)</f>
        <v>0</v>
      </c>
      <c r="BF196" s="214">
        <f>IF(N196="snížená",J196,0)</f>
        <v>0</v>
      </c>
      <c r="BG196" s="214">
        <f>IF(N196="zákl. přenesená",J196,0)</f>
        <v>0</v>
      </c>
      <c r="BH196" s="214">
        <f>IF(N196="sníž. přenesená",J196,0)</f>
        <v>0</v>
      </c>
      <c r="BI196" s="214">
        <f>IF(N196="nulová",J196,0)</f>
        <v>0</v>
      </c>
      <c r="BJ196" s="25" t="s">
        <v>78</v>
      </c>
      <c r="BK196" s="214">
        <f>ROUND(I196*H196,2)</f>
        <v>0</v>
      </c>
      <c r="BL196" s="25" t="s">
        <v>217</v>
      </c>
      <c r="BM196" s="25" t="s">
        <v>1350</v>
      </c>
    </row>
    <row r="197" spans="2:65" s="1" customFormat="1" ht="16.5" customHeight="1">
      <c r="B197" s="41"/>
      <c r="C197" s="203" t="s">
        <v>748</v>
      </c>
      <c r="D197" s="203" t="s">
        <v>212</v>
      </c>
      <c r="E197" s="204" t="s">
        <v>5346</v>
      </c>
      <c r="F197" s="205" t="s">
        <v>5347</v>
      </c>
      <c r="G197" s="206" t="s">
        <v>1472</v>
      </c>
      <c r="H197" s="207">
        <v>475</v>
      </c>
      <c r="I197" s="208"/>
      <c r="J197" s="209">
        <f>ROUND(I197*H197,2)</f>
        <v>0</v>
      </c>
      <c r="K197" s="205" t="s">
        <v>21</v>
      </c>
      <c r="L197" s="61"/>
      <c r="M197" s="210" t="s">
        <v>21</v>
      </c>
      <c r="N197" s="259" t="s">
        <v>42</v>
      </c>
      <c r="O197" s="260"/>
      <c r="P197" s="261">
        <f>O197*H197</f>
        <v>0</v>
      </c>
      <c r="Q197" s="261">
        <v>0</v>
      </c>
      <c r="R197" s="261">
        <f>Q197*H197</f>
        <v>0</v>
      </c>
      <c r="S197" s="261">
        <v>0</v>
      </c>
      <c r="T197" s="262">
        <f>S197*H197</f>
        <v>0</v>
      </c>
      <c r="AR197" s="25" t="s">
        <v>217</v>
      </c>
      <c r="AT197" s="25" t="s">
        <v>212</v>
      </c>
      <c r="AU197" s="25" t="s">
        <v>78</v>
      </c>
      <c r="AY197" s="25" t="s">
        <v>210</v>
      </c>
      <c r="BE197" s="214">
        <f>IF(N197="základní",J197,0)</f>
        <v>0</v>
      </c>
      <c r="BF197" s="214">
        <f>IF(N197="snížená",J197,0)</f>
        <v>0</v>
      </c>
      <c r="BG197" s="214">
        <f>IF(N197="zákl. přenesená",J197,0)</f>
        <v>0</v>
      </c>
      <c r="BH197" s="214">
        <f>IF(N197="sníž. přenesená",J197,0)</f>
        <v>0</v>
      </c>
      <c r="BI197" s="214">
        <f>IF(N197="nulová",J197,0)</f>
        <v>0</v>
      </c>
      <c r="BJ197" s="25" t="s">
        <v>78</v>
      </c>
      <c r="BK197" s="214">
        <f>ROUND(I197*H197,2)</f>
        <v>0</v>
      </c>
      <c r="BL197" s="25" t="s">
        <v>217</v>
      </c>
      <c r="BM197" s="25" t="s">
        <v>1359</v>
      </c>
    </row>
    <row r="198" spans="2:12" s="1" customFormat="1" ht="6.95" customHeight="1">
      <c r="B198" s="56"/>
      <c r="C198" s="57"/>
      <c r="D198" s="57"/>
      <c r="E198" s="57"/>
      <c r="F198" s="57"/>
      <c r="G198" s="57"/>
      <c r="H198" s="57"/>
      <c r="I198" s="148"/>
      <c r="J198" s="57"/>
      <c r="K198" s="57"/>
      <c r="L198" s="61"/>
    </row>
  </sheetData>
  <sheetProtection password="CC35" sheet="1" objects="1" scenarios="1" formatColumns="0" formatRows="0" autoFilter="0"/>
  <autoFilter ref="C93:K197"/>
  <mergeCells count="16">
    <mergeCell ref="G1:H1"/>
    <mergeCell ref="E49:H49"/>
    <mergeCell ref="E53:H53"/>
    <mergeCell ref="E51:H51"/>
    <mergeCell ref="E55:H55"/>
    <mergeCell ref="E7:H7"/>
    <mergeCell ref="E11:H11"/>
    <mergeCell ref="E9:H9"/>
    <mergeCell ref="E13:H13"/>
    <mergeCell ref="E28:H28"/>
    <mergeCell ref="L2:V2"/>
    <mergeCell ref="E80:H80"/>
    <mergeCell ref="E84:H84"/>
    <mergeCell ref="E82:H82"/>
    <mergeCell ref="E86:H86"/>
    <mergeCell ref="J59:J60"/>
  </mergeCells>
  <hyperlinks>
    <hyperlink ref="F1:G1" location="C2" display="1) Krycí list soupisu"/>
    <hyperlink ref="G1:H1" location="C62"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7"/>
  <sheetViews>
    <sheetView showGridLines="0" workbookViewId="0" topLeftCell="A1">
      <pane ySplit="1" topLeftCell="A135"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1"/>
      <c r="C1" s="121"/>
      <c r="D1" s="122" t="s">
        <v>1</v>
      </c>
      <c r="E1" s="121"/>
      <c r="F1" s="123" t="s">
        <v>130</v>
      </c>
      <c r="G1" s="405" t="s">
        <v>131</v>
      </c>
      <c r="H1" s="405"/>
      <c r="I1" s="124"/>
      <c r="J1" s="123" t="s">
        <v>132</v>
      </c>
      <c r="K1" s="122" t="s">
        <v>133</v>
      </c>
      <c r="L1" s="123" t="s">
        <v>134</v>
      </c>
      <c r="M1" s="123"/>
      <c r="N1" s="123"/>
      <c r="O1" s="123"/>
      <c r="P1" s="123"/>
      <c r="Q1" s="123"/>
      <c r="R1" s="123"/>
      <c r="S1" s="123"/>
      <c r="T1" s="12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92"/>
      <c r="M2" s="392"/>
      <c r="N2" s="392"/>
      <c r="O2" s="392"/>
      <c r="P2" s="392"/>
      <c r="Q2" s="392"/>
      <c r="R2" s="392"/>
      <c r="S2" s="392"/>
      <c r="T2" s="392"/>
      <c r="U2" s="392"/>
      <c r="V2" s="392"/>
      <c r="AT2" s="25" t="s">
        <v>104</v>
      </c>
    </row>
    <row r="3" spans="2:46" ht="6.95" customHeight="1">
      <c r="B3" s="26"/>
      <c r="C3" s="27"/>
      <c r="D3" s="27"/>
      <c r="E3" s="27"/>
      <c r="F3" s="27"/>
      <c r="G3" s="27"/>
      <c r="H3" s="27"/>
      <c r="I3" s="125"/>
      <c r="J3" s="27"/>
      <c r="K3" s="28"/>
      <c r="AT3" s="25" t="s">
        <v>80</v>
      </c>
    </row>
    <row r="4" spans="2:46" ht="36.95" customHeight="1">
      <c r="B4" s="29"/>
      <c r="C4" s="30"/>
      <c r="D4" s="31" t="s">
        <v>135</v>
      </c>
      <c r="E4" s="30"/>
      <c r="F4" s="30"/>
      <c r="G4" s="30"/>
      <c r="H4" s="30"/>
      <c r="I4" s="126"/>
      <c r="J4" s="30"/>
      <c r="K4" s="32"/>
      <c r="M4" s="33" t="s">
        <v>12</v>
      </c>
      <c r="AT4" s="25" t="s">
        <v>6</v>
      </c>
    </row>
    <row r="5" spans="2:11" ht="6.95" customHeight="1">
      <c r="B5" s="29"/>
      <c r="C5" s="30"/>
      <c r="D5" s="30"/>
      <c r="E5" s="30"/>
      <c r="F5" s="30"/>
      <c r="G5" s="30"/>
      <c r="H5" s="30"/>
      <c r="I5" s="126"/>
      <c r="J5" s="30"/>
      <c r="K5" s="32"/>
    </row>
    <row r="6" spans="2:11" ht="15">
      <c r="B6" s="29"/>
      <c r="C6" s="30"/>
      <c r="D6" s="38" t="s">
        <v>18</v>
      </c>
      <c r="E6" s="30"/>
      <c r="F6" s="30"/>
      <c r="G6" s="30"/>
      <c r="H6" s="30"/>
      <c r="I6" s="126"/>
      <c r="J6" s="30"/>
      <c r="K6" s="32"/>
    </row>
    <row r="7" spans="2:11" ht="16.5" customHeight="1">
      <c r="B7" s="29"/>
      <c r="C7" s="30"/>
      <c r="D7" s="30"/>
      <c r="E7" s="406" t="str">
        <f>'Rekapitulace stavby'!K6</f>
        <v>Stavební úpravy a přístavba komunitního centra BÉTEL</v>
      </c>
      <c r="F7" s="407"/>
      <c r="G7" s="407"/>
      <c r="H7" s="407"/>
      <c r="I7" s="126"/>
      <c r="J7" s="30"/>
      <c r="K7" s="32"/>
    </row>
    <row r="8" spans="2:11" ht="15">
      <c r="B8" s="29"/>
      <c r="C8" s="30"/>
      <c r="D8" s="38" t="s">
        <v>136</v>
      </c>
      <c r="E8" s="30"/>
      <c r="F8" s="30"/>
      <c r="G8" s="30"/>
      <c r="H8" s="30"/>
      <c r="I8" s="126"/>
      <c r="J8" s="30"/>
      <c r="K8" s="32"/>
    </row>
    <row r="9" spans="2:11" ht="16.5" customHeight="1">
      <c r="B9" s="29"/>
      <c r="C9" s="30"/>
      <c r="D9" s="30"/>
      <c r="E9" s="406" t="s">
        <v>137</v>
      </c>
      <c r="F9" s="385"/>
      <c r="G9" s="385"/>
      <c r="H9" s="385"/>
      <c r="I9" s="126"/>
      <c r="J9" s="30"/>
      <c r="K9" s="32"/>
    </row>
    <row r="10" spans="2:11" ht="15">
      <c r="B10" s="29"/>
      <c r="C10" s="30"/>
      <c r="D10" s="38" t="s">
        <v>138</v>
      </c>
      <c r="E10" s="30"/>
      <c r="F10" s="30"/>
      <c r="G10" s="30"/>
      <c r="H10" s="30"/>
      <c r="I10" s="126"/>
      <c r="J10" s="30"/>
      <c r="K10" s="32"/>
    </row>
    <row r="11" spans="2:11" s="1" customFormat="1" ht="16.5" customHeight="1">
      <c r="B11" s="41"/>
      <c r="C11" s="42"/>
      <c r="D11" s="42"/>
      <c r="E11" s="378" t="s">
        <v>139</v>
      </c>
      <c r="F11" s="408"/>
      <c r="G11" s="408"/>
      <c r="H11" s="408"/>
      <c r="I11" s="127"/>
      <c r="J11" s="42"/>
      <c r="K11" s="45"/>
    </row>
    <row r="12" spans="2:11" s="1" customFormat="1" ht="15">
      <c r="B12" s="41"/>
      <c r="C12" s="42"/>
      <c r="D12" s="38" t="s">
        <v>140</v>
      </c>
      <c r="E12" s="42"/>
      <c r="F12" s="42"/>
      <c r="G12" s="42"/>
      <c r="H12" s="42"/>
      <c r="I12" s="127"/>
      <c r="J12" s="42"/>
      <c r="K12" s="45"/>
    </row>
    <row r="13" spans="2:11" s="1" customFormat="1" ht="36.95" customHeight="1">
      <c r="B13" s="41"/>
      <c r="C13" s="42"/>
      <c r="D13" s="42"/>
      <c r="E13" s="409" t="s">
        <v>5348</v>
      </c>
      <c r="F13" s="408"/>
      <c r="G13" s="408"/>
      <c r="H13" s="408"/>
      <c r="I13" s="127"/>
      <c r="J13" s="42"/>
      <c r="K13" s="45"/>
    </row>
    <row r="14" spans="2:11" s="1" customFormat="1" ht="13.5">
      <c r="B14" s="41"/>
      <c r="C14" s="42"/>
      <c r="D14" s="42"/>
      <c r="E14" s="42"/>
      <c r="F14" s="42"/>
      <c r="G14" s="42"/>
      <c r="H14" s="42"/>
      <c r="I14" s="127"/>
      <c r="J14" s="42"/>
      <c r="K14" s="45"/>
    </row>
    <row r="15" spans="2:11" s="1" customFormat="1" ht="14.45" customHeight="1">
      <c r="B15" s="41"/>
      <c r="C15" s="42"/>
      <c r="D15" s="38" t="s">
        <v>20</v>
      </c>
      <c r="E15" s="42"/>
      <c r="F15" s="36" t="s">
        <v>21</v>
      </c>
      <c r="G15" s="42"/>
      <c r="H15" s="42"/>
      <c r="I15" s="128" t="s">
        <v>22</v>
      </c>
      <c r="J15" s="36" t="s">
        <v>21</v>
      </c>
      <c r="K15" s="45"/>
    </row>
    <row r="16" spans="2:11" s="1" customFormat="1" ht="14.45" customHeight="1">
      <c r="B16" s="41"/>
      <c r="C16" s="42"/>
      <c r="D16" s="38" t="s">
        <v>23</v>
      </c>
      <c r="E16" s="42"/>
      <c r="F16" s="36" t="s">
        <v>4212</v>
      </c>
      <c r="G16" s="42"/>
      <c r="H16" s="42"/>
      <c r="I16" s="128" t="s">
        <v>25</v>
      </c>
      <c r="J16" s="129">
        <f>'Rekapitulace stavby'!AN8</f>
        <v>43389</v>
      </c>
      <c r="K16" s="45"/>
    </row>
    <row r="17" spans="2:11" s="1" customFormat="1" ht="10.9" customHeight="1">
      <c r="B17" s="41"/>
      <c r="C17" s="42"/>
      <c r="D17" s="42"/>
      <c r="E17" s="42"/>
      <c r="F17" s="42"/>
      <c r="G17" s="42"/>
      <c r="H17" s="42"/>
      <c r="I17" s="127"/>
      <c r="J17" s="42"/>
      <c r="K17" s="45"/>
    </row>
    <row r="18" spans="2:11" s="1" customFormat="1" ht="14.45" customHeight="1">
      <c r="B18" s="41"/>
      <c r="C18" s="42"/>
      <c r="D18" s="38" t="s">
        <v>26</v>
      </c>
      <c r="E18" s="42"/>
      <c r="F18" s="42"/>
      <c r="G18" s="42"/>
      <c r="H18" s="42"/>
      <c r="I18" s="128" t="s">
        <v>27</v>
      </c>
      <c r="J18" s="36" t="str">
        <f>IF('Rekapitulace stavby'!AN10="","",'Rekapitulace stavby'!AN10)</f>
        <v/>
      </c>
      <c r="K18" s="45"/>
    </row>
    <row r="19" spans="2:11" s="1" customFormat="1" ht="18" customHeight="1">
      <c r="B19" s="41"/>
      <c r="C19" s="42"/>
      <c r="D19" s="42"/>
      <c r="E19" s="36" t="str">
        <f>IF('Rekapitulace stavby'!E11="","",'Rekapitulace stavby'!E11)</f>
        <v>Sbor JB v Chrastavě, Bezručova 503, 46331 Chrastav</v>
      </c>
      <c r="F19" s="42"/>
      <c r="G19" s="42"/>
      <c r="H19" s="42"/>
      <c r="I19" s="128" t="s">
        <v>30</v>
      </c>
      <c r="J19" s="36" t="str">
        <f>IF('Rekapitulace stavby'!AN11="","",'Rekapitulace stavby'!AN11)</f>
        <v/>
      </c>
      <c r="K19" s="45"/>
    </row>
    <row r="20" spans="2:11" s="1" customFormat="1" ht="6.95" customHeight="1">
      <c r="B20" s="41"/>
      <c r="C20" s="42"/>
      <c r="D20" s="42"/>
      <c r="E20" s="42"/>
      <c r="F20" s="42"/>
      <c r="G20" s="42"/>
      <c r="H20" s="42"/>
      <c r="I20" s="127"/>
      <c r="J20" s="42"/>
      <c r="K20" s="45"/>
    </row>
    <row r="21" spans="2:11" s="1" customFormat="1" ht="14.45" customHeight="1">
      <c r="B21" s="41"/>
      <c r="C21" s="42"/>
      <c r="D21" s="38" t="s">
        <v>31</v>
      </c>
      <c r="E21" s="42"/>
      <c r="F21" s="42"/>
      <c r="G21" s="42"/>
      <c r="H21" s="42"/>
      <c r="I21" s="128" t="s">
        <v>27</v>
      </c>
      <c r="J21" s="36" t="str">
        <f>IF('Rekapitulace stavby'!AN13="Vyplň údaj","",IF('Rekapitulace stavby'!AN13="","",'Rekapitulace stavby'!AN13))</f>
        <v/>
      </c>
      <c r="K21" s="45"/>
    </row>
    <row r="22" spans="2:11" s="1" customFormat="1" ht="18" customHeight="1">
      <c r="B22" s="41"/>
      <c r="C22" s="42"/>
      <c r="D22" s="42"/>
      <c r="E22" s="36" t="str">
        <f>IF('Rekapitulace stavby'!E14="Vyplň údaj","",IF('Rekapitulace stavby'!E14="","",'Rekapitulace stavby'!E14))</f>
        <v/>
      </c>
      <c r="F22" s="42"/>
      <c r="G22" s="42"/>
      <c r="H22" s="42"/>
      <c r="I22" s="128" t="s">
        <v>30</v>
      </c>
      <c r="J22" s="36" t="str">
        <f>IF('Rekapitulace stavby'!AN14="Vyplň údaj","",IF('Rekapitulace stavby'!AN14="","",'Rekapitulace stavby'!AN14))</f>
        <v/>
      </c>
      <c r="K22" s="45"/>
    </row>
    <row r="23" spans="2:11" s="1" customFormat="1" ht="6.95" customHeight="1">
      <c r="B23" s="41"/>
      <c r="C23" s="42"/>
      <c r="D23" s="42"/>
      <c r="E23" s="42"/>
      <c r="F23" s="42"/>
      <c r="G23" s="42"/>
      <c r="H23" s="42"/>
      <c r="I23" s="127"/>
      <c r="J23" s="42"/>
      <c r="K23" s="45"/>
    </row>
    <row r="24" spans="2:11" s="1" customFormat="1" ht="14.45" customHeight="1">
      <c r="B24" s="41"/>
      <c r="C24" s="42"/>
      <c r="D24" s="38" t="s">
        <v>33</v>
      </c>
      <c r="E24" s="42"/>
      <c r="F24" s="42"/>
      <c r="G24" s="42"/>
      <c r="H24" s="42"/>
      <c r="I24" s="128" t="s">
        <v>27</v>
      </c>
      <c r="J24" s="36" t="str">
        <f>IF('Rekapitulace stavby'!AN16="","",'Rekapitulace stavby'!AN16)</f>
        <v/>
      </c>
      <c r="K24" s="45"/>
    </row>
    <row r="25" spans="2:11" s="1" customFormat="1" ht="18" customHeight="1">
      <c r="B25" s="41"/>
      <c r="C25" s="42"/>
      <c r="D25" s="42"/>
      <c r="E25" s="36" t="str">
        <f>IF('Rekapitulace stavby'!E17="","",'Rekapitulace stavby'!E17)</f>
        <v>FS Vision, s.r.o. IČ: 22792902</v>
      </c>
      <c r="F25" s="42"/>
      <c r="G25" s="42"/>
      <c r="H25" s="42"/>
      <c r="I25" s="128" t="s">
        <v>30</v>
      </c>
      <c r="J25" s="36" t="str">
        <f>IF('Rekapitulace stavby'!AN17="","",'Rekapitulace stavby'!AN17)</f>
        <v/>
      </c>
      <c r="K25" s="45"/>
    </row>
    <row r="26" spans="2:11" s="1" customFormat="1" ht="6.95" customHeight="1">
      <c r="B26" s="41"/>
      <c r="C26" s="42"/>
      <c r="D26" s="42"/>
      <c r="E26" s="42"/>
      <c r="F26" s="42"/>
      <c r="G26" s="42"/>
      <c r="H26" s="42"/>
      <c r="I26" s="127"/>
      <c r="J26" s="42"/>
      <c r="K26" s="45"/>
    </row>
    <row r="27" spans="2:11" s="1" customFormat="1" ht="14.45" customHeight="1">
      <c r="B27" s="41"/>
      <c r="C27" s="42"/>
      <c r="D27" s="38" t="s">
        <v>36</v>
      </c>
      <c r="E27" s="42"/>
      <c r="F27" s="42"/>
      <c r="G27" s="42"/>
      <c r="H27" s="42"/>
      <c r="I27" s="127"/>
      <c r="J27" s="42"/>
      <c r="K27" s="45"/>
    </row>
    <row r="28" spans="2:11" s="7" customFormat="1" ht="16.5" customHeight="1">
      <c r="B28" s="130"/>
      <c r="C28" s="131"/>
      <c r="D28" s="131"/>
      <c r="E28" s="396" t="s">
        <v>21</v>
      </c>
      <c r="F28" s="396"/>
      <c r="G28" s="396"/>
      <c r="H28" s="396"/>
      <c r="I28" s="132"/>
      <c r="J28" s="131"/>
      <c r="K28" s="133"/>
    </row>
    <row r="29" spans="2:11" s="1" customFormat="1" ht="6.95" customHeight="1">
      <c r="B29" s="41"/>
      <c r="C29" s="42"/>
      <c r="D29" s="42"/>
      <c r="E29" s="42"/>
      <c r="F29" s="42"/>
      <c r="G29" s="42"/>
      <c r="H29" s="42"/>
      <c r="I29" s="127"/>
      <c r="J29" s="42"/>
      <c r="K29" s="45"/>
    </row>
    <row r="30" spans="2:11" s="1" customFormat="1" ht="6.95" customHeight="1">
      <c r="B30" s="41"/>
      <c r="C30" s="42"/>
      <c r="D30" s="85"/>
      <c r="E30" s="85"/>
      <c r="F30" s="85"/>
      <c r="G30" s="85"/>
      <c r="H30" s="85"/>
      <c r="I30" s="134"/>
      <c r="J30" s="85"/>
      <c r="K30" s="135"/>
    </row>
    <row r="31" spans="2:11" s="1" customFormat="1" ht="25.35" customHeight="1">
      <c r="B31" s="41"/>
      <c r="C31" s="42"/>
      <c r="D31" s="136" t="s">
        <v>37</v>
      </c>
      <c r="E31" s="42"/>
      <c r="F31" s="42"/>
      <c r="G31" s="42"/>
      <c r="H31" s="42"/>
      <c r="I31" s="127"/>
      <c r="J31" s="137">
        <f>ROUND(J90,2)</f>
        <v>0</v>
      </c>
      <c r="K31" s="45"/>
    </row>
    <row r="32" spans="2:11" s="1" customFormat="1" ht="6.95" customHeight="1">
      <c r="B32" s="41"/>
      <c r="C32" s="42"/>
      <c r="D32" s="85"/>
      <c r="E32" s="85"/>
      <c r="F32" s="85"/>
      <c r="G32" s="85"/>
      <c r="H32" s="85"/>
      <c r="I32" s="134"/>
      <c r="J32" s="85"/>
      <c r="K32" s="135"/>
    </row>
    <row r="33" spans="2:11" s="1" customFormat="1" ht="14.45" customHeight="1">
      <c r="B33" s="41"/>
      <c r="C33" s="42"/>
      <c r="D33" s="42"/>
      <c r="E33" s="42"/>
      <c r="F33" s="46" t="s">
        <v>39</v>
      </c>
      <c r="G33" s="42"/>
      <c r="H33" s="42"/>
      <c r="I33" s="138" t="s">
        <v>38</v>
      </c>
      <c r="J33" s="46" t="s">
        <v>40</v>
      </c>
      <c r="K33" s="45"/>
    </row>
    <row r="34" spans="2:11" s="1" customFormat="1" ht="14.45" customHeight="1">
      <c r="B34" s="41"/>
      <c r="C34" s="42"/>
      <c r="D34" s="49" t="s">
        <v>41</v>
      </c>
      <c r="E34" s="49" t="s">
        <v>42</v>
      </c>
      <c r="F34" s="139">
        <f>ROUND(SUM(BE90:BE116),2)</f>
        <v>0</v>
      </c>
      <c r="G34" s="42"/>
      <c r="H34" s="42"/>
      <c r="I34" s="140">
        <v>0.21</v>
      </c>
      <c r="J34" s="139">
        <f>ROUND(ROUND((SUM(BE90:BE116)),2)*I34,2)</f>
        <v>0</v>
      </c>
      <c r="K34" s="45"/>
    </row>
    <row r="35" spans="2:11" s="1" customFormat="1" ht="14.45" customHeight="1">
      <c r="B35" s="41"/>
      <c r="C35" s="42"/>
      <c r="D35" s="42"/>
      <c r="E35" s="49" t="s">
        <v>43</v>
      </c>
      <c r="F35" s="139">
        <f>ROUND(SUM(BF90:BF116),2)</f>
        <v>0</v>
      </c>
      <c r="G35" s="42"/>
      <c r="H35" s="42"/>
      <c r="I35" s="140">
        <v>0.15</v>
      </c>
      <c r="J35" s="139">
        <f>ROUND(ROUND((SUM(BF90:BF116)),2)*I35,2)</f>
        <v>0</v>
      </c>
      <c r="K35" s="45"/>
    </row>
    <row r="36" spans="2:11" s="1" customFormat="1" ht="14.45" customHeight="1" hidden="1">
      <c r="B36" s="41"/>
      <c r="C36" s="42"/>
      <c r="D36" s="42"/>
      <c r="E36" s="49" t="s">
        <v>44</v>
      </c>
      <c r="F36" s="139">
        <f>ROUND(SUM(BG90:BG116),2)</f>
        <v>0</v>
      </c>
      <c r="G36" s="42"/>
      <c r="H36" s="42"/>
      <c r="I36" s="140">
        <v>0.21</v>
      </c>
      <c r="J36" s="139">
        <v>0</v>
      </c>
      <c r="K36" s="45"/>
    </row>
    <row r="37" spans="2:11" s="1" customFormat="1" ht="14.45" customHeight="1" hidden="1">
      <c r="B37" s="41"/>
      <c r="C37" s="42"/>
      <c r="D37" s="42"/>
      <c r="E37" s="49" t="s">
        <v>45</v>
      </c>
      <c r="F37" s="139">
        <f>ROUND(SUM(BH90:BH116),2)</f>
        <v>0</v>
      </c>
      <c r="G37" s="42"/>
      <c r="H37" s="42"/>
      <c r="I37" s="140">
        <v>0.15</v>
      </c>
      <c r="J37" s="139">
        <v>0</v>
      </c>
      <c r="K37" s="45"/>
    </row>
    <row r="38" spans="2:11" s="1" customFormat="1" ht="14.45" customHeight="1" hidden="1">
      <c r="B38" s="41"/>
      <c r="C38" s="42"/>
      <c r="D38" s="42"/>
      <c r="E38" s="49" t="s">
        <v>46</v>
      </c>
      <c r="F38" s="139">
        <f>ROUND(SUM(BI90:BI116),2)</f>
        <v>0</v>
      </c>
      <c r="G38" s="42"/>
      <c r="H38" s="42"/>
      <c r="I38" s="140">
        <v>0</v>
      </c>
      <c r="J38" s="139">
        <v>0</v>
      </c>
      <c r="K38" s="45"/>
    </row>
    <row r="39" spans="2:11" s="1" customFormat="1" ht="6.95" customHeight="1">
      <c r="B39" s="41"/>
      <c r="C39" s="42"/>
      <c r="D39" s="42"/>
      <c r="E39" s="42"/>
      <c r="F39" s="42"/>
      <c r="G39" s="42"/>
      <c r="H39" s="42"/>
      <c r="I39" s="127"/>
      <c r="J39" s="42"/>
      <c r="K39" s="45"/>
    </row>
    <row r="40" spans="2:11" s="1" customFormat="1" ht="25.35" customHeight="1">
      <c r="B40" s="41"/>
      <c r="C40" s="141"/>
      <c r="D40" s="142" t="s">
        <v>47</v>
      </c>
      <c r="E40" s="79"/>
      <c r="F40" s="79"/>
      <c r="G40" s="143" t="s">
        <v>48</v>
      </c>
      <c r="H40" s="144" t="s">
        <v>49</v>
      </c>
      <c r="I40" s="145"/>
      <c r="J40" s="146">
        <f>SUM(J31:J38)</f>
        <v>0</v>
      </c>
      <c r="K40" s="147"/>
    </row>
    <row r="41" spans="2:11" s="1" customFormat="1" ht="14.45" customHeight="1">
      <c r="B41" s="56"/>
      <c r="C41" s="57"/>
      <c r="D41" s="57"/>
      <c r="E41" s="57"/>
      <c r="F41" s="57"/>
      <c r="G41" s="57"/>
      <c r="H41" s="57"/>
      <c r="I41" s="148"/>
      <c r="J41" s="57"/>
      <c r="K41" s="58"/>
    </row>
    <row r="45" spans="2:11" s="1" customFormat="1" ht="6.95" customHeight="1">
      <c r="B45" s="149"/>
      <c r="C45" s="150"/>
      <c r="D45" s="150"/>
      <c r="E45" s="150"/>
      <c r="F45" s="150"/>
      <c r="G45" s="150"/>
      <c r="H45" s="150"/>
      <c r="I45" s="151"/>
      <c r="J45" s="150"/>
      <c r="K45" s="152"/>
    </row>
    <row r="46" spans="2:11" s="1" customFormat="1" ht="36.95" customHeight="1">
      <c r="B46" s="41"/>
      <c r="C46" s="31" t="s">
        <v>142</v>
      </c>
      <c r="D46" s="42"/>
      <c r="E46" s="42"/>
      <c r="F46" s="42"/>
      <c r="G46" s="42"/>
      <c r="H46" s="42"/>
      <c r="I46" s="127"/>
      <c r="J46" s="42"/>
      <c r="K46" s="45"/>
    </row>
    <row r="47" spans="2:11" s="1" customFormat="1" ht="6.95" customHeight="1">
      <c r="B47" s="41"/>
      <c r="C47" s="42"/>
      <c r="D47" s="42"/>
      <c r="E47" s="42"/>
      <c r="F47" s="42"/>
      <c r="G47" s="42"/>
      <c r="H47" s="42"/>
      <c r="I47" s="127"/>
      <c r="J47" s="42"/>
      <c r="K47" s="45"/>
    </row>
    <row r="48" spans="2:11" s="1" customFormat="1" ht="14.45" customHeight="1">
      <c r="B48" s="41"/>
      <c r="C48" s="38" t="s">
        <v>18</v>
      </c>
      <c r="D48" s="42"/>
      <c r="E48" s="42"/>
      <c r="F48" s="42"/>
      <c r="G48" s="42"/>
      <c r="H48" s="42"/>
      <c r="I48" s="127"/>
      <c r="J48" s="42"/>
      <c r="K48" s="45"/>
    </row>
    <row r="49" spans="2:11" s="1" customFormat="1" ht="16.5" customHeight="1">
      <c r="B49" s="41"/>
      <c r="C49" s="42"/>
      <c r="D49" s="42"/>
      <c r="E49" s="406" t="str">
        <f>E7</f>
        <v>Stavební úpravy a přístavba komunitního centra BÉTEL</v>
      </c>
      <c r="F49" s="407"/>
      <c r="G49" s="407"/>
      <c r="H49" s="407"/>
      <c r="I49" s="127"/>
      <c r="J49" s="42"/>
      <c r="K49" s="45"/>
    </row>
    <row r="50" spans="2:11" ht="15">
      <c r="B50" s="29"/>
      <c r="C50" s="38" t="s">
        <v>136</v>
      </c>
      <c r="D50" s="30"/>
      <c r="E50" s="30"/>
      <c r="F50" s="30"/>
      <c r="G50" s="30"/>
      <c r="H50" s="30"/>
      <c r="I50" s="126"/>
      <c r="J50" s="30"/>
      <c r="K50" s="32"/>
    </row>
    <row r="51" spans="2:11" ht="16.5" customHeight="1">
      <c r="B51" s="29"/>
      <c r="C51" s="30"/>
      <c r="D51" s="30"/>
      <c r="E51" s="406" t="s">
        <v>137</v>
      </c>
      <c r="F51" s="385"/>
      <c r="G51" s="385"/>
      <c r="H51" s="385"/>
      <c r="I51" s="126"/>
      <c r="J51" s="30"/>
      <c r="K51" s="32"/>
    </row>
    <row r="52" spans="2:11" ht="15">
      <c r="B52" s="29"/>
      <c r="C52" s="38" t="s">
        <v>138</v>
      </c>
      <c r="D52" s="30"/>
      <c r="E52" s="30"/>
      <c r="F52" s="30"/>
      <c r="G52" s="30"/>
      <c r="H52" s="30"/>
      <c r="I52" s="126"/>
      <c r="J52" s="30"/>
      <c r="K52" s="32"/>
    </row>
    <row r="53" spans="2:11" s="1" customFormat="1" ht="16.5" customHeight="1">
      <c r="B53" s="41"/>
      <c r="C53" s="42"/>
      <c r="D53" s="42"/>
      <c r="E53" s="378" t="s">
        <v>139</v>
      </c>
      <c r="F53" s="408"/>
      <c r="G53" s="408"/>
      <c r="H53" s="408"/>
      <c r="I53" s="127"/>
      <c r="J53" s="42"/>
      <c r="K53" s="45"/>
    </row>
    <row r="54" spans="2:11" s="1" customFormat="1" ht="14.45" customHeight="1">
      <c r="B54" s="41"/>
      <c r="C54" s="38" t="s">
        <v>140</v>
      </c>
      <c r="D54" s="42"/>
      <c r="E54" s="42"/>
      <c r="F54" s="42"/>
      <c r="G54" s="42"/>
      <c r="H54" s="42"/>
      <c r="I54" s="127"/>
      <c r="J54" s="42"/>
      <c r="K54" s="45"/>
    </row>
    <row r="55" spans="2:11" s="1" customFormat="1" ht="17.25" customHeight="1">
      <c r="B55" s="41"/>
      <c r="C55" s="42"/>
      <c r="D55" s="42"/>
      <c r="E55" s="409" t="str">
        <f>E13</f>
        <v>část 1.6 HR - Hromosvod</v>
      </c>
      <c r="F55" s="408"/>
      <c r="G55" s="408"/>
      <c r="H55" s="408"/>
      <c r="I55" s="127"/>
      <c r="J55" s="42"/>
      <c r="K55" s="45"/>
    </row>
    <row r="56" spans="2:11" s="1" customFormat="1" ht="6.95" customHeight="1">
      <c r="B56" s="41"/>
      <c r="C56" s="42"/>
      <c r="D56" s="42"/>
      <c r="E56" s="42"/>
      <c r="F56" s="42"/>
      <c r="G56" s="42"/>
      <c r="H56" s="42"/>
      <c r="I56" s="127"/>
      <c r="J56" s="42"/>
      <c r="K56" s="45"/>
    </row>
    <row r="57" spans="2:11" s="1" customFormat="1" ht="18" customHeight="1">
      <c r="B57" s="41"/>
      <c r="C57" s="38" t="s">
        <v>23</v>
      </c>
      <c r="D57" s="42"/>
      <c r="E57" s="42"/>
      <c r="F57" s="36" t="str">
        <f>F16</f>
        <v xml:space="preserve"> </v>
      </c>
      <c r="G57" s="42"/>
      <c r="H57" s="42"/>
      <c r="I57" s="128" t="s">
        <v>25</v>
      </c>
      <c r="J57" s="129">
        <f>IF(J16="","",J16)</f>
        <v>43389</v>
      </c>
      <c r="K57" s="45"/>
    </row>
    <row r="58" spans="2:11" s="1" customFormat="1" ht="6.95" customHeight="1">
      <c r="B58" s="41"/>
      <c r="C58" s="42"/>
      <c r="D58" s="42"/>
      <c r="E58" s="42"/>
      <c r="F58" s="42"/>
      <c r="G58" s="42"/>
      <c r="H58" s="42"/>
      <c r="I58" s="127"/>
      <c r="J58" s="42"/>
      <c r="K58" s="45"/>
    </row>
    <row r="59" spans="2:11" s="1" customFormat="1" ht="15">
      <c r="B59" s="41"/>
      <c r="C59" s="38" t="s">
        <v>26</v>
      </c>
      <c r="D59" s="42"/>
      <c r="E59" s="42"/>
      <c r="F59" s="36" t="str">
        <f>E19</f>
        <v>Sbor JB v Chrastavě, Bezručova 503, 46331 Chrastav</v>
      </c>
      <c r="G59" s="42"/>
      <c r="H59" s="42"/>
      <c r="I59" s="128" t="s">
        <v>33</v>
      </c>
      <c r="J59" s="396" t="str">
        <f>E25</f>
        <v>FS Vision, s.r.o. IČ: 22792902</v>
      </c>
      <c r="K59" s="45"/>
    </row>
    <row r="60" spans="2:11" s="1" customFormat="1" ht="14.45" customHeight="1">
      <c r="B60" s="41"/>
      <c r="C60" s="38" t="s">
        <v>31</v>
      </c>
      <c r="D60" s="42"/>
      <c r="E60" s="42"/>
      <c r="F60" s="36" t="str">
        <f>IF(E22="","",E22)</f>
        <v/>
      </c>
      <c r="G60" s="42"/>
      <c r="H60" s="42"/>
      <c r="I60" s="127"/>
      <c r="J60" s="410"/>
      <c r="K60" s="45"/>
    </row>
    <row r="61" spans="2:11" s="1" customFormat="1" ht="10.35" customHeight="1">
      <c r="B61" s="41"/>
      <c r="C61" s="42"/>
      <c r="D61" s="42"/>
      <c r="E61" s="42"/>
      <c r="F61" s="42"/>
      <c r="G61" s="42"/>
      <c r="H61" s="42"/>
      <c r="I61" s="127"/>
      <c r="J61" s="42"/>
      <c r="K61" s="45"/>
    </row>
    <row r="62" spans="2:11" s="1" customFormat="1" ht="29.25" customHeight="1">
      <c r="B62" s="41"/>
      <c r="C62" s="153" t="s">
        <v>143</v>
      </c>
      <c r="D62" s="141"/>
      <c r="E62" s="141"/>
      <c r="F62" s="141"/>
      <c r="G62" s="141"/>
      <c r="H62" s="141"/>
      <c r="I62" s="154"/>
      <c r="J62" s="155" t="s">
        <v>144</v>
      </c>
      <c r="K62" s="156"/>
    </row>
    <row r="63" spans="2:11" s="1" customFormat="1" ht="10.35" customHeight="1">
      <c r="B63" s="41"/>
      <c r="C63" s="42"/>
      <c r="D63" s="42"/>
      <c r="E63" s="42"/>
      <c r="F63" s="42"/>
      <c r="G63" s="42"/>
      <c r="H63" s="42"/>
      <c r="I63" s="127"/>
      <c r="J63" s="42"/>
      <c r="K63" s="45"/>
    </row>
    <row r="64" spans="2:47" s="1" customFormat="1" ht="29.25" customHeight="1">
      <c r="B64" s="41"/>
      <c r="C64" s="157" t="s">
        <v>145</v>
      </c>
      <c r="D64" s="42"/>
      <c r="E64" s="42"/>
      <c r="F64" s="42"/>
      <c r="G64" s="42"/>
      <c r="H64" s="42"/>
      <c r="I64" s="127"/>
      <c r="J64" s="137">
        <f>J90</f>
        <v>0</v>
      </c>
      <c r="K64" s="45"/>
      <c r="AU64" s="25" t="s">
        <v>146</v>
      </c>
    </row>
    <row r="65" spans="2:11" s="8" customFormat="1" ht="24.95" customHeight="1">
      <c r="B65" s="158"/>
      <c r="C65" s="159"/>
      <c r="D65" s="160" t="s">
        <v>5349</v>
      </c>
      <c r="E65" s="161"/>
      <c r="F65" s="161"/>
      <c r="G65" s="161"/>
      <c r="H65" s="161"/>
      <c r="I65" s="162"/>
      <c r="J65" s="163">
        <f>J91</f>
        <v>0</v>
      </c>
      <c r="K65" s="164"/>
    </row>
    <row r="66" spans="2:11" s="8" customFormat="1" ht="24.95" customHeight="1">
      <c r="B66" s="158"/>
      <c r="C66" s="159"/>
      <c r="D66" s="160" t="s">
        <v>5350</v>
      </c>
      <c r="E66" s="161"/>
      <c r="F66" s="161"/>
      <c r="G66" s="161"/>
      <c r="H66" s="161"/>
      <c r="I66" s="162"/>
      <c r="J66" s="163">
        <f>J107</f>
        <v>0</v>
      </c>
      <c r="K66" s="164"/>
    </row>
    <row r="67" spans="2:11" s="1" customFormat="1" ht="21.75" customHeight="1">
      <c r="B67" s="41"/>
      <c r="C67" s="42"/>
      <c r="D67" s="42"/>
      <c r="E67" s="42"/>
      <c r="F67" s="42"/>
      <c r="G67" s="42"/>
      <c r="H67" s="42"/>
      <c r="I67" s="127"/>
      <c r="J67" s="42"/>
      <c r="K67" s="45"/>
    </row>
    <row r="68" spans="2:11" s="1" customFormat="1" ht="6.95" customHeight="1">
      <c r="B68" s="56"/>
      <c r="C68" s="57"/>
      <c r="D68" s="57"/>
      <c r="E68" s="57"/>
      <c r="F68" s="57"/>
      <c r="G68" s="57"/>
      <c r="H68" s="57"/>
      <c r="I68" s="148"/>
      <c r="J68" s="57"/>
      <c r="K68" s="58"/>
    </row>
    <row r="72" spans="2:12" s="1" customFormat="1" ht="6.95" customHeight="1">
      <c r="B72" s="59"/>
      <c r="C72" s="60"/>
      <c r="D72" s="60"/>
      <c r="E72" s="60"/>
      <c r="F72" s="60"/>
      <c r="G72" s="60"/>
      <c r="H72" s="60"/>
      <c r="I72" s="151"/>
      <c r="J72" s="60"/>
      <c r="K72" s="60"/>
      <c r="L72" s="61"/>
    </row>
    <row r="73" spans="2:12" s="1" customFormat="1" ht="36.95" customHeight="1">
      <c r="B73" s="41"/>
      <c r="C73" s="62" t="s">
        <v>194</v>
      </c>
      <c r="D73" s="63"/>
      <c r="E73" s="63"/>
      <c r="F73" s="63"/>
      <c r="G73" s="63"/>
      <c r="H73" s="63"/>
      <c r="I73" s="172"/>
      <c r="J73" s="63"/>
      <c r="K73" s="63"/>
      <c r="L73" s="61"/>
    </row>
    <row r="74" spans="2:12" s="1" customFormat="1" ht="6.95" customHeight="1">
      <c r="B74" s="41"/>
      <c r="C74" s="63"/>
      <c r="D74" s="63"/>
      <c r="E74" s="63"/>
      <c r="F74" s="63"/>
      <c r="G74" s="63"/>
      <c r="H74" s="63"/>
      <c r="I74" s="172"/>
      <c r="J74" s="63"/>
      <c r="K74" s="63"/>
      <c r="L74" s="61"/>
    </row>
    <row r="75" spans="2:12" s="1" customFormat="1" ht="14.45" customHeight="1">
      <c r="B75" s="41"/>
      <c r="C75" s="65" t="s">
        <v>18</v>
      </c>
      <c r="D75" s="63"/>
      <c r="E75" s="63"/>
      <c r="F75" s="63"/>
      <c r="G75" s="63"/>
      <c r="H75" s="63"/>
      <c r="I75" s="172"/>
      <c r="J75" s="63"/>
      <c r="K75" s="63"/>
      <c r="L75" s="61"/>
    </row>
    <row r="76" spans="2:12" s="1" customFormat="1" ht="16.5" customHeight="1">
      <c r="B76" s="41"/>
      <c r="C76" s="63"/>
      <c r="D76" s="63"/>
      <c r="E76" s="400" t="str">
        <f>E7</f>
        <v>Stavební úpravy a přístavba komunitního centra BÉTEL</v>
      </c>
      <c r="F76" s="401"/>
      <c r="G76" s="401"/>
      <c r="H76" s="401"/>
      <c r="I76" s="172"/>
      <c r="J76" s="63"/>
      <c r="K76" s="63"/>
      <c r="L76" s="61"/>
    </row>
    <row r="77" spans="2:12" ht="15">
      <c r="B77" s="29"/>
      <c r="C77" s="65" t="s">
        <v>136</v>
      </c>
      <c r="D77" s="173"/>
      <c r="E77" s="173"/>
      <c r="F77" s="173"/>
      <c r="G77" s="173"/>
      <c r="H77" s="173"/>
      <c r="J77" s="173"/>
      <c r="K77" s="173"/>
      <c r="L77" s="174"/>
    </row>
    <row r="78" spans="2:12" ht="16.5" customHeight="1">
      <c r="B78" s="29"/>
      <c r="C78" s="173"/>
      <c r="D78" s="173"/>
      <c r="E78" s="400" t="s">
        <v>137</v>
      </c>
      <c r="F78" s="404"/>
      <c r="G78" s="404"/>
      <c r="H78" s="404"/>
      <c r="J78" s="173"/>
      <c r="K78" s="173"/>
      <c r="L78" s="174"/>
    </row>
    <row r="79" spans="2:12" ht="15">
      <c r="B79" s="29"/>
      <c r="C79" s="65" t="s">
        <v>138</v>
      </c>
      <c r="D79" s="173"/>
      <c r="E79" s="173"/>
      <c r="F79" s="173"/>
      <c r="G79" s="173"/>
      <c r="H79" s="173"/>
      <c r="J79" s="173"/>
      <c r="K79" s="173"/>
      <c r="L79" s="174"/>
    </row>
    <row r="80" spans="2:12" s="1" customFormat="1" ht="16.5" customHeight="1">
      <c r="B80" s="41"/>
      <c r="C80" s="63"/>
      <c r="D80" s="63"/>
      <c r="E80" s="402" t="s">
        <v>139</v>
      </c>
      <c r="F80" s="403"/>
      <c r="G80" s="403"/>
      <c r="H80" s="403"/>
      <c r="I80" s="172"/>
      <c r="J80" s="63"/>
      <c r="K80" s="63"/>
      <c r="L80" s="61"/>
    </row>
    <row r="81" spans="2:12" s="1" customFormat="1" ht="14.45" customHeight="1">
      <c r="B81" s="41"/>
      <c r="C81" s="65" t="s">
        <v>140</v>
      </c>
      <c r="D81" s="63"/>
      <c r="E81" s="63"/>
      <c r="F81" s="63"/>
      <c r="G81" s="63"/>
      <c r="H81" s="63"/>
      <c r="I81" s="172"/>
      <c r="J81" s="63"/>
      <c r="K81" s="63"/>
      <c r="L81" s="61"/>
    </row>
    <row r="82" spans="2:12" s="1" customFormat="1" ht="17.25" customHeight="1">
      <c r="B82" s="41"/>
      <c r="C82" s="63"/>
      <c r="D82" s="63"/>
      <c r="E82" s="366" t="str">
        <f>E13</f>
        <v>část 1.6 HR - Hromosvod</v>
      </c>
      <c r="F82" s="403"/>
      <c r="G82" s="403"/>
      <c r="H82" s="403"/>
      <c r="I82" s="172"/>
      <c r="J82" s="63"/>
      <c r="K82" s="63"/>
      <c r="L82" s="61"/>
    </row>
    <row r="83" spans="2:12" s="1" customFormat="1" ht="6.95" customHeight="1">
      <c r="B83" s="41"/>
      <c r="C83" s="63"/>
      <c r="D83" s="63"/>
      <c r="E83" s="63"/>
      <c r="F83" s="63"/>
      <c r="G83" s="63"/>
      <c r="H83" s="63"/>
      <c r="I83" s="172"/>
      <c r="J83" s="63"/>
      <c r="K83" s="63"/>
      <c r="L83" s="61"/>
    </row>
    <row r="84" spans="2:12" s="1" customFormat="1" ht="18" customHeight="1">
      <c r="B84" s="41"/>
      <c r="C84" s="65" t="s">
        <v>23</v>
      </c>
      <c r="D84" s="63"/>
      <c r="E84" s="63"/>
      <c r="F84" s="175" t="str">
        <f>F16</f>
        <v xml:space="preserve"> </v>
      </c>
      <c r="G84" s="63"/>
      <c r="H84" s="63"/>
      <c r="I84" s="176" t="s">
        <v>25</v>
      </c>
      <c r="J84" s="73">
        <f>IF(J16="","",J16)</f>
        <v>43389</v>
      </c>
      <c r="K84" s="63"/>
      <c r="L84" s="61"/>
    </row>
    <row r="85" spans="2:12" s="1" customFormat="1" ht="6.95" customHeight="1">
      <c r="B85" s="41"/>
      <c r="C85" s="63"/>
      <c r="D85" s="63"/>
      <c r="E85" s="63"/>
      <c r="F85" s="63"/>
      <c r="G85" s="63"/>
      <c r="H85" s="63"/>
      <c r="I85" s="172"/>
      <c r="J85" s="63"/>
      <c r="K85" s="63"/>
      <c r="L85" s="61"/>
    </row>
    <row r="86" spans="2:12" s="1" customFormat="1" ht="15">
      <c r="B86" s="41"/>
      <c r="C86" s="65" t="s">
        <v>26</v>
      </c>
      <c r="D86" s="63"/>
      <c r="E86" s="63"/>
      <c r="F86" s="175" t="str">
        <f>E19</f>
        <v>Sbor JB v Chrastavě, Bezručova 503, 46331 Chrastav</v>
      </c>
      <c r="G86" s="63"/>
      <c r="H86" s="63"/>
      <c r="I86" s="176" t="s">
        <v>33</v>
      </c>
      <c r="J86" s="175" t="str">
        <f>E25</f>
        <v>FS Vision, s.r.o. IČ: 22792902</v>
      </c>
      <c r="K86" s="63"/>
      <c r="L86" s="61"/>
    </row>
    <row r="87" spans="2:12" s="1" customFormat="1" ht="14.45" customHeight="1">
      <c r="B87" s="41"/>
      <c r="C87" s="65" t="s">
        <v>31</v>
      </c>
      <c r="D87" s="63"/>
      <c r="E87" s="63"/>
      <c r="F87" s="175" t="str">
        <f>IF(E22="","",E22)</f>
        <v/>
      </c>
      <c r="G87" s="63"/>
      <c r="H87" s="63"/>
      <c r="I87" s="172"/>
      <c r="J87" s="63"/>
      <c r="K87" s="63"/>
      <c r="L87" s="61"/>
    </row>
    <row r="88" spans="2:12" s="1" customFormat="1" ht="10.35" customHeight="1">
      <c r="B88" s="41"/>
      <c r="C88" s="63"/>
      <c r="D88" s="63"/>
      <c r="E88" s="63"/>
      <c r="F88" s="63"/>
      <c r="G88" s="63"/>
      <c r="H88" s="63"/>
      <c r="I88" s="172"/>
      <c r="J88" s="63"/>
      <c r="K88" s="63"/>
      <c r="L88" s="61"/>
    </row>
    <row r="89" spans="2:20" s="10" customFormat="1" ht="29.25" customHeight="1">
      <c r="B89" s="177"/>
      <c r="C89" s="178" t="s">
        <v>195</v>
      </c>
      <c r="D89" s="179" t="s">
        <v>56</v>
      </c>
      <c r="E89" s="179" t="s">
        <v>52</v>
      </c>
      <c r="F89" s="179" t="s">
        <v>196</v>
      </c>
      <c r="G89" s="179" t="s">
        <v>197</v>
      </c>
      <c r="H89" s="179" t="s">
        <v>198</v>
      </c>
      <c r="I89" s="180" t="s">
        <v>199</v>
      </c>
      <c r="J89" s="179" t="s">
        <v>144</v>
      </c>
      <c r="K89" s="181" t="s">
        <v>200</v>
      </c>
      <c r="L89" s="182"/>
      <c r="M89" s="81" t="s">
        <v>201</v>
      </c>
      <c r="N89" s="82" t="s">
        <v>41</v>
      </c>
      <c r="O89" s="82" t="s">
        <v>202</v>
      </c>
      <c r="P89" s="82" t="s">
        <v>203</v>
      </c>
      <c r="Q89" s="82" t="s">
        <v>204</v>
      </c>
      <c r="R89" s="82" t="s">
        <v>205</v>
      </c>
      <c r="S89" s="82" t="s">
        <v>206</v>
      </c>
      <c r="T89" s="83" t="s">
        <v>207</v>
      </c>
    </row>
    <row r="90" spans="2:63" s="1" customFormat="1" ht="29.25" customHeight="1">
      <c r="B90" s="41"/>
      <c r="C90" s="87" t="s">
        <v>145</v>
      </c>
      <c r="D90" s="63"/>
      <c r="E90" s="63"/>
      <c r="F90" s="63"/>
      <c r="G90" s="63"/>
      <c r="H90" s="63"/>
      <c r="I90" s="172"/>
      <c r="J90" s="183">
        <f>BK90</f>
        <v>0</v>
      </c>
      <c r="K90" s="63"/>
      <c r="L90" s="61"/>
      <c r="M90" s="84"/>
      <c r="N90" s="85"/>
      <c r="O90" s="85"/>
      <c r="P90" s="184">
        <f>P91+P107</f>
        <v>0</v>
      </c>
      <c r="Q90" s="85"/>
      <c r="R90" s="184">
        <f>R91+R107</f>
        <v>0</v>
      </c>
      <c r="S90" s="85"/>
      <c r="T90" s="185">
        <f>T91+T107</f>
        <v>0</v>
      </c>
      <c r="AT90" s="25" t="s">
        <v>70</v>
      </c>
      <c r="AU90" s="25" t="s">
        <v>146</v>
      </c>
      <c r="BK90" s="186">
        <f>BK91+BK107</f>
        <v>0</v>
      </c>
    </row>
    <row r="91" spans="2:63" s="11" customFormat="1" ht="37.35" customHeight="1">
      <c r="B91" s="187"/>
      <c r="C91" s="188"/>
      <c r="D91" s="189" t="s">
        <v>70</v>
      </c>
      <c r="E91" s="190" t="s">
        <v>4234</v>
      </c>
      <c r="F91" s="190" t="s">
        <v>5351</v>
      </c>
      <c r="G91" s="188"/>
      <c r="H91" s="188"/>
      <c r="I91" s="191"/>
      <c r="J91" s="192">
        <f>BK91</f>
        <v>0</v>
      </c>
      <c r="K91" s="188"/>
      <c r="L91" s="193"/>
      <c r="M91" s="194"/>
      <c r="N91" s="195"/>
      <c r="O91" s="195"/>
      <c r="P91" s="196">
        <f>SUM(P92:P106)</f>
        <v>0</v>
      </c>
      <c r="Q91" s="195"/>
      <c r="R91" s="196">
        <f>SUM(R92:R106)</f>
        <v>0</v>
      </c>
      <c r="S91" s="195"/>
      <c r="T91" s="197">
        <f>SUM(T92:T106)</f>
        <v>0</v>
      </c>
      <c r="AR91" s="198" t="s">
        <v>78</v>
      </c>
      <c r="AT91" s="199" t="s">
        <v>70</v>
      </c>
      <c r="AU91" s="199" t="s">
        <v>71</v>
      </c>
      <c r="AY91" s="198" t="s">
        <v>210</v>
      </c>
      <c r="BK91" s="200">
        <f>SUM(BK92:BK106)</f>
        <v>0</v>
      </c>
    </row>
    <row r="92" spans="2:65" s="1" customFormat="1" ht="16.5" customHeight="1">
      <c r="B92" s="41"/>
      <c r="C92" s="203" t="s">
        <v>78</v>
      </c>
      <c r="D92" s="203" t="s">
        <v>212</v>
      </c>
      <c r="E92" s="204" t="s">
        <v>5352</v>
      </c>
      <c r="F92" s="205" t="s">
        <v>5353</v>
      </c>
      <c r="G92" s="206" t="s">
        <v>1472</v>
      </c>
      <c r="H92" s="207">
        <v>4</v>
      </c>
      <c r="I92" s="208"/>
      <c r="J92" s="209">
        <f aca="true" t="shared" si="0" ref="J92:J106">ROUND(I92*H92,2)</f>
        <v>0</v>
      </c>
      <c r="K92" s="205" t="s">
        <v>21</v>
      </c>
      <c r="L92" s="61"/>
      <c r="M92" s="210" t="s">
        <v>21</v>
      </c>
      <c r="N92" s="211" t="s">
        <v>42</v>
      </c>
      <c r="O92" s="42"/>
      <c r="P92" s="212">
        <f aca="true" t="shared" si="1" ref="P92:P106">O92*H92</f>
        <v>0</v>
      </c>
      <c r="Q92" s="212">
        <v>0</v>
      </c>
      <c r="R92" s="212">
        <f aca="true" t="shared" si="2" ref="R92:R106">Q92*H92</f>
        <v>0</v>
      </c>
      <c r="S92" s="212">
        <v>0</v>
      </c>
      <c r="T92" s="213">
        <f aca="true" t="shared" si="3" ref="T92:T106">S92*H92</f>
        <v>0</v>
      </c>
      <c r="AR92" s="25" t="s">
        <v>217</v>
      </c>
      <c r="AT92" s="25" t="s">
        <v>212</v>
      </c>
      <c r="AU92" s="25" t="s">
        <v>78</v>
      </c>
      <c r="AY92" s="25" t="s">
        <v>210</v>
      </c>
      <c r="BE92" s="214">
        <f aca="true" t="shared" si="4" ref="BE92:BE106">IF(N92="základní",J92,0)</f>
        <v>0</v>
      </c>
      <c r="BF92" s="214">
        <f aca="true" t="shared" si="5" ref="BF92:BF106">IF(N92="snížená",J92,0)</f>
        <v>0</v>
      </c>
      <c r="BG92" s="214">
        <f aca="true" t="shared" si="6" ref="BG92:BG106">IF(N92="zákl. přenesená",J92,0)</f>
        <v>0</v>
      </c>
      <c r="BH92" s="214">
        <f aca="true" t="shared" si="7" ref="BH92:BH106">IF(N92="sníž. přenesená",J92,0)</f>
        <v>0</v>
      </c>
      <c r="BI92" s="214">
        <f aca="true" t="shared" si="8" ref="BI92:BI106">IF(N92="nulová",J92,0)</f>
        <v>0</v>
      </c>
      <c r="BJ92" s="25" t="s">
        <v>78</v>
      </c>
      <c r="BK92" s="214">
        <f aca="true" t="shared" si="9" ref="BK92:BK106">ROUND(I92*H92,2)</f>
        <v>0</v>
      </c>
      <c r="BL92" s="25" t="s">
        <v>217</v>
      </c>
      <c r="BM92" s="25" t="s">
        <v>80</v>
      </c>
    </row>
    <row r="93" spans="2:65" s="1" customFormat="1" ht="16.5" customHeight="1">
      <c r="B93" s="41"/>
      <c r="C93" s="203" t="s">
        <v>80</v>
      </c>
      <c r="D93" s="203" t="s">
        <v>212</v>
      </c>
      <c r="E93" s="204" t="s">
        <v>5354</v>
      </c>
      <c r="F93" s="205" t="s">
        <v>5355</v>
      </c>
      <c r="G93" s="206" t="s">
        <v>1472</v>
      </c>
      <c r="H93" s="207">
        <v>4</v>
      </c>
      <c r="I93" s="208"/>
      <c r="J93" s="209">
        <f t="shared" si="0"/>
        <v>0</v>
      </c>
      <c r="K93" s="205" t="s">
        <v>21</v>
      </c>
      <c r="L93" s="61"/>
      <c r="M93" s="210" t="s">
        <v>21</v>
      </c>
      <c r="N93" s="211" t="s">
        <v>42</v>
      </c>
      <c r="O93" s="42"/>
      <c r="P93" s="212">
        <f t="shared" si="1"/>
        <v>0</v>
      </c>
      <c r="Q93" s="212">
        <v>0</v>
      </c>
      <c r="R93" s="212">
        <f t="shared" si="2"/>
        <v>0</v>
      </c>
      <c r="S93" s="212">
        <v>0</v>
      </c>
      <c r="T93" s="213">
        <f t="shared" si="3"/>
        <v>0</v>
      </c>
      <c r="AR93" s="25" t="s">
        <v>217</v>
      </c>
      <c r="AT93" s="25" t="s">
        <v>212</v>
      </c>
      <c r="AU93" s="25" t="s">
        <v>78</v>
      </c>
      <c r="AY93" s="25" t="s">
        <v>210</v>
      </c>
      <c r="BE93" s="214">
        <f t="shared" si="4"/>
        <v>0</v>
      </c>
      <c r="BF93" s="214">
        <f t="shared" si="5"/>
        <v>0</v>
      </c>
      <c r="BG93" s="214">
        <f t="shared" si="6"/>
        <v>0</v>
      </c>
      <c r="BH93" s="214">
        <f t="shared" si="7"/>
        <v>0</v>
      </c>
      <c r="BI93" s="214">
        <f t="shared" si="8"/>
        <v>0</v>
      </c>
      <c r="BJ93" s="25" t="s">
        <v>78</v>
      </c>
      <c r="BK93" s="214">
        <f t="shared" si="9"/>
        <v>0</v>
      </c>
      <c r="BL93" s="25" t="s">
        <v>217</v>
      </c>
      <c r="BM93" s="25" t="s">
        <v>217</v>
      </c>
    </row>
    <row r="94" spans="2:65" s="1" customFormat="1" ht="16.5" customHeight="1">
      <c r="B94" s="41"/>
      <c r="C94" s="203" t="s">
        <v>88</v>
      </c>
      <c r="D94" s="203" t="s">
        <v>212</v>
      </c>
      <c r="E94" s="204" t="s">
        <v>5356</v>
      </c>
      <c r="F94" s="205" t="s">
        <v>5357</v>
      </c>
      <c r="G94" s="206" t="s">
        <v>1472</v>
      </c>
      <c r="H94" s="207">
        <v>4</v>
      </c>
      <c r="I94" s="208"/>
      <c r="J94" s="209">
        <f t="shared" si="0"/>
        <v>0</v>
      </c>
      <c r="K94" s="205" t="s">
        <v>21</v>
      </c>
      <c r="L94" s="61"/>
      <c r="M94" s="210" t="s">
        <v>21</v>
      </c>
      <c r="N94" s="211" t="s">
        <v>42</v>
      </c>
      <c r="O94" s="42"/>
      <c r="P94" s="212">
        <f t="shared" si="1"/>
        <v>0</v>
      </c>
      <c r="Q94" s="212">
        <v>0</v>
      </c>
      <c r="R94" s="212">
        <f t="shared" si="2"/>
        <v>0</v>
      </c>
      <c r="S94" s="212">
        <v>0</v>
      </c>
      <c r="T94" s="213">
        <f t="shared" si="3"/>
        <v>0</v>
      </c>
      <c r="AR94" s="25" t="s">
        <v>217</v>
      </c>
      <c r="AT94" s="25" t="s">
        <v>212</v>
      </c>
      <c r="AU94" s="25" t="s">
        <v>78</v>
      </c>
      <c r="AY94" s="25" t="s">
        <v>210</v>
      </c>
      <c r="BE94" s="214">
        <f t="shared" si="4"/>
        <v>0</v>
      </c>
      <c r="BF94" s="214">
        <f t="shared" si="5"/>
        <v>0</v>
      </c>
      <c r="BG94" s="214">
        <f t="shared" si="6"/>
        <v>0</v>
      </c>
      <c r="BH94" s="214">
        <f t="shared" si="7"/>
        <v>0</v>
      </c>
      <c r="BI94" s="214">
        <f t="shared" si="8"/>
        <v>0</v>
      </c>
      <c r="BJ94" s="25" t="s">
        <v>78</v>
      </c>
      <c r="BK94" s="214">
        <f t="shared" si="9"/>
        <v>0</v>
      </c>
      <c r="BL94" s="25" t="s">
        <v>217</v>
      </c>
      <c r="BM94" s="25" t="s">
        <v>241</v>
      </c>
    </row>
    <row r="95" spans="2:65" s="1" customFormat="1" ht="16.5" customHeight="1">
      <c r="B95" s="41"/>
      <c r="C95" s="203" t="s">
        <v>217</v>
      </c>
      <c r="D95" s="203" t="s">
        <v>212</v>
      </c>
      <c r="E95" s="204" t="s">
        <v>5358</v>
      </c>
      <c r="F95" s="205" t="s">
        <v>5359</v>
      </c>
      <c r="G95" s="206" t="s">
        <v>1472</v>
      </c>
      <c r="H95" s="207">
        <v>4</v>
      </c>
      <c r="I95" s="208"/>
      <c r="J95" s="209">
        <f t="shared" si="0"/>
        <v>0</v>
      </c>
      <c r="K95" s="205" t="s">
        <v>21</v>
      </c>
      <c r="L95" s="61"/>
      <c r="M95" s="210" t="s">
        <v>21</v>
      </c>
      <c r="N95" s="211" t="s">
        <v>42</v>
      </c>
      <c r="O95" s="42"/>
      <c r="P95" s="212">
        <f t="shared" si="1"/>
        <v>0</v>
      </c>
      <c r="Q95" s="212">
        <v>0</v>
      </c>
      <c r="R95" s="212">
        <f t="shared" si="2"/>
        <v>0</v>
      </c>
      <c r="S95" s="212">
        <v>0</v>
      </c>
      <c r="T95" s="213">
        <f t="shared" si="3"/>
        <v>0</v>
      </c>
      <c r="AR95" s="25" t="s">
        <v>217</v>
      </c>
      <c r="AT95" s="25" t="s">
        <v>212</v>
      </c>
      <c r="AU95" s="25" t="s">
        <v>78</v>
      </c>
      <c r="AY95" s="25" t="s">
        <v>210</v>
      </c>
      <c r="BE95" s="214">
        <f t="shared" si="4"/>
        <v>0</v>
      </c>
      <c r="BF95" s="214">
        <f t="shared" si="5"/>
        <v>0</v>
      </c>
      <c r="BG95" s="214">
        <f t="shared" si="6"/>
        <v>0</v>
      </c>
      <c r="BH95" s="214">
        <f t="shared" si="7"/>
        <v>0</v>
      </c>
      <c r="BI95" s="214">
        <f t="shared" si="8"/>
        <v>0</v>
      </c>
      <c r="BJ95" s="25" t="s">
        <v>78</v>
      </c>
      <c r="BK95" s="214">
        <f t="shared" si="9"/>
        <v>0</v>
      </c>
      <c r="BL95" s="25" t="s">
        <v>217</v>
      </c>
      <c r="BM95" s="25" t="s">
        <v>252</v>
      </c>
    </row>
    <row r="96" spans="2:65" s="1" customFormat="1" ht="16.5" customHeight="1">
      <c r="B96" s="41"/>
      <c r="C96" s="203" t="s">
        <v>234</v>
      </c>
      <c r="D96" s="203" t="s">
        <v>212</v>
      </c>
      <c r="E96" s="204" t="s">
        <v>5360</v>
      </c>
      <c r="F96" s="205" t="s">
        <v>5361</v>
      </c>
      <c r="G96" s="206" t="s">
        <v>1472</v>
      </c>
      <c r="H96" s="207">
        <v>4</v>
      </c>
      <c r="I96" s="208"/>
      <c r="J96" s="209">
        <f t="shared" si="0"/>
        <v>0</v>
      </c>
      <c r="K96" s="205" t="s">
        <v>21</v>
      </c>
      <c r="L96" s="61"/>
      <c r="M96" s="210" t="s">
        <v>21</v>
      </c>
      <c r="N96" s="211" t="s">
        <v>42</v>
      </c>
      <c r="O96" s="42"/>
      <c r="P96" s="212">
        <f t="shared" si="1"/>
        <v>0</v>
      </c>
      <c r="Q96" s="212">
        <v>0</v>
      </c>
      <c r="R96" s="212">
        <f t="shared" si="2"/>
        <v>0</v>
      </c>
      <c r="S96" s="212">
        <v>0</v>
      </c>
      <c r="T96" s="213">
        <f t="shared" si="3"/>
        <v>0</v>
      </c>
      <c r="AR96" s="25" t="s">
        <v>217</v>
      </c>
      <c r="AT96" s="25" t="s">
        <v>212</v>
      </c>
      <c r="AU96" s="25" t="s">
        <v>78</v>
      </c>
      <c r="AY96" s="25" t="s">
        <v>210</v>
      </c>
      <c r="BE96" s="214">
        <f t="shared" si="4"/>
        <v>0</v>
      </c>
      <c r="BF96" s="214">
        <f t="shared" si="5"/>
        <v>0</v>
      </c>
      <c r="BG96" s="214">
        <f t="shared" si="6"/>
        <v>0</v>
      </c>
      <c r="BH96" s="214">
        <f t="shared" si="7"/>
        <v>0</v>
      </c>
      <c r="BI96" s="214">
        <f t="shared" si="8"/>
        <v>0</v>
      </c>
      <c r="BJ96" s="25" t="s">
        <v>78</v>
      </c>
      <c r="BK96" s="214">
        <f t="shared" si="9"/>
        <v>0</v>
      </c>
      <c r="BL96" s="25" t="s">
        <v>217</v>
      </c>
      <c r="BM96" s="25" t="s">
        <v>261</v>
      </c>
    </row>
    <row r="97" spans="2:65" s="1" customFormat="1" ht="16.5" customHeight="1">
      <c r="B97" s="41"/>
      <c r="C97" s="203" t="s">
        <v>241</v>
      </c>
      <c r="D97" s="203" t="s">
        <v>212</v>
      </c>
      <c r="E97" s="204" t="s">
        <v>5362</v>
      </c>
      <c r="F97" s="205" t="s">
        <v>5363</v>
      </c>
      <c r="G97" s="206" t="s">
        <v>345</v>
      </c>
      <c r="H97" s="207">
        <v>50</v>
      </c>
      <c r="I97" s="208"/>
      <c r="J97" s="209">
        <f t="shared" si="0"/>
        <v>0</v>
      </c>
      <c r="K97" s="205" t="s">
        <v>21</v>
      </c>
      <c r="L97" s="61"/>
      <c r="M97" s="210" t="s">
        <v>21</v>
      </c>
      <c r="N97" s="211" t="s">
        <v>42</v>
      </c>
      <c r="O97" s="42"/>
      <c r="P97" s="212">
        <f t="shared" si="1"/>
        <v>0</v>
      </c>
      <c r="Q97" s="212">
        <v>0</v>
      </c>
      <c r="R97" s="212">
        <f t="shared" si="2"/>
        <v>0</v>
      </c>
      <c r="S97" s="212">
        <v>0</v>
      </c>
      <c r="T97" s="213">
        <f t="shared" si="3"/>
        <v>0</v>
      </c>
      <c r="AR97" s="25" t="s">
        <v>217</v>
      </c>
      <c r="AT97" s="25" t="s">
        <v>212</v>
      </c>
      <c r="AU97" s="25" t="s">
        <v>78</v>
      </c>
      <c r="AY97" s="25" t="s">
        <v>210</v>
      </c>
      <c r="BE97" s="214">
        <f t="shared" si="4"/>
        <v>0</v>
      </c>
      <c r="BF97" s="214">
        <f t="shared" si="5"/>
        <v>0</v>
      </c>
      <c r="BG97" s="214">
        <f t="shared" si="6"/>
        <v>0</v>
      </c>
      <c r="BH97" s="214">
        <f t="shared" si="7"/>
        <v>0</v>
      </c>
      <c r="BI97" s="214">
        <f t="shared" si="8"/>
        <v>0</v>
      </c>
      <c r="BJ97" s="25" t="s">
        <v>78</v>
      </c>
      <c r="BK97" s="214">
        <f t="shared" si="9"/>
        <v>0</v>
      </c>
      <c r="BL97" s="25" t="s">
        <v>217</v>
      </c>
      <c r="BM97" s="25" t="s">
        <v>271</v>
      </c>
    </row>
    <row r="98" spans="2:65" s="1" customFormat="1" ht="16.5" customHeight="1">
      <c r="B98" s="41"/>
      <c r="C98" s="203" t="s">
        <v>247</v>
      </c>
      <c r="D98" s="203" t="s">
        <v>212</v>
      </c>
      <c r="E98" s="204" t="s">
        <v>5364</v>
      </c>
      <c r="F98" s="205" t="s">
        <v>5365</v>
      </c>
      <c r="G98" s="206" t="s">
        <v>1472</v>
      </c>
      <c r="H98" s="207">
        <v>600</v>
      </c>
      <c r="I98" s="208"/>
      <c r="J98" s="209">
        <f t="shared" si="0"/>
        <v>0</v>
      </c>
      <c r="K98" s="205" t="s">
        <v>21</v>
      </c>
      <c r="L98" s="61"/>
      <c r="M98" s="210" t="s">
        <v>21</v>
      </c>
      <c r="N98" s="211" t="s">
        <v>42</v>
      </c>
      <c r="O98" s="42"/>
      <c r="P98" s="212">
        <f t="shared" si="1"/>
        <v>0</v>
      </c>
      <c r="Q98" s="212">
        <v>0</v>
      </c>
      <c r="R98" s="212">
        <f t="shared" si="2"/>
        <v>0</v>
      </c>
      <c r="S98" s="212">
        <v>0</v>
      </c>
      <c r="T98" s="213">
        <f t="shared" si="3"/>
        <v>0</v>
      </c>
      <c r="AR98" s="25" t="s">
        <v>217</v>
      </c>
      <c r="AT98" s="25" t="s">
        <v>212</v>
      </c>
      <c r="AU98" s="25" t="s">
        <v>78</v>
      </c>
      <c r="AY98" s="25" t="s">
        <v>210</v>
      </c>
      <c r="BE98" s="214">
        <f t="shared" si="4"/>
        <v>0</v>
      </c>
      <c r="BF98" s="214">
        <f t="shared" si="5"/>
        <v>0</v>
      </c>
      <c r="BG98" s="214">
        <f t="shared" si="6"/>
        <v>0</v>
      </c>
      <c r="BH98" s="214">
        <f t="shared" si="7"/>
        <v>0</v>
      </c>
      <c r="BI98" s="214">
        <f t="shared" si="8"/>
        <v>0</v>
      </c>
      <c r="BJ98" s="25" t="s">
        <v>78</v>
      </c>
      <c r="BK98" s="214">
        <f t="shared" si="9"/>
        <v>0</v>
      </c>
      <c r="BL98" s="25" t="s">
        <v>217</v>
      </c>
      <c r="BM98" s="25" t="s">
        <v>283</v>
      </c>
    </row>
    <row r="99" spans="2:65" s="1" customFormat="1" ht="16.5" customHeight="1">
      <c r="B99" s="41"/>
      <c r="C99" s="203" t="s">
        <v>252</v>
      </c>
      <c r="D99" s="203" t="s">
        <v>212</v>
      </c>
      <c r="E99" s="204" t="s">
        <v>5224</v>
      </c>
      <c r="F99" s="205" t="s">
        <v>5225</v>
      </c>
      <c r="G99" s="206" t="s">
        <v>345</v>
      </c>
      <c r="H99" s="207">
        <v>200</v>
      </c>
      <c r="I99" s="208"/>
      <c r="J99" s="209">
        <f t="shared" si="0"/>
        <v>0</v>
      </c>
      <c r="K99" s="205" t="s">
        <v>21</v>
      </c>
      <c r="L99" s="61"/>
      <c r="M99" s="210" t="s">
        <v>21</v>
      </c>
      <c r="N99" s="211" t="s">
        <v>42</v>
      </c>
      <c r="O99" s="42"/>
      <c r="P99" s="212">
        <f t="shared" si="1"/>
        <v>0</v>
      </c>
      <c r="Q99" s="212">
        <v>0</v>
      </c>
      <c r="R99" s="212">
        <f t="shared" si="2"/>
        <v>0</v>
      </c>
      <c r="S99" s="212">
        <v>0</v>
      </c>
      <c r="T99" s="213">
        <f t="shared" si="3"/>
        <v>0</v>
      </c>
      <c r="AR99" s="25" t="s">
        <v>217</v>
      </c>
      <c r="AT99" s="25" t="s">
        <v>212</v>
      </c>
      <c r="AU99" s="25" t="s">
        <v>78</v>
      </c>
      <c r="AY99" s="25" t="s">
        <v>210</v>
      </c>
      <c r="BE99" s="214">
        <f t="shared" si="4"/>
        <v>0</v>
      </c>
      <c r="BF99" s="214">
        <f t="shared" si="5"/>
        <v>0</v>
      </c>
      <c r="BG99" s="214">
        <f t="shared" si="6"/>
        <v>0</v>
      </c>
      <c r="BH99" s="214">
        <f t="shared" si="7"/>
        <v>0</v>
      </c>
      <c r="BI99" s="214">
        <f t="shared" si="8"/>
        <v>0</v>
      </c>
      <c r="BJ99" s="25" t="s">
        <v>78</v>
      </c>
      <c r="BK99" s="214">
        <f t="shared" si="9"/>
        <v>0</v>
      </c>
      <c r="BL99" s="25" t="s">
        <v>217</v>
      </c>
      <c r="BM99" s="25" t="s">
        <v>291</v>
      </c>
    </row>
    <row r="100" spans="2:65" s="1" customFormat="1" ht="16.5" customHeight="1">
      <c r="B100" s="41"/>
      <c r="C100" s="203" t="s">
        <v>257</v>
      </c>
      <c r="D100" s="203" t="s">
        <v>212</v>
      </c>
      <c r="E100" s="204" t="s">
        <v>5366</v>
      </c>
      <c r="F100" s="205" t="s">
        <v>5367</v>
      </c>
      <c r="G100" s="206" t="s">
        <v>1472</v>
      </c>
      <c r="H100" s="207">
        <v>210</v>
      </c>
      <c r="I100" s="208"/>
      <c r="J100" s="209">
        <f t="shared" si="0"/>
        <v>0</v>
      </c>
      <c r="K100" s="205" t="s">
        <v>21</v>
      </c>
      <c r="L100" s="61"/>
      <c r="M100" s="210" t="s">
        <v>21</v>
      </c>
      <c r="N100" s="211" t="s">
        <v>42</v>
      </c>
      <c r="O100" s="42"/>
      <c r="P100" s="212">
        <f t="shared" si="1"/>
        <v>0</v>
      </c>
      <c r="Q100" s="212">
        <v>0</v>
      </c>
      <c r="R100" s="212">
        <f t="shared" si="2"/>
        <v>0</v>
      </c>
      <c r="S100" s="212">
        <v>0</v>
      </c>
      <c r="T100" s="213">
        <f t="shared" si="3"/>
        <v>0</v>
      </c>
      <c r="AR100" s="25" t="s">
        <v>217</v>
      </c>
      <c r="AT100" s="25" t="s">
        <v>212</v>
      </c>
      <c r="AU100" s="25" t="s">
        <v>78</v>
      </c>
      <c r="AY100" s="25" t="s">
        <v>210</v>
      </c>
      <c r="BE100" s="214">
        <f t="shared" si="4"/>
        <v>0</v>
      </c>
      <c r="BF100" s="214">
        <f t="shared" si="5"/>
        <v>0</v>
      </c>
      <c r="BG100" s="214">
        <f t="shared" si="6"/>
        <v>0</v>
      </c>
      <c r="BH100" s="214">
        <f t="shared" si="7"/>
        <v>0</v>
      </c>
      <c r="BI100" s="214">
        <f t="shared" si="8"/>
        <v>0</v>
      </c>
      <c r="BJ100" s="25" t="s">
        <v>78</v>
      </c>
      <c r="BK100" s="214">
        <f t="shared" si="9"/>
        <v>0</v>
      </c>
      <c r="BL100" s="25" t="s">
        <v>217</v>
      </c>
      <c r="BM100" s="25" t="s">
        <v>301</v>
      </c>
    </row>
    <row r="101" spans="2:65" s="1" customFormat="1" ht="16.5" customHeight="1">
      <c r="B101" s="41"/>
      <c r="C101" s="203" t="s">
        <v>261</v>
      </c>
      <c r="D101" s="203" t="s">
        <v>212</v>
      </c>
      <c r="E101" s="204" t="s">
        <v>5368</v>
      </c>
      <c r="F101" s="205" t="s">
        <v>5369</v>
      </c>
      <c r="G101" s="206" t="s">
        <v>1472</v>
      </c>
      <c r="H101" s="207">
        <v>3</v>
      </c>
      <c r="I101" s="208"/>
      <c r="J101" s="209">
        <f t="shared" si="0"/>
        <v>0</v>
      </c>
      <c r="K101" s="205" t="s">
        <v>21</v>
      </c>
      <c r="L101" s="61"/>
      <c r="M101" s="210" t="s">
        <v>21</v>
      </c>
      <c r="N101" s="211" t="s">
        <v>42</v>
      </c>
      <c r="O101" s="42"/>
      <c r="P101" s="212">
        <f t="shared" si="1"/>
        <v>0</v>
      </c>
      <c r="Q101" s="212">
        <v>0</v>
      </c>
      <c r="R101" s="212">
        <f t="shared" si="2"/>
        <v>0</v>
      </c>
      <c r="S101" s="212">
        <v>0</v>
      </c>
      <c r="T101" s="213">
        <f t="shared" si="3"/>
        <v>0</v>
      </c>
      <c r="AR101" s="25" t="s">
        <v>217</v>
      </c>
      <c r="AT101" s="25" t="s">
        <v>212</v>
      </c>
      <c r="AU101" s="25" t="s">
        <v>78</v>
      </c>
      <c r="AY101" s="25" t="s">
        <v>210</v>
      </c>
      <c r="BE101" s="214">
        <f t="shared" si="4"/>
        <v>0</v>
      </c>
      <c r="BF101" s="214">
        <f t="shared" si="5"/>
        <v>0</v>
      </c>
      <c r="BG101" s="214">
        <f t="shared" si="6"/>
        <v>0</v>
      </c>
      <c r="BH101" s="214">
        <f t="shared" si="7"/>
        <v>0</v>
      </c>
      <c r="BI101" s="214">
        <f t="shared" si="8"/>
        <v>0</v>
      </c>
      <c r="BJ101" s="25" t="s">
        <v>78</v>
      </c>
      <c r="BK101" s="214">
        <f t="shared" si="9"/>
        <v>0</v>
      </c>
      <c r="BL101" s="25" t="s">
        <v>217</v>
      </c>
      <c r="BM101" s="25" t="s">
        <v>312</v>
      </c>
    </row>
    <row r="102" spans="2:65" s="1" customFormat="1" ht="16.5" customHeight="1">
      <c r="B102" s="41"/>
      <c r="C102" s="203" t="s">
        <v>266</v>
      </c>
      <c r="D102" s="203" t="s">
        <v>212</v>
      </c>
      <c r="E102" s="204" t="s">
        <v>5226</v>
      </c>
      <c r="F102" s="205" t="s">
        <v>5227</v>
      </c>
      <c r="G102" s="206" t="s">
        <v>1472</v>
      </c>
      <c r="H102" s="207">
        <v>6</v>
      </c>
      <c r="I102" s="208"/>
      <c r="J102" s="209">
        <f t="shared" si="0"/>
        <v>0</v>
      </c>
      <c r="K102" s="205" t="s">
        <v>21</v>
      </c>
      <c r="L102" s="61"/>
      <c r="M102" s="210" t="s">
        <v>21</v>
      </c>
      <c r="N102" s="211" t="s">
        <v>42</v>
      </c>
      <c r="O102" s="42"/>
      <c r="P102" s="212">
        <f t="shared" si="1"/>
        <v>0</v>
      </c>
      <c r="Q102" s="212">
        <v>0</v>
      </c>
      <c r="R102" s="212">
        <f t="shared" si="2"/>
        <v>0</v>
      </c>
      <c r="S102" s="212">
        <v>0</v>
      </c>
      <c r="T102" s="213">
        <f t="shared" si="3"/>
        <v>0</v>
      </c>
      <c r="AR102" s="25" t="s">
        <v>217</v>
      </c>
      <c r="AT102" s="25" t="s">
        <v>212</v>
      </c>
      <c r="AU102" s="25" t="s">
        <v>78</v>
      </c>
      <c r="AY102" s="25" t="s">
        <v>210</v>
      </c>
      <c r="BE102" s="214">
        <f t="shared" si="4"/>
        <v>0</v>
      </c>
      <c r="BF102" s="214">
        <f t="shared" si="5"/>
        <v>0</v>
      </c>
      <c r="BG102" s="214">
        <f t="shared" si="6"/>
        <v>0</v>
      </c>
      <c r="BH102" s="214">
        <f t="shared" si="7"/>
        <v>0</v>
      </c>
      <c r="BI102" s="214">
        <f t="shared" si="8"/>
        <v>0</v>
      </c>
      <c r="BJ102" s="25" t="s">
        <v>78</v>
      </c>
      <c r="BK102" s="214">
        <f t="shared" si="9"/>
        <v>0</v>
      </c>
      <c r="BL102" s="25" t="s">
        <v>217</v>
      </c>
      <c r="BM102" s="25" t="s">
        <v>319</v>
      </c>
    </row>
    <row r="103" spans="2:65" s="1" customFormat="1" ht="16.5" customHeight="1">
      <c r="B103" s="41"/>
      <c r="C103" s="203" t="s">
        <v>271</v>
      </c>
      <c r="D103" s="203" t="s">
        <v>212</v>
      </c>
      <c r="E103" s="204" t="s">
        <v>5370</v>
      </c>
      <c r="F103" s="205" t="s">
        <v>5371</v>
      </c>
      <c r="G103" s="206" t="s">
        <v>1472</v>
      </c>
      <c r="H103" s="207">
        <v>6</v>
      </c>
      <c r="I103" s="208"/>
      <c r="J103" s="209">
        <f t="shared" si="0"/>
        <v>0</v>
      </c>
      <c r="K103" s="205" t="s">
        <v>21</v>
      </c>
      <c r="L103" s="61"/>
      <c r="M103" s="210" t="s">
        <v>21</v>
      </c>
      <c r="N103" s="211" t="s">
        <v>42</v>
      </c>
      <c r="O103" s="42"/>
      <c r="P103" s="212">
        <f t="shared" si="1"/>
        <v>0</v>
      </c>
      <c r="Q103" s="212">
        <v>0</v>
      </c>
      <c r="R103" s="212">
        <f t="shared" si="2"/>
        <v>0</v>
      </c>
      <c r="S103" s="212">
        <v>0</v>
      </c>
      <c r="T103" s="213">
        <f t="shared" si="3"/>
        <v>0</v>
      </c>
      <c r="AR103" s="25" t="s">
        <v>217</v>
      </c>
      <c r="AT103" s="25" t="s">
        <v>212</v>
      </c>
      <c r="AU103" s="25" t="s">
        <v>78</v>
      </c>
      <c r="AY103" s="25" t="s">
        <v>210</v>
      </c>
      <c r="BE103" s="214">
        <f t="shared" si="4"/>
        <v>0</v>
      </c>
      <c r="BF103" s="214">
        <f t="shared" si="5"/>
        <v>0</v>
      </c>
      <c r="BG103" s="214">
        <f t="shared" si="6"/>
        <v>0</v>
      </c>
      <c r="BH103" s="214">
        <f t="shared" si="7"/>
        <v>0</v>
      </c>
      <c r="BI103" s="214">
        <f t="shared" si="8"/>
        <v>0</v>
      </c>
      <c r="BJ103" s="25" t="s">
        <v>78</v>
      </c>
      <c r="BK103" s="214">
        <f t="shared" si="9"/>
        <v>0</v>
      </c>
      <c r="BL103" s="25" t="s">
        <v>217</v>
      </c>
      <c r="BM103" s="25" t="s">
        <v>332</v>
      </c>
    </row>
    <row r="104" spans="2:65" s="1" customFormat="1" ht="16.5" customHeight="1">
      <c r="B104" s="41"/>
      <c r="C104" s="203" t="s">
        <v>277</v>
      </c>
      <c r="D104" s="203" t="s">
        <v>212</v>
      </c>
      <c r="E104" s="204" t="s">
        <v>5372</v>
      </c>
      <c r="F104" s="205" t="s">
        <v>5373</v>
      </c>
      <c r="G104" s="206" t="s">
        <v>1472</v>
      </c>
      <c r="H104" s="207">
        <v>6</v>
      </c>
      <c r="I104" s="208"/>
      <c r="J104" s="209">
        <f t="shared" si="0"/>
        <v>0</v>
      </c>
      <c r="K104" s="205" t="s">
        <v>21</v>
      </c>
      <c r="L104" s="61"/>
      <c r="M104" s="210" t="s">
        <v>21</v>
      </c>
      <c r="N104" s="211" t="s">
        <v>42</v>
      </c>
      <c r="O104" s="42"/>
      <c r="P104" s="212">
        <f t="shared" si="1"/>
        <v>0</v>
      </c>
      <c r="Q104" s="212">
        <v>0</v>
      </c>
      <c r="R104" s="212">
        <f t="shared" si="2"/>
        <v>0</v>
      </c>
      <c r="S104" s="212">
        <v>0</v>
      </c>
      <c r="T104" s="213">
        <f t="shared" si="3"/>
        <v>0</v>
      </c>
      <c r="AR104" s="25" t="s">
        <v>217</v>
      </c>
      <c r="AT104" s="25" t="s">
        <v>212</v>
      </c>
      <c r="AU104" s="25" t="s">
        <v>78</v>
      </c>
      <c r="AY104" s="25" t="s">
        <v>210</v>
      </c>
      <c r="BE104" s="214">
        <f t="shared" si="4"/>
        <v>0</v>
      </c>
      <c r="BF104" s="214">
        <f t="shared" si="5"/>
        <v>0</v>
      </c>
      <c r="BG104" s="214">
        <f t="shared" si="6"/>
        <v>0</v>
      </c>
      <c r="BH104" s="214">
        <f t="shared" si="7"/>
        <v>0</v>
      </c>
      <c r="BI104" s="214">
        <f t="shared" si="8"/>
        <v>0</v>
      </c>
      <c r="BJ104" s="25" t="s">
        <v>78</v>
      </c>
      <c r="BK104" s="214">
        <f t="shared" si="9"/>
        <v>0</v>
      </c>
      <c r="BL104" s="25" t="s">
        <v>217</v>
      </c>
      <c r="BM104" s="25" t="s">
        <v>342</v>
      </c>
    </row>
    <row r="105" spans="2:65" s="1" customFormat="1" ht="16.5" customHeight="1">
      <c r="B105" s="41"/>
      <c r="C105" s="203" t="s">
        <v>283</v>
      </c>
      <c r="D105" s="203" t="s">
        <v>212</v>
      </c>
      <c r="E105" s="204" t="s">
        <v>5374</v>
      </c>
      <c r="F105" s="205" t="s">
        <v>5375</v>
      </c>
      <c r="G105" s="206" t="s">
        <v>1472</v>
      </c>
      <c r="H105" s="207">
        <v>3</v>
      </c>
      <c r="I105" s="208"/>
      <c r="J105" s="209">
        <f t="shared" si="0"/>
        <v>0</v>
      </c>
      <c r="K105" s="205" t="s">
        <v>21</v>
      </c>
      <c r="L105" s="61"/>
      <c r="M105" s="210" t="s">
        <v>21</v>
      </c>
      <c r="N105" s="211" t="s">
        <v>42</v>
      </c>
      <c r="O105" s="42"/>
      <c r="P105" s="212">
        <f t="shared" si="1"/>
        <v>0</v>
      </c>
      <c r="Q105" s="212">
        <v>0</v>
      </c>
      <c r="R105" s="212">
        <f t="shared" si="2"/>
        <v>0</v>
      </c>
      <c r="S105" s="212">
        <v>0</v>
      </c>
      <c r="T105" s="213">
        <f t="shared" si="3"/>
        <v>0</v>
      </c>
      <c r="AR105" s="25" t="s">
        <v>217</v>
      </c>
      <c r="AT105" s="25" t="s">
        <v>212</v>
      </c>
      <c r="AU105" s="25" t="s">
        <v>78</v>
      </c>
      <c r="AY105" s="25" t="s">
        <v>210</v>
      </c>
      <c r="BE105" s="214">
        <f t="shared" si="4"/>
        <v>0</v>
      </c>
      <c r="BF105" s="214">
        <f t="shared" si="5"/>
        <v>0</v>
      </c>
      <c r="BG105" s="214">
        <f t="shared" si="6"/>
        <v>0</v>
      </c>
      <c r="BH105" s="214">
        <f t="shared" si="7"/>
        <v>0</v>
      </c>
      <c r="BI105" s="214">
        <f t="shared" si="8"/>
        <v>0</v>
      </c>
      <c r="BJ105" s="25" t="s">
        <v>78</v>
      </c>
      <c r="BK105" s="214">
        <f t="shared" si="9"/>
        <v>0</v>
      </c>
      <c r="BL105" s="25" t="s">
        <v>217</v>
      </c>
      <c r="BM105" s="25" t="s">
        <v>352</v>
      </c>
    </row>
    <row r="106" spans="2:65" s="1" customFormat="1" ht="16.5" customHeight="1">
      <c r="B106" s="41"/>
      <c r="C106" s="203" t="s">
        <v>10</v>
      </c>
      <c r="D106" s="203" t="s">
        <v>212</v>
      </c>
      <c r="E106" s="204" t="s">
        <v>5376</v>
      </c>
      <c r="F106" s="205" t="s">
        <v>5377</v>
      </c>
      <c r="G106" s="206" t="s">
        <v>1472</v>
      </c>
      <c r="H106" s="207">
        <v>12</v>
      </c>
      <c r="I106" s="208"/>
      <c r="J106" s="209">
        <f t="shared" si="0"/>
        <v>0</v>
      </c>
      <c r="K106" s="205" t="s">
        <v>21</v>
      </c>
      <c r="L106" s="61"/>
      <c r="M106" s="210" t="s">
        <v>21</v>
      </c>
      <c r="N106" s="211" t="s">
        <v>42</v>
      </c>
      <c r="O106" s="42"/>
      <c r="P106" s="212">
        <f t="shared" si="1"/>
        <v>0</v>
      </c>
      <c r="Q106" s="212">
        <v>0</v>
      </c>
      <c r="R106" s="212">
        <f t="shared" si="2"/>
        <v>0</v>
      </c>
      <c r="S106" s="212">
        <v>0</v>
      </c>
      <c r="T106" s="213">
        <f t="shared" si="3"/>
        <v>0</v>
      </c>
      <c r="AR106" s="25" t="s">
        <v>217</v>
      </c>
      <c r="AT106" s="25" t="s">
        <v>212</v>
      </c>
      <c r="AU106" s="25" t="s">
        <v>78</v>
      </c>
      <c r="AY106" s="25" t="s">
        <v>210</v>
      </c>
      <c r="BE106" s="214">
        <f t="shared" si="4"/>
        <v>0</v>
      </c>
      <c r="BF106" s="214">
        <f t="shared" si="5"/>
        <v>0</v>
      </c>
      <c r="BG106" s="214">
        <f t="shared" si="6"/>
        <v>0</v>
      </c>
      <c r="BH106" s="214">
        <f t="shared" si="7"/>
        <v>0</v>
      </c>
      <c r="BI106" s="214">
        <f t="shared" si="8"/>
        <v>0</v>
      </c>
      <c r="BJ106" s="25" t="s">
        <v>78</v>
      </c>
      <c r="BK106" s="214">
        <f t="shared" si="9"/>
        <v>0</v>
      </c>
      <c r="BL106" s="25" t="s">
        <v>217</v>
      </c>
      <c r="BM106" s="25" t="s">
        <v>363</v>
      </c>
    </row>
    <row r="107" spans="2:63" s="11" customFormat="1" ht="37.35" customHeight="1">
      <c r="B107" s="187"/>
      <c r="C107" s="188"/>
      <c r="D107" s="189" t="s">
        <v>70</v>
      </c>
      <c r="E107" s="190" t="s">
        <v>4236</v>
      </c>
      <c r="F107" s="190" t="s">
        <v>5378</v>
      </c>
      <c r="G107" s="188"/>
      <c r="H107" s="188"/>
      <c r="I107" s="191"/>
      <c r="J107" s="192">
        <f>BK107</f>
        <v>0</v>
      </c>
      <c r="K107" s="188"/>
      <c r="L107" s="193"/>
      <c r="M107" s="194"/>
      <c r="N107" s="195"/>
      <c r="O107" s="195"/>
      <c r="P107" s="196">
        <f>SUM(P108:P116)</f>
        <v>0</v>
      </c>
      <c r="Q107" s="195"/>
      <c r="R107" s="196">
        <f>SUM(R108:R116)</f>
        <v>0</v>
      </c>
      <c r="S107" s="195"/>
      <c r="T107" s="197">
        <f>SUM(T108:T116)</f>
        <v>0</v>
      </c>
      <c r="AR107" s="198" t="s">
        <v>78</v>
      </c>
      <c r="AT107" s="199" t="s">
        <v>70</v>
      </c>
      <c r="AU107" s="199" t="s">
        <v>71</v>
      </c>
      <c r="AY107" s="198" t="s">
        <v>210</v>
      </c>
      <c r="BK107" s="200">
        <f>SUM(BK108:BK116)</f>
        <v>0</v>
      </c>
    </row>
    <row r="108" spans="2:65" s="1" customFormat="1" ht="16.5" customHeight="1">
      <c r="B108" s="41"/>
      <c r="C108" s="203" t="s">
        <v>291</v>
      </c>
      <c r="D108" s="203" t="s">
        <v>212</v>
      </c>
      <c r="E108" s="204" t="s">
        <v>5379</v>
      </c>
      <c r="F108" s="205" t="s">
        <v>5380</v>
      </c>
      <c r="G108" s="206" t="s">
        <v>1472</v>
      </c>
      <c r="H108" s="207">
        <v>4</v>
      </c>
      <c r="I108" s="208"/>
      <c r="J108" s="209">
        <f aca="true" t="shared" si="10" ref="J108:J116">ROUND(I108*H108,2)</f>
        <v>0</v>
      </c>
      <c r="K108" s="205" t="s">
        <v>21</v>
      </c>
      <c r="L108" s="61"/>
      <c r="M108" s="210" t="s">
        <v>21</v>
      </c>
      <c r="N108" s="211" t="s">
        <v>42</v>
      </c>
      <c r="O108" s="42"/>
      <c r="P108" s="212">
        <f aca="true" t="shared" si="11" ref="P108:P116">O108*H108</f>
        <v>0</v>
      </c>
      <c r="Q108" s="212">
        <v>0</v>
      </c>
      <c r="R108" s="212">
        <f aca="true" t="shared" si="12" ref="R108:R116">Q108*H108</f>
        <v>0</v>
      </c>
      <c r="S108" s="212">
        <v>0</v>
      </c>
      <c r="T108" s="213">
        <f aca="true" t="shared" si="13" ref="T108:T116">S108*H108</f>
        <v>0</v>
      </c>
      <c r="AR108" s="25" t="s">
        <v>217</v>
      </c>
      <c r="AT108" s="25" t="s">
        <v>212</v>
      </c>
      <c r="AU108" s="25" t="s">
        <v>78</v>
      </c>
      <c r="AY108" s="25" t="s">
        <v>210</v>
      </c>
      <c r="BE108" s="214">
        <f aca="true" t="shared" si="14" ref="BE108:BE116">IF(N108="základní",J108,0)</f>
        <v>0</v>
      </c>
      <c r="BF108" s="214">
        <f aca="true" t="shared" si="15" ref="BF108:BF116">IF(N108="snížená",J108,0)</f>
        <v>0</v>
      </c>
      <c r="BG108" s="214">
        <f aca="true" t="shared" si="16" ref="BG108:BG116">IF(N108="zákl. přenesená",J108,0)</f>
        <v>0</v>
      </c>
      <c r="BH108" s="214">
        <f aca="true" t="shared" si="17" ref="BH108:BH116">IF(N108="sníž. přenesená",J108,0)</f>
        <v>0</v>
      </c>
      <c r="BI108" s="214">
        <f aca="true" t="shared" si="18" ref="BI108:BI116">IF(N108="nulová",J108,0)</f>
        <v>0</v>
      </c>
      <c r="BJ108" s="25" t="s">
        <v>78</v>
      </c>
      <c r="BK108" s="214">
        <f aca="true" t="shared" si="19" ref="BK108:BK116">ROUND(I108*H108,2)</f>
        <v>0</v>
      </c>
      <c r="BL108" s="25" t="s">
        <v>217</v>
      </c>
      <c r="BM108" s="25" t="s">
        <v>372</v>
      </c>
    </row>
    <row r="109" spans="2:65" s="1" customFormat="1" ht="16.5" customHeight="1">
      <c r="B109" s="41"/>
      <c r="C109" s="203" t="s">
        <v>295</v>
      </c>
      <c r="D109" s="203" t="s">
        <v>212</v>
      </c>
      <c r="E109" s="204" t="s">
        <v>5296</v>
      </c>
      <c r="F109" s="205" t="s">
        <v>5297</v>
      </c>
      <c r="G109" s="206" t="s">
        <v>345</v>
      </c>
      <c r="H109" s="207">
        <v>50</v>
      </c>
      <c r="I109" s="208"/>
      <c r="J109" s="209">
        <f t="shared" si="10"/>
        <v>0</v>
      </c>
      <c r="K109" s="205" t="s">
        <v>21</v>
      </c>
      <c r="L109" s="61"/>
      <c r="M109" s="210" t="s">
        <v>21</v>
      </c>
      <c r="N109" s="211" t="s">
        <v>42</v>
      </c>
      <c r="O109" s="42"/>
      <c r="P109" s="212">
        <f t="shared" si="11"/>
        <v>0</v>
      </c>
      <c r="Q109" s="212">
        <v>0</v>
      </c>
      <c r="R109" s="212">
        <f t="shared" si="12"/>
        <v>0</v>
      </c>
      <c r="S109" s="212">
        <v>0</v>
      </c>
      <c r="T109" s="213">
        <f t="shared" si="13"/>
        <v>0</v>
      </c>
      <c r="AR109" s="25" t="s">
        <v>217</v>
      </c>
      <c r="AT109" s="25" t="s">
        <v>212</v>
      </c>
      <c r="AU109" s="25" t="s">
        <v>78</v>
      </c>
      <c r="AY109" s="25" t="s">
        <v>210</v>
      </c>
      <c r="BE109" s="214">
        <f t="shared" si="14"/>
        <v>0</v>
      </c>
      <c r="BF109" s="214">
        <f t="shared" si="15"/>
        <v>0</v>
      </c>
      <c r="BG109" s="214">
        <f t="shared" si="16"/>
        <v>0</v>
      </c>
      <c r="BH109" s="214">
        <f t="shared" si="17"/>
        <v>0</v>
      </c>
      <c r="BI109" s="214">
        <f t="shared" si="18"/>
        <v>0</v>
      </c>
      <c r="BJ109" s="25" t="s">
        <v>78</v>
      </c>
      <c r="BK109" s="214">
        <f t="shared" si="19"/>
        <v>0</v>
      </c>
      <c r="BL109" s="25" t="s">
        <v>217</v>
      </c>
      <c r="BM109" s="25" t="s">
        <v>383</v>
      </c>
    </row>
    <row r="110" spans="2:65" s="1" customFormat="1" ht="16.5" customHeight="1">
      <c r="B110" s="41"/>
      <c r="C110" s="203" t="s">
        <v>301</v>
      </c>
      <c r="D110" s="203" t="s">
        <v>212</v>
      </c>
      <c r="E110" s="204" t="s">
        <v>5296</v>
      </c>
      <c r="F110" s="205" t="s">
        <v>5297</v>
      </c>
      <c r="G110" s="206" t="s">
        <v>345</v>
      </c>
      <c r="H110" s="207">
        <v>200</v>
      </c>
      <c r="I110" s="208"/>
      <c r="J110" s="209">
        <f t="shared" si="10"/>
        <v>0</v>
      </c>
      <c r="K110" s="205" t="s">
        <v>21</v>
      </c>
      <c r="L110" s="61"/>
      <c r="M110" s="210" t="s">
        <v>21</v>
      </c>
      <c r="N110" s="211" t="s">
        <v>42</v>
      </c>
      <c r="O110" s="42"/>
      <c r="P110" s="212">
        <f t="shared" si="11"/>
        <v>0</v>
      </c>
      <c r="Q110" s="212">
        <v>0</v>
      </c>
      <c r="R110" s="212">
        <f t="shared" si="12"/>
        <v>0</v>
      </c>
      <c r="S110" s="212">
        <v>0</v>
      </c>
      <c r="T110" s="213">
        <f t="shared" si="13"/>
        <v>0</v>
      </c>
      <c r="AR110" s="25" t="s">
        <v>217</v>
      </c>
      <c r="AT110" s="25" t="s">
        <v>212</v>
      </c>
      <c r="AU110" s="25" t="s">
        <v>78</v>
      </c>
      <c r="AY110" s="25" t="s">
        <v>210</v>
      </c>
      <c r="BE110" s="214">
        <f t="shared" si="14"/>
        <v>0</v>
      </c>
      <c r="BF110" s="214">
        <f t="shared" si="15"/>
        <v>0</v>
      </c>
      <c r="BG110" s="214">
        <f t="shared" si="16"/>
        <v>0</v>
      </c>
      <c r="BH110" s="214">
        <f t="shared" si="17"/>
        <v>0</v>
      </c>
      <c r="BI110" s="214">
        <f t="shared" si="18"/>
        <v>0</v>
      </c>
      <c r="BJ110" s="25" t="s">
        <v>78</v>
      </c>
      <c r="BK110" s="214">
        <f t="shared" si="19"/>
        <v>0</v>
      </c>
      <c r="BL110" s="25" t="s">
        <v>217</v>
      </c>
      <c r="BM110" s="25" t="s">
        <v>393</v>
      </c>
    </row>
    <row r="111" spans="2:65" s="1" customFormat="1" ht="16.5" customHeight="1">
      <c r="B111" s="41"/>
      <c r="C111" s="203" t="s">
        <v>307</v>
      </c>
      <c r="D111" s="203" t="s">
        <v>212</v>
      </c>
      <c r="E111" s="204" t="s">
        <v>5381</v>
      </c>
      <c r="F111" s="205" t="s">
        <v>5382</v>
      </c>
      <c r="G111" s="206" t="s">
        <v>1472</v>
      </c>
      <c r="H111" s="207">
        <v>3</v>
      </c>
      <c r="I111" s="208"/>
      <c r="J111" s="209">
        <f t="shared" si="10"/>
        <v>0</v>
      </c>
      <c r="K111" s="205" t="s">
        <v>21</v>
      </c>
      <c r="L111" s="61"/>
      <c r="M111" s="210" t="s">
        <v>21</v>
      </c>
      <c r="N111" s="211" t="s">
        <v>42</v>
      </c>
      <c r="O111" s="42"/>
      <c r="P111" s="212">
        <f t="shared" si="11"/>
        <v>0</v>
      </c>
      <c r="Q111" s="212">
        <v>0</v>
      </c>
      <c r="R111" s="212">
        <f t="shared" si="12"/>
        <v>0</v>
      </c>
      <c r="S111" s="212">
        <v>0</v>
      </c>
      <c r="T111" s="213">
        <f t="shared" si="13"/>
        <v>0</v>
      </c>
      <c r="AR111" s="25" t="s">
        <v>217</v>
      </c>
      <c r="AT111" s="25" t="s">
        <v>212</v>
      </c>
      <c r="AU111" s="25" t="s">
        <v>78</v>
      </c>
      <c r="AY111" s="25" t="s">
        <v>210</v>
      </c>
      <c r="BE111" s="214">
        <f t="shared" si="14"/>
        <v>0</v>
      </c>
      <c r="BF111" s="214">
        <f t="shared" si="15"/>
        <v>0</v>
      </c>
      <c r="BG111" s="214">
        <f t="shared" si="16"/>
        <v>0</v>
      </c>
      <c r="BH111" s="214">
        <f t="shared" si="17"/>
        <v>0</v>
      </c>
      <c r="BI111" s="214">
        <f t="shared" si="18"/>
        <v>0</v>
      </c>
      <c r="BJ111" s="25" t="s">
        <v>78</v>
      </c>
      <c r="BK111" s="214">
        <f t="shared" si="19"/>
        <v>0</v>
      </c>
      <c r="BL111" s="25" t="s">
        <v>217</v>
      </c>
      <c r="BM111" s="25" t="s">
        <v>404</v>
      </c>
    </row>
    <row r="112" spans="2:65" s="1" customFormat="1" ht="16.5" customHeight="1">
      <c r="B112" s="41"/>
      <c r="C112" s="203" t="s">
        <v>312</v>
      </c>
      <c r="D112" s="203" t="s">
        <v>212</v>
      </c>
      <c r="E112" s="204" t="s">
        <v>5298</v>
      </c>
      <c r="F112" s="205" t="s">
        <v>5299</v>
      </c>
      <c r="G112" s="206" t="s">
        <v>1472</v>
      </c>
      <c r="H112" s="207">
        <v>6</v>
      </c>
      <c r="I112" s="208"/>
      <c r="J112" s="209">
        <f t="shared" si="10"/>
        <v>0</v>
      </c>
      <c r="K112" s="205" t="s">
        <v>21</v>
      </c>
      <c r="L112" s="61"/>
      <c r="M112" s="210" t="s">
        <v>21</v>
      </c>
      <c r="N112" s="211" t="s">
        <v>42</v>
      </c>
      <c r="O112" s="42"/>
      <c r="P112" s="212">
        <f t="shared" si="11"/>
        <v>0</v>
      </c>
      <c r="Q112" s="212">
        <v>0</v>
      </c>
      <c r="R112" s="212">
        <f t="shared" si="12"/>
        <v>0</v>
      </c>
      <c r="S112" s="212">
        <v>0</v>
      </c>
      <c r="T112" s="213">
        <f t="shared" si="13"/>
        <v>0</v>
      </c>
      <c r="AR112" s="25" t="s">
        <v>217</v>
      </c>
      <c r="AT112" s="25" t="s">
        <v>212</v>
      </c>
      <c r="AU112" s="25" t="s">
        <v>78</v>
      </c>
      <c r="AY112" s="25" t="s">
        <v>210</v>
      </c>
      <c r="BE112" s="214">
        <f t="shared" si="14"/>
        <v>0</v>
      </c>
      <c r="BF112" s="214">
        <f t="shared" si="15"/>
        <v>0</v>
      </c>
      <c r="BG112" s="214">
        <f t="shared" si="16"/>
        <v>0</v>
      </c>
      <c r="BH112" s="214">
        <f t="shared" si="17"/>
        <v>0</v>
      </c>
      <c r="BI112" s="214">
        <f t="shared" si="18"/>
        <v>0</v>
      </c>
      <c r="BJ112" s="25" t="s">
        <v>78</v>
      </c>
      <c r="BK112" s="214">
        <f t="shared" si="19"/>
        <v>0</v>
      </c>
      <c r="BL112" s="25" t="s">
        <v>217</v>
      </c>
      <c r="BM112" s="25" t="s">
        <v>414</v>
      </c>
    </row>
    <row r="113" spans="2:65" s="1" customFormat="1" ht="16.5" customHeight="1">
      <c r="B113" s="41"/>
      <c r="C113" s="203" t="s">
        <v>9</v>
      </c>
      <c r="D113" s="203" t="s">
        <v>212</v>
      </c>
      <c r="E113" s="204" t="s">
        <v>5300</v>
      </c>
      <c r="F113" s="205" t="s">
        <v>5301</v>
      </c>
      <c r="G113" s="206" t="s">
        <v>1472</v>
      </c>
      <c r="H113" s="207">
        <v>6</v>
      </c>
      <c r="I113" s="208"/>
      <c r="J113" s="209">
        <f t="shared" si="10"/>
        <v>0</v>
      </c>
      <c r="K113" s="205" t="s">
        <v>21</v>
      </c>
      <c r="L113" s="61"/>
      <c r="M113" s="210" t="s">
        <v>21</v>
      </c>
      <c r="N113" s="211" t="s">
        <v>42</v>
      </c>
      <c r="O113" s="42"/>
      <c r="P113" s="212">
        <f t="shared" si="11"/>
        <v>0</v>
      </c>
      <c r="Q113" s="212">
        <v>0</v>
      </c>
      <c r="R113" s="212">
        <f t="shared" si="12"/>
        <v>0</v>
      </c>
      <c r="S113" s="212">
        <v>0</v>
      </c>
      <c r="T113" s="213">
        <f t="shared" si="13"/>
        <v>0</v>
      </c>
      <c r="AR113" s="25" t="s">
        <v>217</v>
      </c>
      <c r="AT113" s="25" t="s">
        <v>212</v>
      </c>
      <c r="AU113" s="25" t="s">
        <v>78</v>
      </c>
      <c r="AY113" s="25" t="s">
        <v>210</v>
      </c>
      <c r="BE113" s="214">
        <f t="shared" si="14"/>
        <v>0</v>
      </c>
      <c r="BF113" s="214">
        <f t="shared" si="15"/>
        <v>0</v>
      </c>
      <c r="BG113" s="214">
        <f t="shared" si="16"/>
        <v>0</v>
      </c>
      <c r="BH113" s="214">
        <f t="shared" si="17"/>
        <v>0</v>
      </c>
      <c r="BI113" s="214">
        <f t="shared" si="18"/>
        <v>0</v>
      </c>
      <c r="BJ113" s="25" t="s">
        <v>78</v>
      </c>
      <c r="BK113" s="214">
        <f t="shared" si="19"/>
        <v>0</v>
      </c>
      <c r="BL113" s="25" t="s">
        <v>217</v>
      </c>
      <c r="BM113" s="25" t="s">
        <v>426</v>
      </c>
    </row>
    <row r="114" spans="2:65" s="1" customFormat="1" ht="16.5" customHeight="1">
      <c r="B114" s="41"/>
      <c r="C114" s="203" t="s">
        <v>319</v>
      </c>
      <c r="D114" s="203" t="s">
        <v>212</v>
      </c>
      <c r="E114" s="204" t="s">
        <v>5381</v>
      </c>
      <c r="F114" s="205" t="s">
        <v>5382</v>
      </c>
      <c r="G114" s="206" t="s">
        <v>1472</v>
      </c>
      <c r="H114" s="207">
        <v>6</v>
      </c>
      <c r="I114" s="208"/>
      <c r="J114" s="209">
        <f t="shared" si="10"/>
        <v>0</v>
      </c>
      <c r="K114" s="205" t="s">
        <v>21</v>
      </c>
      <c r="L114" s="61"/>
      <c r="M114" s="210" t="s">
        <v>21</v>
      </c>
      <c r="N114" s="211" t="s">
        <v>42</v>
      </c>
      <c r="O114" s="42"/>
      <c r="P114" s="212">
        <f t="shared" si="11"/>
        <v>0</v>
      </c>
      <c r="Q114" s="212">
        <v>0</v>
      </c>
      <c r="R114" s="212">
        <f t="shared" si="12"/>
        <v>0</v>
      </c>
      <c r="S114" s="212">
        <v>0</v>
      </c>
      <c r="T114" s="213">
        <f t="shared" si="13"/>
        <v>0</v>
      </c>
      <c r="AR114" s="25" t="s">
        <v>217</v>
      </c>
      <c r="AT114" s="25" t="s">
        <v>212</v>
      </c>
      <c r="AU114" s="25" t="s">
        <v>78</v>
      </c>
      <c r="AY114" s="25" t="s">
        <v>210</v>
      </c>
      <c r="BE114" s="214">
        <f t="shared" si="14"/>
        <v>0</v>
      </c>
      <c r="BF114" s="214">
        <f t="shared" si="15"/>
        <v>0</v>
      </c>
      <c r="BG114" s="214">
        <f t="shared" si="16"/>
        <v>0</v>
      </c>
      <c r="BH114" s="214">
        <f t="shared" si="17"/>
        <v>0</v>
      </c>
      <c r="BI114" s="214">
        <f t="shared" si="18"/>
        <v>0</v>
      </c>
      <c r="BJ114" s="25" t="s">
        <v>78</v>
      </c>
      <c r="BK114" s="214">
        <f t="shared" si="19"/>
        <v>0</v>
      </c>
      <c r="BL114" s="25" t="s">
        <v>217</v>
      </c>
      <c r="BM114" s="25" t="s">
        <v>437</v>
      </c>
    </row>
    <row r="115" spans="2:65" s="1" customFormat="1" ht="16.5" customHeight="1">
      <c r="B115" s="41"/>
      <c r="C115" s="203" t="s">
        <v>325</v>
      </c>
      <c r="D115" s="203" t="s">
        <v>212</v>
      </c>
      <c r="E115" s="204" t="s">
        <v>5298</v>
      </c>
      <c r="F115" s="205" t="s">
        <v>5299</v>
      </c>
      <c r="G115" s="206" t="s">
        <v>1472</v>
      </c>
      <c r="H115" s="207">
        <v>3</v>
      </c>
      <c r="I115" s="208"/>
      <c r="J115" s="209">
        <f t="shared" si="10"/>
        <v>0</v>
      </c>
      <c r="K115" s="205" t="s">
        <v>21</v>
      </c>
      <c r="L115" s="61"/>
      <c r="M115" s="210" t="s">
        <v>21</v>
      </c>
      <c r="N115" s="211" t="s">
        <v>42</v>
      </c>
      <c r="O115" s="42"/>
      <c r="P115" s="212">
        <f t="shared" si="11"/>
        <v>0</v>
      </c>
      <c r="Q115" s="212">
        <v>0</v>
      </c>
      <c r="R115" s="212">
        <f t="shared" si="12"/>
        <v>0</v>
      </c>
      <c r="S115" s="212">
        <v>0</v>
      </c>
      <c r="T115" s="213">
        <f t="shared" si="13"/>
        <v>0</v>
      </c>
      <c r="AR115" s="25" t="s">
        <v>217</v>
      </c>
      <c r="AT115" s="25" t="s">
        <v>212</v>
      </c>
      <c r="AU115" s="25" t="s">
        <v>78</v>
      </c>
      <c r="AY115" s="25" t="s">
        <v>210</v>
      </c>
      <c r="BE115" s="214">
        <f t="shared" si="14"/>
        <v>0</v>
      </c>
      <c r="BF115" s="214">
        <f t="shared" si="15"/>
        <v>0</v>
      </c>
      <c r="BG115" s="214">
        <f t="shared" si="16"/>
        <v>0</v>
      </c>
      <c r="BH115" s="214">
        <f t="shared" si="17"/>
        <v>0</v>
      </c>
      <c r="BI115" s="214">
        <f t="shared" si="18"/>
        <v>0</v>
      </c>
      <c r="BJ115" s="25" t="s">
        <v>78</v>
      </c>
      <c r="BK115" s="214">
        <f t="shared" si="19"/>
        <v>0</v>
      </c>
      <c r="BL115" s="25" t="s">
        <v>217</v>
      </c>
      <c r="BM115" s="25" t="s">
        <v>452</v>
      </c>
    </row>
    <row r="116" spans="2:65" s="1" customFormat="1" ht="16.5" customHeight="1">
      <c r="B116" s="41"/>
      <c r="C116" s="203" t="s">
        <v>332</v>
      </c>
      <c r="D116" s="203" t="s">
        <v>212</v>
      </c>
      <c r="E116" s="204" t="s">
        <v>5383</v>
      </c>
      <c r="F116" s="205" t="s">
        <v>5384</v>
      </c>
      <c r="G116" s="206" t="s">
        <v>1472</v>
      </c>
      <c r="H116" s="207">
        <v>12</v>
      </c>
      <c r="I116" s="208"/>
      <c r="J116" s="209">
        <f t="shared" si="10"/>
        <v>0</v>
      </c>
      <c r="K116" s="205" t="s">
        <v>21</v>
      </c>
      <c r="L116" s="61"/>
      <c r="M116" s="210" t="s">
        <v>21</v>
      </c>
      <c r="N116" s="259" t="s">
        <v>42</v>
      </c>
      <c r="O116" s="260"/>
      <c r="P116" s="261">
        <f t="shared" si="11"/>
        <v>0</v>
      </c>
      <c r="Q116" s="261">
        <v>0</v>
      </c>
      <c r="R116" s="261">
        <f t="shared" si="12"/>
        <v>0</v>
      </c>
      <c r="S116" s="261">
        <v>0</v>
      </c>
      <c r="T116" s="262">
        <f t="shared" si="13"/>
        <v>0</v>
      </c>
      <c r="AR116" s="25" t="s">
        <v>217</v>
      </c>
      <c r="AT116" s="25" t="s">
        <v>212</v>
      </c>
      <c r="AU116" s="25" t="s">
        <v>78</v>
      </c>
      <c r="AY116" s="25" t="s">
        <v>210</v>
      </c>
      <c r="BE116" s="214">
        <f t="shared" si="14"/>
        <v>0</v>
      </c>
      <c r="BF116" s="214">
        <f t="shared" si="15"/>
        <v>0</v>
      </c>
      <c r="BG116" s="214">
        <f t="shared" si="16"/>
        <v>0</v>
      </c>
      <c r="BH116" s="214">
        <f t="shared" si="17"/>
        <v>0</v>
      </c>
      <c r="BI116" s="214">
        <f t="shared" si="18"/>
        <v>0</v>
      </c>
      <c r="BJ116" s="25" t="s">
        <v>78</v>
      </c>
      <c r="BK116" s="214">
        <f t="shared" si="19"/>
        <v>0</v>
      </c>
      <c r="BL116" s="25" t="s">
        <v>217</v>
      </c>
      <c r="BM116" s="25" t="s">
        <v>462</v>
      </c>
    </row>
    <row r="117" spans="2:12" s="1" customFormat="1" ht="6.95" customHeight="1">
      <c r="B117" s="56"/>
      <c r="C117" s="57"/>
      <c r="D117" s="57"/>
      <c r="E117" s="57"/>
      <c r="F117" s="57"/>
      <c r="G117" s="57"/>
      <c r="H117" s="57"/>
      <c r="I117" s="148"/>
      <c r="J117" s="57"/>
      <c r="K117" s="57"/>
      <c r="L117" s="61"/>
    </row>
  </sheetData>
  <sheetProtection password="CC35" sheet="1" objects="1" scenarios="1" formatColumns="0" formatRows="0" autoFilter="0"/>
  <autoFilter ref="C89:K116"/>
  <mergeCells count="16">
    <mergeCell ref="G1:H1"/>
    <mergeCell ref="E49:H49"/>
    <mergeCell ref="E53:H53"/>
    <mergeCell ref="E51:H51"/>
    <mergeCell ref="E55:H55"/>
    <mergeCell ref="E7:H7"/>
    <mergeCell ref="E11:H11"/>
    <mergeCell ref="E9:H9"/>
    <mergeCell ref="E13:H13"/>
    <mergeCell ref="E28:H28"/>
    <mergeCell ref="L2:V2"/>
    <mergeCell ref="E76:H76"/>
    <mergeCell ref="E80:H80"/>
    <mergeCell ref="E78:H78"/>
    <mergeCell ref="E82:H82"/>
    <mergeCell ref="J59:J60"/>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73"/>
  <sheetViews>
    <sheetView showGridLines="0" workbookViewId="0" topLeftCell="A1">
      <pane ySplit="1" topLeftCell="A11"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1"/>
      <c r="C1" s="121"/>
      <c r="D1" s="122" t="s">
        <v>1</v>
      </c>
      <c r="E1" s="121"/>
      <c r="F1" s="123" t="s">
        <v>130</v>
      </c>
      <c r="G1" s="405" t="s">
        <v>131</v>
      </c>
      <c r="H1" s="405"/>
      <c r="I1" s="124"/>
      <c r="J1" s="123" t="s">
        <v>132</v>
      </c>
      <c r="K1" s="122" t="s">
        <v>133</v>
      </c>
      <c r="L1" s="123" t="s">
        <v>134</v>
      </c>
      <c r="M1" s="123"/>
      <c r="N1" s="123"/>
      <c r="O1" s="123"/>
      <c r="P1" s="123"/>
      <c r="Q1" s="123"/>
      <c r="R1" s="123"/>
      <c r="S1" s="123"/>
      <c r="T1" s="12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92"/>
      <c r="M2" s="392"/>
      <c r="N2" s="392"/>
      <c r="O2" s="392"/>
      <c r="P2" s="392"/>
      <c r="Q2" s="392"/>
      <c r="R2" s="392"/>
      <c r="S2" s="392"/>
      <c r="T2" s="392"/>
      <c r="U2" s="392"/>
      <c r="V2" s="392"/>
      <c r="AT2" s="25" t="s">
        <v>110</v>
      </c>
    </row>
    <row r="3" spans="2:46" ht="6.95" customHeight="1">
      <c r="B3" s="26"/>
      <c r="C3" s="27"/>
      <c r="D3" s="27"/>
      <c r="E3" s="27"/>
      <c r="F3" s="27"/>
      <c r="G3" s="27"/>
      <c r="H3" s="27"/>
      <c r="I3" s="125"/>
      <c r="J3" s="27"/>
      <c r="K3" s="28"/>
      <c r="AT3" s="25" t="s">
        <v>80</v>
      </c>
    </row>
    <row r="4" spans="2:46" ht="36.95" customHeight="1">
      <c r="B4" s="29"/>
      <c r="C4" s="30"/>
      <c r="D4" s="31" t="s">
        <v>135</v>
      </c>
      <c r="E4" s="30"/>
      <c r="F4" s="30"/>
      <c r="G4" s="30"/>
      <c r="H4" s="30"/>
      <c r="I4" s="126"/>
      <c r="J4" s="30"/>
      <c r="K4" s="32"/>
      <c r="M4" s="33" t="s">
        <v>12</v>
      </c>
      <c r="AT4" s="25" t="s">
        <v>6</v>
      </c>
    </row>
    <row r="5" spans="2:11" ht="6.95" customHeight="1">
      <c r="B5" s="29"/>
      <c r="C5" s="30"/>
      <c r="D5" s="30"/>
      <c r="E5" s="30"/>
      <c r="F5" s="30"/>
      <c r="G5" s="30"/>
      <c r="H5" s="30"/>
      <c r="I5" s="126"/>
      <c r="J5" s="30"/>
      <c r="K5" s="32"/>
    </row>
    <row r="6" spans="2:11" ht="15">
      <c r="B6" s="29"/>
      <c r="C6" s="30"/>
      <c r="D6" s="38" t="s">
        <v>18</v>
      </c>
      <c r="E6" s="30"/>
      <c r="F6" s="30"/>
      <c r="G6" s="30"/>
      <c r="H6" s="30"/>
      <c r="I6" s="126"/>
      <c r="J6" s="30"/>
      <c r="K6" s="32"/>
    </row>
    <row r="7" spans="2:11" ht="16.5" customHeight="1">
      <c r="B7" s="29"/>
      <c r="C7" s="30"/>
      <c r="D7" s="30"/>
      <c r="E7" s="406" t="str">
        <f>'Rekapitulace stavby'!K6</f>
        <v>Stavební úpravy a přístavba komunitního centra BÉTEL</v>
      </c>
      <c r="F7" s="407"/>
      <c r="G7" s="407"/>
      <c r="H7" s="407"/>
      <c r="I7" s="126"/>
      <c r="J7" s="30"/>
      <c r="K7" s="32"/>
    </row>
    <row r="8" spans="2:11" ht="15">
      <c r="B8" s="29"/>
      <c r="C8" s="30"/>
      <c r="D8" s="38" t="s">
        <v>136</v>
      </c>
      <c r="E8" s="30"/>
      <c r="F8" s="30"/>
      <c r="G8" s="30"/>
      <c r="H8" s="30"/>
      <c r="I8" s="126"/>
      <c r="J8" s="30"/>
      <c r="K8" s="32"/>
    </row>
    <row r="9" spans="2:11" ht="16.5" customHeight="1">
      <c r="B9" s="29"/>
      <c r="C9" s="30"/>
      <c r="D9" s="30"/>
      <c r="E9" s="406" t="s">
        <v>137</v>
      </c>
      <c r="F9" s="385"/>
      <c r="G9" s="385"/>
      <c r="H9" s="385"/>
      <c r="I9" s="126"/>
      <c r="J9" s="30"/>
      <c r="K9" s="32"/>
    </row>
    <row r="10" spans="2:11" ht="15">
      <c r="B10" s="29"/>
      <c r="C10" s="30"/>
      <c r="D10" s="38" t="s">
        <v>138</v>
      </c>
      <c r="E10" s="30"/>
      <c r="F10" s="30"/>
      <c r="G10" s="30"/>
      <c r="H10" s="30"/>
      <c r="I10" s="126"/>
      <c r="J10" s="30"/>
      <c r="K10" s="32"/>
    </row>
    <row r="11" spans="2:11" s="1" customFormat="1" ht="16.5" customHeight="1">
      <c r="B11" s="41"/>
      <c r="C11" s="42"/>
      <c r="D11" s="42"/>
      <c r="E11" s="378" t="s">
        <v>5385</v>
      </c>
      <c r="F11" s="408"/>
      <c r="G11" s="408"/>
      <c r="H11" s="408"/>
      <c r="I11" s="127"/>
      <c r="J11" s="42"/>
      <c r="K11" s="45"/>
    </row>
    <row r="12" spans="2:11" s="1" customFormat="1" ht="15">
      <c r="B12" s="41"/>
      <c r="C12" s="42"/>
      <c r="D12" s="38" t="s">
        <v>140</v>
      </c>
      <c r="E12" s="42"/>
      <c r="F12" s="42"/>
      <c r="G12" s="42"/>
      <c r="H12" s="42"/>
      <c r="I12" s="127"/>
      <c r="J12" s="42"/>
      <c r="K12" s="45"/>
    </row>
    <row r="13" spans="2:11" s="1" customFormat="1" ht="36.95" customHeight="1">
      <c r="B13" s="41"/>
      <c r="C13" s="42"/>
      <c r="D13" s="42"/>
      <c r="E13" s="409" t="s">
        <v>5386</v>
      </c>
      <c r="F13" s="408"/>
      <c r="G13" s="408"/>
      <c r="H13" s="408"/>
      <c r="I13" s="127"/>
      <c r="J13" s="42"/>
      <c r="K13" s="45"/>
    </row>
    <row r="14" spans="2:11" s="1" customFormat="1" ht="13.5">
      <c r="B14" s="41"/>
      <c r="C14" s="42"/>
      <c r="D14" s="42"/>
      <c r="E14" s="42"/>
      <c r="F14" s="42"/>
      <c r="G14" s="42"/>
      <c r="H14" s="42"/>
      <c r="I14" s="127"/>
      <c r="J14" s="42"/>
      <c r="K14" s="45"/>
    </row>
    <row r="15" spans="2:11" s="1" customFormat="1" ht="14.45" customHeight="1">
      <c r="B15" s="41"/>
      <c r="C15" s="42"/>
      <c r="D15" s="38" t="s">
        <v>20</v>
      </c>
      <c r="E15" s="42"/>
      <c r="F15" s="36" t="s">
        <v>21</v>
      </c>
      <c r="G15" s="42"/>
      <c r="H15" s="42"/>
      <c r="I15" s="128" t="s">
        <v>22</v>
      </c>
      <c r="J15" s="36" t="s">
        <v>21</v>
      </c>
      <c r="K15" s="45"/>
    </row>
    <row r="16" spans="2:11" s="1" customFormat="1" ht="14.45" customHeight="1">
      <c r="B16" s="41"/>
      <c r="C16" s="42"/>
      <c r="D16" s="38" t="s">
        <v>23</v>
      </c>
      <c r="E16" s="42"/>
      <c r="F16" s="36" t="s">
        <v>24</v>
      </c>
      <c r="G16" s="42"/>
      <c r="H16" s="42"/>
      <c r="I16" s="128" t="s">
        <v>25</v>
      </c>
      <c r="J16" s="129">
        <f>'Rekapitulace stavby'!AN8</f>
        <v>43389</v>
      </c>
      <c r="K16" s="45"/>
    </row>
    <row r="17" spans="2:11" s="1" customFormat="1" ht="10.9" customHeight="1">
      <c r="B17" s="41"/>
      <c r="C17" s="42"/>
      <c r="D17" s="42"/>
      <c r="E17" s="42"/>
      <c r="F17" s="42"/>
      <c r="G17" s="42"/>
      <c r="H17" s="42"/>
      <c r="I17" s="127"/>
      <c r="J17" s="42"/>
      <c r="K17" s="45"/>
    </row>
    <row r="18" spans="2:11" s="1" customFormat="1" ht="14.45" customHeight="1">
      <c r="B18" s="41"/>
      <c r="C18" s="42"/>
      <c r="D18" s="38" t="s">
        <v>26</v>
      </c>
      <c r="E18" s="42"/>
      <c r="F18" s="42"/>
      <c r="G18" s="42"/>
      <c r="H18" s="42"/>
      <c r="I18" s="128" t="s">
        <v>27</v>
      </c>
      <c r="J18" s="36" t="s">
        <v>21</v>
      </c>
      <c r="K18" s="45"/>
    </row>
    <row r="19" spans="2:11" s="1" customFormat="1" ht="18" customHeight="1">
      <c r="B19" s="41"/>
      <c r="C19" s="42"/>
      <c r="D19" s="42"/>
      <c r="E19" s="36" t="s">
        <v>29</v>
      </c>
      <c r="F19" s="42"/>
      <c r="G19" s="42"/>
      <c r="H19" s="42"/>
      <c r="I19" s="128" t="s">
        <v>30</v>
      </c>
      <c r="J19" s="36" t="s">
        <v>21</v>
      </c>
      <c r="K19" s="45"/>
    </row>
    <row r="20" spans="2:11" s="1" customFormat="1" ht="6.95" customHeight="1">
      <c r="B20" s="41"/>
      <c r="C20" s="42"/>
      <c r="D20" s="42"/>
      <c r="E20" s="42"/>
      <c r="F20" s="42"/>
      <c r="G20" s="42"/>
      <c r="H20" s="42"/>
      <c r="I20" s="127"/>
      <c r="J20" s="42"/>
      <c r="K20" s="45"/>
    </row>
    <row r="21" spans="2:11" s="1" customFormat="1" ht="14.45" customHeight="1">
      <c r="B21" s="41"/>
      <c r="C21" s="42"/>
      <c r="D21" s="38" t="s">
        <v>31</v>
      </c>
      <c r="E21" s="42"/>
      <c r="F21" s="42"/>
      <c r="G21" s="42"/>
      <c r="H21" s="42"/>
      <c r="I21" s="128" t="s">
        <v>27</v>
      </c>
      <c r="J21" s="36" t="str">
        <f>IF('Rekapitulace stavby'!AN13="Vyplň údaj","",IF('Rekapitulace stavby'!AN13="","",'Rekapitulace stavby'!AN13))</f>
        <v/>
      </c>
      <c r="K21" s="45"/>
    </row>
    <row r="22" spans="2:11" s="1" customFormat="1" ht="18" customHeight="1">
      <c r="B22" s="41"/>
      <c r="C22" s="42"/>
      <c r="D22" s="42"/>
      <c r="E22" s="36" t="str">
        <f>IF('Rekapitulace stavby'!E14="Vyplň údaj","",IF('Rekapitulace stavby'!E14="","",'Rekapitulace stavby'!E14))</f>
        <v/>
      </c>
      <c r="F22" s="42"/>
      <c r="G22" s="42"/>
      <c r="H22" s="42"/>
      <c r="I22" s="128" t="s">
        <v>30</v>
      </c>
      <c r="J22" s="36" t="str">
        <f>IF('Rekapitulace stavby'!AN14="Vyplň údaj","",IF('Rekapitulace stavby'!AN14="","",'Rekapitulace stavby'!AN14))</f>
        <v/>
      </c>
      <c r="K22" s="45"/>
    </row>
    <row r="23" spans="2:11" s="1" customFormat="1" ht="6.95" customHeight="1">
      <c r="B23" s="41"/>
      <c r="C23" s="42"/>
      <c r="D23" s="42"/>
      <c r="E23" s="42"/>
      <c r="F23" s="42"/>
      <c r="G23" s="42"/>
      <c r="H23" s="42"/>
      <c r="I23" s="127"/>
      <c r="J23" s="42"/>
      <c r="K23" s="45"/>
    </row>
    <row r="24" spans="2:11" s="1" customFormat="1" ht="14.45" customHeight="1">
      <c r="B24" s="41"/>
      <c r="C24" s="42"/>
      <c r="D24" s="38" t="s">
        <v>33</v>
      </c>
      <c r="E24" s="42"/>
      <c r="F24" s="42"/>
      <c r="G24" s="42"/>
      <c r="H24" s="42"/>
      <c r="I24" s="128" t="s">
        <v>27</v>
      </c>
      <c r="J24" s="36" t="s">
        <v>21</v>
      </c>
      <c r="K24" s="45"/>
    </row>
    <row r="25" spans="2:11" s="1" customFormat="1" ht="18" customHeight="1">
      <c r="B25" s="41"/>
      <c r="C25" s="42"/>
      <c r="D25" s="42"/>
      <c r="E25" s="36" t="s">
        <v>34</v>
      </c>
      <c r="F25" s="42"/>
      <c r="G25" s="42"/>
      <c r="H25" s="42"/>
      <c r="I25" s="128" t="s">
        <v>30</v>
      </c>
      <c r="J25" s="36" t="s">
        <v>21</v>
      </c>
      <c r="K25" s="45"/>
    </row>
    <row r="26" spans="2:11" s="1" customFormat="1" ht="6.95" customHeight="1">
      <c r="B26" s="41"/>
      <c r="C26" s="42"/>
      <c r="D26" s="42"/>
      <c r="E26" s="42"/>
      <c r="F26" s="42"/>
      <c r="G26" s="42"/>
      <c r="H26" s="42"/>
      <c r="I26" s="127"/>
      <c r="J26" s="42"/>
      <c r="K26" s="45"/>
    </row>
    <row r="27" spans="2:11" s="1" customFormat="1" ht="14.45" customHeight="1">
      <c r="B27" s="41"/>
      <c r="C27" s="42"/>
      <c r="D27" s="38" t="s">
        <v>36</v>
      </c>
      <c r="E27" s="42"/>
      <c r="F27" s="42"/>
      <c r="G27" s="42"/>
      <c r="H27" s="42"/>
      <c r="I27" s="127"/>
      <c r="J27" s="42"/>
      <c r="K27" s="45"/>
    </row>
    <row r="28" spans="2:11" s="7" customFormat="1" ht="16.5" customHeight="1">
      <c r="B28" s="130"/>
      <c r="C28" s="131"/>
      <c r="D28" s="131"/>
      <c r="E28" s="396" t="s">
        <v>21</v>
      </c>
      <c r="F28" s="396"/>
      <c r="G28" s="396"/>
      <c r="H28" s="396"/>
      <c r="I28" s="132"/>
      <c r="J28" s="131"/>
      <c r="K28" s="133"/>
    </row>
    <row r="29" spans="2:11" s="1" customFormat="1" ht="6.95" customHeight="1">
      <c r="B29" s="41"/>
      <c r="C29" s="42"/>
      <c r="D29" s="42"/>
      <c r="E29" s="42"/>
      <c r="F29" s="42"/>
      <c r="G29" s="42"/>
      <c r="H29" s="42"/>
      <c r="I29" s="127"/>
      <c r="J29" s="42"/>
      <c r="K29" s="45"/>
    </row>
    <row r="30" spans="2:11" s="1" customFormat="1" ht="6.95" customHeight="1">
      <c r="B30" s="41"/>
      <c r="C30" s="42"/>
      <c r="D30" s="85"/>
      <c r="E30" s="85"/>
      <c r="F30" s="85"/>
      <c r="G30" s="85"/>
      <c r="H30" s="85"/>
      <c r="I30" s="134"/>
      <c r="J30" s="85"/>
      <c r="K30" s="135"/>
    </row>
    <row r="31" spans="2:11" s="1" customFormat="1" ht="25.35" customHeight="1">
      <c r="B31" s="41"/>
      <c r="C31" s="42"/>
      <c r="D31" s="136" t="s">
        <v>37</v>
      </c>
      <c r="E31" s="42"/>
      <c r="F31" s="42"/>
      <c r="G31" s="42"/>
      <c r="H31" s="42"/>
      <c r="I31" s="127"/>
      <c r="J31" s="137">
        <f>ROUND(J111,2)</f>
        <v>0</v>
      </c>
      <c r="K31" s="45"/>
    </row>
    <row r="32" spans="2:11" s="1" customFormat="1" ht="6.95" customHeight="1">
      <c r="B32" s="41"/>
      <c r="C32" s="42"/>
      <c r="D32" s="85"/>
      <c r="E32" s="85"/>
      <c r="F32" s="85"/>
      <c r="G32" s="85"/>
      <c r="H32" s="85"/>
      <c r="I32" s="134"/>
      <c r="J32" s="85"/>
      <c r="K32" s="135"/>
    </row>
    <row r="33" spans="2:11" s="1" customFormat="1" ht="14.45" customHeight="1">
      <c r="B33" s="41"/>
      <c r="C33" s="42"/>
      <c r="D33" s="42"/>
      <c r="E33" s="42"/>
      <c r="F33" s="46" t="s">
        <v>39</v>
      </c>
      <c r="G33" s="42"/>
      <c r="H33" s="42"/>
      <c r="I33" s="138" t="s">
        <v>38</v>
      </c>
      <c r="J33" s="46" t="s">
        <v>40</v>
      </c>
      <c r="K33" s="45"/>
    </row>
    <row r="34" spans="2:11" s="1" customFormat="1" ht="14.45" customHeight="1">
      <c r="B34" s="41"/>
      <c r="C34" s="42"/>
      <c r="D34" s="49" t="s">
        <v>41</v>
      </c>
      <c r="E34" s="49" t="s">
        <v>42</v>
      </c>
      <c r="F34" s="139">
        <f>ROUND(SUM(BE111:BE372),2)</f>
        <v>0</v>
      </c>
      <c r="G34" s="42"/>
      <c r="H34" s="42"/>
      <c r="I34" s="140">
        <v>0.21</v>
      </c>
      <c r="J34" s="139">
        <f>ROUND(ROUND((SUM(BE111:BE372)),2)*I34,2)</f>
        <v>0</v>
      </c>
      <c r="K34" s="45"/>
    </row>
    <row r="35" spans="2:11" s="1" customFormat="1" ht="14.45" customHeight="1">
      <c r="B35" s="41"/>
      <c r="C35" s="42"/>
      <c r="D35" s="42"/>
      <c r="E35" s="49" t="s">
        <v>43</v>
      </c>
      <c r="F35" s="139">
        <f>ROUND(SUM(BF111:BF372),2)</f>
        <v>0</v>
      </c>
      <c r="G35" s="42"/>
      <c r="H35" s="42"/>
      <c r="I35" s="140">
        <v>0.15</v>
      </c>
      <c r="J35" s="139">
        <f>ROUND(ROUND((SUM(BF111:BF372)),2)*I35,2)</f>
        <v>0</v>
      </c>
      <c r="K35" s="45"/>
    </row>
    <row r="36" spans="2:11" s="1" customFormat="1" ht="14.45" customHeight="1" hidden="1">
      <c r="B36" s="41"/>
      <c r="C36" s="42"/>
      <c r="D36" s="42"/>
      <c r="E36" s="49" t="s">
        <v>44</v>
      </c>
      <c r="F36" s="139">
        <f>ROUND(SUM(BG111:BG372),2)</f>
        <v>0</v>
      </c>
      <c r="G36" s="42"/>
      <c r="H36" s="42"/>
      <c r="I36" s="140">
        <v>0.21</v>
      </c>
      <c r="J36" s="139">
        <v>0</v>
      </c>
      <c r="K36" s="45"/>
    </row>
    <row r="37" spans="2:11" s="1" customFormat="1" ht="14.45" customHeight="1" hidden="1">
      <c r="B37" s="41"/>
      <c r="C37" s="42"/>
      <c r="D37" s="42"/>
      <c r="E37" s="49" t="s">
        <v>45</v>
      </c>
      <c r="F37" s="139">
        <f>ROUND(SUM(BH111:BH372),2)</f>
        <v>0</v>
      </c>
      <c r="G37" s="42"/>
      <c r="H37" s="42"/>
      <c r="I37" s="140">
        <v>0.15</v>
      </c>
      <c r="J37" s="139">
        <v>0</v>
      </c>
      <c r="K37" s="45"/>
    </row>
    <row r="38" spans="2:11" s="1" customFormat="1" ht="14.45" customHeight="1" hidden="1">
      <c r="B38" s="41"/>
      <c r="C38" s="42"/>
      <c r="D38" s="42"/>
      <c r="E38" s="49" t="s">
        <v>46</v>
      </c>
      <c r="F38" s="139">
        <f>ROUND(SUM(BI111:BI372),2)</f>
        <v>0</v>
      </c>
      <c r="G38" s="42"/>
      <c r="H38" s="42"/>
      <c r="I38" s="140">
        <v>0</v>
      </c>
      <c r="J38" s="139">
        <v>0</v>
      </c>
      <c r="K38" s="45"/>
    </row>
    <row r="39" spans="2:11" s="1" customFormat="1" ht="6.95" customHeight="1">
      <c r="B39" s="41"/>
      <c r="C39" s="42"/>
      <c r="D39" s="42"/>
      <c r="E39" s="42"/>
      <c r="F39" s="42"/>
      <c r="G39" s="42"/>
      <c r="H39" s="42"/>
      <c r="I39" s="127"/>
      <c r="J39" s="42"/>
      <c r="K39" s="45"/>
    </row>
    <row r="40" spans="2:11" s="1" customFormat="1" ht="25.35" customHeight="1">
      <c r="B40" s="41"/>
      <c r="C40" s="141"/>
      <c r="D40" s="142" t="s">
        <v>47</v>
      </c>
      <c r="E40" s="79"/>
      <c r="F40" s="79"/>
      <c r="G40" s="143" t="s">
        <v>48</v>
      </c>
      <c r="H40" s="144" t="s">
        <v>49</v>
      </c>
      <c r="I40" s="145"/>
      <c r="J40" s="146">
        <f>SUM(J31:J38)</f>
        <v>0</v>
      </c>
      <c r="K40" s="147"/>
    </row>
    <row r="41" spans="2:11" s="1" customFormat="1" ht="14.45" customHeight="1">
      <c r="B41" s="56"/>
      <c r="C41" s="57"/>
      <c r="D41" s="57"/>
      <c r="E41" s="57"/>
      <c r="F41" s="57"/>
      <c r="G41" s="57"/>
      <c r="H41" s="57"/>
      <c r="I41" s="148"/>
      <c r="J41" s="57"/>
      <c r="K41" s="58"/>
    </row>
    <row r="45" spans="2:11" s="1" customFormat="1" ht="6.95" customHeight="1">
      <c r="B45" s="149"/>
      <c r="C45" s="150"/>
      <c r="D45" s="150"/>
      <c r="E45" s="150"/>
      <c r="F45" s="150"/>
      <c r="G45" s="150"/>
      <c r="H45" s="150"/>
      <c r="I45" s="151"/>
      <c r="J45" s="150"/>
      <c r="K45" s="152"/>
    </row>
    <row r="46" spans="2:11" s="1" customFormat="1" ht="36.95" customHeight="1">
      <c r="B46" s="41"/>
      <c r="C46" s="31" t="s">
        <v>142</v>
      </c>
      <c r="D46" s="42"/>
      <c r="E46" s="42"/>
      <c r="F46" s="42"/>
      <c r="G46" s="42"/>
      <c r="H46" s="42"/>
      <c r="I46" s="127"/>
      <c r="J46" s="42"/>
      <c r="K46" s="45"/>
    </row>
    <row r="47" spans="2:11" s="1" customFormat="1" ht="6.95" customHeight="1">
      <c r="B47" s="41"/>
      <c r="C47" s="42"/>
      <c r="D47" s="42"/>
      <c r="E47" s="42"/>
      <c r="F47" s="42"/>
      <c r="G47" s="42"/>
      <c r="H47" s="42"/>
      <c r="I47" s="127"/>
      <c r="J47" s="42"/>
      <c r="K47" s="45"/>
    </row>
    <row r="48" spans="2:11" s="1" customFormat="1" ht="14.45" customHeight="1">
      <c r="B48" s="41"/>
      <c r="C48" s="38" t="s">
        <v>18</v>
      </c>
      <c r="D48" s="42"/>
      <c r="E48" s="42"/>
      <c r="F48" s="42"/>
      <c r="G48" s="42"/>
      <c r="H48" s="42"/>
      <c r="I48" s="127"/>
      <c r="J48" s="42"/>
      <c r="K48" s="45"/>
    </row>
    <row r="49" spans="2:11" s="1" customFormat="1" ht="16.5" customHeight="1">
      <c r="B49" s="41"/>
      <c r="C49" s="42"/>
      <c r="D49" s="42"/>
      <c r="E49" s="406" t="str">
        <f>E7</f>
        <v>Stavební úpravy a přístavba komunitního centra BÉTEL</v>
      </c>
      <c r="F49" s="407"/>
      <c r="G49" s="407"/>
      <c r="H49" s="407"/>
      <c r="I49" s="127"/>
      <c r="J49" s="42"/>
      <c r="K49" s="45"/>
    </row>
    <row r="50" spans="2:11" ht="15">
      <c r="B50" s="29"/>
      <c r="C50" s="38" t="s">
        <v>136</v>
      </c>
      <c r="D50" s="30"/>
      <c r="E50" s="30"/>
      <c r="F50" s="30"/>
      <c r="G50" s="30"/>
      <c r="H50" s="30"/>
      <c r="I50" s="126"/>
      <c r="J50" s="30"/>
      <c r="K50" s="32"/>
    </row>
    <row r="51" spans="2:11" ht="16.5" customHeight="1">
      <c r="B51" s="29"/>
      <c r="C51" s="30"/>
      <c r="D51" s="30"/>
      <c r="E51" s="406" t="s">
        <v>137</v>
      </c>
      <c r="F51" s="385"/>
      <c r="G51" s="385"/>
      <c r="H51" s="385"/>
      <c r="I51" s="126"/>
      <c r="J51" s="30"/>
      <c r="K51" s="32"/>
    </row>
    <row r="52" spans="2:11" ht="15">
      <c r="B52" s="29"/>
      <c r="C52" s="38" t="s">
        <v>138</v>
      </c>
      <c r="D52" s="30"/>
      <c r="E52" s="30"/>
      <c r="F52" s="30"/>
      <c r="G52" s="30"/>
      <c r="H52" s="30"/>
      <c r="I52" s="126"/>
      <c r="J52" s="30"/>
      <c r="K52" s="32"/>
    </row>
    <row r="53" spans="2:11" s="1" customFormat="1" ht="16.5" customHeight="1">
      <c r="B53" s="41"/>
      <c r="C53" s="42"/>
      <c r="D53" s="42"/>
      <c r="E53" s="378" t="s">
        <v>5385</v>
      </c>
      <c r="F53" s="408"/>
      <c r="G53" s="408"/>
      <c r="H53" s="408"/>
      <c r="I53" s="127"/>
      <c r="J53" s="42"/>
      <c r="K53" s="45"/>
    </row>
    <row r="54" spans="2:11" s="1" customFormat="1" ht="14.45" customHeight="1">
      <c r="B54" s="41"/>
      <c r="C54" s="38" t="s">
        <v>140</v>
      </c>
      <c r="D54" s="42"/>
      <c r="E54" s="42"/>
      <c r="F54" s="42"/>
      <c r="G54" s="42"/>
      <c r="H54" s="42"/>
      <c r="I54" s="127"/>
      <c r="J54" s="42"/>
      <c r="K54" s="45"/>
    </row>
    <row r="55" spans="2:11" s="1" customFormat="1" ht="17.25" customHeight="1">
      <c r="B55" s="41"/>
      <c r="C55" s="42"/>
      <c r="D55" s="42"/>
      <c r="E55" s="409" t="str">
        <f>E13</f>
        <v>část 2.1 ST - Stavební část - Byt ve 3.NP</v>
      </c>
      <c r="F55" s="408"/>
      <c r="G55" s="408"/>
      <c r="H55" s="408"/>
      <c r="I55" s="127"/>
      <c r="J55" s="42"/>
      <c r="K55" s="45"/>
    </row>
    <row r="56" spans="2:11" s="1" customFormat="1" ht="6.95" customHeight="1">
      <c r="B56" s="41"/>
      <c r="C56" s="42"/>
      <c r="D56" s="42"/>
      <c r="E56" s="42"/>
      <c r="F56" s="42"/>
      <c r="G56" s="42"/>
      <c r="H56" s="42"/>
      <c r="I56" s="127"/>
      <c r="J56" s="42"/>
      <c r="K56" s="45"/>
    </row>
    <row r="57" spans="2:11" s="1" customFormat="1" ht="18" customHeight="1">
      <c r="B57" s="41"/>
      <c r="C57" s="38" t="s">
        <v>23</v>
      </c>
      <c r="D57" s="42"/>
      <c r="E57" s="42"/>
      <c r="F57" s="36" t="str">
        <f>F16</f>
        <v xml:space="preserve">Bezručova čp.503, Chrastava </v>
      </c>
      <c r="G57" s="42"/>
      <c r="H57" s="42"/>
      <c r="I57" s="128" t="s">
        <v>25</v>
      </c>
      <c r="J57" s="129">
        <f>IF(J16="","",J16)</f>
        <v>43389</v>
      </c>
      <c r="K57" s="45"/>
    </row>
    <row r="58" spans="2:11" s="1" customFormat="1" ht="6.95" customHeight="1">
      <c r="B58" s="41"/>
      <c r="C58" s="42"/>
      <c r="D58" s="42"/>
      <c r="E58" s="42"/>
      <c r="F58" s="42"/>
      <c r="G58" s="42"/>
      <c r="H58" s="42"/>
      <c r="I58" s="127"/>
      <c r="J58" s="42"/>
      <c r="K58" s="45"/>
    </row>
    <row r="59" spans="2:11" s="1" customFormat="1" ht="15">
      <c r="B59" s="41"/>
      <c r="C59" s="38" t="s">
        <v>26</v>
      </c>
      <c r="D59" s="42"/>
      <c r="E59" s="42"/>
      <c r="F59" s="36" t="str">
        <f>E19</f>
        <v>Sbor JB v Chrastavě, Bezručova 503, 46331 Chrastav</v>
      </c>
      <c r="G59" s="42"/>
      <c r="H59" s="42"/>
      <c r="I59" s="128" t="s">
        <v>33</v>
      </c>
      <c r="J59" s="396" t="str">
        <f>E25</f>
        <v>FS Vision, s.r.o. IČ: 22792902</v>
      </c>
      <c r="K59" s="45"/>
    </row>
    <row r="60" spans="2:11" s="1" customFormat="1" ht="14.45" customHeight="1">
      <c r="B60" s="41"/>
      <c r="C60" s="38" t="s">
        <v>31</v>
      </c>
      <c r="D60" s="42"/>
      <c r="E60" s="42"/>
      <c r="F60" s="36" t="str">
        <f>IF(E22="","",E22)</f>
        <v/>
      </c>
      <c r="G60" s="42"/>
      <c r="H60" s="42"/>
      <c r="I60" s="127"/>
      <c r="J60" s="410"/>
      <c r="K60" s="45"/>
    </row>
    <row r="61" spans="2:11" s="1" customFormat="1" ht="10.35" customHeight="1">
      <c r="B61" s="41"/>
      <c r="C61" s="42"/>
      <c r="D61" s="42"/>
      <c r="E61" s="42"/>
      <c r="F61" s="42"/>
      <c r="G61" s="42"/>
      <c r="H61" s="42"/>
      <c r="I61" s="127"/>
      <c r="J61" s="42"/>
      <c r="K61" s="45"/>
    </row>
    <row r="62" spans="2:11" s="1" customFormat="1" ht="29.25" customHeight="1">
      <c r="B62" s="41"/>
      <c r="C62" s="153" t="s">
        <v>143</v>
      </c>
      <c r="D62" s="141"/>
      <c r="E62" s="141"/>
      <c r="F62" s="141"/>
      <c r="G62" s="141"/>
      <c r="H62" s="141"/>
      <c r="I62" s="154"/>
      <c r="J62" s="155" t="s">
        <v>144</v>
      </c>
      <c r="K62" s="156"/>
    </row>
    <row r="63" spans="2:11" s="1" customFormat="1" ht="10.35" customHeight="1">
      <c r="B63" s="41"/>
      <c r="C63" s="42"/>
      <c r="D63" s="42"/>
      <c r="E63" s="42"/>
      <c r="F63" s="42"/>
      <c r="G63" s="42"/>
      <c r="H63" s="42"/>
      <c r="I63" s="127"/>
      <c r="J63" s="42"/>
      <c r="K63" s="45"/>
    </row>
    <row r="64" spans="2:47" s="1" customFormat="1" ht="29.25" customHeight="1">
      <c r="B64" s="41"/>
      <c r="C64" s="157" t="s">
        <v>145</v>
      </c>
      <c r="D64" s="42"/>
      <c r="E64" s="42"/>
      <c r="F64" s="42"/>
      <c r="G64" s="42"/>
      <c r="H64" s="42"/>
      <c r="I64" s="127"/>
      <c r="J64" s="137">
        <f>J111</f>
        <v>0</v>
      </c>
      <c r="K64" s="45"/>
      <c r="AU64" s="25" t="s">
        <v>146</v>
      </c>
    </row>
    <row r="65" spans="2:11" s="8" customFormat="1" ht="24.95" customHeight="1">
      <c r="B65" s="158"/>
      <c r="C65" s="159"/>
      <c r="D65" s="160" t="s">
        <v>147</v>
      </c>
      <c r="E65" s="161"/>
      <c r="F65" s="161"/>
      <c r="G65" s="161"/>
      <c r="H65" s="161"/>
      <c r="I65" s="162"/>
      <c r="J65" s="163">
        <f>J112</f>
        <v>0</v>
      </c>
      <c r="K65" s="164"/>
    </row>
    <row r="66" spans="2:11" s="9" customFormat="1" ht="19.9" customHeight="1">
      <c r="B66" s="165"/>
      <c r="C66" s="166"/>
      <c r="D66" s="167" t="s">
        <v>150</v>
      </c>
      <c r="E66" s="168"/>
      <c r="F66" s="168"/>
      <c r="G66" s="168"/>
      <c r="H66" s="168"/>
      <c r="I66" s="169"/>
      <c r="J66" s="170">
        <f>J113</f>
        <v>0</v>
      </c>
      <c r="K66" s="171"/>
    </row>
    <row r="67" spans="2:11" s="9" customFormat="1" ht="19.9" customHeight="1">
      <c r="B67" s="165"/>
      <c r="C67" s="166"/>
      <c r="D67" s="167" t="s">
        <v>153</v>
      </c>
      <c r="E67" s="168"/>
      <c r="F67" s="168"/>
      <c r="G67" s="168"/>
      <c r="H67" s="168"/>
      <c r="I67" s="169"/>
      <c r="J67" s="170">
        <f>J117</f>
        <v>0</v>
      </c>
      <c r="K67" s="171"/>
    </row>
    <row r="68" spans="2:11" s="9" customFormat="1" ht="19.9" customHeight="1">
      <c r="B68" s="165"/>
      <c r="C68" s="166"/>
      <c r="D68" s="167" t="s">
        <v>4775</v>
      </c>
      <c r="E68" s="168"/>
      <c r="F68" s="168"/>
      <c r="G68" s="168"/>
      <c r="H68" s="168"/>
      <c r="I68" s="169"/>
      <c r="J68" s="170">
        <f>J142</f>
        <v>0</v>
      </c>
      <c r="K68" s="171"/>
    </row>
    <row r="69" spans="2:11" s="9" customFormat="1" ht="19.9" customHeight="1">
      <c r="B69" s="165"/>
      <c r="C69" s="166"/>
      <c r="D69" s="167" t="s">
        <v>163</v>
      </c>
      <c r="E69" s="168"/>
      <c r="F69" s="168"/>
      <c r="G69" s="168"/>
      <c r="H69" s="168"/>
      <c r="I69" s="169"/>
      <c r="J69" s="170">
        <f>J159</f>
        <v>0</v>
      </c>
      <c r="K69" s="171"/>
    </row>
    <row r="70" spans="2:11" s="9" customFormat="1" ht="19.9" customHeight="1">
      <c r="B70" s="165"/>
      <c r="C70" s="166"/>
      <c r="D70" s="167" t="s">
        <v>164</v>
      </c>
      <c r="E70" s="168"/>
      <c r="F70" s="168"/>
      <c r="G70" s="168"/>
      <c r="H70" s="168"/>
      <c r="I70" s="169"/>
      <c r="J70" s="170">
        <f>J165</f>
        <v>0</v>
      </c>
      <c r="K70" s="171"/>
    </row>
    <row r="71" spans="2:11" s="8" customFormat="1" ht="24.95" customHeight="1">
      <c r="B71" s="158"/>
      <c r="C71" s="159"/>
      <c r="D71" s="160" t="s">
        <v>165</v>
      </c>
      <c r="E71" s="161"/>
      <c r="F71" s="161"/>
      <c r="G71" s="161"/>
      <c r="H71" s="161"/>
      <c r="I71" s="162"/>
      <c r="J71" s="163">
        <f>J167</f>
        <v>0</v>
      </c>
      <c r="K71" s="164"/>
    </row>
    <row r="72" spans="2:11" s="9" customFormat="1" ht="19.9" customHeight="1">
      <c r="B72" s="165"/>
      <c r="C72" s="166"/>
      <c r="D72" s="167" t="s">
        <v>166</v>
      </c>
      <c r="E72" s="168"/>
      <c r="F72" s="168"/>
      <c r="G72" s="168"/>
      <c r="H72" s="168"/>
      <c r="I72" s="169"/>
      <c r="J72" s="170">
        <f>J168</f>
        <v>0</v>
      </c>
      <c r="K72" s="171"/>
    </row>
    <row r="73" spans="2:11" s="9" customFormat="1" ht="19.9" customHeight="1">
      <c r="B73" s="165"/>
      <c r="C73" s="166"/>
      <c r="D73" s="167" t="s">
        <v>168</v>
      </c>
      <c r="E73" s="168"/>
      <c r="F73" s="168"/>
      <c r="G73" s="168"/>
      <c r="H73" s="168"/>
      <c r="I73" s="169"/>
      <c r="J73" s="170">
        <f>J182</f>
        <v>0</v>
      </c>
      <c r="K73" s="171"/>
    </row>
    <row r="74" spans="2:11" s="9" customFormat="1" ht="19.9" customHeight="1">
      <c r="B74" s="165"/>
      <c r="C74" s="166"/>
      <c r="D74" s="167" t="s">
        <v>174</v>
      </c>
      <c r="E74" s="168"/>
      <c r="F74" s="168"/>
      <c r="G74" s="168"/>
      <c r="H74" s="168"/>
      <c r="I74" s="169"/>
      <c r="J74" s="170">
        <f>J199</f>
        <v>0</v>
      </c>
      <c r="K74" s="171"/>
    </row>
    <row r="75" spans="2:11" s="9" customFormat="1" ht="19.9" customHeight="1">
      <c r="B75" s="165"/>
      <c r="C75" s="166"/>
      <c r="D75" s="167" t="s">
        <v>175</v>
      </c>
      <c r="E75" s="168"/>
      <c r="F75" s="168"/>
      <c r="G75" s="168"/>
      <c r="H75" s="168"/>
      <c r="I75" s="169"/>
      <c r="J75" s="170">
        <f>J220</f>
        <v>0</v>
      </c>
      <c r="K75" s="171"/>
    </row>
    <row r="76" spans="2:11" s="9" customFormat="1" ht="19.9" customHeight="1">
      <c r="B76" s="165"/>
      <c r="C76" s="166"/>
      <c r="D76" s="167" t="s">
        <v>176</v>
      </c>
      <c r="E76" s="168"/>
      <c r="F76" s="168"/>
      <c r="G76" s="168"/>
      <c r="H76" s="168"/>
      <c r="I76" s="169"/>
      <c r="J76" s="170">
        <f>J247</f>
        <v>0</v>
      </c>
      <c r="K76" s="171"/>
    </row>
    <row r="77" spans="2:11" s="9" customFormat="1" ht="19.9" customHeight="1">
      <c r="B77" s="165"/>
      <c r="C77" s="166"/>
      <c r="D77" s="167" t="s">
        <v>178</v>
      </c>
      <c r="E77" s="168"/>
      <c r="F77" s="168"/>
      <c r="G77" s="168"/>
      <c r="H77" s="168"/>
      <c r="I77" s="169"/>
      <c r="J77" s="170">
        <f>J254</f>
        <v>0</v>
      </c>
      <c r="K77" s="171"/>
    </row>
    <row r="78" spans="2:11" s="9" customFormat="1" ht="19.9" customHeight="1">
      <c r="B78" s="165"/>
      <c r="C78" s="166"/>
      <c r="D78" s="167" t="s">
        <v>180</v>
      </c>
      <c r="E78" s="168"/>
      <c r="F78" s="168"/>
      <c r="G78" s="168"/>
      <c r="H78" s="168"/>
      <c r="I78" s="169"/>
      <c r="J78" s="170">
        <f>J281</f>
        <v>0</v>
      </c>
      <c r="K78" s="171"/>
    </row>
    <row r="79" spans="2:11" s="9" customFormat="1" ht="19.9" customHeight="1">
      <c r="B79" s="165"/>
      <c r="C79" s="166"/>
      <c r="D79" s="167" t="s">
        <v>183</v>
      </c>
      <c r="E79" s="168"/>
      <c r="F79" s="168"/>
      <c r="G79" s="168"/>
      <c r="H79" s="168"/>
      <c r="I79" s="169"/>
      <c r="J79" s="170">
        <f>J295</f>
        <v>0</v>
      </c>
      <c r="K79" s="171"/>
    </row>
    <row r="80" spans="2:11" s="9" customFormat="1" ht="19.9" customHeight="1">
      <c r="B80" s="165"/>
      <c r="C80" s="166"/>
      <c r="D80" s="167" t="s">
        <v>185</v>
      </c>
      <c r="E80" s="168"/>
      <c r="F80" s="168"/>
      <c r="G80" s="168"/>
      <c r="H80" s="168"/>
      <c r="I80" s="169"/>
      <c r="J80" s="170">
        <f>J318</f>
        <v>0</v>
      </c>
      <c r="K80" s="171"/>
    </row>
    <row r="81" spans="2:11" s="9" customFormat="1" ht="19.9" customHeight="1">
      <c r="B81" s="165"/>
      <c r="C81" s="166"/>
      <c r="D81" s="167" t="s">
        <v>186</v>
      </c>
      <c r="E81" s="168"/>
      <c r="F81" s="168"/>
      <c r="G81" s="168"/>
      <c r="H81" s="168"/>
      <c r="I81" s="169"/>
      <c r="J81" s="170">
        <f>J331</f>
        <v>0</v>
      </c>
      <c r="K81" s="171"/>
    </row>
    <row r="82" spans="2:11" s="9" customFormat="1" ht="19.9" customHeight="1">
      <c r="B82" s="165"/>
      <c r="C82" s="166"/>
      <c r="D82" s="167" t="s">
        <v>187</v>
      </c>
      <c r="E82" s="168"/>
      <c r="F82" s="168"/>
      <c r="G82" s="168"/>
      <c r="H82" s="168"/>
      <c r="I82" s="169"/>
      <c r="J82" s="170">
        <f>J346</f>
        <v>0</v>
      </c>
      <c r="K82" s="171"/>
    </row>
    <row r="83" spans="2:11" s="9" customFormat="1" ht="19.9" customHeight="1">
      <c r="B83" s="165"/>
      <c r="C83" s="166"/>
      <c r="D83" s="167" t="s">
        <v>188</v>
      </c>
      <c r="E83" s="168"/>
      <c r="F83" s="168"/>
      <c r="G83" s="168"/>
      <c r="H83" s="168"/>
      <c r="I83" s="169"/>
      <c r="J83" s="170">
        <f>J360</f>
        <v>0</v>
      </c>
      <c r="K83" s="171"/>
    </row>
    <row r="84" spans="2:11" s="8" customFormat="1" ht="24.95" customHeight="1">
      <c r="B84" s="158"/>
      <c r="C84" s="159"/>
      <c r="D84" s="160" t="s">
        <v>190</v>
      </c>
      <c r="E84" s="161"/>
      <c r="F84" s="161"/>
      <c r="G84" s="161"/>
      <c r="H84" s="161"/>
      <c r="I84" s="162"/>
      <c r="J84" s="163">
        <f>J366</f>
        <v>0</v>
      </c>
      <c r="K84" s="164"/>
    </row>
    <row r="85" spans="2:11" s="9" customFormat="1" ht="19.9" customHeight="1">
      <c r="B85" s="165"/>
      <c r="C85" s="166"/>
      <c r="D85" s="167" t="s">
        <v>191</v>
      </c>
      <c r="E85" s="168"/>
      <c r="F85" s="168"/>
      <c r="G85" s="168"/>
      <c r="H85" s="168"/>
      <c r="I85" s="169"/>
      <c r="J85" s="170">
        <f>J367</f>
        <v>0</v>
      </c>
      <c r="K85" s="171"/>
    </row>
    <row r="86" spans="2:11" s="9" customFormat="1" ht="19.9" customHeight="1">
      <c r="B86" s="165"/>
      <c r="C86" s="166"/>
      <c r="D86" s="167" t="s">
        <v>192</v>
      </c>
      <c r="E86" s="168"/>
      <c r="F86" s="168"/>
      <c r="G86" s="168"/>
      <c r="H86" s="168"/>
      <c r="I86" s="169"/>
      <c r="J86" s="170">
        <f>J369</f>
        <v>0</v>
      </c>
      <c r="K86" s="171"/>
    </row>
    <row r="87" spans="2:11" s="9" customFormat="1" ht="19.9" customHeight="1">
      <c r="B87" s="165"/>
      <c r="C87" s="166"/>
      <c r="D87" s="167" t="s">
        <v>193</v>
      </c>
      <c r="E87" s="168"/>
      <c r="F87" s="168"/>
      <c r="G87" s="168"/>
      <c r="H87" s="168"/>
      <c r="I87" s="169"/>
      <c r="J87" s="170">
        <f>J371</f>
        <v>0</v>
      </c>
      <c r="K87" s="171"/>
    </row>
    <row r="88" spans="2:11" s="1" customFormat="1" ht="21.75" customHeight="1">
      <c r="B88" s="41"/>
      <c r="C88" s="42"/>
      <c r="D88" s="42"/>
      <c r="E88" s="42"/>
      <c r="F88" s="42"/>
      <c r="G88" s="42"/>
      <c r="H88" s="42"/>
      <c r="I88" s="127"/>
      <c r="J88" s="42"/>
      <c r="K88" s="45"/>
    </row>
    <row r="89" spans="2:11" s="1" customFormat="1" ht="6.95" customHeight="1">
      <c r="B89" s="56"/>
      <c r="C89" s="57"/>
      <c r="D89" s="57"/>
      <c r="E89" s="57"/>
      <c r="F89" s="57"/>
      <c r="G89" s="57"/>
      <c r="H89" s="57"/>
      <c r="I89" s="148"/>
      <c r="J89" s="57"/>
      <c r="K89" s="58"/>
    </row>
    <row r="93" spans="2:12" s="1" customFormat="1" ht="6.95" customHeight="1">
      <c r="B93" s="59"/>
      <c r="C93" s="60"/>
      <c r="D93" s="60"/>
      <c r="E93" s="60"/>
      <c r="F93" s="60"/>
      <c r="G93" s="60"/>
      <c r="H93" s="60"/>
      <c r="I93" s="151"/>
      <c r="J93" s="60"/>
      <c r="K93" s="60"/>
      <c r="L93" s="61"/>
    </row>
    <row r="94" spans="2:12" s="1" customFormat="1" ht="36.95" customHeight="1">
      <c r="B94" s="41"/>
      <c r="C94" s="62" t="s">
        <v>194</v>
      </c>
      <c r="D94" s="63"/>
      <c r="E94" s="63"/>
      <c r="F94" s="63"/>
      <c r="G94" s="63"/>
      <c r="H94" s="63"/>
      <c r="I94" s="172"/>
      <c r="J94" s="63"/>
      <c r="K94" s="63"/>
      <c r="L94" s="61"/>
    </row>
    <row r="95" spans="2:12" s="1" customFormat="1" ht="6.95" customHeight="1">
      <c r="B95" s="41"/>
      <c r="C95" s="63"/>
      <c r="D95" s="63"/>
      <c r="E95" s="63"/>
      <c r="F95" s="63"/>
      <c r="G95" s="63"/>
      <c r="H95" s="63"/>
      <c r="I95" s="172"/>
      <c r="J95" s="63"/>
      <c r="K95" s="63"/>
      <c r="L95" s="61"/>
    </row>
    <row r="96" spans="2:12" s="1" customFormat="1" ht="14.45" customHeight="1">
      <c r="B96" s="41"/>
      <c r="C96" s="65" t="s">
        <v>18</v>
      </c>
      <c r="D96" s="63"/>
      <c r="E96" s="63"/>
      <c r="F96" s="63"/>
      <c r="G96" s="63"/>
      <c r="H96" s="63"/>
      <c r="I96" s="172"/>
      <c r="J96" s="63"/>
      <c r="K96" s="63"/>
      <c r="L96" s="61"/>
    </row>
    <row r="97" spans="2:12" s="1" customFormat="1" ht="16.5" customHeight="1">
      <c r="B97" s="41"/>
      <c r="C97" s="63"/>
      <c r="D97" s="63"/>
      <c r="E97" s="400" t="str">
        <f>E7</f>
        <v>Stavební úpravy a přístavba komunitního centra BÉTEL</v>
      </c>
      <c r="F97" s="401"/>
      <c r="G97" s="401"/>
      <c r="H97" s="401"/>
      <c r="I97" s="172"/>
      <c r="J97" s="63"/>
      <c r="K97" s="63"/>
      <c r="L97" s="61"/>
    </row>
    <row r="98" spans="2:12" ht="15">
      <c r="B98" s="29"/>
      <c r="C98" s="65" t="s">
        <v>136</v>
      </c>
      <c r="D98" s="173"/>
      <c r="E98" s="173"/>
      <c r="F98" s="173"/>
      <c r="G98" s="173"/>
      <c r="H98" s="173"/>
      <c r="J98" s="173"/>
      <c r="K98" s="173"/>
      <c r="L98" s="174"/>
    </row>
    <row r="99" spans="2:12" ht="16.5" customHeight="1">
      <c r="B99" s="29"/>
      <c r="C99" s="173"/>
      <c r="D99" s="173"/>
      <c r="E99" s="400" t="s">
        <v>137</v>
      </c>
      <c r="F99" s="404"/>
      <c r="G99" s="404"/>
      <c r="H99" s="404"/>
      <c r="J99" s="173"/>
      <c r="K99" s="173"/>
      <c r="L99" s="174"/>
    </row>
    <row r="100" spans="2:12" ht="15">
      <c r="B100" s="29"/>
      <c r="C100" s="65" t="s">
        <v>138</v>
      </c>
      <c r="D100" s="173"/>
      <c r="E100" s="173"/>
      <c r="F100" s="173"/>
      <c r="G100" s="173"/>
      <c r="H100" s="173"/>
      <c r="J100" s="173"/>
      <c r="K100" s="173"/>
      <c r="L100" s="174"/>
    </row>
    <row r="101" spans="2:12" s="1" customFormat="1" ht="16.5" customHeight="1">
      <c r="B101" s="41"/>
      <c r="C101" s="63"/>
      <c r="D101" s="63"/>
      <c r="E101" s="402" t="s">
        <v>5385</v>
      </c>
      <c r="F101" s="403"/>
      <c r="G101" s="403"/>
      <c r="H101" s="403"/>
      <c r="I101" s="172"/>
      <c r="J101" s="63"/>
      <c r="K101" s="63"/>
      <c r="L101" s="61"/>
    </row>
    <row r="102" spans="2:12" s="1" customFormat="1" ht="14.45" customHeight="1">
      <c r="B102" s="41"/>
      <c r="C102" s="65" t="s">
        <v>140</v>
      </c>
      <c r="D102" s="63"/>
      <c r="E102" s="63"/>
      <c r="F102" s="63"/>
      <c r="G102" s="63"/>
      <c r="H102" s="63"/>
      <c r="I102" s="172"/>
      <c r="J102" s="63"/>
      <c r="K102" s="63"/>
      <c r="L102" s="61"/>
    </row>
    <row r="103" spans="2:12" s="1" customFormat="1" ht="17.25" customHeight="1">
      <c r="B103" s="41"/>
      <c r="C103" s="63"/>
      <c r="D103" s="63"/>
      <c r="E103" s="366" t="str">
        <f>E13</f>
        <v>část 2.1 ST - Stavební část - Byt ve 3.NP</v>
      </c>
      <c r="F103" s="403"/>
      <c r="G103" s="403"/>
      <c r="H103" s="403"/>
      <c r="I103" s="172"/>
      <c r="J103" s="63"/>
      <c r="K103" s="63"/>
      <c r="L103" s="61"/>
    </row>
    <row r="104" spans="2:12" s="1" customFormat="1" ht="6.95" customHeight="1">
      <c r="B104" s="41"/>
      <c r="C104" s="63"/>
      <c r="D104" s="63"/>
      <c r="E104" s="63"/>
      <c r="F104" s="63"/>
      <c r="G104" s="63"/>
      <c r="H104" s="63"/>
      <c r="I104" s="172"/>
      <c r="J104" s="63"/>
      <c r="K104" s="63"/>
      <c r="L104" s="61"/>
    </row>
    <row r="105" spans="2:12" s="1" customFormat="1" ht="18" customHeight="1">
      <c r="B105" s="41"/>
      <c r="C105" s="65" t="s">
        <v>23</v>
      </c>
      <c r="D105" s="63"/>
      <c r="E105" s="63"/>
      <c r="F105" s="175" t="str">
        <f>F16</f>
        <v xml:space="preserve">Bezručova čp.503, Chrastava </v>
      </c>
      <c r="G105" s="63"/>
      <c r="H105" s="63"/>
      <c r="I105" s="176" t="s">
        <v>25</v>
      </c>
      <c r="J105" s="73">
        <f>IF(J16="","",J16)</f>
        <v>43389</v>
      </c>
      <c r="K105" s="63"/>
      <c r="L105" s="61"/>
    </row>
    <row r="106" spans="2:12" s="1" customFormat="1" ht="6.95" customHeight="1">
      <c r="B106" s="41"/>
      <c r="C106" s="63"/>
      <c r="D106" s="63"/>
      <c r="E106" s="63"/>
      <c r="F106" s="63"/>
      <c r="G106" s="63"/>
      <c r="H106" s="63"/>
      <c r="I106" s="172"/>
      <c r="J106" s="63"/>
      <c r="K106" s="63"/>
      <c r="L106" s="61"/>
    </row>
    <row r="107" spans="2:12" s="1" customFormat="1" ht="15">
      <c r="B107" s="41"/>
      <c r="C107" s="65" t="s">
        <v>26</v>
      </c>
      <c r="D107" s="63"/>
      <c r="E107" s="63"/>
      <c r="F107" s="175" t="str">
        <f>E19</f>
        <v>Sbor JB v Chrastavě, Bezručova 503, 46331 Chrastav</v>
      </c>
      <c r="G107" s="63"/>
      <c r="H107" s="63"/>
      <c r="I107" s="176" t="s">
        <v>33</v>
      </c>
      <c r="J107" s="175" t="str">
        <f>E25</f>
        <v>FS Vision, s.r.o. IČ: 22792902</v>
      </c>
      <c r="K107" s="63"/>
      <c r="L107" s="61"/>
    </row>
    <row r="108" spans="2:12" s="1" customFormat="1" ht="14.45" customHeight="1">
      <c r="B108" s="41"/>
      <c r="C108" s="65" t="s">
        <v>31</v>
      </c>
      <c r="D108" s="63"/>
      <c r="E108" s="63"/>
      <c r="F108" s="175" t="str">
        <f>IF(E22="","",E22)</f>
        <v/>
      </c>
      <c r="G108" s="63"/>
      <c r="H108" s="63"/>
      <c r="I108" s="172"/>
      <c r="J108" s="63"/>
      <c r="K108" s="63"/>
      <c r="L108" s="61"/>
    </row>
    <row r="109" spans="2:12" s="1" customFormat="1" ht="10.35" customHeight="1">
      <c r="B109" s="41"/>
      <c r="C109" s="63"/>
      <c r="D109" s="63"/>
      <c r="E109" s="63"/>
      <c r="F109" s="63"/>
      <c r="G109" s="63"/>
      <c r="H109" s="63"/>
      <c r="I109" s="172"/>
      <c r="J109" s="63"/>
      <c r="K109" s="63"/>
      <c r="L109" s="61"/>
    </row>
    <row r="110" spans="2:20" s="10" customFormat="1" ht="29.25" customHeight="1">
      <c r="B110" s="177"/>
      <c r="C110" s="178" t="s">
        <v>195</v>
      </c>
      <c r="D110" s="179" t="s">
        <v>56</v>
      </c>
      <c r="E110" s="179" t="s">
        <v>52</v>
      </c>
      <c r="F110" s="179" t="s">
        <v>196</v>
      </c>
      <c r="G110" s="179" t="s">
        <v>197</v>
      </c>
      <c r="H110" s="179" t="s">
        <v>198</v>
      </c>
      <c r="I110" s="180" t="s">
        <v>199</v>
      </c>
      <c r="J110" s="179" t="s">
        <v>144</v>
      </c>
      <c r="K110" s="181" t="s">
        <v>200</v>
      </c>
      <c r="L110" s="182"/>
      <c r="M110" s="81" t="s">
        <v>201</v>
      </c>
      <c r="N110" s="82" t="s">
        <v>41</v>
      </c>
      <c r="O110" s="82" t="s">
        <v>202</v>
      </c>
      <c r="P110" s="82" t="s">
        <v>203</v>
      </c>
      <c r="Q110" s="82" t="s">
        <v>204</v>
      </c>
      <c r="R110" s="82" t="s">
        <v>205</v>
      </c>
      <c r="S110" s="82" t="s">
        <v>206</v>
      </c>
      <c r="T110" s="83" t="s">
        <v>207</v>
      </c>
    </row>
    <row r="111" spans="2:63" s="1" customFormat="1" ht="29.25" customHeight="1">
      <c r="B111" s="41"/>
      <c r="C111" s="87" t="s">
        <v>145</v>
      </c>
      <c r="D111" s="63"/>
      <c r="E111" s="63"/>
      <c r="F111" s="63"/>
      <c r="G111" s="63"/>
      <c r="H111" s="63"/>
      <c r="I111" s="172"/>
      <c r="J111" s="183">
        <f>BK111</f>
        <v>0</v>
      </c>
      <c r="K111" s="63"/>
      <c r="L111" s="61"/>
      <c r="M111" s="84"/>
      <c r="N111" s="85"/>
      <c r="O111" s="85"/>
      <c r="P111" s="184">
        <f>P112+P167+P366</f>
        <v>0</v>
      </c>
      <c r="Q111" s="85"/>
      <c r="R111" s="184">
        <f>R112+R167+R366</f>
        <v>5.65226884</v>
      </c>
      <c r="S111" s="85"/>
      <c r="T111" s="185">
        <f>T112+T167+T366</f>
        <v>2.78434988</v>
      </c>
      <c r="AT111" s="25" t="s">
        <v>70</v>
      </c>
      <c r="AU111" s="25" t="s">
        <v>146</v>
      </c>
      <c r="BK111" s="186">
        <f>BK112+BK167+BK366</f>
        <v>0</v>
      </c>
    </row>
    <row r="112" spans="2:63" s="11" customFormat="1" ht="37.35" customHeight="1">
      <c r="B112" s="187"/>
      <c r="C112" s="188"/>
      <c r="D112" s="189" t="s">
        <v>70</v>
      </c>
      <c r="E112" s="190" t="s">
        <v>208</v>
      </c>
      <c r="F112" s="190" t="s">
        <v>209</v>
      </c>
      <c r="G112" s="188"/>
      <c r="H112" s="188"/>
      <c r="I112" s="191"/>
      <c r="J112" s="192">
        <f>BK112</f>
        <v>0</v>
      </c>
      <c r="K112" s="188"/>
      <c r="L112" s="193"/>
      <c r="M112" s="194"/>
      <c r="N112" s="195"/>
      <c r="O112" s="195"/>
      <c r="P112" s="196">
        <f>P113+P117+P142+P159+P165</f>
        <v>0</v>
      </c>
      <c r="Q112" s="195"/>
      <c r="R112" s="196">
        <f>R113+R117+R142+R159+R165</f>
        <v>2.70835032</v>
      </c>
      <c r="S112" s="195"/>
      <c r="T112" s="197">
        <f>T113+T117+T142+T159+T165</f>
        <v>1.877366</v>
      </c>
      <c r="AR112" s="198" t="s">
        <v>78</v>
      </c>
      <c r="AT112" s="199" t="s">
        <v>70</v>
      </c>
      <c r="AU112" s="199" t="s">
        <v>71</v>
      </c>
      <c r="AY112" s="198" t="s">
        <v>210</v>
      </c>
      <c r="BK112" s="200">
        <f>BK113+BK117+BK142+BK159+BK165</f>
        <v>0</v>
      </c>
    </row>
    <row r="113" spans="2:63" s="11" customFormat="1" ht="19.9" customHeight="1">
      <c r="B113" s="187"/>
      <c r="C113" s="188"/>
      <c r="D113" s="189" t="s">
        <v>70</v>
      </c>
      <c r="E113" s="201" t="s">
        <v>88</v>
      </c>
      <c r="F113" s="201" t="s">
        <v>398</v>
      </c>
      <c r="G113" s="188"/>
      <c r="H113" s="188"/>
      <c r="I113" s="191"/>
      <c r="J113" s="202">
        <f>BK113</f>
        <v>0</v>
      </c>
      <c r="K113" s="188"/>
      <c r="L113" s="193"/>
      <c r="M113" s="194"/>
      <c r="N113" s="195"/>
      <c r="O113" s="195"/>
      <c r="P113" s="196">
        <f>SUM(P114:P116)</f>
        <v>0</v>
      </c>
      <c r="Q113" s="195"/>
      <c r="R113" s="196">
        <f>SUM(R114:R116)</f>
        <v>0.7391059000000001</v>
      </c>
      <c r="S113" s="195"/>
      <c r="T113" s="197">
        <f>SUM(T114:T116)</f>
        <v>0</v>
      </c>
      <c r="AR113" s="198" t="s">
        <v>78</v>
      </c>
      <c r="AT113" s="199" t="s">
        <v>70</v>
      </c>
      <c r="AU113" s="199" t="s">
        <v>78</v>
      </c>
      <c r="AY113" s="198" t="s">
        <v>210</v>
      </c>
      <c r="BK113" s="200">
        <f>SUM(BK114:BK116)</f>
        <v>0</v>
      </c>
    </row>
    <row r="114" spans="2:65" s="1" customFormat="1" ht="16.5" customHeight="1">
      <c r="B114" s="41"/>
      <c r="C114" s="203" t="s">
        <v>78</v>
      </c>
      <c r="D114" s="203" t="s">
        <v>212</v>
      </c>
      <c r="E114" s="204" t="s">
        <v>542</v>
      </c>
      <c r="F114" s="205" t="s">
        <v>543</v>
      </c>
      <c r="G114" s="206" t="s">
        <v>226</v>
      </c>
      <c r="H114" s="207">
        <v>25.87</v>
      </c>
      <c r="I114" s="208"/>
      <c r="J114" s="209">
        <f>ROUND(I114*H114,2)</f>
        <v>0</v>
      </c>
      <c r="K114" s="205" t="s">
        <v>216</v>
      </c>
      <c r="L114" s="61"/>
      <c r="M114" s="210" t="s">
        <v>21</v>
      </c>
      <c r="N114" s="211" t="s">
        <v>42</v>
      </c>
      <c r="O114" s="42"/>
      <c r="P114" s="212">
        <f>O114*H114</f>
        <v>0</v>
      </c>
      <c r="Q114" s="212">
        <v>0.02857</v>
      </c>
      <c r="R114" s="212">
        <f>Q114*H114</f>
        <v>0.7391059000000001</v>
      </c>
      <c r="S114" s="212">
        <v>0</v>
      </c>
      <c r="T114" s="213">
        <f>S114*H114</f>
        <v>0</v>
      </c>
      <c r="AR114" s="25" t="s">
        <v>217</v>
      </c>
      <c r="AT114" s="25" t="s">
        <v>212</v>
      </c>
      <c r="AU114" s="25" t="s">
        <v>80</v>
      </c>
      <c r="AY114" s="25" t="s">
        <v>210</v>
      </c>
      <c r="BE114" s="214">
        <f>IF(N114="základní",J114,0)</f>
        <v>0</v>
      </c>
      <c r="BF114" s="214">
        <f>IF(N114="snížená",J114,0)</f>
        <v>0</v>
      </c>
      <c r="BG114" s="214">
        <f>IF(N114="zákl. přenesená",J114,0)</f>
        <v>0</v>
      </c>
      <c r="BH114" s="214">
        <f>IF(N114="sníž. přenesená",J114,0)</f>
        <v>0</v>
      </c>
      <c r="BI114" s="214">
        <f>IF(N114="nulová",J114,0)</f>
        <v>0</v>
      </c>
      <c r="BJ114" s="25" t="s">
        <v>78</v>
      </c>
      <c r="BK114" s="214">
        <f>ROUND(I114*H114,2)</f>
        <v>0</v>
      </c>
      <c r="BL114" s="25" t="s">
        <v>217</v>
      </c>
      <c r="BM114" s="25" t="s">
        <v>5387</v>
      </c>
    </row>
    <row r="115" spans="2:51" s="12" customFormat="1" ht="13.5">
      <c r="B115" s="215"/>
      <c r="C115" s="216"/>
      <c r="D115" s="217" t="s">
        <v>219</v>
      </c>
      <c r="E115" s="218" t="s">
        <v>21</v>
      </c>
      <c r="F115" s="219" t="s">
        <v>5388</v>
      </c>
      <c r="G115" s="216"/>
      <c r="H115" s="220">
        <v>25.87</v>
      </c>
      <c r="I115" s="221"/>
      <c r="J115" s="216"/>
      <c r="K115" s="216"/>
      <c r="L115" s="222"/>
      <c r="M115" s="223"/>
      <c r="N115" s="224"/>
      <c r="O115" s="224"/>
      <c r="P115" s="224"/>
      <c r="Q115" s="224"/>
      <c r="R115" s="224"/>
      <c r="S115" s="224"/>
      <c r="T115" s="225"/>
      <c r="AT115" s="226" t="s">
        <v>219</v>
      </c>
      <c r="AU115" s="226" t="s">
        <v>80</v>
      </c>
      <c r="AV115" s="12" t="s">
        <v>80</v>
      </c>
      <c r="AW115" s="12" t="s">
        <v>35</v>
      </c>
      <c r="AX115" s="12" t="s">
        <v>71</v>
      </c>
      <c r="AY115" s="226" t="s">
        <v>210</v>
      </c>
    </row>
    <row r="116" spans="2:51" s="13" customFormat="1" ht="13.5">
      <c r="B116" s="227"/>
      <c r="C116" s="228"/>
      <c r="D116" s="217" t="s">
        <v>219</v>
      </c>
      <c r="E116" s="229" t="s">
        <v>21</v>
      </c>
      <c r="F116" s="230" t="s">
        <v>552</v>
      </c>
      <c r="G116" s="228"/>
      <c r="H116" s="231">
        <v>25.87</v>
      </c>
      <c r="I116" s="232"/>
      <c r="J116" s="228"/>
      <c r="K116" s="228"/>
      <c r="L116" s="233"/>
      <c r="M116" s="234"/>
      <c r="N116" s="235"/>
      <c r="O116" s="235"/>
      <c r="P116" s="235"/>
      <c r="Q116" s="235"/>
      <c r="R116" s="235"/>
      <c r="S116" s="235"/>
      <c r="T116" s="236"/>
      <c r="AT116" s="237" t="s">
        <v>219</v>
      </c>
      <c r="AU116" s="237" t="s">
        <v>80</v>
      </c>
      <c r="AV116" s="13" t="s">
        <v>217</v>
      </c>
      <c r="AW116" s="13" t="s">
        <v>35</v>
      </c>
      <c r="AX116" s="13" t="s">
        <v>78</v>
      </c>
      <c r="AY116" s="237" t="s">
        <v>210</v>
      </c>
    </row>
    <row r="117" spans="2:63" s="11" customFormat="1" ht="29.85" customHeight="1">
      <c r="B117" s="187"/>
      <c r="C117" s="188"/>
      <c r="D117" s="189" t="s">
        <v>70</v>
      </c>
      <c r="E117" s="201" t="s">
        <v>241</v>
      </c>
      <c r="F117" s="201" t="s">
        <v>774</v>
      </c>
      <c r="G117" s="188"/>
      <c r="H117" s="188"/>
      <c r="I117" s="191"/>
      <c r="J117" s="202">
        <f>BK117</f>
        <v>0</v>
      </c>
      <c r="K117" s="188"/>
      <c r="L117" s="193"/>
      <c r="M117" s="194"/>
      <c r="N117" s="195"/>
      <c r="O117" s="195"/>
      <c r="P117" s="196">
        <f>SUM(P118:P141)</f>
        <v>0</v>
      </c>
      <c r="Q117" s="195"/>
      <c r="R117" s="196">
        <f>SUM(R118:R141)</f>
        <v>1.96244612</v>
      </c>
      <c r="S117" s="195"/>
      <c r="T117" s="197">
        <f>SUM(T118:T141)</f>
        <v>0</v>
      </c>
      <c r="AR117" s="198" t="s">
        <v>78</v>
      </c>
      <c r="AT117" s="199" t="s">
        <v>70</v>
      </c>
      <c r="AU117" s="199" t="s">
        <v>78</v>
      </c>
      <c r="AY117" s="198" t="s">
        <v>210</v>
      </c>
      <c r="BK117" s="200">
        <f>SUM(BK118:BK141)</f>
        <v>0</v>
      </c>
    </row>
    <row r="118" spans="2:65" s="1" customFormat="1" ht="16.5" customHeight="1">
      <c r="B118" s="41"/>
      <c r="C118" s="203" t="s">
        <v>80</v>
      </c>
      <c r="D118" s="203" t="s">
        <v>212</v>
      </c>
      <c r="E118" s="204" t="s">
        <v>818</v>
      </c>
      <c r="F118" s="205" t="s">
        <v>819</v>
      </c>
      <c r="G118" s="206" t="s">
        <v>226</v>
      </c>
      <c r="H118" s="207">
        <v>25.87</v>
      </c>
      <c r="I118" s="208"/>
      <c r="J118" s="209">
        <f>ROUND(I118*H118,2)</f>
        <v>0</v>
      </c>
      <c r="K118" s="205" t="s">
        <v>216</v>
      </c>
      <c r="L118" s="61"/>
      <c r="M118" s="210" t="s">
        <v>21</v>
      </c>
      <c r="N118" s="211" t="s">
        <v>42</v>
      </c>
      <c r="O118" s="42"/>
      <c r="P118" s="212">
        <f>O118*H118</f>
        <v>0</v>
      </c>
      <c r="Q118" s="212">
        <v>0.00494</v>
      </c>
      <c r="R118" s="212">
        <f>Q118*H118</f>
        <v>0.12779780000000002</v>
      </c>
      <c r="S118" s="212">
        <v>0</v>
      </c>
      <c r="T118" s="213">
        <f>S118*H118</f>
        <v>0</v>
      </c>
      <c r="AR118" s="25" t="s">
        <v>217</v>
      </c>
      <c r="AT118" s="25" t="s">
        <v>212</v>
      </c>
      <c r="AU118" s="25" t="s">
        <v>80</v>
      </c>
      <c r="AY118" s="25" t="s">
        <v>210</v>
      </c>
      <c r="BE118" s="214">
        <f>IF(N118="základní",J118,0)</f>
        <v>0</v>
      </c>
      <c r="BF118" s="214">
        <f>IF(N118="snížená",J118,0)</f>
        <v>0</v>
      </c>
      <c r="BG118" s="214">
        <f>IF(N118="zákl. přenesená",J118,0)</f>
        <v>0</v>
      </c>
      <c r="BH118" s="214">
        <f>IF(N118="sníž. přenesená",J118,0)</f>
        <v>0</v>
      </c>
      <c r="BI118" s="214">
        <f>IF(N118="nulová",J118,0)</f>
        <v>0</v>
      </c>
      <c r="BJ118" s="25" t="s">
        <v>78</v>
      </c>
      <c r="BK118" s="214">
        <f>ROUND(I118*H118,2)</f>
        <v>0</v>
      </c>
      <c r="BL118" s="25" t="s">
        <v>217</v>
      </c>
      <c r="BM118" s="25" t="s">
        <v>5389</v>
      </c>
    </row>
    <row r="119" spans="2:51" s="12" customFormat="1" ht="13.5">
      <c r="B119" s="215"/>
      <c r="C119" s="216"/>
      <c r="D119" s="217" t="s">
        <v>219</v>
      </c>
      <c r="E119" s="218" t="s">
        <v>21</v>
      </c>
      <c r="F119" s="219" t="s">
        <v>5388</v>
      </c>
      <c r="G119" s="216"/>
      <c r="H119" s="220">
        <v>25.87</v>
      </c>
      <c r="I119" s="221"/>
      <c r="J119" s="216"/>
      <c r="K119" s="216"/>
      <c r="L119" s="222"/>
      <c r="M119" s="223"/>
      <c r="N119" s="224"/>
      <c r="O119" s="224"/>
      <c r="P119" s="224"/>
      <c r="Q119" s="224"/>
      <c r="R119" s="224"/>
      <c r="S119" s="224"/>
      <c r="T119" s="225"/>
      <c r="AT119" s="226" t="s">
        <v>219</v>
      </c>
      <c r="AU119" s="226" t="s">
        <v>80</v>
      </c>
      <c r="AV119" s="12" t="s">
        <v>80</v>
      </c>
      <c r="AW119" s="12" t="s">
        <v>35</v>
      </c>
      <c r="AX119" s="12" t="s">
        <v>71</v>
      </c>
      <c r="AY119" s="226" t="s">
        <v>210</v>
      </c>
    </row>
    <row r="120" spans="2:51" s="13" customFormat="1" ht="13.5">
      <c r="B120" s="227"/>
      <c r="C120" s="228"/>
      <c r="D120" s="217" t="s">
        <v>219</v>
      </c>
      <c r="E120" s="229" t="s">
        <v>21</v>
      </c>
      <c r="F120" s="230" t="s">
        <v>552</v>
      </c>
      <c r="G120" s="228"/>
      <c r="H120" s="231">
        <v>25.87</v>
      </c>
      <c r="I120" s="232"/>
      <c r="J120" s="228"/>
      <c r="K120" s="228"/>
      <c r="L120" s="233"/>
      <c r="M120" s="234"/>
      <c r="N120" s="235"/>
      <c r="O120" s="235"/>
      <c r="P120" s="235"/>
      <c r="Q120" s="235"/>
      <c r="R120" s="235"/>
      <c r="S120" s="235"/>
      <c r="T120" s="236"/>
      <c r="AT120" s="237" t="s">
        <v>219</v>
      </c>
      <c r="AU120" s="237" t="s">
        <v>80</v>
      </c>
      <c r="AV120" s="13" t="s">
        <v>217</v>
      </c>
      <c r="AW120" s="13" t="s">
        <v>35</v>
      </c>
      <c r="AX120" s="13" t="s">
        <v>78</v>
      </c>
      <c r="AY120" s="237" t="s">
        <v>210</v>
      </c>
    </row>
    <row r="121" spans="2:65" s="1" customFormat="1" ht="16.5" customHeight="1">
      <c r="B121" s="41"/>
      <c r="C121" s="203" t="s">
        <v>88</v>
      </c>
      <c r="D121" s="203" t="s">
        <v>212</v>
      </c>
      <c r="E121" s="204" t="s">
        <v>830</v>
      </c>
      <c r="F121" s="205" t="s">
        <v>831</v>
      </c>
      <c r="G121" s="206" t="s">
        <v>226</v>
      </c>
      <c r="H121" s="207">
        <v>47.732</v>
      </c>
      <c r="I121" s="208"/>
      <c r="J121" s="209">
        <f>ROUND(I121*H121,2)</f>
        <v>0</v>
      </c>
      <c r="K121" s="205" t="s">
        <v>216</v>
      </c>
      <c r="L121" s="61"/>
      <c r="M121" s="210" t="s">
        <v>21</v>
      </c>
      <c r="N121" s="211" t="s">
        <v>42</v>
      </c>
      <c r="O121" s="42"/>
      <c r="P121" s="212">
        <f>O121*H121</f>
        <v>0</v>
      </c>
      <c r="Q121" s="212">
        <v>0.00026</v>
      </c>
      <c r="R121" s="212">
        <f>Q121*H121</f>
        <v>0.012410319999999999</v>
      </c>
      <c r="S121" s="212">
        <v>0</v>
      </c>
      <c r="T121" s="213">
        <f>S121*H121</f>
        <v>0</v>
      </c>
      <c r="AR121" s="25" t="s">
        <v>217</v>
      </c>
      <c r="AT121" s="25" t="s">
        <v>212</v>
      </c>
      <c r="AU121" s="25" t="s">
        <v>80</v>
      </c>
      <c r="AY121" s="25" t="s">
        <v>210</v>
      </c>
      <c r="BE121" s="214">
        <f>IF(N121="základní",J121,0)</f>
        <v>0</v>
      </c>
      <c r="BF121" s="214">
        <f>IF(N121="snížená",J121,0)</f>
        <v>0</v>
      </c>
      <c r="BG121" s="214">
        <f>IF(N121="zákl. přenesená",J121,0)</f>
        <v>0</v>
      </c>
      <c r="BH121" s="214">
        <f>IF(N121="sníž. přenesená",J121,0)</f>
        <v>0</v>
      </c>
      <c r="BI121" s="214">
        <f>IF(N121="nulová",J121,0)</f>
        <v>0</v>
      </c>
      <c r="BJ121" s="25" t="s">
        <v>78</v>
      </c>
      <c r="BK121" s="214">
        <f>ROUND(I121*H121,2)</f>
        <v>0</v>
      </c>
      <c r="BL121" s="25" t="s">
        <v>217</v>
      </c>
      <c r="BM121" s="25" t="s">
        <v>5390</v>
      </c>
    </row>
    <row r="122" spans="2:51" s="12" customFormat="1" ht="13.5">
      <c r="B122" s="215"/>
      <c r="C122" s="216"/>
      <c r="D122" s="217" t="s">
        <v>219</v>
      </c>
      <c r="E122" s="218" t="s">
        <v>21</v>
      </c>
      <c r="F122" s="219" t="s">
        <v>5391</v>
      </c>
      <c r="G122" s="216"/>
      <c r="H122" s="220">
        <v>47.732</v>
      </c>
      <c r="I122" s="221"/>
      <c r="J122" s="216"/>
      <c r="K122" s="216"/>
      <c r="L122" s="222"/>
      <c r="M122" s="223"/>
      <c r="N122" s="224"/>
      <c r="O122" s="224"/>
      <c r="P122" s="224"/>
      <c r="Q122" s="224"/>
      <c r="R122" s="224"/>
      <c r="S122" s="224"/>
      <c r="T122" s="225"/>
      <c r="AT122" s="226" t="s">
        <v>219</v>
      </c>
      <c r="AU122" s="226" t="s">
        <v>80</v>
      </c>
      <c r="AV122" s="12" t="s">
        <v>80</v>
      </c>
      <c r="AW122" s="12" t="s">
        <v>35</v>
      </c>
      <c r="AX122" s="12" t="s">
        <v>71</v>
      </c>
      <c r="AY122" s="226" t="s">
        <v>210</v>
      </c>
    </row>
    <row r="123" spans="2:51" s="13" customFormat="1" ht="13.5">
      <c r="B123" s="227"/>
      <c r="C123" s="228"/>
      <c r="D123" s="217" t="s">
        <v>219</v>
      </c>
      <c r="E123" s="229" t="s">
        <v>21</v>
      </c>
      <c r="F123" s="230" t="s">
        <v>240</v>
      </c>
      <c r="G123" s="228"/>
      <c r="H123" s="231">
        <v>47.732</v>
      </c>
      <c r="I123" s="232"/>
      <c r="J123" s="228"/>
      <c r="K123" s="228"/>
      <c r="L123" s="233"/>
      <c r="M123" s="234"/>
      <c r="N123" s="235"/>
      <c r="O123" s="235"/>
      <c r="P123" s="235"/>
      <c r="Q123" s="235"/>
      <c r="R123" s="235"/>
      <c r="S123" s="235"/>
      <c r="T123" s="236"/>
      <c r="AT123" s="237" t="s">
        <v>219</v>
      </c>
      <c r="AU123" s="237" t="s">
        <v>80</v>
      </c>
      <c r="AV123" s="13" t="s">
        <v>217</v>
      </c>
      <c r="AW123" s="13" t="s">
        <v>35</v>
      </c>
      <c r="AX123" s="13" t="s">
        <v>78</v>
      </c>
      <c r="AY123" s="237" t="s">
        <v>210</v>
      </c>
    </row>
    <row r="124" spans="2:65" s="1" customFormat="1" ht="16.5" customHeight="1">
      <c r="B124" s="41"/>
      <c r="C124" s="203" t="s">
        <v>217</v>
      </c>
      <c r="D124" s="203" t="s">
        <v>212</v>
      </c>
      <c r="E124" s="204" t="s">
        <v>861</v>
      </c>
      <c r="F124" s="205" t="s">
        <v>862</v>
      </c>
      <c r="G124" s="206" t="s">
        <v>226</v>
      </c>
      <c r="H124" s="207">
        <v>47.732</v>
      </c>
      <c r="I124" s="208"/>
      <c r="J124" s="209">
        <f>ROUND(I124*H124,2)</f>
        <v>0</v>
      </c>
      <c r="K124" s="205" t="s">
        <v>216</v>
      </c>
      <c r="L124" s="61"/>
      <c r="M124" s="210" t="s">
        <v>21</v>
      </c>
      <c r="N124" s="211" t="s">
        <v>42</v>
      </c>
      <c r="O124" s="42"/>
      <c r="P124" s="212">
        <f>O124*H124</f>
        <v>0</v>
      </c>
      <c r="Q124" s="212">
        <v>0.003</v>
      </c>
      <c r="R124" s="212">
        <f>Q124*H124</f>
        <v>0.143196</v>
      </c>
      <c r="S124" s="212">
        <v>0</v>
      </c>
      <c r="T124" s="213">
        <f>S124*H124</f>
        <v>0</v>
      </c>
      <c r="AR124" s="25" t="s">
        <v>217</v>
      </c>
      <c r="AT124" s="25" t="s">
        <v>212</v>
      </c>
      <c r="AU124" s="25" t="s">
        <v>80</v>
      </c>
      <c r="AY124" s="25" t="s">
        <v>210</v>
      </c>
      <c r="BE124" s="214">
        <f>IF(N124="základní",J124,0)</f>
        <v>0</v>
      </c>
      <c r="BF124" s="214">
        <f>IF(N124="snížená",J124,0)</f>
        <v>0</v>
      </c>
      <c r="BG124" s="214">
        <f>IF(N124="zákl. přenesená",J124,0)</f>
        <v>0</v>
      </c>
      <c r="BH124" s="214">
        <f>IF(N124="sníž. přenesená",J124,0)</f>
        <v>0</v>
      </c>
      <c r="BI124" s="214">
        <f>IF(N124="nulová",J124,0)</f>
        <v>0</v>
      </c>
      <c r="BJ124" s="25" t="s">
        <v>78</v>
      </c>
      <c r="BK124" s="214">
        <f>ROUND(I124*H124,2)</f>
        <v>0</v>
      </c>
      <c r="BL124" s="25" t="s">
        <v>217</v>
      </c>
      <c r="BM124" s="25" t="s">
        <v>5392</v>
      </c>
    </row>
    <row r="125" spans="2:51" s="12" customFormat="1" ht="13.5">
      <c r="B125" s="215"/>
      <c r="C125" s="216"/>
      <c r="D125" s="217" t="s">
        <v>219</v>
      </c>
      <c r="E125" s="218" t="s">
        <v>21</v>
      </c>
      <c r="F125" s="219" t="s">
        <v>5393</v>
      </c>
      <c r="G125" s="216"/>
      <c r="H125" s="220">
        <v>47.732</v>
      </c>
      <c r="I125" s="221"/>
      <c r="J125" s="216"/>
      <c r="K125" s="216"/>
      <c r="L125" s="222"/>
      <c r="M125" s="223"/>
      <c r="N125" s="224"/>
      <c r="O125" s="224"/>
      <c r="P125" s="224"/>
      <c r="Q125" s="224"/>
      <c r="R125" s="224"/>
      <c r="S125" s="224"/>
      <c r="T125" s="225"/>
      <c r="AT125" s="226" t="s">
        <v>219</v>
      </c>
      <c r="AU125" s="226" t="s">
        <v>80</v>
      </c>
      <c r="AV125" s="12" t="s">
        <v>80</v>
      </c>
      <c r="AW125" s="12" t="s">
        <v>35</v>
      </c>
      <c r="AX125" s="12" t="s">
        <v>78</v>
      </c>
      <c r="AY125" s="226" t="s">
        <v>210</v>
      </c>
    </row>
    <row r="126" spans="2:65" s="1" customFormat="1" ht="16.5" customHeight="1">
      <c r="B126" s="41"/>
      <c r="C126" s="203" t="s">
        <v>234</v>
      </c>
      <c r="D126" s="203" t="s">
        <v>212</v>
      </c>
      <c r="E126" s="204" t="s">
        <v>873</v>
      </c>
      <c r="F126" s="205" t="s">
        <v>874</v>
      </c>
      <c r="G126" s="206" t="s">
        <v>226</v>
      </c>
      <c r="H126" s="207">
        <v>25.87</v>
      </c>
      <c r="I126" s="208"/>
      <c r="J126" s="209">
        <f>ROUND(I126*H126,2)</f>
        <v>0</v>
      </c>
      <c r="K126" s="205" t="s">
        <v>216</v>
      </c>
      <c r="L126" s="61"/>
      <c r="M126" s="210" t="s">
        <v>21</v>
      </c>
      <c r="N126" s="211" t="s">
        <v>42</v>
      </c>
      <c r="O126" s="42"/>
      <c r="P126" s="212">
        <f>O126*H126</f>
        <v>0</v>
      </c>
      <c r="Q126" s="212">
        <v>0.01838</v>
      </c>
      <c r="R126" s="212">
        <f>Q126*H126</f>
        <v>0.47549060000000004</v>
      </c>
      <c r="S126" s="212">
        <v>0</v>
      </c>
      <c r="T126" s="213">
        <f>S126*H126</f>
        <v>0</v>
      </c>
      <c r="AR126" s="25" t="s">
        <v>217</v>
      </c>
      <c r="AT126" s="25" t="s">
        <v>212</v>
      </c>
      <c r="AU126" s="25" t="s">
        <v>80</v>
      </c>
      <c r="AY126" s="25" t="s">
        <v>210</v>
      </c>
      <c r="BE126" s="214">
        <f>IF(N126="základní",J126,0)</f>
        <v>0</v>
      </c>
      <c r="BF126" s="214">
        <f>IF(N126="snížená",J126,0)</f>
        <v>0</v>
      </c>
      <c r="BG126" s="214">
        <f>IF(N126="zákl. přenesená",J126,0)</f>
        <v>0</v>
      </c>
      <c r="BH126" s="214">
        <f>IF(N126="sníž. přenesená",J126,0)</f>
        <v>0</v>
      </c>
      <c r="BI126" s="214">
        <f>IF(N126="nulová",J126,0)</f>
        <v>0</v>
      </c>
      <c r="BJ126" s="25" t="s">
        <v>78</v>
      </c>
      <c r="BK126" s="214">
        <f>ROUND(I126*H126,2)</f>
        <v>0</v>
      </c>
      <c r="BL126" s="25" t="s">
        <v>217</v>
      </c>
      <c r="BM126" s="25" t="s">
        <v>5394</v>
      </c>
    </row>
    <row r="127" spans="2:51" s="12" customFormat="1" ht="13.5">
      <c r="B127" s="215"/>
      <c r="C127" s="216"/>
      <c r="D127" s="217" t="s">
        <v>219</v>
      </c>
      <c r="E127" s="218" t="s">
        <v>21</v>
      </c>
      <c r="F127" s="219" t="s">
        <v>5388</v>
      </c>
      <c r="G127" s="216"/>
      <c r="H127" s="220">
        <v>25.87</v>
      </c>
      <c r="I127" s="221"/>
      <c r="J127" s="216"/>
      <c r="K127" s="216"/>
      <c r="L127" s="222"/>
      <c r="M127" s="223"/>
      <c r="N127" s="224"/>
      <c r="O127" s="224"/>
      <c r="P127" s="224"/>
      <c r="Q127" s="224"/>
      <c r="R127" s="224"/>
      <c r="S127" s="224"/>
      <c r="T127" s="225"/>
      <c r="AT127" s="226" t="s">
        <v>219</v>
      </c>
      <c r="AU127" s="226" t="s">
        <v>80</v>
      </c>
      <c r="AV127" s="12" t="s">
        <v>80</v>
      </c>
      <c r="AW127" s="12" t="s">
        <v>35</v>
      </c>
      <c r="AX127" s="12" t="s">
        <v>71</v>
      </c>
      <c r="AY127" s="226" t="s">
        <v>210</v>
      </c>
    </row>
    <row r="128" spans="2:51" s="13" customFormat="1" ht="13.5">
      <c r="B128" s="227"/>
      <c r="C128" s="228"/>
      <c r="D128" s="217" t="s">
        <v>219</v>
      </c>
      <c r="E128" s="229" t="s">
        <v>21</v>
      </c>
      <c r="F128" s="230" t="s">
        <v>552</v>
      </c>
      <c r="G128" s="228"/>
      <c r="H128" s="231">
        <v>25.87</v>
      </c>
      <c r="I128" s="232"/>
      <c r="J128" s="228"/>
      <c r="K128" s="228"/>
      <c r="L128" s="233"/>
      <c r="M128" s="234"/>
      <c r="N128" s="235"/>
      <c r="O128" s="235"/>
      <c r="P128" s="235"/>
      <c r="Q128" s="235"/>
      <c r="R128" s="235"/>
      <c r="S128" s="235"/>
      <c r="T128" s="236"/>
      <c r="AT128" s="237" t="s">
        <v>219</v>
      </c>
      <c r="AU128" s="237" t="s">
        <v>80</v>
      </c>
      <c r="AV128" s="13" t="s">
        <v>217</v>
      </c>
      <c r="AW128" s="13" t="s">
        <v>35</v>
      </c>
      <c r="AX128" s="13" t="s">
        <v>78</v>
      </c>
      <c r="AY128" s="237" t="s">
        <v>210</v>
      </c>
    </row>
    <row r="129" spans="2:65" s="1" customFormat="1" ht="25.5" customHeight="1">
      <c r="B129" s="41"/>
      <c r="C129" s="203" t="s">
        <v>241</v>
      </c>
      <c r="D129" s="203" t="s">
        <v>212</v>
      </c>
      <c r="E129" s="204" t="s">
        <v>887</v>
      </c>
      <c r="F129" s="205" t="s">
        <v>888</v>
      </c>
      <c r="G129" s="206" t="s">
        <v>226</v>
      </c>
      <c r="H129" s="207">
        <v>47.732</v>
      </c>
      <c r="I129" s="208"/>
      <c r="J129" s="209">
        <f>ROUND(I129*H129,2)</f>
        <v>0</v>
      </c>
      <c r="K129" s="205" t="s">
        <v>216</v>
      </c>
      <c r="L129" s="61"/>
      <c r="M129" s="210" t="s">
        <v>21</v>
      </c>
      <c r="N129" s="211" t="s">
        <v>42</v>
      </c>
      <c r="O129" s="42"/>
      <c r="P129" s="212">
        <f>O129*H129</f>
        <v>0</v>
      </c>
      <c r="Q129" s="212">
        <v>0.0156</v>
      </c>
      <c r="R129" s="212">
        <f>Q129*H129</f>
        <v>0.7446191999999999</v>
      </c>
      <c r="S129" s="212">
        <v>0</v>
      </c>
      <c r="T129" s="213">
        <f>S129*H129</f>
        <v>0</v>
      </c>
      <c r="AR129" s="25" t="s">
        <v>217</v>
      </c>
      <c r="AT129" s="25" t="s">
        <v>212</v>
      </c>
      <c r="AU129" s="25" t="s">
        <v>80</v>
      </c>
      <c r="AY129" s="25" t="s">
        <v>210</v>
      </c>
      <c r="BE129" s="214">
        <f>IF(N129="základní",J129,0)</f>
        <v>0</v>
      </c>
      <c r="BF129" s="214">
        <f>IF(N129="snížená",J129,0)</f>
        <v>0</v>
      </c>
      <c r="BG129" s="214">
        <f>IF(N129="zákl. přenesená",J129,0)</f>
        <v>0</v>
      </c>
      <c r="BH129" s="214">
        <f>IF(N129="sníž. přenesená",J129,0)</f>
        <v>0</v>
      </c>
      <c r="BI129" s="214">
        <f>IF(N129="nulová",J129,0)</f>
        <v>0</v>
      </c>
      <c r="BJ129" s="25" t="s">
        <v>78</v>
      </c>
      <c r="BK129" s="214">
        <f>ROUND(I129*H129,2)</f>
        <v>0</v>
      </c>
      <c r="BL129" s="25" t="s">
        <v>217</v>
      </c>
      <c r="BM129" s="25" t="s">
        <v>5395</v>
      </c>
    </row>
    <row r="130" spans="2:51" s="12" customFormat="1" ht="13.5">
      <c r="B130" s="215"/>
      <c r="C130" s="216"/>
      <c r="D130" s="217" t="s">
        <v>219</v>
      </c>
      <c r="E130" s="218" t="s">
        <v>21</v>
      </c>
      <c r="F130" s="219" t="s">
        <v>5391</v>
      </c>
      <c r="G130" s="216"/>
      <c r="H130" s="220">
        <v>47.732</v>
      </c>
      <c r="I130" s="221"/>
      <c r="J130" s="216"/>
      <c r="K130" s="216"/>
      <c r="L130" s="222"/>
      <c r="M130" s="223"/>
      <c r="N130" s="224"/>
      <c r="O130" s="224"/>
      <c r="P130" s="224"/>
      <c r="Q130" s="224"/>
      <c r="R130" s="224"/>
      <c r="S130" s="224"/>
      <c r="T130" s="225"/>
      <c r="AT130" s="226" t="s">
        <v>219</v>
      </c>
      <c r="AU130" s="226" t="s">
        <v>80</v>
      </c>
      <c r="AV130" s="12" t="s">
        <v>80</v>
      </c>
      <c r="AW130" s="12" t="s">
        <v>35</v>
      </c>
      <c r="AX130" s="12" t="s">
        <v>71</v>
      </c>
      <c r="AY130" s="226" t="s">
        <v>210</v>
      </c>
    </row>
    <row r="131" spans="2:51" s="13" customFormat="1" ht="13.5">
      <c r="B131" s="227"/>
      <c r="C131" s="228"/>
      <c r="D131" s="217" t="s">
        <v>219</v>
      </c>
      <c r="E131" s="229" t="s">
        <v>21</v>
      </c>
      <c r="F131" s="230" t="s">
        <v>240</v>
      </c>
      <c r="G131" s="228"/>
      <c r="H131" s="231">
        <v>47.732</v>
      </c>
      <c r="I131" s="232"/>
      <c r="J131" s="228"/>
      <c r="K131" s="228"/>
      <c r="L131" s="233"/>
      <c r="M131" s="234"/>
      <c r="N131" s="235"/>
      <c r="O131" s="235"/>
      <c r="P131" s="235"/>
      <c r="Q131" s="235"/>
      <c r="R131" s="235"/>
      <c r="S131" s="235"/>
      <c r="T131" s="236"/>
      <c r="AT131" s="237" t="s">
        <v>219</v>
      </c>
      <c r="AU131" s="237" t="s">
        <v>80</v>
      </c>
      <c r="AV131" s="13" t="s">
        <v>217</v>
      </c>
      <c r="AW131" s="13" t="s">
        <v>35</v>
      </c>
      <c r="AX131" s="13" t="s">
        <v>78</v>
      </c>
      <c r="AY131" s="237" t="s">
        <v>210</v>
      </c>
    </row>
    <row r="132" spans="2:65" s="1" customFormat="1" ht="25.5" customHeight="1">
      <c r="B132" s="41"/>
      <c r="C132" s="203" t="s">
        <v>247</v>
      </c>
      <c r="D132" s="203" t="s">
        <v>212</v>
      </c>
      <c r="E132" s="204" t="s">
        <v>891</v>
      </c>
      <c r="F132" s="205" t="s">
        <v>892</v>
      </c>
      <c r="G132" s="206" t="s">
        <v>226</v>
      </c>
      <c r="H132" s="207">
        <v>47.732</v>
      </c>
      <c r="I132" s="208"/>
      <c r="J132" s="209">
        <f>ROUND(I132*H132,2)</f>
        <v>0</v>
      </c>
      <c r="K132" s="205" t="s">
        <v>216</v>
      </c>
      <c r="L132" s="61"/>
      <c r="M132" s="210" t="s">
        <v>21</v>
      </c>
      <c r="N132" s="211" t="s">
        <v>42</v>
      </c>
      <c r="O132" s="42"/>
      <c r="P132" s="212">
        <f>O132*H132</f>
        <v>0</v>
      </c>
      <c r="Q132" s="212">
        <v>0.0062</v>
      </c>
      <c r="R132" s="212">
        <f>Q132*H132</f>
        <v>0.2959384</v>
      </c>
      <c r="S132" s="212">
        <v>0</v>
      </c>
      <c r="T132" s="213">
        <f>S132*H132</f>
        <v>0</v>
      </c>
      <c r="AR132" s="25" t="s">
        <v>217</v>
      </c>
      <c r="AT132" s="25" t="s">
        <v>212</v>
      </c>
      <c r="AU132" s="25" t="s">
        <v>80</v>
      </c>
      <c r="AY132" s="25" t="s">
        <v>210</v>
      </c>
      <c r="BE132" s="214">
        <f>IF(N132="základní",J132,0)</f>
        <v>0</v>
      </c>
      <c r="BF132" s="214">
        <f>IF(N132="snížená",J132,0)</f>
        <v>0</v>
      </c>
      <c r="BG132" s="214">
        <f>IF(N132="zákl. přenesená",J132,0)</f>
        <v>0</v>
      </c>
      <c r="BH132" s="214">
        <f>IF(N132="sníž. přenesená",J132,0)</f>
        <v>0</v>
      </c>
      <c r="BI132" s="214">
        <f>IF(N132="nulová",J132,0)</f>
        <v>0</v>
      </c>
      <c r="BJ132" s="25" t="s">
        <v>78</v>
      </c>
      <c r="BK132" s="214">
        <f>ROUND(I132*H132,2)</f>
        <v>0</v>
      </c>
      <c r="BL132" s="25" t="s">
        <v>217</v>
      </c>
      <c r="BM132" s="25" t="s">
        <v>5396</v>
      </c>
    </row>
    <row r="133" spans="2:65" s="1" customFormat="1" ht="16.5" customHeight="1">
      <c r="B133" s="41"/>
      <c r="C133" s="203" t="s">
        <v>252</v>
      </c>
      <c r="D133" s="203" t="s">
        <v>212</v>
      </c>
      <c r="E133" s="204" t="s">
        <v>1245</v>
      </c>
      <c r="F133" s="205" t="s">
        <v>1246</v>
      </c>
      <c r="G133" s="206" t="s">
        <v>226</v>
      </c>
      <c r="H133" s="207">
        <v>0.19</v>
      </c>
      <c r="I133" s="208"/>
      <c r="J133" s="209">
        <f>ROUND(I133*H133,2)</f>
        <v>0</v>
      </c>
      <c r="K133" s="205" t="s">
        <v>216</v>
      </c>
      <c r="L133" s="61"/>
      <c r="M133" s="210" t="s">
        <v>21</v>
      </c>
      <c r="N133" s="211" t="s">
        <v>42</v>
      </c>
      <c r="O133" s="42"/>
      <c r="P133" s="212">
        <f>O133*H133</f>
        <v>0</v>
      </c>
      <c r="Q133" s="212">
        <v>0.01352</v>
      </c>
      <c r="R133" s="212">
        <f>Q133*H133</f>
        <v>0.0025688</v>
      </c>
      <c r="S133" s="212">
        <v>0</v>
      </c>
      <c r="T133" s="213">
        <f>S133*H133</f>
        <v>0</v>
      </c>
      <c r="AR133" s="25" t="s">
        <v>217</v>
      </c>
      <c r="AT133" s="25" t="s">
        <v>212</v>
      </c>
      <c r="AU133" s="25" t="s">
        <v>80</v>
      </c>
      <c r="AY133" s="25" t="s">
        <v>210</v>
      </c>
      <c r="BE133" s="214">
        <f>IF(N133="základní",J133,0)</f>
        <v>0</v>
      </c>
      <c r="BF133" s="214">
        <f>IF(N133="snížená",J133,0)</f>
        <v>0</v>
      </c>
      <c r="BG133" s="214">
        <f>IF(N133="zákl. přenesená",J133,0)</f>
        <v>0</v>
      </c>
      <c r="BH133" s="214">
        <f>IF(N133="sníž. přenesená",J133,0)</f>
        <v>0</v>
      </c>
      <c r="BI133" s="214">
        <f>IF(N133="nulová",J133,0)</f>
        <v>0</v>
      </c>
      <c r="BJ133" s="25" t="s">
        <v>78</v>
      </c>
      <c r="BK133" s="214">
        <f>ROUND(I133*H133,2)</f>
        <v>0</v>
      </c>
      <c r="BL133" s="25" t="s">
        <v>217</v>
      </c>
      <c r="BM133" s="25" t="s">
        <v>5397</v>
      </c>
    </row>
    <row r="134" spans="2:51" s="12" customFormat="1" ht="13.5">
      <c r="B134" s="215"/>
      <c r="C134" s="216"/>
      <c r="D134" s="217" t="s">
        <v>219</v>
      </c>
      <c r="E134" s="218" t="s">
        <v>21</v>
      </c>
      <c r="F134" s="219" t="s">
        <v>5398</v>
      </c>
      <c r="G134" s="216"/>
      <c r="H134" s="220">
        <v>0.19</v>
      </c>
      <c r="I134" s="221"/>
      <c r="J134" s="216"/>
      <c r="K134" s="216"/>
      <c r="L134" s="222"/>
      <c r="M134" s="223"/>
      <c r="N134" s="224"/>
      <c r="O134" s="224"/>
      <c r="P134" s="224"/>
      <c r="Q134" s="224"/>
      <c r="R134" s="224"/>
      <c r="S134" s="224"/>
      <c r="T134" s="225"/>
      <c r="AT134" s="226" t="s">
        <v>219</v>
      </c>
      <c r="AU134" s="226" t="s">
        <v>80</v>
      </c>
      <c r="AV134" s="12" t="s">
        <v>80</v>
      </c>
      <c r="AW134" s="12" t="s">
        <v>35</v>
      </c>
      <c r="AX134" s="12" t="s">
        <v>71</v>
      </c>
      <c r="AY134" s="226" t="s">
        <v>210</v>
      </c>
    </row>
    <row r="135" spans="2:51" s="14" customFormat="1" ht="13.5">
      <c r="B135" s="248"/>
      <c r="C135" s="249"/>
      <c r="D135" s="217" t="s">
        <v>219</v>
      </c>
      <c r="E135" s="250" t="s">
        <v>21</v>
      </c>
      <c r="F135" s="251" t="s">
        <v>1256</v>
      </c>
      <c r="G135" s="249"/>
      <c r="H135" s="252">
        <v>0.19</v>
      </c>
      <c r="I135" s="253"/>
      <c r="J135" s="249"/>
      <c r="K135" s="249"/>
      <c r="L135" s="254"/>
      <c r="M135" s="255"/>
      <c r="N135" s="256"/>
      <c r="O135" s="256"/>
      <c r="P135" s="256"/>
      <c r="Q135" s="256"/>
      <c r="R135" s="256"/>
      <c r="S135" s="256"/>
      <c r="T135" s="257"/>
      <c r="AT135" s="258" t="s">
        <v>219</v>
      </c>
      <c r="AU135" s="258" t="s">
        <v>80</v>
      </c>
      <c r="AV135" s="14" t="s">
        <v>88</v>
      </c>
      <c r="AW135" s="14" t="s">
        <v>35</v>
      </c>
      <c r="AX135" s="14" t="s">
        <v>78</v>
      </c>
      <c r="AY135" s="258" t="s">
        <v>210</v>
      </c>
    </row>
    <row r="136" spans="2:65" s="1" customFormat="1" ht="16.5" customHeight="1">
      <c r="B136" s="41"/>
      <c r="C136" s="203" t="s">
        <v>257</v>
      </c>
      <c r="D136" s="203" t="s">
        <v>212</v>
      </c>
      <c r="E136" s="204" t="s">
        <v>1262</v>
      </c>
      <c r="F136" s="205" t="s">
        <v>1263</v>
      </c>
      <c r="G136" s="206" t="s">
        <v>226</v>
      </c>
      <c r="H136" s="207">
        <v>0.19</v>
      </c>
      <c r="I136" s="208"/>
      <c r="J136" s="209">
        <f>ROUND(I136*H136,2)</f>
        <v>0</v>
      </c>
      <c r="K136" s="205" t="s">
        <v>216</v>
      </c>
      <c r="L136" s="61"/>
      <c r="M136" s="210" t="s">
        <v>21</v>
      </c>
      <c r="N136" s="211" t="s">
        <v>42</v>
      </c>
      <c r="O136" s="42"/>
      <c r="P136" s="212">
        <f>O136*H136</f>
        <v>0</v>
      </c>
      <c r="Q136" s="212">
        <v>0</v>
      </c>
      <c r="R136" s="212">
        <f>Q136*H136</f>
        <v>0</v>
      </c>
      <c r="S136" s="212">
        <v>0</v>
      </c>
      <c r="T136" s="213">
        <f>S136*H136</f>
        <v>0</v>
      </c>
      <c r="AR136" s="25" t="s">
        <v>217</v>
      </c>
      <c r="AT136" s="25" t="s">
        <v>212</v>
      </c>
      <c r="AU136" s="25" t="s">
        <v>80</v>
      </c>
      <c r="AY136" s="25" t="s">
        <v>210</v>
      </c>
      <c r="BE136" s="214">
        <f>IF(N136="základní",J136,0)</f>
        <v>0</v>
      </c>
      <c r="BF136" s="214">
        <f>IF(N136="snížená",J136,0)</f>
        <v>0</v>
      </c>
      <c r="BG136" s="214">
        <f>IF(N136="zákl. přenesená",J136,0)</f>
        <v>0</v>
      </c>
      <c r="BH136" s="214">
        <f>IF(N136="sníž. přenesená",J136,0)</f>
        <v>0</v>
      </c>
      <c r="BI136" s="214">
        <f>IF(N136="nulová",J136,0)</f>
        <v>0</v>
      </c>
      <c r="BJ136" s="25" t="s">
        <v>78</v>
      </c>
      <c r="BK136" s="214">
        <f>ROUND(I136*H136,2)</f>
        <v>0</v>
      </c>
      <c r="BL136" s="25" t="s">
        <v>217</v>
      </c>
      <c r="BM136" s="25" t="s">
        <v>5399</v>
      </c>
    </row>
    <row r="137" spans="2:65" s="1" customFormat="1" ht="25.5" customHeight="1">
      <c r="B137" s="41"/>
      <c r="C137" s="203" t="s">
        <v>261</v>
      </c>
      <c r="D137" s="203" t="s">
        <v>212</v>
      </c>
      <c r="E137" s="204" t="s">
        <v>1275</v>
      </c>
      <c r="F137" s="205" t="s">
        <v>1276</v>
      </c>
      <c r="G137" s="206" t="s">
        <v>226</v>
      </c>
      <c r="H137" s="207">
        <v>0.855</v>
      </c>
      <c r="I137" s="208"/>
      <c r="J137" s="209">
        <f>ROUND(I137*H137,2)</f>
        <v>0</v>
      </c>
      <c r="K137" s="205" t="s">
        <v>216</v>
      </c>
      <c r="L137" s="61"/>
      <c r="M137" s="210" t="s">
        <v>21</v>
      </c>
      <c r="N137" s="211" t="s">
        <v>42</v>
      </c>
      <c r="O137" s="42"/>
      <c r="P137" s="212">
        <f>O137*H137</f>
        <v>0</v>
      </c>
      <c r="Q137" s="212">
        <v>0.105</v>
      </c>
      <c r="R137" s="212">
        <f>Q137*H137</f>
        <v>0.089775</v>
      </c>
      <c r="S137" s="212">
        <v>0</v>
      </c>
      <c r="T137" s="213">
        <f>S137*H137</f>
        <v>0</v>
      </c>
      <c r="AR137" s="25" t="s">
        <v>217</v>
      </c>
      <c r="AT137" s="25" t="s">
        <v>212</v>
      </c>
      <c r="AU137" s="25" t="s">
        <v>80</v>
      </c>
      <c r="AY137" s="25" t="s">
        <v>210</v>
      </c>
      <c r="BE137" s="214">
        <f>IF(N137="základní",J137,0)</f>
        <v>0</v>
      </c>
      <c r="BF137" s="214">
        <f>IF(N137="snížená",J137,0)</f>
        <v>0</v>
      </c>
      <c r="BG137" s="214">
        <f>IF(N137="zákl. přenesená",J137,0)</f>
        <v>0</v>
      </c>
      <c r="BH137" s="214">
        <f>IF(N137="sníž. přenesená",J137,0)</f>
        <v>0</v>
      </c>
      <c r="BI137" s="214">
        <f>IF(N137="nulová",J137,0)</f>
        <v>0</v>
      </c>
      <c r="BJ137" s="25" t="s">
        <v>78</v>
      </c>
      <c r="BK137" s="214">
        <f>ROUND(I137*H137,2)</f>
        <v>0</v>
      </c>
      <c r="BL137" s="25" t="s">
        <v>217</v>
      </c>
      <c r="BM137" s="25" t="s">
        <v>5400</v>
      </c>
    </row>
    <row r="138" spans="2:51" s="12" customFormat="1" ht="13.5">
      <c r="B138" s="215"/>
      <c r="C138" s="216"/>
      <c r="D138" s="217" t="s">
        <v>219</v>
      </c>
      <c r="E138" s="218" t="s">
        <v>21</v>
      </c>
      <c r="F138" s="219" t="s">
        <v>5401</v>
      </c>
      <c r="G138" s="216"/>
      <c r="H138" s="220">
        <v>0.855</v>
      </c>
      <c r="I138" s="221"/>
      <c r="J138" s="216"/>
      <c r="K138" s="216"/>
      <c r="L138" s="222"/>
      <c r="M138" s="223"/>
      <c r="N138" s="224"/>
      <c r="O138" s="224"/>
      <c r="P138" s="224"/>
      <c r="Q138" s="224"/>
      <c r="R138" s="224"/>
      <c r="S138" s="224"/>
      <c r="T138" s="225"/>
      <c r="AT138" s="226" t="s">
        <v>219</v>
      </c>
      <c r="AU138" s="226" t="s">
        <v>80</v>
      </c>
      <c r="AV138" s="12" t="s">
        <v>80</v>
      </c>
      <c r="AW138" s="12" t="s">
        <v>35</v>
      </c>
      <c r="AX138" s="12" t="s">
        <v>71</v>
      </c>
      <c r="AY138" s="226" t="s">
        <v>210</v>
      </c>
    </row>
    <row r="139" spans="2:51" s="14" customFormat="1" ht="13.5">
      <c r="B139" s="248"/>
      <c r="C139" s="249"/>
      <c r="D139" s="217" t="s">
        <v>219</v>
      </c>
      <c r="E139" s="250" t="s">
        <v>21</v>
      </c>
      <c r="F139" s="251" t="s">
        <v>1256</v>
      </c>
      <c r="G139" s="249"/>
      <c r="H139" s="252">
        <v>0.855</v>
      </c>
      <c r="I139" s="253"/>
      <c r="J139" s="249"/>
      <c r="K139" s="249"/>
      <c r="L139" s="254"/>
      <c r="M139" s="255"/>
      <c r="N139" s="256"/>
      <c r="O139" s="256"/>
      <c r="P139" s="256"/>
      <c r="Q139" s="256"/>
      <c r="R139" s="256"/>
      <c r="S139" s="256"/>
      <c r="T139" s="257"/>
      <c r="AT139" s="258" t="s">
        <v>219</v>
      </c>
      <c r="AU139" s="258" t="s">
        <v>80</v>
      </c>
      <c r="AV139" s="14" t="s">
        <v>88</v>
      </c>
      <c r="AW139" s="14" t="s">
        <v>35</v>
      </c>
      <c r="AX139" s="14" t="s">
        <v>78</v>
      </c>
      <c r="AY139" s="258" t="s">
        <v>210</v>
      </c>
    </row>
    <row r="140" spans="2:65" s="1" customFormat="1" ht="16.5" customHeight="1">
      <c r="B140" s="41"/>
      <c r="C140" s="203" t="s">
        <v>266</v>
      </c>
      <c r="D140" s="203" t="s">
        <v>212</v>
      </c>
      <c r="E140" s="204" t="s">
        <v>1360</v>
      </c>
      <c r="F140" s="205" t="s">
        <v>1361</v>
      </c>
      <c r="G140" s="206" t="s">
        <v>215</v>
      </c>
      <c r="H140" s="207">
        <v>1</v>
      </c>
      <c r="I140" s="208"/>
      <c r="J140" s="209">
        <f>ROUND(I140*H140,2)</f>
        <v>0</v>
      </c>
      <c r="K140" s="205" t="s">
        <v>216</v>
      </c>
      <c r="L140" s="61"/>
      <c r="M140" s="210" t="s">
        <v>21</v>
      </c>
      <c r="N140" s="211" t="s">
        <v>42</v>
      </c>
      <c r="O140" s="42"/>
      <c r="P140" s="212">
        <f>O140*H140</f>
        <v>0</v>
      </c>
      <c r="Q140" s="212">
        <v>0.04684</v>
      </c>
      <c r="R140" s="212">
        <f>Q140*H140</f>
        <v>0.04684</v>
      </c>
      <c r="S140" s="212">
        <v>0</v>
      </c>
      <c r="T140" s="213">
        <f>S140*H140</f>
        <v>0</v>
      </c>
      <c r="AR140" s="25" t="s">
        <v>217</v>
      </c>
      <c r="AT140" s="25" t="s">
        <v>212</v>
      </c>
      <c r="AU140" s="25" t="s">
        <v>80</v>
      </c>
      <c r="AY140" s="25" t="s">
        <v>210</v>
      </c>
      <c r="BE140" s="214">
        <f>IF(N140="základní",J140,0)</f>
        <v>0</v>
      </c>
      <c r="BF140" s="214">
        <f>IF(N140="snížená",J140,0)</f>
        <v>0</v>
      </c>
      <c r="BG140" s="214">
        <f>IF(N140="zákl. přenesená",J140,0)</f>
        <v>0</v>
      </c>
      <c r="BH140" s="214">
        <f>IF(N140="sníž. přenesená",J140,0)</f>
        <v>0</v>
      </c>
      <c r="BI140" s="214">
        <f>IF(N140="nulová",J140,0)</f>
        <v>0</v>
      </c>
      <c r="BJ140" s="25" t="s">
        <v>78</v>
      </c>
      <c r="BK140" s="214">
        <f>ROUND(I140*H140,2)</f>
        <v>0</v>
      </c>
      <c r="BL140" s="25" t="s">
        <v>217</v>
      </c>
      <c r="BM140" s="25" t="s">
        <v>5402</v>
      </c>
    </row>
    <row r="141" spans="2:65" s="1" customFormat="1" ht="16.5" customHeight="1">
      <c r="B141" s="41"/>
      <c r="C141" s="238" t="s">
        <v>271</v>
      </c>
      <c r="D141" s="238" t="s">
        <v>302</v>
      </c>
      <c r="E141" s="239" t="s">
        <v>1377</v>
      </c>
      <c r="F141" s="240" t="s">
        <v>1378</v>
      </c>
      <c r="G141" s="241" t="s">
        <v>215</v>
      </c>
      <c r="H141" s="242">
        <v>1</v>
      </c>
      <c r="I141" s="243"/>
      <c r="J141" s="244">
        <f>ROUND(I141*H141,2)</f>
        <v>0</v>
      </c>
      <c r="K141" s="240" t="s">
        <v>216</v>
      </c>
      <c r="L141" s="245"/>
      <c r="M141" s="246" t="s">
        <v>21</v>
      </c>
      <c r="N141" s="247" t="s">
        <v>42</v>
      </c>
      <c r="O141" s="42"/>
      <c r="P141" s="212">
        <f>O141*H141</f>
        <v>0</v>
      </c>
      <c r="Q141" s="212">
        <v>0.02381</v>
      </c>
      <c r="R141" s="212">
        <f>Q141*H141</f>
        <v>0.02381</v>
      </c>
      <c r="S141" s="212">
        <v>0</v>
      </c>
      <c r="T141" s="213">
        <f>S141*H141</f>
        <v>0</v>
      </c>
      <c r="AR141" s="25" t="s">
        <v>252</v>
      </c>
      <c r="AT141" s="25" t="s">
        <v>302</v>
      </c>
      <c r="AU141" s="25" t="s">
        <v>80</v>
      </c>
      <c r="AY141" s="25" t="s">
        <v>210</v>
      </c>
      <c r="BE141" s="214">
        <f>IF(N141="základní",J141,0)</f>
        <v>0</v>
      </c>
      <c r="BF141" s="214">
        <f>IF(N141="snížená",J141,0)</f>
        <v>0</v>
      </c>
      <c r="BG141" s="214">
        <f>IF(N141="zákl. přenesená",J141,0)</f>
        <v>0</v>
      </c>
      <c r="BH141" s="214">
        <f>IF(N141="sníž. přenesená",J141,0)</f>
        <v>0</v>
      </c>
      <c r="BI141" s="214">
        <f>IF(N141="nulová",J141,0)</f>
        <v>0</v>
      </c>
      <c r="BJ141" s="25" t="s">
        <v>78</v>
      </c>
      <c r="BK141" s="214">
        <f>ROUND(I141*H141,2)</f>
        <v>0</v>
      </c>
      <c r="BL141" s="25" t="s">
        <v>217</v>
      </c>
      <c r="BM141" s="25" t="s">
        <v>5403</v>
      </c>
    </row>
    <row r="142" spans="2:63" s="11" customFormat="1" ht="29.85" customHeight="1">
      <c r="B142" s="187"/>
      <c r="C142" s="188"/>
      <c r="D142" s="189" t="s">
        <v>70</v>
      </c>
      <c r="E142" s="201" t="s">
        <v>257</v>
      </c>
      <c r="F142" s="201" t="s">
        <v>4817</v>
      </c>
      <c r="G142" s="188"/>
      <c r="H142" s="188"/>
      <c r="I142" s="191"/>
      <c r="J142" s="202">
        <f>BK142</f>
        <v>0</v>
      </c>
      <c r="K142" s="188"/>
      <c r="L142" s="193"/>
      <c r="M142" s="194"/>
      <c r="N142" s="195"/>
      <c r="O142" s="195"/>
      <c r="P142" s="196">
        <f>SUM(P143:P158)</f>
        <v>0</v>
      </c>
      <c r="Q142" s="195"/>
      <c r="R142" s="196">
        <f>SUM(R143:R158)</f>
        <v>0.0067983</v>
      </c>
      <c r="S142" s="195"/>
      <c r="T142" s="197">
        <f>SUM(T143:T158)</f>
        <v>1.877366</v>
      </c>
      <c r="AR142" s="198" t="s">
        <v>78</v>
      </c>
      <c r="AT142" s="199" t="s">
        <v>70</v>
      </c>
      <c r="AU142" s="199" t="s">
        <v>78</v>
      </c>
      <c r="AY142" s="198" t="s">
        <v>210</v>
      </c>
      <c r="BK142" s="200">
        <f>SUM(BK143:BK158)</f>
        <v>0</v>
      </c>
    </row>
    <row r="143" spans="2:65" s="1" customFormat="1" ht="25.5" customHeight="1">
      <c r="B143" s="41"/>
      <c r="C143" s="203" t="s">
        <v>277</v>
      </c>
      <c r="D143" s="203" t="s">
        <v>212</v>
      </c>
      <c r="E143" s="204" t="s">
        <v>1461</v>
      </c>
      <c r="F143" s="205" t="s">
        <v>1462</v>
      </c>
      <c r="G143" s="206" t="s">
        <v>226</v>
      </c>
      <c r="H143" s="207">
        <v>39.99</v>
      </c>
      <c r="I143" s="208"/>
      <c r="J143" s="209">
        <f>ROUND(I143*H143,2)</f>
        <v>0</v>
      </c>
      <c r="K143" s="205" t="s">
        <v>216</v>
      </c>
      <c r="L143" s="61"/>
      <c r="M143" s="210" t="s">
        <v>21</v>
      </c>
      <c r="N143" s="211" t="s">
        <v>42</v>
      </c>
      <c r="O143" s="42"/>
      <c r="P143" s="212">
        <f>O143*H143</f>
        <v>0</v>
      </c>
      <c r="Q143" s="212">
        <v>0.00013</v>
      </c>
      <c r="R143" s="212">
        <f>Q143*H143</f>
        <v>0.0051987</v>
      </c>
      <c r="S143" s="212">
        <v>0</v>
      </c>
      <c r="T143" s="213">
        <f>S143*H143</f>
        <v>0</v>
      </c>
      <c r="AR143" s="25" t="s">
        <v>217</v>
      </c>
      <c r="AT143" s="25" t="s">
        <v>212</v>
      </c>
      <c r="AU143" s="25" t="s">
        <v>80</v>
      </c>
      <c r="AY143" s="25" t="s">
        <v>210</v>
      </c>
      <c r="BE143" s="214">
        <f>IF(N143="základní",J143,0)</f>
        <v>0</v>
      </c>
      <c r="BF143" s="214">
        <f>IF(N143="snížená",J143,0)</f>
        <v>0</v>
      </c>
      <c r="BG143" s="214">
        <f>IF(N143="zákl. přenesená",J143,0)</f>
        <v>0</v>
      </c>
      <c r="BH143" s="214">
        <f>IF(N143="sníž. přenesená",J143,0)</f>
        <v>0</v>
      </c>
      <c r="BI143" s="214">
        <f>IF(N143="nulová",J143,0)</f>
        <v>0</v>
      </c>
      <c r="BJ143" s="25" t="s">
        <v>78</v>
      </c>
      <c r="BK143" s="214">
        <f>ROUND(I143*H143,2)</f>
        <v>0</v>
      </c>
      <c r="BL143" s="25" t="s">
        <v>217</v>
      </c>
      <c r="BM143" s="25" t="s">
        <v>5404</v>
      </c>
    </row>
    <row r="144" spans="2:51" s="12" customFormat="1" ht="13.5">
      <c r="B144" s="215"/>
      <c r="C144" s="216"/>
      <c r="D144" s="217" t="s">
        <v>219</v>
      </c>
      <c r="E144" s="218" t="s">
        <v>21</v>
      </c>
      <c r="F144" s="219" t="s">
        <v>5405</v>
      </c>
      <c r="G144" s="216"/>
      <c r="H144" s="220">
        <v>39.99</v>
      </c>
      <c r="I144" s="221"/>
      <c r="J144" s="216"/>
      <c r="K144" s="216"/>
      <c r="L144" s="222"/>
      <c r="M144" s="223"/>
      <c r="N144" s="224"/>
      <c r="O144" s="224"/>
      <c r="P144" s="224"/>
      <c r="Q144" s="224"/>
      <c r="R144" s="224"/>
      <c r="S144" s="224"/>
      <c r="T144" s="225"/>
      <c r="AT144" s="226" t="s">
        <v>219</v>
      </c>
      <c r="AU144" s="226" t="s">
        <v>80</v>
      </c>
      <c r="AV144" s="12" t="s">
        <v>80</v>
      </c>
      <c r="AW144" s="12" t="s">
        <v>35</v>
      </c>
      <c r="AX144" s="12" t="s">
        <v>78</v>
      </c>
      <c r="AY144" s="226" t="s">
        <v>210</v>
      </c>
    </row>
    <row r="145" spans="2:65" s="1" customFormat="1" ht="16.5" customHeight="1">
      <c r="B145" s="41"/>
      <c r="C145" s="203" t="s">
        <v>283</v>
      </c>
      <c r="D145" s="203" t="s">
        <v>212</v>
      </c>
      <c r="E145" s="204" t="s">
        <v>1504</v>
      </c>
      <c r="F145" s="205" t="s">
        <v>1505</v>
      </c>
      <c r="G145" s="206" t="s">
        <v>226</v>
      </c>
      <c r="H145" s="207">
        <v>39.99</v>
      </c>
      <c r="I145" s="208"/>
      <c r="J145" s="209">
        <f>ROUND(I145*H145,2)</f>
        <v>0</v>
      </c>
      <c r="K145" s="205" t="s">
        <v>216</v>
      </c>
      <c r="L145" s="61"/>
      <c r="M145" s="210" t="s">
        <v>21</v>
      </c>
      <c r="N145" s="211" t="s">
        <v>42</v>
      </c>
      <c r="O145" s="42"/>
      <c r="P145" s="212">
        <f>O145*H145</f>
        <v>0</v>
      </c>
      <c r="Q145" s="212">
        <v>4E-05</v>
      </c>
      <c r="R145" s="212">
        <f>Q145*H145</f>
        <v>0.0015996000000000003</v>
      </c>
      <c r="S145" s="212">
        <v>0</v>
      </c>
      <c r="T145" s="213">
        <f>S145*H145</f>
        <v>0</v>
      </c>
      <c r="AR145" s="25" t="s">
        <v>217</v>
      </c>
      <c r="AT145" s="25" t="s">
        <v>212</v>
      </c>
      <c r="AU145" s="25" t="s">
        <v>80</v>
      </c>
      <c r="AY145" s="25" t="s">
        <v>210</v>
      </c>
      <c r="BE145" s="214">
        <f>IF(N145="základní",J145,0)</f>
        <v>0</v>
      </c>
      <c r="BF145" s="214">
        <f>IF(N145="snížená",J145,0)</f>
        <v>0</v>
      </c>
      <c r="BG145" s="214">
        <f>IF(N145="zákl. přenesená",J145,0)</f>
        <v>0</v>
      </c>
      <c r="BH145" s="214">
        <f>IF(N145="sníž. přenesená",J145,0)</f>
        <v>0</v>
      </c>
      <c r="BI145" s="214">
        <f>IF(N145="nulová",J145,0)</f>
        <v>0</v>
      </c>
      <c r="BJ145" s="25" t="s">
        <v>78</v>
      </c>
      <c r="BK145" s="214">
        <f>ROUND(I145*H145,2)</f>
        <v>0</v>
      </c>
      <c r="BL145" s="25" t="s">
        <v>217</v>
      </c>
      <c r="BM145" s="25" t="s">
        <v>5406</v>
      </c>
    </row>
    <row r="146" spans="2:51" s="12" customFormat="1" ht="13.5">
      <c r="B146" s="215"/>
      <c r="C146" s="216"/>
      <c r="D146" s="217" t="s">
        <v>219</v>
      </c>
      <c r="E146" s="218" t="s">
        <v>21</v>
      </c>
      <c r="F146" s="219" t="s">
        <v>5405</v>
      </c>
      <c r="G146" s="216"/>
      <c r="H146" s="220">
        <v>39.99</v>
      </c>
      <c r="I146" s="221"/>
      <c r="J146" s="216"/>
      <c r="K146" s="216"/>
      <c r="L146" s="222"/>
      <c r="M146" s="223"/>
      <c r="N146" s="224"/>
      <c r="O146" s="224"/>
      <c r="P146" s="224"/>
      <c r="Q146" s="224"/>
      <c r="R146" s="224"/>
      <c r="S146" s="224"/>
      <c r="T146" s="225"/>
      <c r="AT146" s="226" t="s">
        <v>219</v>
      </c>
      <c r="AU146" s="226" t="s">
        <v>80</v>
      </c>
      <c r="AV146" s="12" t="s">
        <v>80</v>
      </c>
      <c r="AW146" s="12" t="s">
        <v>35</v>
      </c>
      <c r="AX146" s="12" t="s">
        <v>78</v>
      </c>
      <c r="AY146" s="226" t="s">
        <v>210</v>
      </c>
    </row>
    <row r="147" spans="2:65" s="1" customFormat="1" ht="16.5" customHeight="1">
      <c r="B147" s="41"/>
      <c r="C147" s="203" t="s">
        <v>10</v>
      </c>
      <c r="D147" s="203" t="s">
        <v>212</v>
      </c>
      <c r="E147" s="204" t="s">
        <v>1698</v>
      </c>
      <c r="F147" s="205" t="s">
        <v>1699</v>
      </c>
      <c r="G147" s="206" t="s">
        <v>226</v>
      </c>
      <c r="H147" s="207">
        <v>2.375</v>
      </c>
      <c r="I147" s="208"/>
      <c r="J147" s="209">
        <f>ROUND(I147*H147,2)</f>
        <v>0</v>
      </c>
      <c r="K147" s="205" t="s">
        <v>216</v>
      </c>
      <c r="L147" s="61"/>
      <c r="M147" s="210" t="s">
        <v>21</v>
      </c>
      <c r="N147" s="211" t="s">
        <v>42</v>
      </c>
      <c r="O147" s="42"/>
      <c r="P147" s="212">
        <f>O147*H147</f>
        <v>0</v>
      </c>
      <c r="Q147" s="212">
        <v>0</v>
      </c>
      <c r="R147" s="212">
        <f>Q147*H147</f>
        <v>0</v>
      </c>
      <c r="S147" s="212">
        <v>0.038</v>
      </c>
      <c r="T147" s="213">
        <f>S147*H147</f>
        <v>0.09025</v>
      </c>
      <c r="AR147" s="25" t="s">
        <v>217</v>
      </c>
      <c r="AT147" s="25" t="s">
        <v>212</v>
      </c>
      <c r="AU147" s="25" t="s">
        <v>80</v>
      </c>
      <c r="AY147" s="25" t="s">
        <v>210</v>
      </c>
      <c r="BE147" s="214">
        <f>IF(N147="základní",J147,0)</f>
        <v>0</v>
      </c>
      <c r="BF147" s="214">
        <f>IF(N147="snížená",J147,0)</f>
        <v>0</v>
      </c>
      <c r="BG147" s="214">
        <f>IF(N147="zákl. přenesená",J147,0)</f>
        <v>0</v>
      </c>
      <c r="BH147" s="214">
        <f>IF(N147="sníž. přenesená",J147,0)</f>
        <v>0</v>
      </c>
      <c r="BI147" s="214">
        <f>IF(N147="nulová",J147,0)</f>
        <v>0</v>
      </c>
      <c r="BJ147" s="25" t="s">
        <v>78</v>
      </c>
      <c r="BK147" s="214">
        <f>ROUND(I147*H147,2)</f>
        <v>0</v>
      </c>
      <c r="BL147" s="25" t="s">
        <v>217</v>
      </c>
      <c r="BM147" s="25" t="s">
        <v>5407</v>
      </c>
    </row>
    <row r="148" spans="2:51" s="12" customFormat="1" ht="13.5">
      <c r="B148" s="215"/>
      <c r="C148" s="216"/>
      <c r="D148" s="217" t="s">
        <v>219</v>
      </c>
      <c r="E148" s="218" t="s">
        <v>21</v>
      </c>
      <c r="F148" s="219" t="s">
        <v>5408</v>
      </c>
      <c r="G148" s="216"/>
      <c r="H148" s="220">
        <v>2.375</v>
      </c>
      <c r="I148" s="221"/>
      <c r="J148" s="216"/>
      <c r="K148" s="216"/>
      <c r="L148" s="222"/>
      <c r="M148" s="223"/>
      <c r="N148" s="224"/>
      <c r="O148" s="224"/>
      <c r="P148" s="224"/>
      <c r="Q148" s="224"/>
      <c r="R148" s="224"/>
      <c r="S148" s="224"/>
      <c r="T148" s="225"/>
      <c r="AT148" s="226" t="s">
        <v>219</v>
      </c>
      <c r="AU148" s="226" t="s">
        <v>80</v>
      </c>
      <c r="AV148" s="12" t="s">
        <v>80</v>
      </c>
      <c r="AW148" s="12" t="s">
        <v>35</v>
      </c>
      <c r="AX148" s="12" t="s">
        <v>71</v>
      </c>
      <c r="AY148" s="226" t="s">
        <v>210</v>
      </c>
    </row>
    <row r="149" spans="2:51" s="13" customFormat="1" ht="13.5">
      <c r="B149" s="227"/>
      <c r="C149" s="228"/>
      <c r="D149" s="217" t="s">
        <v>219</v>
      </c>
      <c r="E149" s="229" t="s">
        <v>21</v>
      </c>
      <c r="F149" s="230" t="s">
        <v>240</v>
      </c>
      <c r="G149" s="228"/>
      <c r="H149" s="231">
        <v>2.375</v>
      </c>
      <c r="I149" s="232"/>
      <c r="J149" s="228"/>
      <c r="K149" s="228"/>
      <c r="L149" s="233"/>
      <c r="M149" s="234"/>
      <c r="N149" s="235"/>
      <c r="O149" s="235"/>
      <c r="P149" s="235"/>
      <c r="Q149" s="235"/>
      <c r="R149" s="235"/>
      <c r="S149" s="235"/>
      <c r="T149" s="236"/>
      <c r="AT149" s="237" t="s">
        <v>219</v>
      </c>
      <c r="AU149" s="237" t="s">
        <v>80</v>
      </c>
      <c r="AV149" s="13" t="s">
        <v>217</v>
      </c>
      <c r="AW149" s="13" t="s">
        <v>35</v>
      </c>
      <c r="AX149" s="13" t="s">
        <v>78</v>
      </c>
      <c r="AY149" s="237" t="s">
        <v>210</v>
      </c>
    </row>
    <row r="150" spans="2:65" s="1" customFormat="1" ht="16.5" customHeight="1">
      <c r="B150" s="41"/>
      <c r="C150" s="203" t="s">
        <v>291</v>
      </c>
      <c r="D150" s="203" t="s">
        <v>212</v>
      </c>
      <c r="E150" s="204" t="s">
        <v>1718</v>
      </c>
      <c r="F150" s="205" t="s">
        <v>1719</v>
      </c>
      <c r="G150" s="206" t="s">
        <v>226</v>
      </c>
      <c r="H150" s="207">
        <v>1.576</v>
      </c>
      <c r="I150" s="208"/>
      <c r="J150" s="209">
        <f>ROUND(I150*H150,2)</f>
        <v>0</v>
      </c>
      <c r="K150" s="205" t="s">
        <v>216</v>
      </c>
      <c r="L150" s="61"/>
      <c r="M150" s="210" t="s">
        <v>21</v>
      </c>
      <c r="N150" s="211" t="s">
        <v>42</v>
      </c>
      <c r="O150" s="42"/>
      <c r="P150" s="212">
        <f>O150*H150</f>
        <v>0</v>
      </c>
      <c r="Q150" s="212">
        <v>0</v>
      </c>
      <c r="R150" s="212">
        <f>Q150*H150</f>
        <v>0</v>
      </c>
      <c r="S150" s="212">
        <v>0.076</v>
      </c>
      <c r="T150" s="213">
        <f>S150*H150</f>
        <v>0.11977600000000001</v>
      </c>
      <c r="AR150" s="25" t="s">
        <v>217</v>
      </c>
      <c r="AT150" s="25" t="s">
        <v>212</v>
      </c>
      <c r="AU150" s="25" t="s">
        <v>80</v>
      </c>
      <c r="AY150" s="25" t="s">
        <v>210</v>
      </c>
      <c r="BE150" s="214">
        <f>IF(N150="základní",J150,0)</f>
        <v>0</v>
      </c>
      <c r="BF150" s="214">
        <f>IF(N150="snížená",J150,0)</f>
        <v>0</v>
      </c>
      <c r="BG150" s="214">
        <f>IF(N150="zákl. přenesená",J150,0)</f>
        <v>0</v>
      </c>
      <c r="BH150" s="214">
        <f>IF(N150="sníž. přenesená",J150,0)</f>
        <v>0</v>
      </c>
      <c r="BI150" s="214">
        <f>IF(N150="nulová",J150,0)</f>
        <v>0</v>
      </c>
      <c r="BJ150" s="25" t="s">
        <v>78</v>
      </c>
      <c r="BK150" s="214">
        <f>ROUND(I150*H150,2)</f>
        <v>0</v>
      </c>
      <c r="BL150" s="25" t="s">
        <v>217</v>
      </c>
      <c r="BM150" s="25" t="s">
        <v>5409</v>
      </c>
    </row>
    <row r="151" spans="2:51" s="12" customFormat="1" ht="13.5">
      <c r="B151" s="215"/>
      <c r="C151" s="216"/>
      <c r="D151" s="217" t="s">
        <v>219</v>
      </c>
      <c r="E151" s="218" t="s">
        <v>21</v>
      </c>
      <c r="F151" s="219" t="s">
        <v>5410</v>
      </c>
      <c r="G151" s="216"/>
      <c r="H151" s="220">
        <v>1.576</v>
      </c>
      <c r="I151" s="221"/>
      <c r="J151" s="216"/>
      <c r="K151" s="216"/>
      <c r="L151" s="222"/>
      <c r="M151" s="223"/>
      <c r="N151" s="224"/>
      <c r="O151" s="224"/>
      <c r="P151" s="224"/>
      <c r="Q151" s="224"/>
      <c r="R151" s="224"/>
      <c r="S151" s="224"/>
      <c r="T151" s="225"/>
      <c r="AT151" s="226" t="s">
        <v>219</v>
      </c>
      <c r="AU151" s="226" t="s">
        <v>80</v>
      </c>
      <c r="AV151" s="12" t="s">
        <v>80</v>
      </c>
      <c r="AW151" s="12" t="s">
        <v>35</v>
      </c>
      <c r="AX151" s="12" t="s">
        <v>71</v>
      </c>
      <c r="AY151" s="226" t="s">
        <v>210</v>
      </c>
    </row>
    <row r="152" spans="2:51" s="13" customFormat="1" ht="13.5">
      <c r="B152" s="227"/>
      <c r="C152" s="228"/>
      <c r="D152" s="217" t="s">
        <v>219</v>
      </c>
      <c r="E152" s="229" t="s">
        <v>21</v>
      </c>
      <c r="F152" s="230" t="s">
        <v>240</v>
      </c>
      <c r="G152" s="228"/>
      <c r="H152" s="231">
        <v>1.576</v>
      </c>
      <c r="I152" s="232"/>
      <c r="J152" s="228"/>
      <c r="K152" s="228"/>
      <c r="L152" s="233"/>
      <c r="M152" s="234"/>
      <c r="N152" s="235"/>
      <c r="O152" s="235"/>
      <c r="P152" s="235"/>
      <c r="Q152" s="235"/>
      <c r="R152" s="235"/>
      <c r="S152" s="235"/>
      <c r="T152" s="236"/>
      <c r="AT152" s="237" t="s">
        <v>219</v>
      </c>
      <c r="AU152" s="237" t="s">
        <v>80</v>
      </c>
      <c r="AV152" s="13" t="s">
        <v>217</v>
      </c>
      <c r="AW152" s="13" t="s">
        <v>35</v>
      </c>
      <c r="AX152" s="13" t="s">
        <v>78</v>
      </c>
      <c r="AY152" s="237" t="s">
        <v>210</v>
      </c>
    </row>
    <row r="153" spans="2:65" s="1" customFormat="1" ht="25.5" customHeight="1">
      <c r="B153" s="41"/>
      <c r="C153" s="203" t="s">
        <v>295</v>
      </c>
      <c r="D153" s="203" t="s">
        <v>212</v>
      </c>
      <c r="E153" s="204" t="s">
        <v>1924</v>
      </c>
      <c r="F153" s="205" t="s">
        <v>1925</v>
      </c>
      <c r="G153" s="206" t="s">
        <v>226</v>
      </c>
      <c r="H153" s="207">
        <v>47.732</v>
      </c>
      <c r="I153" s="208"/>
      <c r="J153" s="209">
        <f>ROUND(I153*H153,2)</f>
        <v>0</v>
      </c>
      <c r="K153" s="205" t="s">
        <v>216</v>
      </c>
      <c r="L153" s="61"/>
      <c r="M153" s="210" t="s">
        <v>21</v>
      </c>
      <c r="N153" s="211" t="s">
        <v>42</v>
      </c>
      <c r="O153" s="42"/>
      <c r="P153" s="212">
        <f>O153*H153</f>
        <v>0</v>
      </c>
      <c r="Q153" s="212">
        <v>0</v>
      </c>
      <c r="R153" s="212">
        <f>Q153*H153</f>
        <v>0</v>
      </c>
      <c r="S153" s="212">
        <v>0.01</v>
      </c>
      <c r="T153" s="213">
        <f>S153*H153</f>
        <v>0.47732</v>
      </c>
      <c r="AR153" s="25" t="s">
        <v>217</v>
      </c>
      <c r="AT153" s="25" t="s">
        <v>212</v>
      </c>
      <c r="AU153" s="25" t="s">
        <v>80</v>
      </c>
      <c r="AY153" s="25" t="s">
        <v>210</v>
      </c>
      <c r="BE153" s="214">
        <f>IF(N153="základní",J153,0)</f>
        <v>0</v>
      </c>
      <c r="BF153" s="214">
        <f>IF(N153="snížená",J153,0)</f>
        <v>0</v>
      </c>
      <c r="BG153" s="214">
        <f>IF(N153="zákl. přenesená",J153,0)</f>
        <v>0</v>
      </c>
      <c r="BH153" s="214">
        <f>IF(N153="sníž. přenesená",J153,0)</f>
        <v>0</v>
      </c>
      <c r="BI153" s="214">
        <f>IF(N153="nulová",J153,0)</f>
        <v>0</v>
      </c>
      <c r="BJ153" s="25" t="s">
        <v>78</v>
      </c>
      <c r="BK153" s="214">
        <f>ROUND(I153*H153,2)</f>
        <v>0</v>
      </c>
      <c r="BL153" s="25" t="s">
        <v>217</v>
      </c>
      <c r="BM153" s="25" t="s">
        <v>5411</v>
      </c>
    </row>
    <row r="154" spans="2:51" s="12" customFormat="1" ht="13.5">
      <c r="B154" s="215"/>
      <c r="C154" s="216"/>
      <c r="D154" s="217" t="s">
        <v>219</v>
      </c>
      <c r="E154" s="218" t="s">
        <v>21</v>
      </c>
      <c r="F154" s="219" t="s">
        <v>5391</v>
      </c>
      <c r="G154" s="216"/>
      <c r="H154" s="220">
        <v>47.732</v>
      </c>
      <c r="I154" s="221"/>
      <c r="J154" s="216"/>
      <c r="K154" s="216"/>
      <c r="L154" s="222"/>
      <c r="M154" s="223"/>
      <c r="N154" s="224"/>
      <c r="O154" s="224"/>
      <c r="P154" s="224"/>
      <c r="Q154" s="224"/>
      <c r="R154" s="224"/>
      <c r="S154" s="224"/>
      <c r="T154" s="225"/>
      <c r="AT154" s="226" t="s">
        <v>219</v>
      </c>
      <c r="AU154" s="226" t="s">
        <v>80</v>
      </c>
      <c r="AV154" s="12" t="s">
        <v>80</v>
      </c>
      <c r="AW154" s="12" t="s">
        <v>35</v>
      </c>
      <c r="AX154" s="12" t="s">
        <v>71</v>
      </c>
      <c r="AY154" s="226" t="s">
        <v>210</v>
      </c>
    </row>
    <row r="155" spans="2:51" s="13" customFormat="1" ht="13.5">
      <c r="B155" s="227"/>
      <c r="C155" s="228"/>
      <c r="D155" s="217" t="s">
        <v>219</v>
      </c>
      <c r="E155" s="229" t="s">
        <v>21</v>
      </c>
      <c r="F155" s="230" t="s">
        <v>240</v>
      </c>
      <c r="G155" s="228"/>
      <c r="H155" s="231">
        <v>47.732</v>
      </c>
      <c r="I155" s="232"/>
      <c r="J155" s="228"/>
      <c r="K155" s="228"/>
      <c r="L155" s="233"/>
      <c r="M155" s="234"/>
      <c r="N155" s="235"/>
      <c r="O155" s="235"/>
      <c r="P155" s="235"/>
      <c r="Q155" s="235"/>
      <c r="R155" s="235"/>
      <c r="S155" s="235"/>
      <c r="T155" s="236"/>
      <c r="AT155" s="237" t="s">
        <v>219</v>
      </c>
      <c r="AU155" s="237" t="s">
        <v>80</v>
      </c>
      <c r="AV155" s="13" t="s">
        <v>217</v>
      </c>
      <c r="AW155" s="13" t="s">
        <v>35</v>
      </c>
      <c r="AX155" s="13" t="s">
        <v>78</v>
      </c>
      <c r="AY155" s="237" t="s">
        <v>210</v>
      </c>
    </row>
    <row r="156" spans="2:65" s="1" customFormat="1" ht="25.5" customHeight="1">
      <c r="B156" s="41"/>
      <c r="C156" s="203" t="s">
        <v>301</v>
      </c>
      <c r="D156" s="203" t="s">
        <v>212</v>
      </c>
      <c r="E156" s="204" t="s">
        <v>1928</v>
      </c>
      <c r="F156" s="205" t="s">
        <v>1929</v>
      </c>
      <c r="G156" s="206" t="s">
        <v>226</v>
      </c>
      <c r="H156" s="207">
        <v>25.87</v>
      </c>
      <c r="I156" s="208"/>
      <c r="J156" s="209">
        <f>ROUND(I156*H156,2)</f>
        <v>0</v>
      </c>
      <c r="K156" s="205" t="s">
        <v>216</v>
      </c>
      <c r="L156" s="61"/>
      <c r="M156" s="210" t="s">
        <v>21</v>
      </c>
      <c r="N156" s="211" t="s">
        <v>42</v>
      </c>
      <c r="O156" s="42"/>
      <c r="P156" s="212">
        <f>O156*H156</f>
        <v>0</v>
      </c>
      <c r="Q156" s="212">
        <v>0</v>
      </c>
      <c r="R156" s="212">
        <f>Q156*H156</f>
        <v>0</v>
      </c>
      <c r="S156" s="212">
        <v>0.046</v>
      </c>
      <c r="T156" s="213">
        <f>S156*H156</f>
        <v>1.19002</v>
      </c>
      <c r="AR156" s="25" t="s">
        <v>217</v>
      </c>
      <c r="AT156" s="25" t="s">
        <v>212</v>
      </c>
      <c r="AU156" s="25" t="s">
        <v>80</v>
      </c>
      <c r="AY156" s="25" t="s">
        <v>210</v>
      </c>
      <c r="BE156" s="214">
        <f>IF(N156="základní",J156,0)</f>
        <v>0</v>
      </c>
      <c r="BF156" s="214">
        <f>IF(N156="snížená",J156,0)</f>
        <v>0</v>
      </c>
      <c r="BG156" s="214">
        <f>IF(N156="zákl. přenesená",J156,0)</f>
        <v>0</v>
      </c>
      <c r="BH156" s="214">
        <f>IF(N156="sníž. přenesená",J156,0)</f>
        <v>0</v>
      </c>
      <c r="BI156" s="214">
        <f>IF(N156="nulová",J156,0)</f>
        <v>0</v>
      </c>
      <c r="BJ156" s="25" t="s">
        <v>78</v>
      </c>
      <c r="BK156" s="214">
        <f>ROUND(I156*H156,2)</f>
        <v>0</v>
      </c>
      <c r="BL156" s="25" t="s">
        <v>217</v>
      </c>
      <c r="BM156" s="25" t="s">
        <v>5412</v>
      </c>
    </row>
    <row r="157" spans="2:51" s="12" customFormat="1" ht="13.5">
      <c r="B157" s="215"/>
      <c r="C157" s="216"/>
      <c r="D157" s="217" t="s">
        <v>219</v>
      </c>
      <c r="E157" s="218" t="s">
        <v>21</v>
      </c>
      <c r="F157" s="219" t="s">
        <v>5388</v>
      </c>
      <c r="G157" s="216"/>
      <c r="H157" s="220">
        <v>25.87</v>
      </c>
      <c r="I157" s="221"/>
      <c r="J157" s="216"/>
      <c r="K157" s="216"/>
      <c r="L157" s="222"/>
      <c r="M157" s="223"/>
      <c r="N157" s="224"/>
      <c r="O157" s="224"/>
      <c r="P157" s="224"/>
      <c r="Q157" s="224"/>
      <c r="R157" s="224"/>
      <c r="S157" s="224"/>
      <c r="T157" s="225"/>
      <c r="AT157" s="226" t="s">
        <v>219</v>
      </c>
      <c r="AU157" s="226" t="s">
        <v>80</v>
      </c>
      <c r="AV157" s="12" t="s">
        <v>80</v>
      </c>
      <c r="AW157" s="12" t="s">
        <v>35</v>
      </c>
      <c r="AX157" s="12" t="s">
        <v>71</v>
      </c>
      <c r="AY157" s="226" t="s">
        <v>210</v>
      </c>
    </row>
    <row r="158" spans="2:51" s="13" customFormat="1" ht="13.5">
      <c r="B158" s="227"/>
      <c r="C158" s="228"/>
      <c r="D158" s="217" t="s">
        <v>219</v>
      </c>
      <c r="E158" s="229" t="s">
        <v>21</v>
      </c>
      <c r="F158" s="230" t="s">
        <v>552</v>
      </c>
      <c r="G158" s="228"/>
      <c r="H158" s="231">
        <v>25.87</v>
      </c>
      <c r="I158" s="232"/>
      <c r="J158" s="228"/>
      <c r="K158" s="228"/>
      <c r="L158" s="233"/>
      <c r="M158" s="234"/>
      <c r="N158" s="235"/>
      <c r="O158" s="235"/>
      <c r="P158" s="235"/>
      <c r="Q158" s="235"/>
      <c r="R158" s="235"/>
      <c r="S158" s="235"/>
      <c r="T158" s="236"/>
      <c r="AT158" s="237" t="s">
        <v>219</v>
      </c>
      <c r="AU158" s="237" t="s">
        <v>80</v>
      </c>
      <c r="AV158" s="13" t="s">
        <v>217</v>
      </c>
      <c r="AW158" s="13" t="s">
        <v>35</v>
      </c>
      <c r="AX158" s="13" t="s">
        <v>78</v>
      </c>
      <c r="AY158" s="237" t="s">
        <v>210</v>
      </c>
    </row>
    <row r="159" spans="2:63" s="11" customFormat="1" ht="29.85" customHeight="1">
      <c r="B159" s="187"/>
      <c r="C159" s="188"/>
      <c r="D159" s="189" t="s">
        <v>70</v>
      </c>
      <c r="E159" s="201" t="s">
        <v>1986</v>
      </c>
      <c r="F159" s="201" t="s">
        <v>1987</v>
      </c>
      <c r="G159" s="188"/>
      <c r="H159" s="188"/>
      <c r="I159" s="191"/>
      <c r="J159" s="202">
        <f>BK159</f>
        <v>0</v>
      </c>
      <c r="K159" s="188"/>
      <c r="L159" s="193"/>
      <c r="M159" s="194"/>
      <c r="N159" s="195"/>
      <c r="O159" s="195"/>
      <c r="P159" s="196">
        <f>SUM(P160:P164)</f>
        <v>0</v>
      </c>
      <c r="Q159" s="195"/>
      <c r="R159" s="196">
        <f>SUM(R160:R164)</f>
        <v>0</v>
      </c>
      <c r="S159" s="195"/>
      <c r="T159" s="197">
        <f>SUM(T160:T164)</f>
        <v>0</v>
      </c>
      <c r="AR159" s="198" t="s">
        <v>78</v>
      </c>
      <c r="AT159" s="199" t="s">
        <v>70</v>
      </c>
      <c r="AU159" s="199" t="s">
        <v>78</v>
      </c>
      <c r="AY159" s="198" t="s">
        <v>210</v>
      </c>
      <c r="BK159" s="200">
        <f>SUM(BK160:BK164)</f>
        <v>0</v>
      </c>
    </row>
    <row r="160" spans="2:65" s="1" customFormat="1" ht="25.5" customHeight="1">
      <c r="B160" s="41"/>
      <c r="C160" s="203" t="s">
        <v>307</v>
      </c>
      <c r="D160" s="203" t="s">
        <v>212</v>
      </c>
      <c r="E160" s="204" t="s">
        <v>1989</v>
      </c>
      <c r="F160" s="205" t="s">
        <v>1990</v>
      </c>
      <c r="G160" s="206" t="s">
        <v>274</v>
      </c>
      <c r="H160" s="207">
        <v>2.784</v>
      </c>
      <c r="I160" s="208"/>
      <c r="J160" s="209">
        <f>ROUND(I160*H160,2)</f>
        <v>0</v>
      </c>
      <c r="K160" s="205" t="s">
        <v>216</v>
      </c>
      <c r="L160" s="61"/>
      <c r="M160" s="210" t="s">
        <v>21</v>
      </c>
      <c r="N160" s="211" t="s">
        <v>42</v>
      </c>
      <c r="O160" s="42"/>
      <c r="P160" s="212">
        <f>O160*H160</f>
        <v>0</v>
      </c>
      <c r="Q160" s="212">
        <v>0</v>
      </c>
      <c r="R160" s="212">
        <f>Q160*H160</f>
        <v>0</v>
      </c>
      <c r="S160" s="212">
        <v>0</v>
      </c>
      <c r="T160" s="213">
        <f>S160*H160</f>
        <v>0</v>
      </c>
      <c r="AR160" s="25" t="s">
        <v>217</v>
      </c>
      <c r="AT160" s="25" t="s">
        <v>212</v>
      </c>
      <c r="AU160" s="25" t="s">
        <v>80</v>
      </c>
      <c r="AY160" s="25" t="s">
        <v>210</v>
      </c>
      <c r="BE160" s="214">
        <f>IF(N160="základní",J160,0)</f>
        <v>0</v>
      </c>
      <c r="BF160" s="214">
        <f>IF(N160="snížená",J160,0)</f>
        <v>0</v>
      </c>
      <c r="BG160" s="214">
        <f>IF(N160="zákl. přenesená",J160,0)</f>
        <v>0</v>
      </c>
      <c r="BH160" s="214">
        <f>IF(N160="sníž. přenesená",J160,0)</f>
        <v>0</v>
      </c>
      <c r="BI160" s="214">
        <f>IF(N160="nulová",J160,0)</f>
        <v>0</v>
      </c>
      <c r="BJ160" s="25" t="s">
        <v>78</v>
      </c>
      <c r="BK160" s="214">
        <f>ROUND(I160*H160,2)</f>
        <v>0</v>
      </c>
      <c r="BL160" s="25" t="s">
        <v>217</v>
      </c>
      <c r="BM160" s="25" t="s">
        <v>5413</v>
      </c>
    </row>
    <row r="161" spans="2:65" s="1" customFormat="1" ht="25.5" customHeight="1">
      <c r="B161" s="41"/>
      <c r="C161" s="203" t="s">
        <v>312</v>
      </c>
      <c r="D161" s="203" t="s">
        <v>212</v>
      </c>
      <c r="E161" s="204" t="s">
        <v>1993</v>
      </c>
      <c r="F161" s="205" t="s">
        <v>1994</v>
      </c>
      <c r="G161" s="206" t="s">
        <v>274</v>
      </c>
      <c r="H161" s="207">
        <v>2.784</v>
      </c>
      <c r="I161" s="208"/>
      <c r="J161" s="209">
        <f>ROUND(I161*H161,2)</f>
        <v>0</v>
      </c>
      <c r="K161" s="205" t="s">
        <v>216</v>
      </c>
      <c r="L161" s="61"/>
      <c r="M161" s="210" t="s">
        <v>21</v>
      </c>
      <c r="N161" s="211" t="s">
        <v>42</v>
      </c>
      <c r="O161" s="42"/>
      <c r="P161" s="212">
        <f>O161*H161</f>
        <v>0</v>
      </c>
      <c r="Q161" s="212">
        <v>0</v>
      </c>
      <c r="R161" s="212">
        <f>Q161*H161</f>
        <v>0</v>
      </c>
      <c r="S161" s="212">
        <v>0</v>
      </c>
      <c r="T161" s="213">
        <f>S161*H161</f>
        <v>0</v>
      </c>
      <c r="AR161" s="25" t="s">
        <v>217</v>
      </c>
      <c r="AT161" s="25" t="s">
        <v>212</v>
      </c>
      <c r="AU161" s="25" t="s">
        <v>80</v>
      </c>
      <c r="AY161" s="25" t="s">
        <v>210</v>
      </c>
      <c r="BE161" s="214">
        <f>IF(N161="základní",J161,0)</f>
        <v>0</v>
      </c>
      <c r="BF161" s="214">
        <f>IF(N161="snížená",J161,0)</f>
        <v>0</v>
      </c>
      <c r="BG161" s="214">
        <f>IF(N161="zákl. přenesená",J161,0)</f>
        <v>0</v>
      </c>
      <c r="BH161" s="214">
        <f>IF(N161="sníž. přenesená",J161,0)</f>
        <v>0</v>
      </c>
      <c r="BI161" s="214">
        <f>IF(N161="nulová",J161,0)</f>
        <v>0</v>
      </c>
      <c r="BJ161" s="25" t="s">
        <v>78</v>
      </c>
      <c r="BK161" s="214">
        <f>ROUND(I161*H161,2)</f>
        <v>0</v>
      </c>
      <c r="BL161" s="25" t="s">
        <v>217</v>
      </c>
      <c r="BM161" s="25" t="s">
        <v>5414</v>
      </c>
    </row>
    <row r="162" spans="2:65" s="1" customFormat="1" ht="25.5" customHeight="1">
      <c r="B162" s="41"/>
      <c r="C162" s="203" t="s">
        <v>9</v>
      </c>
      <c r="D162" s="203" t="s">
        <v>212</v>
      </c>
      <c r="E162" s="204" t="s">
        <v>1997</v>
      </c>
      <c r="F162" s="205" t="s">
        <v>1998</v>
      </c>
      <c r="G162" s="206" t="s">
        <v>274</v>
      </c>
      <c r="H162" s="207">
        <v>38.976</v>
      </c>
      <c r="I162" s="208"/>
      <c r="J162" s="209">
        <f>ROUND(I162*H162,2)</f>
        <v>0</v>
      </c>
      <c r="K162" s="205" t="s">
        <v>216</v>
      </c>
      <c r="L162" s="61"/>
      <c r="M162" s="210" t="s">
        <v>21</v>
      </c>
      <c r="N162" s="211" t="s">
        <v>42</v>
      </c>
      <c r="O162" s="42"/>
      <c r="P162" s="212">
        <f>O162*H162</f>
        <v>0</v>
      </c>
      <c r="Q162" s="212">
        <v>0</v>
      </c>
      <c r="R162" s="212">
        <f>Q162*H162</f>
        <v>0</v>
      </c>
      <c r="S162" s="212">
        <v>0</v>
      </c>
      <c r="T162" s="213">
        <f>S162*H162</f>
        <v>0</v>
      </c>
      <c r="AR162" s="25" t="s">
        <v>217</v>
      </c>
      <c r="AT162" s="25" t="s">
        <v>212</v>
      </c>
      <c r="AU162" s="25" t="s">
        <v>80</v>
      </c>
      <c r="AY162" s="25" t="s">
        <v>210</v>
      </c>
      <c r="BE162" s="214">
        <f>IF(N162="základní",J162,0)</f>
        <v>0</v>
      </c>
      <c r="BF162" s="214">
        <f>IF(N162="snížená",J162,0)</f>
        <v>0</v>
      </c>
      <c r="BG162" s="214">
        <f>IF(N162="zákl. přenesená",J162,0)</f>
        <v>0</v>
      </c>
      <c r="BH162" s="214">
        <f>IF(N162="sníž. přenesená",J162,0)</f>
        <v>0</v>
      </c>
      <c r="BI162" s="214">
        <f>IF(N162="nulová",J162,0)</f>
        <v>0</v>
      </c>
      <c r="BJ162" s="25" t="s">
        <v>78</v>
      </c>
      <c r="BK162" s="214">
        <f>ROUND(I162*H162,2)</f>
        <v>0</v>
      </c>
      <c r="BL162" s="25" t="s">
        <v>217</v>
      </c>
      <c r="BM162" s="25" t="s">
        <v>5415</v>
      </c>
    </row>
    <row r="163" spans="2:51" s="12" customFormat="1" ht="13.5">
      <c r="B163" s="215"/>
      <c r="C163" s="216"/>
      <c r="D163" s="217" t="s">
        <v>219</v>
      </c>
      <c r="E163" s="216"/>
      <c r="F163" s="219" t="s">
        <v>5416</v>
      </c>
      <c r="G163" s="216"/>
      <c r="H163" s="220">
        <v>38.976</v>
      </c>
      <c r="I163" s="221"/>
      <c r="J163" s="216"/>
      <c r="K163" s="216"/>
      <c r="L163" s="222"/>
      <c r="M163" s="223"/>
      <c r="N163" s="224"/>
      <c r="O163" s="224"/>
      <c r="P163" s="224"/>
      <c r="Q163" s="224"/>
      <c r="R163" s="224"/>
      <c r="S163" s="224"/>
      <c r="T163" s="225"/>
      <c r="AT163" s="226" t="s">
        <v>219</v>
      </c>
      <c r="AU163" s="226" t="s">
        <v>80</v>
      </c>
      <c r="AV163" s="12" t="s">
        <v>80</v>
      </c>
      <c r="AW163" s="12" t="s">
        <v>6</v>
      </c>
      <c r="AX163" s="12" t="s">
        <v>78</v>
      </c>
      <c r="AY163" s="226" t="s">
        <v>210</v>
      </c>
    </row>
    <row r="164" spans="2:65" s="1" customFormat="1" ht="16.5" customHeight="1">
      <c r="B164" s="41"/>
      <c r="C164" s="203" t="s">
        <v>319</v>
      </c>
      <c r="D164" s="203" t="s">
        <v>212</v>
      </c>
      <c r="E164" s="204" t="s">
        <v>2018</v>
      </c>
      <c r="F164" s="205" t="s">
        <v>2019</v>
      </c>
      <c r="G164" s="206" t="s">
        <v>274</v>
      </c>
      <c r="H164" s="207">
        <v>2.784</v>
      </c>
      <c r="I164" s="208"/>
      <c r="J164" s="209">
        <f>ROUND(I164*H164,2)</f>
        <v>0</v>
      </c>
      <c r="K164" s="205" t="s">
        <v>216</v>
      </c>
      <c r="L164" s="61"/>
      <c r="M164" s="210" t="s">
        <v>21</v>
      </c>
      <c r="N164" s="211" t="s">
        <v>42</v>
      </c>
      <c r="O164" s="42"/>
      <c r="P164" s="212">
        <f>O164*H164</f>
        <v>0</v>
      </c>
      <c r="Q164" s="212">
        <v>0</v>
      </c>
      <c r="R164" s="212">
        <f>Q164*H164</f>
        <v>0</v>
      </c>
      <c r="S164" s="212">
        <v>0</v>
      </c>
      <c r="T164" s="213">
        <f>S164*H164</f>
        <v>0</v>
      </c>
      <c r="AR164" s="25" t="s">
        <v>217</v>
      </c>
      <c r="AT164" s="25" t="s">
        <v>212</v>
      </c>
      <c r="AU164" s="25" t="s">
        <v>80</v>
      </c>
      <c r="AY164" s="25" t="s">
        <v>210</v>
      </c>
      <c r="BE164" s="214">
        <f>IF(N164="základní",J164,0)</f>
        <v>0</v>
      </c>
      <c r="BF164" s="214">
        <f>IF(N164="snížená",J164,0)</f>
        <v>0</v>
      </c>
      <c r="BG164" s="214">
        <f>IF(N164="zákl. přenesená",J164,0)</f>
        <v>0</v>
      </c>
      <c r="BH164" s="214">
        <f>IF(N164="sníž. přenesená",J164,0)</f>
        <v>0</v>
      </c>
      <c r="BI164" s="214">
        <f>IF(N164="nulová",J164,0)</f>
        <v>0</v>
      </c>
      <c r="BJ164" s="25" t="s">
        <v>78</v>
      </c>
      <c r="BK164" s="214">
        <f>ROUND(I164*H164,2)</f>
        <v>0</v>
      </c>
      <c r="BL164" s="25" t="s">
        <v>217</v>
      </c>
      <c r="BM164" s="25" t="s">
        <v>5417</v>
      </c>
    </row>
    <row r="165" spans="2:63" s="11" customFormat="1" ht="29.85" customHeight="1">
      <c r="B165" s="187"/>
      <c r="C165" s="188"/>
      <c r="D165" s="189" t="s">
        <v>70</v>
      </c>
      <c r="E165" s="201" t="s">
        <v>2022</v>
      </c>
      <c r="F165" s="201" t="s">
        <v>2023</v>
      </c>
      <c r="G165" s="188"/>
      <c r="H165" s="188"/>
      <c r="I165" s="191"/>
      <c r="J165" s="202">
        <f>BK165</f>
        <v>0</v>
      </c>
      <c r="K165" s="188"/>
      <c r="L165" s="193"/>
      <c r="M165" s="194"/>
      <c r="N165" s="195"/>
      <c r="O165" s="195"/>
      <c r="P165" s="196">
        <f>P166</f>
        <v>0</v>
      </c>
      <c r="Q165" s="195"/>
      <c r="R165" s="196">
        <f>R166</f>
        <v>0</v>
      </c>
      <c r="S165" s="195"/>
      <c r="T165" s="197">
        <f>T166</f>
        <v>0</v>
      </c>
      <c r="AR165" s="198" t="s">
        <v>78</v>
      </c>
      <c r="AT165" s="199" t="s">
        <v>70</v>
      </c>
      <c r="AU165" s="199" t="s">
        <v>78</v>
      </c>
      <c r="AY165" s="198" t="s">
        <v>210</v>
      </c>
      <c r="BK165" s="200">
        <f>BK166</f>
        <v>0</v>
      </c>
    </row>
    <row r="166" spans="2:65" s="1" customFormat="1" ht="16.5" customHeight="1">
      <c r="B166" s="41"/>
      <c r="C166" s="203" t="s">
        <v>325</v>
      </c>
      <c r="D166" s="203" t="s">
        <v>212</v>
      </c>
      <c r="E166" s="204" t="s">
        <v>2025</v>
      </c>
      <c r="F166" s="205" t="s">
        <v>2026</v>
      </c>
      <c r="G166" s="206" t="s">
        <v>274</v>
      </c>
      <c r="H166" s="207">
        <v>3.653</v>
      </c>
      <c r="I166" s="208"/>
      <c r="J166" s="209">
        <f>ROUND(I166*H166,2)</f>
        <v>0</v>
      </c>
      <c r="K166" s="205" t="s">
        <v>216</v>
      </c>
      <c r="L166" s="61"/>
      <c r="M166" s="210" t="s">
        <v>21</v>
      </c>
      <c r="N166" s="211" t="s">
        <v>42</v>
      </c>
      <c r="O166" s="42"/>
      <c r="P166" s="212">
        <f>O166*H166</f>
        <v>0</v>
      </c>
      <c r="Q166" s="212">
        <v>0</v>
      </c>
      <c r="R166" s="212">
        <f>Q166*H166</f>
        <v>0</v>
      </c>
      <c r="S166" s="212">
        <v>0</v>
      </c>
      <c r="T166" s="213">
        <f>S166*H166</f>
        <v>0</v>
      </c>
      <c r="AR166" s="25" t="s">
        <v>217</v>
      </c>
      <c r="AT166" s="25" t="s">
        <v>212</v>
      </c>
      <c r="AU166" s="25" t="s">
        <v>80</v>
      </c>
      <c r="AY166" s="25" t="s">
        <v>210</v>
      </c>
      <c r="BE166" s="214">
        <f>IF(N166="základní",J166,0)</f>
        <v>0</v>
      </c>
      <c r="BF166" s="214">
        <f>IF(N166="snížená",J166,0)</f>
        <v>0</v>
      </c>
      <c r="BG166" s="214">
        <f>IF(N166="zákl. přenesená",J166,0)</f>
        <v>0</v>
      </c>
      <c r="BH166" s="214">
        <f>IF(N166="sníž. přenesená",J166,0)</f>
        <v>0</v>
      </c>
      <c r="BI166" s="214">
        <f>IF(N166="nulová",J166,0)</f>
        <v>0</v>
      </c>
      <c r="BJ166" s="25" t="s">
        <v>78</v>
      </c>
      <c r="BK166" s="214">
        <f>ROUND(I166*H166,2)</f>
        <v>0</v>
      </c>
      <c r="BL166" s="25" t="s">
        <v>217</v>
      </c>
      <c r="BM166" s="25" t="s">
        <v>5418</v>
      </c>
    </row>
    <row r="167" spans="2:63" s="11" customFormat="1" ht="37.35" customHeight="1">
      <c r="B167" s="187"/>
      <c r="C167" s="188"/>
      <c r="D167" s="189" t="s">
        <v>70</v>
      </c>
      <c r="E167" s="190" t="s">
        <v>2028</v>
      </c>
      <c r="F167" s="190" t="s">
        <v>2029</v>
      </c>
      <c r="G167" s="188"/>
      <c r="H167" s="188"/>
      <c r="I167" s="191"/>
      <c r="J167" s="192">
        <f>BK167</f>
        <v>0</v>
      </c>
      <c r="K167" s="188"/>
      <c r="L167" s="193"/>
      <c r="M167" s="194"/>
      <c r="N167" s="195"/>
      <c r="O167" s="195"/>
      <c r="P167" s="196">
        <f>P168+P182+P199+P220+P247+P254+P281+P295+P318+P331+P346+P360</f>
        <v>0</v>
      </c>
      <c r="Q167" s="195"/>
      <c r="R167" s="196">
        <f>R168+R182+R199+R220+R247+R254+R281+R295+R318+R331+R346+R360</f>
        <v>2.94391852</v>
      </c>
      <c r="S167" s="195"/>
      <c r="T167" s="197">
        <f>T168+T182+T199+T220+T247+T254+T281+T295+T318+T331+T346+T360</f>
        <v>0.9069838800000001</v>
      </c>
      <c r="AR167" s="198" t="s">
        <v>80</v>
      </c>
      <c r="AT167" s="199" t="s">
        <v>70</v>
      </c>
      <c r="AU167" s="199" t="s">
        <v>71</v>
      </c>
      <c r="AY167" s="198" t="s">
        <v>210</v>
      </c>
      <c r="BK167" s="200">
        <f>BK168+BK182+BK199+BK220+BK247+BK254+BK281+BK295+BK318+BK331+BK346+BK360</f>
        <v>0</v>
      </c>
    </row>
    <row r="168" spans="2:63" s="11" customFormat="1" ht="19.9" customHeight="1">
      <c r="B168" s="187"/>
      <c r="C168" s="188"/>
      <c r="D168" s="189" t="s">
        <v>70</v>
      </c>
      <c r="E168" s="201" t="s">
        <v>2030</v>
      </c>
      <c r="F168" s="201" t="s">
        <v>2031</v>
      </c>
      <c r="G168" s="188"/>
      <c r="H168" s="188"/>
      <c r="I168" s="191"/>
      <c r="J168" s="202">
        <f>BK168</f>
        <v>0</v>
      </c>
      <c r="K168" s="188"/>
      <c r="L168" s="193"/>
      <c r="M168" s="194"/>
      <c r="N168" s="195"/>
      <c r="O168" s="195"/>
      <c r="P168" s="196">
        <f>SUM(P169:P181)</f>
        <v>0</v>
      </c>
      <c r="Q168" s="195"/>
      <c r="R168" s="196">
        <f>SUM(R169:R181)</f>
        <v>0.070831</v>
      </c>
      <c r="S168" s="195"/>
      <c r="T168" s="197">
        <f>SUM(T169:T181)</f>
        <v>0</v>
      </c>
      <c r="AR168" s="198" t="s">
        <v>80</v>
      </c>
      <c r="AT168" s="199" t="s">
        <v>70</v>
      </c>
      <c r="AU168" s="199" t="s">
        <v>78</v>
      </c>
      <c r="AY168" s="198" t="s">
        <v>210</v>
      </c>
      <c r="BK168" s="200">
        <f>SUM(BK169:BK181)</f>
        <v>0</v>
      </c>
    </row>
    <row r="169" spans="2:65" s="1" customFormat="1" ht="25.5" customHeight="1">
      <c r="B169" s="41"/>
      <c r="C169" s="203" t="s">
        <v>332</v>
      </c>
      <c r="D169" s="203" t="s">
        <v>212</v>
      </c>
      <c r="E169" s="204" t="s">
        <v>2054</v>
      </c>
      <c r="F169" s="205" t="s">
        <v>2055</v>
      </c>
      <c r="G169" s="206" t="s">
        <v>226</v>
      </c>
      <c r="H169" s="207">
        <v>16.123</v>
      </c>
      <c r="I169" s="208"/>
      <c r="J169" s="209">
        <f>ROUND(I169*H169,2)</f>
        <v>0</v>
      </c>
      <c r="K169" s="205" t="s">
        <v>216</v>
      </c>
      <c r="L169" s="61"/>
      <c r="M169" s="210" t="s">
        <v>21</v>
      </c>
      <c r="N169" s="211" t="s">
        <v>42</v>
      </c>
      <c r="O169" s="42"/>
      <c r="P169" s="212">
        <f>O169*H169</f>
        <v>0</v>
      </c>
      <c r="Q169" s="212">
        <v>0</v>
      </c>
      <c r="R169" s="212">
        <f>Q169*H169</f>
        <v>0</v>
      </c>
      <c r="S169" s="212">
        <v>0</v>
      </c>
      <c r="T169" s="213">
        <f>S169*H169</f>
        <v>0</v>
      </c>
      <c r="AR169" s="25" t="s">
        <v>291</v>
      </c>
      <c r="AT169" s="25" t="s">
        <v>212</v>
      </c>
      <c r="AU169" s="25" t="s">
        <v>80</v>
      </c>
      <c r="AY169" s="25" t="s">
        <v>210</v>
      </c>
      <c r="BE169" s="214">
        <f>IF(N169="základní",J169,0)</f>
        <v>0</v>
      </c>
      <c r="BF169" s="214">
        <f>IF(N169="snížená",J169,0)</f>
        <v>0</v>
      </c>
      <c r="BG169" s="214">
        <f>IF(N169="zákl. přenesená",J169,0)</f>
        <v>0</v>
      </c>
      <c r="BH169" s="214">
        <f>IF(N169="sníž. přenesená",J169,0)</f>
        <v>0</v>
      </c>
      <c r="BI169" s="214">
        <f>IF(N169="nulová",J169,0)</f>
        <v>0</v>
      </c>
      <c r="BJ169" s="25" t="s">
        <v>78</v>
      </c>
      <c r="BK169" s="214">
        <f>ROUND(I169*H169,2)</f>
        <v>0</v>
      </c>
      <c r="BL169" s="25" t="s">
        <v>291</v>
      </c>
      <c r="BM169" s="25" t="s">
        <v>5419</v>
      </c>
    </row>
    <row r="170" spans="2:51" s="12" customFormat="1" ht="13.5">
      <c r="B170" s="215"/>
      <c r="C170" s="216"/>
      <c r="D170" s="217" t="s">
        <v>219</v>
      </c>
      <c r="E170" s="218" t="s">
        <v>21</v>
      </c>
      <c r="F170" s="219" t="s">
        <v>5420</v>
      </c>
      <c r="G170" s="216"/>
      <c r="H170" s="220">
        <v>5.14</v>
      </c>
      <c r="I170" s="221"/>
      <c r="J170" s="216"/>
      <c r="K170" s="216"/>
      <c r="L170" s="222"/>
      <c r="M170" s="223"/>
      <c r="N170" s="224"/>
      <c r="O170" s="224"/>
      <c r="P170" s="224"/>
      <c r="Q170" s="224"/>
      <c r="R170" s="224"/>
      <c r="S170" s="224"/>
      <c r="T170" s="225"/>
      <c r="AT170" s="226" t="s">
        <v>219</v>
      </c>
      <c r="AU170" s="226" t="s">
        <v>80</v>
      </c>
      <c r="AV170" s="12" t="s">
        <v>80</v>
      </c>
      <c r="AW170" s="12" t="s">
        <v>35</v>
      </c>
      <c r="AX170" s="12" t="s">
        <v>71</v>
      </c>
      <c r="AY170" s="226" t="s">
        <v>210</v>
      </c>
    </row>
    <row r="171" spans="2:51" s="12" customFormat="1" ht="13.5">
      <c r="B171" s="215"/>
      <c r="C171" s="216"/>
      <c r="D171" s="217" t="s">
        <v>219</v>
      </c>
      <c r="E171" s="218" t="s">
        <v>21</v>
      </c>
      <c r="F171" s="219" t="s">
        <v>5421</v>
      </c>
      <c r="G171" s="216"/>
      <c r="H171" s="220">
        <v>10.983</v>
      </c>
      <c r="I171" s="221"/>
      <c r="J171" s="216"/>
      <c r="K171" s="216"/>
      <c r="L171" s="222"/>
      <c r="M171" s="223"/>
      <c r="N171" s="224"/>
      <c r="O171" s="224"/>
      <c r="P171" s="224"/>
      <c r="Q171" s="224"/>
      <c r="R171" s="224"/>
      <c r="S171" s="224"/>
      <c r="T171" s="225"/>
      <c r="AT171" s="226" t="s">
        <v>219</v>
      </c>
      <c r="AU171" s="226" t="s">
        <v>80</v>
      </c>
      <c r="AV171" s="12" t="s">
        <v>80</v>
      </c>
      <c r="AW171" s="12" t="s">
        <v>35</v>
      </c>
      <c r="AX171" s="12" t="s">
        <v>71</v>
      </c>
      <c r="AY171" s="226" t="s">
        <v>210</v>
      </c>
    </row>
    <row r="172" spans="2:51" s="13" customFormat="1" ht="13.5">
      <c r="B172" s="227"/>
      <c r="C172" s="228"/>
      <c r="D172" s="217" t="s">
        <v>219</v>
      </c>
      <c r="E172" s="229" t="s">
        <v>21</v>
      </c>
      <c r="F172" s="230" t="s">
        <v>240</v>
      </c>
      <c r="G172" s="228"/>
      <c r="H172" s="231">
        <v>16.123</v>
      </c>
      <c r="I172" s="232"/>
      <c r="J172" s="228"/>
      <c r="K172" s="228"/>
      <c r="L172" s="233"/>
      <c r="M172" s="234"/>
      <c r="N172" s="235"/>
      <c r="O172" s="235"/>
      <c r="P172" s="235"/>
      <c r="Q172" s="235"/>
      <c r="R172" s="235"/>
      <c r="S172" s="235"/>
      <c r="T172" s="236"/>
      <c r="AT172" s="237" t="s">
        <v>219</v>
      </c>
      <c r="AU172" s="237" t="s">
        <v>80</v>
      </c>
      <c r="AV172" s="13" t="s">
        <v>217</v>
      </c>
      <c r="AW172" s="13" t="s">
        <v>35</v>
      </c>
      <c r="AX172" s="13" t="s">
        <v>78</v>
      </c>
      <c r="AY172" s="237" t="s">
        <v>210</v>
      </c>
    </row>
    <row r="173" spans="2:65" s="1" customFormat="1" ht="16.5" customHeight="1">
      <c r="B173" s="41"/>
      <c r="C173" s="238" t="s">
        <v>337</v>
      </c>
      <c r="D173" s="238" t="s">
        <v>302</v>
      </c>
      <c r="E173" s="239" t="s">
        <v>2063</v>
      </c>
      <c r="F173" s="240" t="s">
        <v>2064</v>
      </c>
      <c r="G173" s="241" t="s">
        <v>322</v>
      </c>
      <c r="H173" s="242">
        <v>64.92</v>
      </c>
      <c r="I173" s="243"/>
      <c r="J173" s="244">
        <f>ROUND(I173*H173,2)</f>
        <v>0</v>
      </c>
      <c r="K173" s="240" t="s">
        <v>216</v>
      </c>
      <c r="L173" s="245"/>
      <c r="M173" s="246" t="s">
        <v>21</v>
      </c>
      <c r="N173" s="247" t="s">
        <v>42</v>
      </c>
      <c r="O173" s="42"/>
      <c r="P173" s="212">
        <f>O173*H173</f>
        <v>0</v>
      </c>
      <c r="Q173" s="212">
        <v>0.001</v>
      </c>
      <c r="R173" s="212">
        <f>Q173*H173</f>
        <v>0.06492</v>
      </c>
      <c r="S173" s="212">
        <v>0</v>
      </c>
      <c r="T173" s="213">
        <f>S173*H173</f>
        <v>0</v>
      </c>
      <c r="AR173" s="25" t="s">
        <v>372</v>
      </c>
      <c r="AT173" s="25" t="s">
        <v>302</v>
      </c>
      <c r="AU173" s="25" t="s">
        <v>80</v>
      </c>
      <c r="AY173" s="25" t="s">
        <v>210</v>
      </c>
      <c r="BE173" s="214">
        <f>IF(N173="základní",J173,0)</f>
        <v>0</v>
      </c>
      <c r="BF173" s="214">
        <f>IF(N173="snížená",J173,0)</f>
        <v>0</v>
      </c>
      <c r="BG173" s="214">
        <f>IF(N173="zákl. přenesená",J173,0)</f>
        <v>0</v>
      </c>
      <c r="BH173" s="214">
        <f>IF(N173="sníž. přenesená",J173,0)</f>
        <v>0</v>
      </c>
      <c r="BI173" s="214">
        <f>IF(N173="nulová",J173,0)</f>
        <v>0</v>
      </c>
      <c r="BJ173" s="25" t="s">
        <v>78</v>
      </c>
      <c r="BK173" s="214">
        <f>ROUND(I173*H173,2)</f>
        <v>0</v>
      </c>
      <c r="BL173" s="25" t="s">
        <v>291</v>
      </c>
      <c r="BM173" s="25" t="s">
        <v>5422</v>
      </c>
    </row>
    <row r="174" spans="2:51" s="12" customFormat="1" ht="13.5">
      <c r="B174" s="215"/>
      <c r="C174" s="216"/>
      <c r="D174" s="217" t="s">
        <v>219</v>
      </c>
      <c r="E174" s="216"/>
      <c r="F174" s="219" t="s">
        <v>5423</v>
      </c>
      <c r="G174" s="216"/>
      <c r="H174" s="220">
        <v>64.92</v>
      </c>
      <c r="I174" s="221"/>
      <c r="J174" s="216"/>
      <c r="K174" s="216"/>
      <c r="L174" s="222"/>
      <c r="M174" s="223"/>
      <c r="N174" s="224"/>
      <c r="O174" s="224"/>
      <c r="P174" s="224"/>
      <c r="Q174" s="224"/>
      <c r="R174" s="224"/>
      <c r="S174" s="224"/>
      <c r="T174" s="225"/>
      <c r="AT174" s="226" t="s">
        <v>219</v>
      </c>
      <c r="AU174" s="226" t="s">
        <v>80</v>
      </c>
      <c r="AV174" s="12" t="s">
        <v>80</v>
      </c>
      <c r="AW174" s="12" t="s">
        <v>6</v>
      </c>
      <c r="AX174" s="12" t="s">
        <v>78</v>
      </c>
      <c r="AY174" s="226" t="s">
        <v>210</v>
      </c>
    </row>
    <row r="175" spans="2:65" s="1" customFormat="1" ht="25.5" customHeight="1">
      <c r="B175" s="41"/>
      <c r="C175" s="203" t="s">
        <v>342</v>
      </c>
      <c r="D175" s="203" t="s">
        <v>212</v>
      </c>
      <c r="E175" s="204" t="s">
        <v>2076</v>
      </c>
      <c r="F175" s="205" t="s">
        <v>2077</v>
      </c>
      <c r="G175" s="206" t="s">
        <v>226</v>
      </c>
      <c r="H175" s="207">
        <v>5.14</v>
      </c>
      <c r="I175" s="208"/>
      <c r="J175" s="209">
        <f>ROUND(I175*H175,2)</f>
        <v>0</v>
      </c>
      <c r="K175" s="205" t="s">
        <v>216</v>
      </c>
      <c r="L175" s="61"/>
      <c r="M175" s="210" t="s">
        <v>21</v>
      </c>
      <c r="N175" s="211" t="s">
        <v>42</v>
      </c>
      <c r="O175" s="42"/>
      <c r="P175" s="212">
        <f>O175*H175</f>
        <v>0</v>
      </c>
      <c r="Q175" s="212">
        <v>0</v>
      </c>
      <c r="R175" s="212">
        <f>Q175*H175</f>
        <v>0</v>
      </c>
      <c r="S175" s="212">
        <v>0</v>
      </c>
      <c r="T175" s="213">
        <f>S175*H175</f>
        <v>0</v>
      </c>
      <c r="AR175" s="25" t="s">
        <v>291</v>
      </c>
      <c r="AT175" s="25" t="s">
        <v>212</v>
      </c>
      <c r="AU175" s="25" t="s">
        <v>80</v>
      </c>
      <c r="AY175" s="25" t="s">
        <v>210</v>
      </c>
      <c r="BE175" s="214">
        <f>IF(N175="základní",J175,0)</f>
        <v>0</v>
      </c>
      <c r="BF175" s="214">
        <f>IF(N175="snížená",J175,0)</f>
        <v>0</v>
      </c>
      <c r="BG175" s="214">
        <f>IF(N175="zákl. přenesená",J175,0)</f>
        <v>0</v>
      </c>
      <c r="BH175" s="214">
        <f>IF(N175="sníž. přenesená",J175,0)</f>
        <v>0</v>
      </c>
      <c r="BI175" s="214">
        <f>IF(N175="nulová",J175,0)</f>
        <v>0</v>
      </c>
      <c r="BJ175" s="25" t="s">
        <v>78</v>
      </c>
      <c r="BK175" s="214">
        <f>ROUND(I175*H175,2)</f>
        <v>0</v>
      </c>
      <c r="BL175" s="25" t="s">
        <v>291</v>
      </c>
      <c r="BM175" s="25" t="s">
        <v>5424</v>
      </c>
    </row>
    <row r="176" spans="2:51" s="12" customFormat="1" ht="13.5">
      <c r="B176" s="215"/>
      <c r="C176" s="216"/>
      <c r="D176" s="217" t="s">
        <v>219</v>
      </c>
      <c r="E176" s="218" t="s">
        <v>21</v>
      </c>
      <c r="F176" s="219" t="s">
        <v>5425</v>
      </c>
      <c r="G176" s="216"/>
      <c r="H176" s="220">
        <v>5.14</v>
      </c>
      <c r="I176" s="221"/>
      <c r="J176" s="216"/>
      <c r="K176" s="216"/>
      <c r="L176" s="222"/>
      <c r="M176" s="223"/>
      <c r="N176" s="224"/>
      <c r="O176" s="224"/>
      <c r="P176" s="224"/>
      <c r="Q176" s="224"/>
      <c r="R176" s="224"/>
      <c r="S176" s="224"/>
      <c r="T176" s="225"/>
      <c r="AT176" s="226" t="s">
        <v>219</v>
      </c>
      <c r="AU176" s="226" t="s">
        <v>80</v>
      </c>
      <c r="AV176" s="12" t="s">
        <v>80</v>
      </c>
      <c r="AW176" s="12" t="s">
        <v>35</v>
      </c>
      <c r="AX176" s="12" t="s">
        <v>71</v>
      </c>
      <c r="AY176" s="226" t="s">
        <v>210</v>
      </c>
    </row>
    <row r="177" spans="2:51" s="13" customFormat="1" ht="13.5">
      <c r="B177" s="227"/>
      <c r="C177" s="228"/>
      <c r="D177" s="217" t="s">
        <v>219</v>
      </c>
      <c r="E177" s="229" t="s">
        <v>21</v>
      </c>
      <c r="F177" s="230" t="s">
        <v>2080</v>
      </c>
      <c r="G177" s="228"/>
      <c r="H177" s="231">
        <v>5.14</v>
      </c>
      <c r="I177" s="232"/>
      <c r="J177" s="228"/>
      <c r="K177" s="228"/>
      <c r="L177" s="233"/>
      <c r="M177" s="234"/>
      <c r="N177" s="235"/>
      <c r="O177" s="235"/>
      <c r="P177" s="235"/>
      <c r="Q177" s="235"/>
      <c r="R177" s="235"/>
      <c r="S177" s="235"/>
      <c r="T177" s="236"/>
      <c r="AT177" s="237" t="s">
        <v>219</v>
      </c>
      <c r="AU177" s="237" t="s">
        <v>80</v>
      </c>
      <c r="AV177" s="13" t="s">
        <v>217</v>
      </c>
      <c r="AW177" s="13" t="s">
        <v>35</v>
      </c>
      <c r="AX177" s="13" t="s">
        <v>78</v>
      </c>
      <c r="AY177" s="237" t="s">
        <v>210</v>
      </c>
    </row>
    <row r="178" spans="2:65" s="1" customFormat="1" ht="16.5" customHeight="1">
      <c r="B178" s="41"/>
      <c r="C178" s="238" t="s">
        <v>347</v>
      </c>
      <c r="D178" s="238" t="s">
        <v>302</v>
      </c>
      <c r="E178" s="239" t="s">
        <v>2082</v>
      </c>
      <c r="F178" s="240" t="s">
        <v>5426</v>
      </c>
      <c r="G178" s="241" t="s">
        <v>226</v>
      </c>
      <c r="H178" s="242">
        <v>5.911</v>
      </c>
      <c r="I178" s="243"/>
      <c r="J178" s="244">
        <f>ROUND(I178*H178,2)</f>
        <v>0</v>
      </c>
      <c r="K178" s="240" t="s">
        <v>21</v>
      </c>
      <c r="L178" s="245"/>
      <c r="M178" s="246" t="s">
        <v>21</v>
      </c>
      <c r="N178" s="247" t="s">
        <v>42</v>
      </c>
      <c r="O178" s="42"/>
      <c r="P178" s="212">
        <f>O178*H178</f>
        <v>0</v>
      </c>
      <c r="Q178" s="212">
        <v>0.001</v>
      </c>
      <c r="R178" s="212">
        <f>Q178*H178</f>
        <v>0.005911</v>
      </c>
      <c r="S178" s="212">
        <v>0</v>
      </c>
      <c r="T178" s="213">
        <f>S178*H178</f>
        <v>0</v>
      </c>
      <c r="AR178" s="25" t="s">
        <v>372</v>
      </c>
      <c r="AT178" s="25" t="s">
        <v>302</v>
      </c>
      <c r="AU178" s="25" t="s">
        <v>80</v>
      </c>
      <c r="AY178" s="25" t="s">
        <v>210</v>
      </c>
      <c r="BE178" s="214">
        <f>IF(N178="základní",J178,0)</f>
        <v>0</v>
      </c>
      <c r="BF178" s="214">
        <f>IF(N178="snížená",J178,0)</f>
        <v>0</v>
      </c>
      <c r="BG178" s="214">
        <f>IF(N178="zákl. přenesená",J178,0)</f>
        <v>0</v>
      </c>
      <c r="BH178" s="214">
        <f>IF(N178="sníž. přenesená",J178,0)</f>
        <v>0</v>
      </c>
      <c r="BI178" s="214">
        <f>IF(N178="nulová",J178,0)</f>
        <v>0</v>
      </c>
      <c r="BJ178" s="25" t="s">
        <v>78</v>
      </c>
      <c r="BK178" s="214">
        <f>ROUND(I178*H178,2)</f>
        <v>0</v>
      </c>
      <c r="BL178" s="25" t="s">
        <v>291</v>
      </c>
      <c r="BM178" s="25" t="s">
        <v>5427</v>
      </c>
    </row>
    <row r="179" spans="2:51" s="12" customFormat="1" ht="13.5">
      <c r="B179" s="215"/>
      <c r="C179" s="216"/>
      <c r="D179" s="217" t="s">
        <v>219</v>
      </c>
      <c r="E179" s="216"/>
      <c r="F179" s="219" t="s">
        <v>5428</v>
      </c>
      <c r="G179" s="216"/>
      <c r="H179" s="220">
        <v>5.911</v>
      </c>
      <c r="I179" s="221"/>
      <c r="J179" s="216"/>
      <c r="K179" s="216"/>
      <c r="L179" s="222"/>
      <c r="M179" s="223"/>
      <c r="N179" s="224"/>
      <c r="O179" s="224"/>
      <c r="P179" s="224"/>
      <c r="Q179" s="224"/>
      <c r="R179" s="224"/>
      <c r="S179" s="224"/>
      <c r="T179" s="225"/>
      <c r="AT179" s="226" t="s">
        <v>219</v>
      </c>
      <c r="AU179" s="226" t="s">
        <v>80</v>
      </c>
      <c r="AV179" s="12" t="s">
        <v>80</v>
      </c>
      <c r="AW179" s="12" t="s">
        <v>6</v>
      </c>
      <c r="AX179" s="12" t="s">
        <v>78</v>
      </c>
      <c r="AY179" s="226" t="s">
        <v>210</v>
      </c>
    </row>
    <row r="180" spans="2:65" s="1" customFormat="1" ht="25.5" customHeight="1">
      <c r="B180" s="41"/>
      <c r="C180" s="203" t="s">
        <v>352</v>
      </c>
      <c r="D180" s="203" t="s">
        <v>212</v>
      </c>
      <c r="E180" s="204" t="s">
        <v>2146</v>
      </c>
      <c r="F180" s="205" t="s">
        <v>2147</v>
      </c>
      <c r="G180" s="206" t="s">
        <v>274</v>
      </c>
      <c r="H180" s="207">
        <v>0.071</v>
      </c>
      <c r="I180" s="208"/>
      <c r="J180" s="209">
        <f>ROUND(I180*H180,2)</f>
        <v>0</v>
      </c>
      <c r="K180" s="205" t="s">
        <v>216</v>
      </c>
      <c r="L180" s="61"/>
      <c r="M180" s="210" t="s">
        <v>21</v>
      </c>
      <c r="N180" s="211" t="s">
        <v>42</v>
      </c>
      <c r="O180" s="42"/>
      <c r="P180" s="212">
        <f>O180*H180</f>
        <v>0</v>
      </c>
      <c r="Q180" s="212">
        <v>0</v>
      </c>
      <c r="R180" s="212">
        <f>Q180*H180</f>
        <v>0</v>
      </c>
      <c r="S180" s="212">
        <v>0</v>
      </c>
      <c r="T180" s="213">
        <f>S180*H180</f>
        <v>0</v>
      </c>
      <c r="AR180" s="25" t="s">
        <v>291</v>
      </c>
      <c r="AT180" s="25" t="s">
        <v>212</v>
      </c>
      <c r="AU180" s="25" t="s">
        <v>80</v>
      </c>
      <c r="AY180" s="25" t="s">
        <v>210</v>
      </c>
      <c r="BE180" s="214">
        <f>IF(N180="základní",J180,0)</f>
        <v>0</v>
      </c>
      <c r="BF180" s="214">
        <f>IF(N180="snížená",J180,0)</f>
        <v>0</v>
      </c>
      <c r="BG180" s="214">
        <f>IF(N180="zákl. přenesená",J180,0)</f>
        <v>0</v>
      </c>
      <c r="BH180" s="214">
        <f>IF(N180="sníž. přenesená",J180,0)</f>
        <v>0</v>
      </c>
      <c r="BI180" s="214">
        <f>IF(N180="nulová",J180,0)</f>
        <v>0</v>
      </c>
      <c r="BJ180" s="25" t="s">
        <v>78</v>
      </c>
      <c r="BK180" s="214">
        <f>ROUND(I180*H180,2)</f>
        <v>0</v>
      </c>
      <c r="BL180" s="25" t="s">
        <v>291</v>
      </c>
      <c r="BM180" s="25" t="s">
        <v>5429</v>
      </c>
    </row>
    <row r="181" spans="2:65" s="1" customFormat="1" ht="16.5" customHeight="1">
      <c r="B181" s="41"/>
      <c r="C181" s="203" t="s">
        <v>357</v>
      </c>
      <c r="D181" s="203" t="s">
        <v>212</v>
      </c>
      <c r="E181" s="204" t="s">
        <v>2150</v>
      </c>
      <c r="F181" s="205" t="s">
        <v>2151</v>
      </c>
      <c r="G181" s="206" t="s">
        <v>274</v>
      </c>
      <c r="H181" s="207">
        <v>0.071</v>
      </c>
      <c r="I181" s="208"/>
      <c r="J181" s="209">
        <f>ROUND(I181*H181,2)</f>
        <v>0</v>
      </c>
      <c r="K181" s="205" t="s">
        <v>216</v>
      </c>
      <c r="L181" s="61"/>
      <c r="M181" s="210" t="s">
        <v>21</v>
      </c>
      <c r="N181" s="211" t="s">
        <v>42</v>
      </c>
      <c r="O181" s="42"/>
      <c r="P181" s="212">
        <f>O181*H181</f>
        <v>0</v>
      </c>
      <c r="Q181" s="212">
        <v>0</v>
      </c>
      <c r="R181" s="212">
        <f>Q181*H181</f>
        <v>0</v>
      </c>
      <c r="S181" s="212">
        <v>0</v>
      </c>
      <c r="T181" s="213">
        <f>S181*H181</f>
        <v>0</v>
      </c>
      <c r="AR181" s="25" t="s">
        <v>291</v>
      </c>
      <c r="AT181" s="25" t="s">
        <v>212</v>
      </c>
      <c r="AU181" s="25" t="s">
        <v>80</v>
      </c>
      <c r="AY181" s="25" t="s">
        <v>210</v>
      </c>
      <c r="BE181" s="214">
        <f>IF(N181="základní",J181,0)</f>
        <v>0</v>
      </c>
      <c r="BF181" s="214">
        <f>IF(N181="snížená",J181,0)</f>
        <v>0</v>
      </c>
      <c r="BG181" s="214">
        <f>IF(N181="zákl. přenesená",J181,0)</f>
        <v>0</v>
      </c>
      <c r="BH181" s="214">
        <f>IF(N181="sníž. přenesená",J181,0)</f>
        <v>0</v>
      </c>
      <c r="BI181" s="214">
        <f>IF(N181="nulová",J181,0)</f>
        <v>0</v>
      </c>
      <c r="BJ181" s="25" t="s">
        <v>78</v>
      </c>
      <c r="BK181" s="214">
        <f>ROUND(I181*H181,2)</f>
        <v>0</v>
      </c>
      <c r="BL181" s="25" t="s">
        <v>291</v>
      </c>
      <c r="BM181" s="25" t="s">
        <v>5430</v>
      </c>
    </row>
    <row r="182" spans="2:63" s="11" customFormat="1" ht="29.85" customHeight="1">
      <c r="B182" s="187"/>
      <c r="C182" s="188"/>
      <c r="D182" s="189" t="s">
        <v>70</v>
      </c>
      <c r="E182" s="201" t="s">
        <v>2269</v>
      </c>
      <c r="F182" s="201" t="s">
        <v>2270</v>
      </c>
      <c r="G182" s="188"/>
      <c r="H182" s="188"/>
      <c r="I182" s="191"/>
      <c r="J182" s="202">
        <f>BK182</f>
        <v>0</v>
      </c>
      <c r="K182" s="188"/>
      <c r="L182" s="193"/>
      <c r="M182" s="194"/>
      <c r="N182" s="195"/>
      <c r="O182" s="195"/>
      <c r="P182" s="196">
        <f>SUM(P183:P198)</f>
        <v>0</v>
      </c>
      <c r="Q182" s="195"/>
      <c r="R182" s="196">
        <f>SUM(R183:R198)</f>
        <v>0.12082784999999999</v>
      </c>
      <c r="S182" s="195"/>
      <c r="T182" s="197">
        <f>SUM(T183:T198)</f>
        <v>0</v>
      </c>
      <c r="AR182" s="198" t="s">
        <v>80</v>
      </c>
      <c r="AT182" s="199" t="s">
        <v>70</v>
      </c>
      <c r="AU182" s="199" t="s">
        <v>78</v>
      </c>
      <c r="AY182" s="198" t="s">
        <v>210</v>
      </c>
      <c r="BK182" s="200">
        <f>SUM(BK183:BK198)</f>
        <v>0</v>
      </c>
    </row>
    <row r="183" spans="2:65" s="1" customFormat="1" ht="25.5" customHeight="1">
      <c r="B183" s="41"/>
      <c r="C183" s="203" t="s">
        <v>363</v>
      </c>
      <c r="D183" s="203" t="s">
        <v>212</v>
      </c>
      <c r="E183" s="204" t="s">
        <v>2272</v>
      </c>
      <c r="F183" s="205" t="s">
        <v>2273</v>
      </c>
      <c r="G183" s="206" t="s">
        <v>226</v>
      </c>
      <c r="H183" s="207">
        <v>10.3</v>
      </c>
      <c r="I183" s="208"/>
      <c r="J183" s="209">
        <f>ROUND(I183*H183,2)</f>
        <v>0</v>
      </c>
      <c r="K183" s="205" t="s">
        <v>216</v>
      </c>
      <c r="L183" s="61"/>
      <c r="M183" s="210" t="s">
        <v>21</v>
      </c>
      <c r="N183" s="211" t="s">
        <v>42</v>
      </c>
      <c r="O183" s="42"/>
      <c r="P183" s="212">
        <f>O183*H183</f>
        <v>0</v>
      </c>
      <c r="Q183" s="212">
        <v>0</v>
      </c>
      <c r="R183" s="212">
        <f>Q183*H183</f>
        <v>0</v>
      </c>
      <c r="S183" s="212">
        <v>0</v>
      </c>
      <c r="T183" s="213">
        <f>S183*H183</f>
        <v>0</v>
      </c>
      <c r="AR183" s="25" t="s">
        <v>291</v>
      </c>
      <c r="AT183" s="25" t="s">
        <v>212</v>
      </c>
      <c r="AU183" s="25" t="s">
        <v>80</v>
      </c>
      <c r="AY183" s="25" t="s">
        <v>210</v>
      </c>
      <c r="BE183" s="214">
        <f>IF(N183="základní",J183,0)</f>
        <v>0</v>
      </c>
      <c r="BF183" s="214">
        <f>IF(N183="snížená",J183,0)</f>
        <v>0</v>
      </c>
      <c r="BG183" s="214">
        <f>IF(N183="zákl. přenesená",J183,0)</f>
        <v>0</v>
      </c>
      <c r="BH183" s="214">
        <f>IF(N183="sníž. přenesená",J183,0)</f>
        <v>0</v>
      </c>
      <c r="BI183" s="214">
        <f>IF(N183="nulová",J183,0)</f>
        <v>0</v>
      </c>
      <c r="BJ183" s="25" t="s">
        <v>78</v>
      </c>
      <c r="BK183" s="214">
        <f>ROUND(I183*H183,2)</f>
        <v>0</v>
      </c>
      <c r="BL183" s="25" t="s">
        <v>291</v>
      </c>
      <c r="BM183" s="25" t="s">
        <v>5431</v>
      </c>
    </row>
    <row r="184" spans="2:51" s="12" customFormat="1" ht="13.5">
      <c r="B184" s="215"/>
      <c r="C184" s="216"/>
      <c r="D184" s="217" t="s">
        <v>219</v>
      </c>
      <c r="E184" s="218" t="s">
        <v>21</v>
      </c>
      <c r="F184" s="219" t="s">
        <v>5432</v>
      </c>
      <c r="G184" s="216"/>
      <c r="H184" s="220">
        <v>10.3</v>
      </c>
      <c r="I184" s="221"/>
      <c r="J184" s="216"/>
      <c r="K184" s="216"/>
      <c r="L184" s="222"/>
      <c r="M184" s="223"/>
      <c r="N184" s="224"/>
      <c r="O184" s="224"/>
      <c r="P184" s="224"/>
      <c r="Q184" s="224"/>
      <c r="R184" s="224"/>
      <c r="S184" s="224"/>
      <c r="T184" s="225"/>
      <c r="AT184" s="226" t="s">
        <v>219</v>
      </c>
      <c r="AU184" s="226" t="s">
        <v>80</v>
      </c>
      <c r="AV184" s="12" t="s">
        <v>80</v>
      </c>
      <c r="AW184" s="12" t="s">
        <v>35</v>
      </c>
      <c r="AX184" s="12" t="s">
        <v>71</v>
      </c>
      <c r="AY184" s="226" t="s">
        <v>210</v>
      </c>
    </row>
    <row r="185" spans="2:51" s="13" customFormat="1" ht="13.5">
      <c r="B185" s="227"/>
      <c r="C185" s="228"/>
      <c r="D185" s="217" t="s">
        <v>219</v>
      </c>
      <c r="E185" s="229" t="s">
        <v>21</v>
      </c>
      <c r="F185" s="230" t="s">
        <v>240</v>
      </c>
      <c r="G185" s="228"/>
      <c r="H185" s="231">
        <v>10.3</v>
      </c>
      <c r="I185" s="232"/>
      <c r="J185" s="228"/>
      <c r="K185" s="228"/>
      <c r="L185" s="233"/>
      <c r="M185" s="234"/>
      <c r="N185" s="235"/>
      <c r="O185" s="235"/>
      <c r="P185" s="235"/>
      <c r="Q185" s="235"/>
      <c r="R185" s="235"/>
      <c r="S185" s="235"/>
      <c r="T185" s="236"/>
      <c r="AT185" s="237" t="s">
        <v>219</v>
      </c>
      <c r="AU185" s="237" t="s">
        <v>80</v>
      </c>
      <c r="AV185" s="13" t="s">
        <v>217</v>
      </c>
      <c r="AW185" s="13" t="s">
        <v>35</v>
      </c>
      <c r="AX185" s="13" t="s">
        <v>78</v>
      </c>
      <c r="AY185" s="237" t="s">
        <v>210</v>
      </c>
    </row>
    <row r="186" spans="2:65" s="1" customFormat="1" ht="16.5" customHeight="1">
      <c r="B186" s="41"/>
      <c r="C186" s="238" t="s">
        <v>366</v>
      </c>
      <c r="D186" s="238" t="s">
        <v>302</v>
      </c>
      <c r="E186" s="239" t="s">
        <v>2277</v>
      </c>
      <c r="F186" s="240" t="s">
        <v>5433</v>
      </c>
      <c r="G186" s="241" t="s">
        <v>226</v>
      </c>
      <c r="H186" s="242">
        <v>10.506</v>
      </c>
      <c r="I186" s="243"/>
      <c r="J186" s="244">
        <f>ROUND(I186*H186,2)</f>
        <v>0</v>
      </c>
      <c r="K186" s="240" t="s">
        <v>216</v>
      </c>
      <c r="L186" s="245"/>
      <c r="M186" s="246" t="s">
        <v>21</v>
      </c>
      <c r="N186" s="247" t="s">
        <v>42</v>
      </c>
      <c r="O186" s="42"/>
      <c r="P186" s="212">
        <f>O186*H186</f>
        <v>0</v>
      </c>
      <c r="Q186" s="212">
        <v>0.0035</v>
      </c>
      <c r="R186" s="212">
        <f>Q186*H186</f>
        <v>0.036771</v>
      </c>
      <c r="S186" s="212">
        <v>0</v>
      </c>
      <c r="T186" s="213">
        <f>S186*H186</f>
        <v>0</v>
      </c>
      <c r="AR186" s="25" t="s">
        <v>372</v>
      </c>
      <c r="AT186" s="25" t="s">
        <v>302</v>
      </c>
      <c r="AU186" s="25" t="s">
        <v>80</v>
      </c>
      <c r="AY186" s="25" t="s">
        <v>210</v>
      </c>
      <c r="BE186" s="214">
        <f>IF(N186="základní",J186,0)</f>
        <v>0</v>
      </c>
      <c r="BF186" s="214">
        <f>IF(N186="snížená",J186,0)</f>
        <v>0</v>
      </c>
      <c r="BG186" s="214">
        <f>IF(N186="zákl. přenesená",J186,0)</f>
        <v>0</v>
      </c>
      <c r="BH186" s="214">
        <f>IF(N186="sníž. přenesená",J186,0)</f>
        <v>0</v>
      </c>
      <c r="BI186" s="214">
        <f>IF(N186="nulová",J186,0)</f>
        <v>0</v>
      </c>
      <c r="BJ186" s="25" t="s">
        <v>78</v>
      </c>
      <c r="BK186" s="214">
        <f>ROUND(I186*H186,2)</f>
        <v>0</v>
      </c>
      <c r="BL186" s="25" t="s">
        <v>291</v>
      </c>
      <c r="BM186" s="25" t="s">
        <v>5434</v>
      </c>
    </row>
    <row r="187" spans="2:51" s="12" customFormat="1" ht="13.5">
      <c r="B187" s="215"/>
      <c r="C187" s="216"/>
      <c r="D187" s="217" t="s">
        <v>219</v>
      </c>
      <c r="E187" s="218" t="s">
        <v>21</v>
      </c>
      <c r="F187" s="219" t="s">
        <v>5435</v>
      </c>
      <c r="G187" s="216"/>
      <c r="H187" s="220">
        <v>10.506</v>
      </c>
      <c r="I187" s="221"/>
      <c r="J187" s="216"/>
      <c r="K187" s="216"/>
      <c r="L187" s="222"/>
      <c r="M187" s="223"/>
      <c r="N187" s="224"/>
      <c r="O187" s="224"/>
      <c r="P187" s="224"/>
      <c r="Q187" s="224"/>
      <c r="R187" s="224"/>
      <c r="S187" s="224"/>
      <c r="T187" s="225"/>
      <c r="AT187" s="226" t="s">
        <v>219</v>
      </c>
      <c r="AU187" s="226" t="s">
        <v>80</v>
      </c>
      <c r="AV187" s="12" t="s">
        <v>80</v>
      </c>
      <c r="AW187" s="12" t="s">
        <v>35</v>
      </c>
      <c r="AX187" s="12" t="s">
        <v>78</v>
      </c>
      <c r="AY187" s="226" t="s">
        <v>210</v>
      </c>
    </row>
    <row r="188" spans="2:65" s="1" customFormat="1" ht="25.5" customHeight="1">
      <c r="B188" s="41"/>
      <c r="C188" s="203" t="s">
        <v>372</v>
      </c>
      <c r="D188" s="203" t="s">
        <v>212</v>
      </c>
      <c r="E188" s="204" t="s">
        <v>2363</v>
      </c>
      <c r="F188" s="205" t="s">
        <v>2364</v>
      </c>
      <c r="G188" s="206" t="s">
        <v>226</v>
      </c>
      <c r="H188" s="207">
        <v>7.21</v>
      </c>
      <c r="I188" s="208"/>
      <c r="J188" s="209">
        <f>ROUND(I188*H188,2)</f>
        <v>0</v>
      </c>
      <c r="K188" s="205" t="s">
        <v>216</v>
      </c>
      <c r="L188" s="61"/>
      <c r="M188" s="210" t="s">
        <v>21</v>
      </c>
      <c r="N188" s="211" t="s">
        <v>42</v>
      </c>
      <c r="O188" s="42"/>
      <c r="P188" s="212">
        <f>O188*H188</f>
        <v>0</v>
      </c>
      <c r="Q188" s="212">
        <v>0</v>
      </c>
      <c r="R188" s="212">
        <f>Q188*H188</f>
        <v>0</v>
      </c>
      <c r="S188" s="212">
        <v>0</v>
      </c>
      <c r="T188" s="213">
        <f>S188*H188</f>
        <v>0</v>
      </c>
      <c r="AR188" s="25" t="s">
        <v>291</v>
      </c>
      <c r="AT188" s="25" t="s">
        <v>212</v>
      </c>
      <c r="AU188" s="25" t="s">
        <v>80</v>
      </c>
      <c r="AY188" s="25" t="s">
        <v>210</v>
      </c>
      <c r="BE188" s="214">
        <f>IF(N188="základní",J188,0)</f>
        <v>0</v>
      </c>
      <c r="BF188" s="214">
        <f>IF(N188="snížená",J188,0)</f>
        <v>0</v>
      </c>
      <c r="BG188" s="214">
        <f>IF(N188="zákl. přenesená",J188,0)</f>
        <v>0</v>
      </c>
      <c r="BH188" s="214">
        <f>IF(N188="sníž. přenesená",J188,0)</f>
        <v>0</v>
      </c>
      <c r="BI188" s="214">
        <f>IF(N188="nulová",J188,0)</f>
        <v>0</v>
      </c>
      <c r="BJ188" s="25" t="s">
        <v>78</v>
      </c>
      <c r="BK188" s="214">
        <f>ROUND(I188*H188,2)</f>
        <v>0</v>
      </c>
      <c r="BL188" s="25" t="s">
        <v>291</v>
      </c>
      <c r="BM188" s="25" t="s">
        <v>5436</v>
      </c>
    </row>
    <row r="189" spans="2:51" s="12" customFormat="1" ht="13.5">
      <c r="B189" s="215"/>
      <c r="C189" s="216"/>
      <c r="D189" s="217" t="s">
        <v>219</v>
      </c>
      <c r="E189" s="218" t="s">
        <v>21</v>
      </c>
      <c r="F189" s="219" t="s">
        <v>5437</v>
      </c>
      <c r="G189" s="216"/>
      <c r="H189" s="220">
        <v>7.21</v>
      </c>
      <c r="I189" s="221"/>
      <c r="J189" s="216"/>
      <c r="K189" s="216"/>
      <c r="L189" s="222"/>
      <c r="M189" s="223"/>
      <c r="N189" s="224"/>
      <c r="O189" s="224"/>
      <c r="P189" s="224"/>
      <c r="Q189" s="224"/>
      <c r="R189" s="224"/>
      <c r="S189" s="224"/>
      <c r="T189" s="225"/>
      <c r="AT189" s="226" t="s">
        <v>219</v>
      </c>
      <c r="AU189" s="226" t="s">
        <v>80</v>
      </c>
      <c r="AV189" s="12" t="s">
        <v>80</v>
      </c>
      <c r="AW189" s="12" t="s">
        <v>35</v>
      </c>
      <c r="AX189" s="12" t="s">
        <v>71</v>
      </c>
      <c r="AY189" s="226" t="s">
        <v>210</v>
      </c>
    </row>
    <row r="190" spans="2:51" s="13" customFormat="1" ht="13.5">
      <c r="B190" s="227"/>
      <c r="C190" s="228"/>
      <c r="D190" s="217" t="s">
        <v>219</v>
      </c>
      <c r="E190" s="229" t="s">
        <v>21</v>
      </c>
      <c r="F190" s="230" t="s">
        <v>240</v>
      </c>
      <c r="G190" s="228"/>
      <c r="H190" s="231">
        <v>7.21</v>
      </c>
      <c r="I190" s="232"/>
      <c r="J190" s="228"/>
      <c r="K190" s="228"/>
      <c r="L190" s="233"/>
      <c r="M190" s="234"/>
      <c r="N190" s="235"/>
      <c r="O190" s="235"/>
      <c r="P190" s="235"/>
      <c r="Q190" s="235"/>
      <c r="R190" s="235"/>
      <c r="S190" s="235"/>
      <c r="T190" s="236"/>
      <c r="AT190" s="237" t="s">
        <v>219</v>
      </c>
      <c r="AU190" s="237" t="s">
        <v>80</v>
      </c>
      <c r="AV190" s="13" t="s">
        <v>217</v>
      </c>
      <c r="AW190" s="13" t="s">
        <v>35</v>
      </c>
      <c r="AX190" s="13" t="s">
        <v>78</v>
      </c>
      <c r="AY190" s="237" t="s">
        <v>210</v>
      </c>
    </row>
    <row r="191" spans="2:65" s="1" customFormat="1" ht="25.5" customHeight="1">
      <c r="B191" s="41"/>
      <c r="C191" s="203" t="s">
        <v>377</v>
      </c>
      <c r="D191" s="203" t="s">
        <v>212</v>
      </c>
      <c r="E191" s="204" t="s">
        <v>2368</v>
      </c>
      <c r="F191" s="205" t="s">
        <v>2369</v>
      </c>
      <c r="G191" s="206" t="s">
        <v>226</v>
      </c>
      <c r="H191" s="207">
        <v>7.21</v>
      </c>
      <c r="I191" s="208"/>
      <c r="J191" s="209">
        <f>ROUND(I191*H191,2)</f>
        <v>0</v>
      </c>
      <c r="K191" s="205" t="s">
        <v>216</v>
      </c>
      <c r="L191" s="61"/>
      <c r="M191" s="210" t="s">
        <v>21</v>
      </c>
      <c r="N191" s="211" t="s">
        <v>42</v>
      </c>
      <c r="O191" s="42"/>
      <c r="P191" s="212">
        <f>O191*H191</f>
        <v>0</v>
      </c>
      <c r="Q191" s="212">
        <v>0</v>
      </c>
      <c r="R191" s="212">
        <f>Q191*H191</f>
        <v>0</v>
      </c>
      <c r="S191" s="212">
        <v>0</v>
      </c>
      <c r="T191" s="213">
        <f>S191*H191</f>
        <v>0</v>
      </c>
      <c r="AR191" s="25" t="s">
        <v>291</v>
      </c>
      <c r="AT191" s="25" t="s">
        <v>212</v>
      </c>
      <c r="AU191" s="25" t="s">
        <v>80</v>
      </c>
      <c r="AY191" s="25" t="s">
        <v>210</v>
      </c>
      <c r="BE191" s="214">
        <f>IF(N191="základní",J191,0)</f>
        <v>0</v>
      </c>
      <c r="BF191" s="214">
        <f>IF(N191="snížená",J191,0)</f>
        <v>0</v>
      </c>
      <c r="BG191" s="214">
        <f>IF(N191="zákl. přenesená",J191,0)</f>
        <v>0</v>
      </c>
      <c r="BH191" s="214">
        <f>IF(N191="sníž. přenesená",J191,0)</f>
        <v>0</v>
      </c>
      <c r="BI191" s="214">
        <f>IF(N191="nulová",J191,0)</f>
        <v>0</v>
      </c>
      <c r="BJ191" s="25" t="s">
        <v>78</v>
      </c>
      <c r="BK191" s="214">
        <f>ROUND(I191*H191,2)</f>
        <v>0</v>
      </c>
      <c r="BL191" s="25" t="s">
        <v>291</v>
      </c>
      <c r="BM191" s="25" t="s">
        <v>5438</v>
      </c>
    </row>
    <row r="192" spans="2:65" s="1" customFormat="1" ht="16.5" customHeight="1">
      <c r="B192" s="41"/>
      <c r="C192" s="238" t="s">
        <v>383</v>
      </c>
      <c r="D192" s="238" t="s">
        <v>302</v>
      </c>
      <c r="E192" s="239" t="s">
        <v>2277</v>
      </c>
      <c r="F192" s="240" t="s">
        <v>5433</v>
      </c>
      <c r="G192" s="241" t="s">
        <v>226</v>
      </c>
      <c r="H192" s="242">
        <v>14.708</v>
      </c>
      <c r="I192" s="243"/>
      <c r="J192" s="244">
        <f>ROUND(I192*H192,2)</f>
        <v>0</v>
      </c>
      <c r="K192" s="240" t="s">
        <v>216</v>
      </c>
      <c r="L192" s="245"/>
      <c r="M192" s="246" t="s">
        <v>21</v>
      </c>
      <c r="N192" s="247" t="s">
        <v>42</v>
      </c>
      <c r="O192" s="42"/>
      <c r="P192" s="212">
        <f>O192*H192</f>
        <v>0</v>
      </c>
      <c r="Q192" s="212">
        <v>0.0035</v>
      </c>
      <c r="R192" s="212">
        <f>Q192*H192</f>
        <v>0.051478</v>
      </c>
      <c r="S192" s="212">
        <v>0</v>
      </c>
      <c r="T192" s="213">
        <f>S192*H192</f>
        <v>0</v>
      </c>
      <c r="AR192" s="25" t="s">
        <v>372</v>
      </c>
      <c r="AT192" s="25" t="s">
        <v>302</v>
      </c>
      <c r="AU192" s="25" t="s">
        <v>80</v>
      </c>
      <c r="AY192" s="25" t="s">
        <v>210</v>
      </c>
      <c r="BE192" s="214">
        <f>IF(N192="základní",J192,0)</f>
        <v>0</v>
      </c>
      <c r="BF192" s="214">
        <f>IF(N192="snížená",J192,0)</f>
        <v>0</v>
      </c>
      <c r="BG192" s="214">
        <f>IF(N192="zákl. přenesená",J192,0)</f>
        <v>0</v>
      </c>
      <c r="BH192" s="214">
        <f>IF(N192="sníž. přenesená",J192,0)</f>
        <v>0</v>
      </c>
      <c r="BI192" s="214">
        <f>IF(N192="nulová",J192,0)</f>
        <v>0</v>
      </c>
      <c r="BJ192" s="25" t="s">
        <v>78</v>
      </c>
      <c r="BK192" s="214">
        <f>ROUND(I192*H192,2)</f>
        <v>0</v>
      </c>
      <c r="BL192" s="25" t="s">
        <v>291</v>
      </c>
      <c r="BM192" s="25" t="s">
        <v>5439</v>
      </c>
    </row>
    <row r="193" spans="2:51" s="12" customFormat="1" ht="13.5">
      <c r="B193" s="215"/>
      <c r="C193" s="216"/>
      <c r="D193" s="217" t="s">
        <v>219</v>
      </c>
      <c r="E193" s="218" t="s">
        <v>21</v>
      </c>
      <c r="F193" s="219" t="s">
        <v>5440</v>
      </c>
      <c r="G193" s="216"/>
      <c r="H193" s="220">
        <v>14.708</v>
      </c>
      <c r="I193" s="221"/>
      <c r="J193" s="216"/>
      <c r="K193" s="216"/>
      <c r="L193" s="222"/>
      <c r="M193" s="223"/>
      <c r="N193" s="224"/>
      <c r="O193" s="224"/>
      <c r="P193" s="224"/>
      <c r="Q193" s="224"/>
      <c r="R193" s="224"/>
      <c r="S193" s="224"/>
      <c r="T193" s="225"/>
      <c r="AT193" s="226" t="s">
        <v>219</v>
      </c>
      <c r="AU193" s="226" t="s">
        <v>80</v>
      </c>
      <c r="AV193" s="12" t="s">
        <v>80</v>
      </c>
      <c r="AW193" s="12" t="s">
        <v>35</v>
      </c>
      <c r="AX193" s="12" t="s">
        <v>78</v>
      </c>
      <c r="AY193" s="226" t="s">
        <v>210</v>
      </c>
    </row>
    <row r="194" spans="2:65" s="1" customFormat="1" ht="25.5" customHeight="1">
      <c r="B194" s="41"/>
      <c r="C194" s="203" t="s">
        <v>387</v>
      </c>
      <c r="D194" s="203" t="s">
        <v>212</v>
      </c>
      <c r="E194" s="204" t="s">
        <v>2375</v>
      </c>
      <c r="F194" s="205" t="s">
        <v>2376</v>
      </c>
      <c r="G194" s="206" t="s">
        <v>345</v>
      </c>
      <c r="H194" s="207">
        <v>13.577</v>
      </c>
      <c r="I194" s="208"/>
      <c r="J194" s="209">
        <f>ROUND(I194*H194,2)</f>
        <v>0</v>
      </c>
      <c r="K194" s="205" t="s">
        <v>216</v>
      </c>
      <c r="L194" s="61"/>
      <c r="M194" s="210" t="s">
        <v>21</v>
      </c>
      <c r="N194" s="211" t="s">
        <v>42</v>
      </c>
      <c r="O194" s="42"/>
      <c r="P194" s="212">
        <f>O194*H194</f>
        <v>0</v>
      </c>
      <c r="Q194" s="212">
        <v>5E-05</v>
      </c>
      <c r="R194" s="212">
        <f>Q194*H194</f>
        <v>0.00067885</v>
      </c>
      <c r="S194" s="212">
        <v>0</v>
      </c>
      <c r="T194" s="213">
        <f>S194*H194</f>
        <v>0</v>
      </c>
      <c r="AR194" s="25" t="s">
        <v>291</v>
      </c>
      <c r="AT194" s="25" t="s">
        <v>212</v>
      </c>
      <c r="AU194" s="25" t="s">
        <v>80</v>
      </c>
      <c r="AY194" s="25" t="s">
        <v>210</v>
      </c>
      <c r="BE194" s="214">
        <f>IF(N194="základní",J194,0)</f>
        <v>0</v>
      </c>
      <c r="BF194" s="214">
        <f>IF(N194="snížená",J194,0)</f>
        <v>0</v>
      </c>
      <c r="BG194" s="214">
        <f>IF(N194="zákl. přenesená",J194,0)</f>
        <v>0</v>
      </c>
      <c r="BH194" s="214">
        <f>IF(N194="sníž. přenesená",J194,0)</f>
        <v>0</v>
      </c>
      <c r="BI194" s="214">
        <f>IF(N194="nulová",J194,0)</f>
        <v>0</v>
      </c>
      <c r="BJ194" s="25" t="s">
        <v>78</v>
      </c>
      <c r="BK194" s="214">
        <f>ROUND(I194*H194,2)</f>
        <v>0</v>
      </c>
      <c r="BL194" s="25" t="s">
        <v>291</v>
      </c>
      <c r="BM194" s="25" t="s">
        <v>5441</v>
      </c>
    </row>
    <row r="195" spans="2:65" s="1" customFormat="1" ht="16.5" customHeight="1">
      <c r="B195" s="41"/>
      <c r="C195" s="238" t="s">
        <v>393</v>
      </c>
      <c r="D195" s="238" t="s">
        <v>302</v>
      </c>
      <c r="E195" s="239" t="s">
        <v>2380</v>
      </c>
      <c r="F195" s="240" t="s">
        <v>2381</v>
      </c>
      <c r="G195" s="241" t="s">
        <v>231</v>
      </c>
      <c r="H195" s="242">
        <v>0.058</v>
      </c>
      <c r="I195" s="243"/>
      <c r="J195" s="244">
        <f>ROUND(I195*H195,2)</f>
        <v>0</v>
      </c>
      <c r="K195" s="240" t="s">
        <v>216</v>
      </c>
      <c r="L195" s="245"/>
      <c r="M195" s="246" t="s">
        <v>21</v>
      </c>
      <c r="N195" s="247" t="s">
        <v>42</v>
      </c>
      <c r="O195" s="42"/>
      <c r="P195" s="212">
        <f>O195*H195</f>
        <v>0</v>
      </c>
      <c r="Q195" s="212">
        <v>0.55</v>
      </c>
      <c r="R195" s="212">
        <f>Q195*H195</f>
        <v>0.031900000000000005</v>
      </c>
      <c r="S195" s="212">
        <v>0</v>
      </c>
      <c r="T195" s="213">
        <f>S195*H195</f>
        <v>0</v>
      </c>
      <c r="AR195" s="25" t="s">
        <v>372</v>
      </c>
      <c r="AT195" s="25" t="s">
        <v>302</v>
      </c>
      <c r="AU195" s="25" t="s">
        <v>80</v>
      </c>
      <c r="AY195" s="25" t="s">
        <v>210</v>
      </c>
      <c r="BE195" s="214">
        <f>IF(N195="základní",J195,0)</f>
        <v>0</v>
      </c>
      <c r="BF195" s="214">
        <f>IF(N195="snížená",J195,0)</f>
        <v>0</v>
      </c>
      <c r="BG195" s="214">
        <f>IF(N195="zákl. přenesená",J195,0)</f>
        <v>0</v>
      </c>
      <c r="BH195" s="214">
        <f>IF(N195="sníž. přenesená",J195,0)</f>
        <v>0</v>
      </c>
      <c r="BI195" s="214">
        <f>IF(N195="nulová",J195,0)</f>
        <v>0</v>
      </c>
      <c r="BJ195" s="25" t="s">
        <v>78</v>
      </c>
      <c r="BK195" s="214">
        <f>ROUND(I195*H195,2)</f>
        <v>0</v>
      </c>
      <c r="BL195" s="25" t="s">
        <v>291</v>
      </c>
      <c r="BM195" s="25" t="s">
        <v>5442</v>
      </c>
    </row>
    <row r="196" spans="2:51" s="12" customFormat="1" ht="13.5">
      <c r="B196" s="215"/>
      <c r="C196" s="216"/>
      <c r="D196" s="217" t="s">
        <v>219</v>
      </c>
      <c r="E196" s="218" t="s">
        <v>21</v>
      </c>
      <c r="F196" s="219" t="s">
        <v>5443</v>
      </c>
      <c r="G196" s="216"/>
      <c r="H196" s="220">
        <v>0.058</v>
      </c>
      <c r="I196" s="221"/>
      <c r="J196" s="216"/>
      <c r="K196" s="216"/>
      <c r="L196" s="222"/>
      <c r="M196" s="223"/>
      <c r="N196" s="224"/>
      <c r="O196" s="224"/>
      <c r="P196" s="224"/>
      <c r="Q196" s="224"/>
      <c r="R196" s="224"/>
      <c r="S196" s="224"/>
      <c r="T196" s="225"/>
      <c r="AT196" s="226" t="s">
        <v>219</v>
      </c>
      <c r="AU196" s="226" t="s">
        <v>80</v>
      </c>
      <c r="AV196" s="12" t="s">
        <v>80</v>
      </c>
      <c r="AW196" s="12" t="s">
        <v>35</v>
      </c>
      <c r="AX196" s="12" t="s">
        <v>78</v>
      </c>
      <c r="AY196" s="226" t="s">
        <v>210</v>
      </c>
    </row>
    <row r="197" spans="2:65" s="1" customFormat="1" ht="16.5" customHeight="1">
      <c r="B197" s="41"/>
      <c r="C197" s="203" t="s">
        <v>399</v>
      </c>
      <c r="D197" s="203" t="s">
        <v>212</v>
      </c>
      <c r="E197" s="204" t="s">
        <v>2395</v>
      </c>
      <c r="F197" s="205" t="s">
        <v>2396</v>
      </c>
      <c r="G197" s="206" t="s">
        <v>274</v>
      </c>
      <c r="H197" s="207">
        <v>0.121</v>
      </c>
      <c r="I197" s="208"/>
      <c r="J197" s="209">
        <f>ROUND(I197*H197,2)</f>
        <v>0</v>
      </c>
      <c r="K197" s="205" t="s">
        <v>216</v>
      </c>
      <c r="L197" s="61"/>
      <c r="M197" s="210" t="s">
        <v>21</v>
      </c>
      <c r="N197" s="211" t="s">
        <v>42</v>
      </c>
      <c r="O197" s="42"/>
      <c r="P197" s="212">
        <f>O197*H197</f>
        <v>0</v>
      </c>
      <c r="Q197" s="212">
        <v>0</v>
      </c>
      <c r="R197" s="212">
        <f>Q197*H197</f>
        <v>0</v>
      </c>
      <c r="S197" s="212">
        <v>0</v>
      </c>
      <c r="T197" s="213">
        <f>S197*H197</f>
        <v>0</v>
      </c>
      <c r="AR197" s="25" t="s">
        <v>291</v>
      </c>
      <c r="AT197" s="25" t="s">
        <v>212</v>
      </c>
      <c r="AU197" s="25" t="s">
        <v>80</v>
      </c>
      <c r="AY197" s="25" t="s">
        <v>210</v>
      </c>
      <c r="BE197" s="214">
        <f>IF(N197="základní",J197,0)</f>
        <v>0</v>
      </c>
      <c r="BF197" s="214">
        <f>IF(N197="snížená",J197,0)</f>
        <v>0</v>
      </c>
      <c r="BG197" s="214">
        <f>IF(N197="zákl. přenesená",J197,0)</f>
        <v>0</v>
      </c>
      <c r="BH197" s="214">
        <f>IF(N197="sníž. přenesená",J197,0)</f>
        <v>0</v>
      </c>
      <c r="BI197" s="214">
        <f>IF(N197="nulová",J197,0)</f>
        <v>0</v>
      </c>
      <c r="BJ197" s="25" t="s">
        <v>78</v>
      </c>
      <c r="BK197" s="214">
        <f>ROUND(I197*H197,2)</f>
        <v>0</v>
      </c>
      <c r="BL197" s="25" t="s">
        <v>291</v>
      </c>
      <c r="BM197" s="25" t="s">
        <v>5444</v>
      </c>
    </row>
    <row r="198" spans="2:65" s="1" customFormat="1" ht="16.5" customHeight="1">
      <c r="B198" s="41"/>
      <c r="C198" s="203" t="s">
        <v>404</v>
      </c>
      <c r="D198" s="203" t="s">
        <v>212</v>
      </c>
      <c r="E198" s="204" t="s">
        <v>2399</v>
      </c>
      <c r="F198" s="205" t="s">
        <v>2400</v>
      </c>
      <c r="G198" s="206" t="s">
        <v>274</v>
      </c>
      <c r="H198" s="207">
        <v>0.121</v>
      </c>
      <c r="I198" s="208"/>
      <c r="J198" s="209">
        <f>ROUND(I198*H198,2)</f>
        <v>0</v>
      </c>
      <c r="K198" s="205" t="s">
        <v>216</v>
      </c>
      <c r="L198" s="61"/>
      <c r="M198" s="210" t="s">
        <v>21</v>
      </c>
      <c r="N198" s="211" t="s">
        <v>42</v>
      </c>
      <c r="O198" s="42"/>
      <c r="P198" s="212">
        <f>O198*H198</f>
        <v>0</v>
      </c>
      <c r="Q198" s="212">
        <v>0</v>
      </c>
      <c r="R198" s="212">
        <f>Q198*H198</f>
        <v>0</v>
      </c>
      <c r="S198" s="212">
        <v>0</v>
      </c>
      <c r="T198" s="213">
        <f>S198*H198</f>
        <v>0</v>
      </c>
      <c r="AR198" s="25" t="s">
        <v>291</v>
      </c>
      <c r="AT198" s="25" t="s">
        <v>212</v>
      </c>
      <c r="AU198" s="25" t="s">
        <v>80</v>
      </c>
      <c r="AY198" s="25" t="s">
        <v>210</v>
      </c>
      <c r="BE198" s="214">
        <f>IF(N198="základní",J198,0)</f>
        <v>0</v>
      </c>
      <c r="BF198" s="214">
        <f>IF(N198="snížená",J198,0)</f>
        <v>0</v>
      </c>
      <c r="BG198" s="214">
        <f>IF(N198="zákl. přenesená",J198,0)</f>
        <v>0</v>
      </c>
      <c r="BH198" s="214">
        <f>IF(N198="sníž. přenesená",J198,0)</f>
        <v>0</v>
      </c>
      <c r="BI198" s="214">
        <f>IF(N198="nulová",J198,0)</f>
        <v>0</v>
      </c>
      <c r="BJ198" s="25" t="s">
        <v>78</v>
      </c>
      <c r="BK198" s="214">
        <f>ROUND(I198*H198,2)</f>
        <v>0</v>
      </c>
      <c r="BL198" s="25" t="s">
        <v>291</v>
      </c>
      <c r="BM198" s="25" t="s">
        <v>5445</v>
      </c>
    </row>
    <row r="199" spans="2:63" s="11" customFormat="1" ht="29.85" customHeight="1">
      <c r="B199" s="187"/>
      <c r="C199" s="188"/>
      <c r="D199" s="189" t="s">
        <v>70</v>
      </c>
      <c r="E199" s="201" t="s">
        <v>2486</v>
      </c>
      <c r="F199" s="201" t="s">
        <v>2487</v>
      </c>
      <c r="G199" s="188"/>
      <c r="H199" s="188"/>
      <c r="I199" s="191"/>
      <c r="J199" s="202">
        <f>BK199</f>
        <v>0</v>
      </c>
      <c r="K199" s="188"/>
      <c r="L199" s="193"/>
      <c r="M199" s="194"/>
      <c r="N199" s="195"/>
      <c r="O199" s="195"/>
      <c r="P199" s="196">
        <f>SUM(P200:P219)</f>
        <v>0</v>
      </c>
      <c r="Q199" s="195"/>
      <c r="R199" s="196">
        <f>SUM(R200:R219)</f>
        <v>0.09594696000000001</v>
      </c>
      <c r="S199" s="195"/>
      <c r="T199" s="197">
        <f>SUM(T200:T219)</f>
        <v>0.15458688</v>
      </c>
      <c r="AR199" s="198" t="s">
        <v>80</v>
      </c>
      <c r="AT199" s="199" t="s">
        <v>70</v>
      </c>
      <c r="AU199" s="199" t="s">
        <v>78</v>
      </c>
      <c r="AY199" s="198" t="s">
        <v>210</v>
      </c>
      <c r="BK199" s="200">
        <f>SUM(BK200:BK219)</f>
        <v>0</v>
      </c>
    </row>
    <row r="200" spans="2:65" s="1" customFormat="1" ht="25.5" customHeight="1">
      <c r="B200" s="41"/>
      <c r="C200" s="203" t="s">
        <v>409</v>
      </c>
      <c r="D200" s="203" t="s">
        <v>212</v>
      </c>
      <c r="E200" s="204" t="s">
        <v>2550</v>
      </c>
      <c r="F200" s="205" t="s">
        <v>2551</v>
      </c>
      <c r="G200" s="206" t="s">
        <v>345</v>
      </c>
      <c r="H200" s="207">
        <v>5.7</v>
      </c>
      <c r="I200" s="208"/>
      <c r="J200" s="209">
        <f>ROUND(I200*H200,2)</f>
        <v>0</v>
      </c>
      <c r="K200" s="205" t="s">
        <v>216</v>
      </c>
      <c r="L200" s="61"/>
      <c r="M200" s="210" t="s">
        <v>21</v>
      </c>
      <c r="N200" s="211" t="s">
        <v>42</v>
      </c>
      <c r="O200" s="42"/>
      <c r="P200" s="212">
        <f>O200*H200</f>
        <v>0</v>
      </c>
      <c r="Q200" s="212">
        <v>0</v>
      </c>
      <c r="R200" s="212">
        <f>Q200*H200</f>
        <v>0</v>
      </c>
      <c r="S200" s="212">
        <v>0.0088</v>
      </c>
      <c r="T200" s="213">
        <f>S200*H200</f>
        <v>0.05016</v>
      </c>
      <c r="AR200" s="25" t="s">
        <v>291</v>
      </c>
      <c r="AT200" s="25" t="s">
        <v>212</v>
      </c>
      <c r="AU200" s="25" t="s">
        <v>80</v>
      </c>
      <c r="AY200" s="25" t="s">
        <v>210</v>
      </c>
      <c r="BE200" s="214">
        <f>IF(N200="základní",J200,0)</f>
        <v>0</v>
      </c>
      <c r="BF200" s="214">
        <f>IF(N200="snížená",J200,0)</f>
        <v>0</v>
      </c>
      <c r="BG200" s="214">
        <f>IF(N200="zákl. přenesená",J200,0)</f>
        <v>0</v>
      </c>
      <c r="BH200" s="214">
        <f>IF(N200="sníž. přenesená",J200,0)</f>
        <v>0</v>
      </c>
      <c r="BI200" s="214">
        <f>IF(N200="nulová",J200,0)</f>
        <v>0</v>
      </c>
      <c r="BJ200" s="25" t="s">
        <v>78</v>
      </c>
      <c r="BK200" s="214">
        <f>ROUND(I200*H200,2)</f>
        <v>0</v>
      </c>
      <c r="BL200" s="25" t="s">
        <v>291</v>
      </c>
      <c r="BM200" s="25" t="s">
        <v>5446</v>
      </c>
    </row>
    <row r="201" spans="2:51" s="12" customFormat="1" ht="13.5">
      <c r="B201" s="215"/>
      <c r="C201" s="216"/>
      <c r="D201" s="217" t="s">
        <v>219</v>
      </c>
      <c r="E201" s="218" t="s">
        <v>21</v>
      </c>
      <c r="F201" s="219" t="s">
        <v>5447</v>
      </c>
      <c r="G201" s="216"/>
      <c r="H201" s="220">
        <v>4.3</v>
      </c>
      <c r="I201" s="221"/>
      <c r="J201" s="216"/>
      <c r="K201" s="216"/>
      <c r="L201" s="222"/>
      <c r="M201" s="223"/>
      <c r="N201" s="224"/>
      <c r="O201" s="224"/>
      <c r="P201" s="224"/>
      <c r="Q201" s="224"/>
      <c r="R201" s="224"/>
      <c r="S201" s="224"/>
      <c r="T201" s="225"/>
      <c r="AT201" s="226" t="s">
        <v>219</v>
      </c>
      <c r="AU201" s="226" t="s">
        <v>80</v>
      </c>
      <c r="AV201" s="12" t="s">
        <v>80</v>
      </c>
      <c r="AW201" s="12" t="s">
        <v>35</v>
      </c>
      <c r="AX201" s="12" t="s">
        <v>71</v>
      </c>
      <c r="AY201" s="226" t="s">
        <v>210</v>
      </c>
    </row>
    <row r="202" spans="2:51" s="12" customFormat="1" ht="13.5">
      <c r="B202" s="215"/>
      <c r="C202" s="216"/>
      <c r="D202" s="217" t="s">
        <v>219</v>
      </c>
      <c r="E202" s="218" t="s">
        <v>21</v>
      </c>
      <c r="F202" s="219" t="s">
        <v>5448</v>
      </c>
      <c r="G202" s="216"/>
      <c r="H202" s="220">
        <v>1.4</v>
      </c>
      <c r="I202" s="221"/>
      <c r="J202" s="216"/>
      <c r="K202" s="216"/>
      <c r="L202" s="222"/>
      <c r="M202" s="223"/>
      <c r="N202" s="224"/>
      <c r="O202" s="224"/>
      <c r="P202" s="224"/>
      <c r="Q202" s="224"/>
      <c r="R202" s="224"/>
      <c r="S202" s="224"/>
      <c r="T202" s="225"/>
      <c r="AT202" s="226" t="s">
        <v>219</v>
      </c>
      <c r="AU202" s="226" t="s">
        <v>80</v>
      </c>
      <c r="AV202" s="12" t="s">
        <v>80</v>
      </c>
      <c r="AW202" s="12" t="s">
        <v>35</v>
      </c>
      <c r="AX202" s="12" t="s">
        <v>71</v>
      </c>
      <c r="AY202" s="226" t="s">
        <v>210</v>
      </c>
    </row>
    <row r="203" spans="2:51" s="13" customFormat="1" ht="13.5">
      <c r="B203" s="227"/>
      <c r="C203" s="228"/>
      <c r="D203" s="217" t="s">
        <v>219</v>
      </c>
      <c r="E203" s="229" t="s">
        <v>21</v>
      </c>
      <c r="F203" s="230" t="s">
        <v>240</v>
      </c>
      <c r="G203" s="228"/>
      <c r="H203" s="231">
        <v>5.7</v>
      </c>
      <c r="I203" s="232"/>
      <c r="J203" s="228"/>
      <c r="K203" s="228"/>
      <c r="L203" s="233"/>
      <c r="M203" s="234"/>
      <c r="N203" s="235"/>
      <c r="O203" s="235"/>
      <c r="P203" s="235"/>
      <c r="Q203" s="235"/>
      <c r="R203" s="235"/>
      <c r="S203" s="235"/>
      <c r="T203" s="236"/>
      <c r="AT203" s="237" t="s">
        <v>219</v>
      </c>
      <c r="AU203" s="237" t="s">
        <v>80</v>
      </c>
      <c r="AV203" s="13" t="s">
        <v>217</v>
      </c>
      <c r="AW203" s="13" t="s">
        <v>35</v>
      </c>
      <c r="AX203" s="13" t="s">
        <v>78</v>
      </c>
      <c r="AY203" s="237" t="s">
        <v>210</v>
      </c>
    </row>
    <row r="204" spans="2:65" s="1" customFormat="1" ht="25.5" customHeight="1">
      <c r="B204" s="41"/>
      <c r="C204" s="203" t="s">
        <v>414</v>
      </c>
      <c r="D204" s="203" t="s">
        <v>212</v>
      </c>
      <c r="E204" s="204" t="s">
        <v>2595</v>
      </c>
      <c r="F204" s="205" t="s">
        <v>2596</v>
      </c>
      <c r="G204" s="206" t="s">
        <v>345</v>
      </c>
      <c r="H204" s="207">
        <v>15.88</v>
      </c>
      <c r="I204" s="208"/>
      <c r="J204" s="209">
        <f>ROUND(I204*H204,2)</f>
        <v>0</v>
      </c>
      <c r="K204" s="205" t="s">
        <v>216</v>
      </c>
      <c r="L204" s="61"/>
      <c r="M204" s="210" t="s">
        <v>21</v>
      </c>
      <c r="N204" s="211" t="s">
        <v>42</v>
      </c>
      <c r="O204" s="42"/>
      <c r="P204" s="212">
        <f>O204*H204</f>
        <v>0</v>
      </c>
      <c r="Q204" s="212">
        <v>0</v>
      </c>
      <c r="R204" s="212">
        <f>Q204*H204</f>
        <v>0</v>
      </c>
      <c r="S204" s="212">
        <v>0.0044</v>
      </c>
      <c r="T204" s="213">
        <f>S204*H204</f>
        <v>0.069872</v>
      </c>
      <c r="AR204" s="25" t="s">
        <v>291</v>
      </c>
      <c r="AT204" s="25" t="s">
        <v>212</v>
      </c>
      <c r="AU204" s="25" t="s">
        <v>80</v>
      </c>
      <c r="AY204" s="25" t="s">
        <v>210</v>
      </c>
      <c r="BE204" s="214">
        <f>IF(N204="základní",J204,0)</f>
        <v>0</v>
      </c>
      <c r="BF204" s="214">
        <f>IF(N204="snížená",J204,0)</f>
        <v>0</v>
      </c>
      <c r="BG204" s="214">
        <f>IF(N204="zákl. přenesená",J204,0)</f>
        <v>0</v>
      </c>
      <c r="BH204" s="214">
        <f>IF(N204="sníž. přenesená",J204,0)</f>
        <v>0</v>
      </c>
      <c r="BI204" s="214">
        <f>IF(N204="nulová",J204,0)</f>
        <v>0</v>
      </c>
      <c r="BJ204" s="25" t="s">
        <v>78</v>
      </c>
      <c r="BK204" s="214">
        <f>ROUND(I204*H204,2)</f>
        <v>0</v>
      </c>
      <c r="BL204" s="25" t="s">
        <v>291</v>
      </c>
      <c r="BM204" s="25" t="s">
        <v>5449</v>
      </c>
    </row>
    <row r="205" spans="2:51" s="12" customFormat="1" ht="13.5">
      <c r="B205" s="215"/>
      <c r="C205" s="216"/>
      <c r="D205" s="217" t="s">
        <v>219</v>
      </c>
      <c r="E205" s="218" t="s">
        <v>21</v>
      </c>
      <c r="F205" s="219" t="s">
        <v>5450</v>
      </c>
      <c r="G205" s="216"/>
      <c r="H205" s="220">
        <v>3.176</v>
      </c>
      <c r="I205" s="221"/>
      <c r="J205" s="216"/>
      <c r="K205" s="216"/>
      <c r="L205" s="222"/>
      <c r="M205" s="223"/>
      <c r="N205" s="224"/>
      <c r="O205" s="224"/>
      <c r="P205" s="224"/>
      <c r="Q205" s="224"/>
      <c r="R205" s="224"/>
      <c r="S205" s="224"/>
      <c r="T205" s="225"/>
      <c r="AT205" s="226" t="s">
        <v>219</v>
      </c>
      <c r="AU205" s="226" t="s">
        <v>80</v>
      </c>
      <c r="AV205" s="12" t="s">
        <v>80</v>
      </c>
      <c r="AW205" s="12" t="s">
        <v>35</v>
      </c>
      <c r="AX205" s="12" t="s">
        <v>71</v>
      </c>
      <c r="AY205" s="226" t="s">
        <v>210</v>
      </c>
    </row>
    <row r="206" spans="2:51" s="12" customFormat="1" ht="13.5">
      <c r="B206" s="215"/>
      <c r="C206" s="216"/>
      <c r="D206" s="217" t="s">
        <v>219</v>
      </c>
      <c r="E206" s="218" t="s">
        <v>21</v>
      </c>
      <c r="F206" s="219" t="s">
        <v>5451</v>
      </c>
      <c r="G206" s="216"/>
      <c r="H206" s="220">
        <v>12.704</v>
      </c>
      <c r="I206" s="221"/>
      <c r="J206" s="216"/>
      <c r="K206" s="216"/>
      <c r="L206" s="222"/>
      <c r="M206" s="223"/>
      <c r="N206" s="224"/>
      <c r="O206" s="224"/>
      <c r="P206" s="224"/>
      <c r="Q206" s="224"/>
      <c r="R206" s="224"/>
      <c r="S206" s="224"/>
      <c r="T206" s="225"/>
      <c r="AT206" s="226" t="s">
        <v>219</v>
      </c>
      <c r="AU206" s="226" t="s">
        <v>80</v>
      </c>
      <c r="AV206" s="12" t="s">
        <v>80</v>
      </c>
      <c r="AW206" s="12" t="s">
        <v>35</v>
      </c>
      <c r="AX206" s="12" t="s">
        <v>71</v>
      </c>
      <c r="AY206" s="226" t="s">
        <v>210</v>
      </c>
    </row>
    <row r="207" spans="2:51" s="13" customFormat="1" ht="13.5">
      <c r="B207" s="227"/>
      <c r="C207" s="228"/>
      <c r="D207" s="217" t="s">
        <v>219</v>
      </c>
      <c r="E207" s="229" t="s">
        <v>21</v>
      </c>
      <c r="F207" s="230" t="s">
        <v>240</v>
      </c>
      <c r="G207" s="228"/>
      <c r="H207" s="231">
        <v>15.88</v>
      </c>
      <c r="I207" s="232"/>
      <c r="J207" s="228"/>
      <c r="K207" s="228"/>
      <c r="L207" s="233"/>
      <c r="M207" s="234"/>
      <c r="N207" s="235"/>
      <c r="O207" s="235"/>
      <c r="P207" s="235"/>
      <c r="Q207" s="235"/>
      <c r="R207" s="235"/>
      <c r="S207" s="235"/>
      <c r="T207" s="236"/>
      <c r="AT207" s="237" t="s">
        <v>219</v>
      </c>
      <c r="AU207" s="237" t="s">
        <v>80</v>
      </c>
      <c r="AV207" s="13" t="s">
        <v>217</v>
      </c>
      <c r="AW207" s="13" t="s">
        <v>35</v>
      </c>
      <c r="AX207" s="13" t="s">
        <v>78</v>
      </c>
      <c r="AY207" s="237" t="s">
        <v>210</v>
      </c>
    </row>
    <row r="208" spans="2:65" s="1" customFormat="1" ht="16.5" customHeight="1">
      <c r="B208" s="41"/>
      <c r="C208" s="203" t="s">
        <v>421</v>
      </c>
      <c r="D208" s="203" t="s">
        <v>212</v>
      </c>
      <c r="E208" s="204" t="s">
        <v>2602</v>
      </c>
      <c r="F208" s="205" t="s">
        <v>2603</v>
      </c>
      <c r="G208" s="206" t="s">
        <v>345</v>
      </c>
      <c r="H208" s="207">
        <v>6.352</v>
      </c>
      <c r="I208" s="208"/>
      <c r="J208" s="209">
        <f>ROUND(I208*H208,2)</f>
        <v>0</v>
      </c>
      <c r="K208" s="205" t="s">
        <v>216</v>
      </c>
      <c r="L208" s="61"/>
      <c r="M208" s="210" t="s">
        <v>21</v>
      </c>
      <c r="N208" s="211" t="s">
        <v>42</v>
      </c>
      <c r="O208" s="42"/>
      <c r="P208" s="212">
        <f>O208*H208</f>
        <v>0</v>
      </c>
      <c r="Q208" s="212">
        <v>0</v>
      </c>
      <c r="R208" s="212">
        <f>Q208*H208</f>
        <v>0</v>
      </c>
      <c r="S208" s="212">
        <v>0.00544</v>
      </c>
      <c r="T208" s="213">
        <f>S208*H208</f>
        <v>0.03455488</v>
      </c>
      <c r="AR208" s="25" t="s">
        <v>291</v>
      </c>
      <c r="AT208" s="25" t="s">
        <v>212</v>
      </c>
      <c r="AU208" s="25" t="s">
        <v>80</v>
      </c>
      <c r="AY208" s="25" t="s">
        <v>210</v>
      </c>
      <c r="BE208" s="214">
        <f>IF(N208="základní",J208,0)</f>
        <v>0</v>
      </c>
      <c r="BF208" s="214">
        <f>IF(N208="snížená",J208,0)</f>
        <v>0</v>
      </c>
      <c r="BG208" s="214">
        <f>IF(N208="zákl. přenesená",J208,0)</f>
        <v>0</v>
      </c>
      <c r="BH208" s="214">
        <f>IF(N208="sníž. přenesená",J208,0)</f>
        <v>0</v>
      </c>
      <c r="BI208" s="214">
        <f>IF(N208="nulová",J208,0)</f>
        <v>0</v>
      </c>
      <c r="BJ208" s="25" t="s">
        <v>78</v>
      </c>
      <c r="BK208" s="214">
        <f>ROUND(I208*H208,2)</f>
        <v>0</v>
      </c>
      <c r="BL208" s="25" t="s">
        <v>291</v>
      </c>
      <c r="BM208" s="25" t="s">
        <v>5452</v>
      </c>
    </row>
    <row r="209" spans="2:51" s="12" customFormat="1" ht="13.5">
      <c r="B209" s="215"/>
      <c r="C209" s="216"/>
      <c r="D209" s="217" t="s">
        <v>219</v>
      </c>
      <c r="E209" s="218" t="s">
        <v>21</v>
      </c>
      <c r="F209" s="219" t="s">
        <v>5450</v>
      </c>
      <c r="G209" s="216"/>
      <c r="H209" s="220">
        <v>3.176</v>
      </c>
      <c r="I209" s="221"/>
      <c r="J209" s="216"/>
      <c r="K209" s="216"/>
      <c r="L209" s="222"/>
      <c r="M209" s="223"/>
      <c r="N209" s="224"/>
      <c r="O209" s="224"/>
      <c r="P209" s="224"/>
      <c r="Q209" s="224"/>
      <c r="R209" s="224"/>
      <c r="S209" s="224"/>
      <c r="T209" s="225"/>
      <c r="AT209" s="226" t="s">
        <v>219</v>
      </c>
      <c r="AU209" s="226" t="s">
        <v>80</v>
      </c>
      <c r="AV209" s="12" t="s">
        <v>80</v>
      </c>
      <c r="AW209" s="12" t="s">
        <v>35</v>
      </c>
      <c r="AX209" s="12" t="s">
        <v>71</v>
      </c>
      <c r="AY209" s="226" t="s">
        <v>210</v>
      </c>
    </row>
    <row r="210" spans="2:51" s="12" customFormat="1" ht="13.5">
      <c r="B210" s="215"/>
      <c r="C210" s="216"/>
      <c r="D210" s="217" t="s">
        <v>219</v>
      </c>
      <c r="E210" s="218" t="s">
        <v>21</v>
      </c>
      <c r="F210" s="219" t="s">
        <v>5453</v>
      </c>
      <c r="G210" s="216"/>
      <c r="H210" s="220">
        <v>6.352</v>
      </c>
      <c r="I210" s="221"/>
      <c r="J210" s="216"/>
      <c r="K210" s="216"/>
      <c r="L210" s="222"/>
      <c r="M210" s="223"/>
      <c r="N210" s="224"/>
      <c r="O210" s="224"/>
      <c r="P210" s="224"/>
      <c r="Q210" s="224"/>
      <c r="R210" s="224"/>
      <c r="S210" s="224"/>
      <c r="T210" s="225"/>
      <c r="AT210" s="226" t="s">
        <v>219</v>
      </c>
      <c r="AU210" s="226" t="s">
        <v>80</v>
      </c>
      <c r="AV210" s="12" t="s">
        <v>80</v>
      </c>
      <c r="AW210" s="12" t="s">
        <v>35</v>
      </c>
      <c r="AX210" s="12" t="s">
        <v>78</v>
      </c>
      <c r="AY210" s="226" t="s">
        <v>210</v>
      </c>
    </row>
    <row r="211" spans="2:65" s="1" customFormat="1" ht="25.5" customHeight="1">
      <c r="B211" s="41"/>
      <c r="C211" s="203" t="s">
        <v>426</v>
      </c>
      <c r="D211" s="203" t="s">
        <v>212</v>
      </c>
      <c r="E211" s="204" t="s">
        <v>2607</v>
      </c>
      <c r="F211" s="205" t="s">
        <v>2608</v>
      </c>
      <c r="G211" s="206" t="s">
        <v>226</v>
      </c>
      <c r="H211" s="207">
        <v>3.176</v>
      </c>
      <c r="I211" s="208"/>
      <c r="J211" s="209">
        <f>ROUND(I211*H211,2)</f>
        <v>0</v>
      </c>
      <c r="K211" s="205" t="s">
        <v>216</v>
      </c>
      <c r="L211" s="61"/>
      <c r="M211" s="210" t="s">
        <v>21</v>
      </c>
      <c r="N211" s="211" t="s">
        <v>42</v>
      </c>
      <c r="O211" s="42"/>
      <c r="P211" s="212">
        <f>O211*H211</f>
        <v>0</v>
      </c>
      <c r="Q211" s="212">
        <v>0.01913</v>
      </c>
      <c r="R211" s="212">
        <f>Q211*H211</f>
        <v>0.060756880000000006</v>
      </c>
      <c r="S211" s="212">
        <v>0</v>
      </c>
      <c r="T211" s="213">
        <f>S211*H211</f>
        <v>0</v>
      </c>
      <c r="AR211" s="25" t="s">
        <v>291</v>
      </c>
      <c r="AT211" s="25" t="s">
        <v>212</v>
      </c>
      <c r="AU211" s="25" t="s">
        <v>80</v>
      </c>
      <c r="AY211" s="25" t="s">
        <v>210</v>
      </c>
      <c r="BE211" s="214">
        <f>IF(N211="základní",J211,0)</f>
        <v>0</v>
      </c>
      <c r="BF211" s="214">
        <f>IF(N211="snížená",J211,0)</f>
        <v>0</v>
      </c>
      <c r="BG211" s="214">
        <f>IF(N211="zákl. přenesená",J211,0)</f>
        <v>0</v>
      </c>
      <c r="BH211" s="214">
        <f>IF(N211="sníž. přenesená",J211,0)</f>
        <v>0</v>
      </c>
      <c r="BI211" s="214">
        <f>IF(N211="nulová",J211,0)</f>
        <v>0</v>
      </c>
      <c r="BJ211" s="25" t="s">
        <v>78</v>
      </c>
      <c r="BK211" s="214">
        <f>ROUND(I211*H211,2)</f>
        <v>0</v>
      </c>
      <c r="BL211" s="25" t="s">
        <v>291</v>
      </c>
      <c r="BM211" s="25" t="s">
        <v>5454</v>
      </c>
    </row>
    <row r="212" spans="2:51" s="12" customFormat="1" ht="13.5">
      <c r="B212" s="215"/>
      <c r="C212" s="216"/>
      <c r="D212" s="217" t="s">
        <v>219</v>
      </c>
      <c r="E212" s="218" t="s">
        <v>21</v>
      </c>
      <c r="F212" s="219" t="s">
        <v>5450</v>
      </c>
      <c r="G212" s="216"/>
      <c r="H212" s="220">
        <v>3.176</v>
      </c>
      <c r="I212" s="221"/>
      <c r="J212" s="216"/>
      <c r="K212" s="216"/>
      <c r="L212" s="222"/>
      <c r="M212" s="223"/>
      <c r="N212" s="224"/>
      <c r="O212" s="224"/>
      <c r="P212" s="224"/>
      <c r="Q212" s="224"/>
      <c r="R212" s="224"/>
      <c r="S212" s="224"/>
      <c r="T212" s="225"/>
      <c r="AT212" s="226" t="s">
        <v>219</v>
      </c>
      <c r="AU212" s="226" t="s">
        <v>80</v>
      </c>
      <c r="AV212" s="12" t="s">
        <v>80</v>
      </c>
      <c r="AW212" s="12" t="s">
        <v>35</v>
      </c>
      <c r="AX212" s="12" t="s">
        <v>71</v>
      </c>
      <c r="AY212" s="226" t="s">
        <v>210</v>
      </c>
    </row>
    <row r="213" spans="2:51" s="13" customFormat="1" ht="13.5">
      <c r="B213" s="227"/>
      <c r="C213" s="228"/>
      <c r="D213" s="217" t="s">
        <v>219</v>
      </c>
      <c r="E213" s="229" t="s">
        <v>21</v>
      </c>
      <c r="F213" s="230" t="s">
        <v>240</v>
      </c>
      <c r="G213" s="228"/>
      <c r="H213" s="231">
        <v>3.176</v>
      </c>
      <c r="I213" s="232"/>
      <c r="J213" s="228"/>
      <c r="K213" s="228"/>
      <c r="L213" s="233"/>
      <c r="M213" s="234"/>
      <c r="N213" s="235"/>
      <c r="O213" s="235"/>
      <c r="P213" s="235"/>
      <c r="Q213" s="235"/>
      <c r="R213" s="235"/>
      <c r="S213" s="235"/>
      <c r="T213" s="236"/>
      <c r="AT213" s="237" t="s">
        <v>219</v>
      </c>
      <c r="AU213" s="237" t="s">
        <v>80</v>
      </c>
      <c r="AV213" s="13" t="s">
        <v>217</v>
      </c>
      <c r="AW213" s="13" t="s">
        <v>35</v>
      </c>
      <c r="AX213" s="13" t="s">
        <v>78</v>
      </c>
      <c r="AY213" s="237" t="s">
        <v>210</v>
      </c>
    </row>
    <row r="214" spans="2:65" s="1" customFormat="1" ht="16.5" customHeight="1">
      <c r="B214" s="41"/>
      <c r="C214" s="203" t="s">
        <v>432</v>
      </c>
      <c r="D214" s="203" t="s">
        <v>212</v>
      </c>
      <c r="E214" s="204" t="s">
        <v>2611</v>
      </c>
      <c r="F214" s="205" t="s">
        <v>2612</v>
      </c>
      <c r="G214" s="206" t="s">
        <v>345</v>
      </c>
      <c r="H214" s="207">
        <v>6.352</v>
      </c>
      <c r="I214" s="208"/>
      <c r="J214" s="209">
        <f>ROUND(I214*H214,2)</f>
        <v>0</v>
      </c>
      <c r="K214" s="205" t="s">
        <v>216</v>
      </c>
      <c r="L214" s="61"/>
      <c r="M214" s="210" t="s">
        <v>21</v>
      </c>
      <c r="N214" s="211" t="s">
        <v>42</v>
      </c>
      <c r="O214" s="42"/>
      <c r="P214" s="212">
        <f>O214*H214</f>
        <v>0</v>
      </c>
      <c r="Q214" s="212">
        <v>0.00544</v>
      </c>
      <c r="R214" s="212">
        <f>Q214*H214</f>
        <v>0.03455488</v>
      </c>
      <c r="S214" s="212">
        <v>0</v>
      </c>
      <c r="T214" s="213">
        <f>S214*H214</f>
        <v>0</v>
      </c>
      <c r="AR214" s="25" t="s">
        <v>291</v>
      </c>
      <c r="AT214" s="25" t="s">
        <v>212</v>
      </c>
      <c r="AU214" s="25" t="s">
        <v>80</v>
      </c>
      <c r="AY214" s="25" t="s">
        <v>210</v>
      </c>
      <c r="BE214" s="214">
        <f>IF(N214="základní",J214,0)</f>
        <v>0</v>
      </c>
      <c r="BF214" s="214">
        <f>IF(N214="snížená",J214,0)</f>
        <v>0</v>
      </c>
      <c r="BG214" s="214">
        <f>IF(N214="zákl. přenesená",J214,0)</f>
        <v>0</v>
      </c>
      <c r="BH214" s="214">
        <f>IF(N214="sníž. přenesená",J214,0)</f>
        <v>0</v>
      </c>
      <c r="BI214" s="214">
        <f>IF(N214="nulová",J214,0)</f>
        <v>0</v>
      </c>
      <c r="BJ214" s="25" t="s">
        <v>78</v>
      </c>
      <c r="BK214" s="214">
        <f>ROUND(I214*H214,2)</f>
        <v>0</v>
      </c>
      <c r="BL214" s="25" t="s">
        <v>291</v>
      </c>
      <c r="BM214" s="25" t="s">
        <v>5455</v>
      </c>
    </row>
    <row r="215" spans="2:51" s="12" customFormat="1" ht="13.5">
      <c r="B215" s="215"/>
      <c r="C215" s="216"/>
      <c r="D215" s="217" t="s">
        <v>219</v>
      </c>
      <c r="E215" s="218" t="s">
        <v>21</v>
      </c>
      <c r="F215" s="219" t="s">
        <v>5456</v>
      </c>
      <c r="G215" s="216"/>
      <c r="H215" s="220">
        <v>6.352</v>
      </c>
      <c r="I215" s="221"/>
      <c r="J215" s="216"/>
      <c r="K215" s="216"/>
      <c r="L215" s="222"/>
      <c r="M215" s="223"/>
      <c r="N215" s="224"/>
      <c r="O215" s="224"/>
      <c r="P215" s="224"/>
      <c r="Q215" s="224"/>
      <c r="R215" s="224"/>
      <c r="S215" s="224"/>
      <c r="T215" s="225"/>
      <c r="AT215" s="226" t="s">
        <v>219</v>
      </c>
      <c r="AU215" s="226" t="s">
        <v>80</v>
      </c>
      <c r="AV215" s="12" t="s">
        <v>80</v>
      </c>
      <c r="AW215" s="12" t="s">
        <v>35</v>
      </c>
      <c r="AX215" s="12" t="s">
        <v>78</v>
      </c>
      <c r="AY215" s="226" t="s">
        <v>210</v>
      </c>
    </row>
    <row r="216" spans="2:65" s="1" customFormat="1" ht="16.5" customHeight="1">
      <c r="B216" s="41"/>
      <c r="C216" s="203" t="s">
        <v>437</v>
      </c>
      <c r="D216" s="203" t="s">
        <v>212</v>
      </c>
      <c r="E216" s="204" t="s">
        <v>2616</v>
      </c>
      <c r="F216" s="205" t="s">
        <v>2617</v>
      </c>
      <c r="G216" s="206" t="s">
        <v>226</v>
      </c>
      <c r="H216" s="207">
        <v>3.176</v>
      </c>
      <c r="I216" s="208"/>
      <c r="J216" s="209">
        <f>ROUND(I216*H216,2)</f>
        <v>0</v>
      </c>
      <c r="K216" s="205" t="s">
        <v>216</v>
      </c>
      <c r="L216" s="61"/>
      <c r="M216" s="210" t="s">
        <v>21</v>
      </c>
      <c r="N216" s="211" t="s">
        <v>42</v>
      </c>
      <c r="O216" s="42"/>
      <c r="P216" s="212">
        <f>O216*H216</f>
        <v>0</v>
      </c>
      <c r="Q216" s="212">
        <v>0.0002</v>
      </c>
      <c r="R216" s="212">
        <f>Q216*H216</f>
        <v>0.0006352</v>
      </c>
      <c r="S216" s="212">
        <v>0</v>
      </c>
      <c r="T216" s="213">
        <f>S216*H216</f>
        <v>0</v>
      </c>
      <c r="AR216" s="25" t="s">
        <v>291</v>
      </c>
      <c r="AT216" s="25" t="s">
        <v>212</v>
      </c>
      <c r="AU216" s="25" t="s">
        <v>80</v>
      </c>
      <c r="AY216" s="25" t="s">
        <v>210</v>
      </c>
      <c r="BE216" s="214">
        <f>IF(N216="základní",J216,0)</f>
        <v>0</v>
      </c>
      <c r="BF216" s="214">
        <f>IF(N216="snížená",J216,0)</f>
        <v>0</v>
      </c>
      <c r="BG216" s="214">
        <f>IF(N216="zákl. přenesená",J216,0)</f>
        <v>0</v>
      </c>
      <c r="BH216" s="214">
        <f>IF(N216="sníž. přenesená",J216,0)</f>
        <v>0</v>
      </c>
      <c r="BI216" s="214">
        <f>IF(N216="nulová",J216,0)</f>
        <v>0</v>
      </c>
      <c r="BJ216" s="25" t="s">
        <v>78</v>
      </c>
      <c r="BK216" s="214">
        <f>ROUND(I216*H216,2)</f>
        <v>0</v>
      </c>
      <c r="BL216" s="25" t="s">
        <v>291</v>
      </c>
      <c r="BM216" s="25" t="s">
        <v>5457</v>
      </c>
    </row>
    <row r="217" spans="2:51" s="12" customFormat="1" ht="13.5">
      <c r="B217" s="215"/>
      <c r="C217" s="216"/>
      <c r="D217" s="217" t="s">
        <v>219</v>
      </c>
      <c r="E217" s="218" t="s">
        <v>21</v>
      </c>
      <c r="F217" s="219" t="s">
        <v>5458</v>
      </c>
      <c r="G217" s="216"/>
      <c r="H217" s="220">
        <v>3.176</v>
      </c>
      <c r="I217" s="221"/>
      <c r="J217" s="216"/>
      <c r="K217" s="216"/>
      <c r="L217" s="222"/>
      <c r="M217" s="223"/>
      <c r="N217" s="224"/>
      <c r="O217" s="224"/>
      <c r="P217" s="224"/>
      <c r="Q217" s="224"/>
      <c r="R217" s="224"/>
      <c r="S217" s="224"/>
      <c r="T217" s="225"/>
      <c r="AT217" s="226" t="s">
        <v>219</v>
      </c>
      <c r="AU217" s="226" t="s">
        <v>80</v>
      </c>
      <c r="AV217" s="12" t="s">
        <v>80</v>
      </c>
      <c r="AW217" s="12" t="s">
        <v>35</v>
      </c>
      <c r="AX217" s="12" t="s">
        <v>78</v>
      </c>
      <c r="AY217" s="226" t="s">
        <v>210</v>
      </c>
    </row>
    <row r="218" spans="2:65" s="1" customFormat="1" ht="16.5" customHeight="1">
      <c r="B218" s="41"/>
      <c r="C218" s="203" t="s">
        <v>444</v>
      </c>
      <c r="D218" s="203" t="s">
        <v>212</v>
      </c>
      <c r="E218" s="204" t="s">
        <v>2681</v>
      </c>
      <c r="F218" s="205" t="s">
        <v>2682</v>
      </c>
      <c r="G218" s="206" t="s">
        <v>274</v>
      </c>
      <c r="H218" s="207">
        <v>0.096</v>
      </c>
      <c r="I218" s="208"/>
      <c r="J218" s="209">
        <f>ROUND(I218*H218,2)</f>
        <v>0</v>
      </c>
      <c r="K218" s="205" t="s">
        <v>216</v>
      </c>
      <c r="L218" s="61"/>
      <c r="M218" s="210" t="s">
        <v>21</v>
      </c>
      <c r="N218" s="211" t="s">
        <v>42</v>
      </c>
      <c r="O218" s="42"/>
      <c r="P218" s="212">
        <f>O218*H218</f>
        <v>0</v>
      </c>
      <c r="Q218" s="212">
        <v>0</v>
      </c>
      <c r="R218" s="212">
        <f>Q218*H218</f>
        <v>0</v>
      </c>
      <c r="S218" s="212">
        <v>0</v>
      </c>
      <c r="T218" s="213">
        <f>S218*H218</f>
        <v>0</v>
      </c>
      <c r="AR218" s="25" t="s">
        <v>291</v>
      </c>
      <c r="AT218" s="25" t="s">
        <v>212</v>
      </c>
      <c r="AU218" s="25" t="s">
        <v>80</v>
      </c>
      <c r="AY218" s="25" t="s">
        <v>210</v>
      </c>
      <c r="BE218" s="214">
        <f>IF(N218="základní",J218,0)</f>
        <v>0</v>
      </c>
      <c r="BF218" s="214">
        <f>IF(N218="snížená",J218,0)</f>
        <v>0</v>
      </c>
      <c r="BG218" s="214">
        <f>IF(N218="zákl. přenesená",J218,0)</f>
        <v>0</v>
      </c>
      <c r="BH218" s="214">
        <f>IF(N218="sníž. přenesená",J218,0)</f>
        <v>0</v>
      </c>
      <c r="BI218" s="214">
        <f>IF(N218="nulová",J218,0)</f>
        <v>0</v>
      </c>
      <c r="BJ218" s="25" t="s">
        <v>78</v>
      </c>
      <c r="BK218" s="214">
        <f>ROUND(I218*H218,2)</f>
        <v>0</v>
      </c>
      <c r="BL218" s="25" t="s">
        <v>291</v>
      </c>
      <c r="BM218" s="25" t="s">
        <v>5459</v>
      </c>
    </row>
    <row r="219" spans="2:65" s="1" customFormat="1" ht="16.5" customHeight="1">
      <c r="B219" s="41"/>
      <c r="C219" s="203" t="s">
        <v>452</v>
      </c>
      <c r="D219" s="203" t="s">
        <v>212</v>
      </c>
      <c r="E219" s="204" t="s">
        <v>2685</v>
      </c>
      <c r="F219" s="205" t="s">
        <v>2686</v>
      </c>
      <c r="G219" s="206" t="s">
        <v>274</v>
      </c>
      <c r="H219" s="207">
        <v>0.096</v>
      </c>
      <c r="I219" s="208"/>
      <c r="J219" s="209">
        <f>ROUND(I219*H219,2)</f>
        <v>0</v>
      </c>
      <c r="K219" s="205" t="s">
        <v>216</v>
      </c>
      <c r="L219" s="61"/>
      <c r="M219" s="210" t="s">
        <v>21</v>
      </c>
      <c r="N219" s="211" t="s">
        <v>42</v>
      </c>
      <c r="O219" s="42"/>
      <c r="P219" s="212">
        <f>O219*H219</f>
        <v>0</v>
      </c>
      <c r="Q219" s="212">
        <v>0</v>
      </c>
      <c r="R219" s="212">
        <f>Q219*H219</f>
        <v>0</v>
      </c>
      <c r="S219" s="212">
        <v>0</v>
      </c>
      <c r="T219" s="213">
        <f>S219*H219</f>
        <v>0</v>
      </c>
      <c r="AR219" s="25" t="s">
        <v>291</v>
      </c>
      <c r="AT219" s="25" t="s">
        <v>212</v>
      </c>
      <c r="AU219" s="25" t="s">
        <v>80</v>
      </c>
      <c r="AY219" s="25" t="s">
        <v>210</v>
      </c>
      <c r="BE219" s="214">
        <f>IF(N219="základní",J219,0)</f>
        <v>0</v>
      </c>
      <c r="BF219" s="214">
        <f>IF(N219="snížená",J219,0)</f>
        <v>0</v>
      </c>
      <c r="BG219" s="214">
        <f>IF(N219="zákl. přenesená",J219,0)</f>
        <v>0</v>
      </c>
      <c r="BH219" s="214">
        <f>IF(N219="sníž. přenesená",J219,0)</f>
        <v>0</v>
      </c>
      <c r="BI219" s="214">
        <f>IF(N219="nulová",J219,0)</f>
        <v>0</v>
      </c>
      <c r="BJ219" s="25" t="s">
        <v>78</v>
      </c>
      <c r="BK219" s="214">
        <f>ROUND(I219*H219,2)</f>
        <v>0</v>
      </c>
      <c r="BL219" s="25" t="s">
        <v>291</v>
      </c>
      <c r="BM219" s="25" t="s">
        <v>5460</v>
      </c>
    </row>
    <row r="220" spans="2:63" s="11" customFormat="1" ht="29.85" customHeight="1">
      <c r="B220" s="187"/>
      <c r="C220" s="188"/>
      <c r="D220" s="189" t="s">
        <v>70</v>
      </c>
      <c r="E220" s="201" t="s">
        <v>2688</v>
      </c>
      <c r="F220" s="201" t="s">
        <v>2689</v>
      </c>
      <c r="G220" s="188"/>
      <c r="H220" s="188"/>
      <c r="I220" s="191"/>
      <c r="J220" s="202">
        <f>BK220</f>
        <v>0</v>
      </c>
      <c r="K220" s="188"/>
      <c r="L220" s="193"/>
      <c r="M220" s="194"/>
      <c r="N220" s="195"/>
      <c r="O220" s="195"/>
      <c r="P220" s="196">
        <f>SUM(P221:P246)</f>
        <v>0</v>
      </c>
      <c r="Q220" s="195"/>
      <c r="R220" s="196">
        <f>SUM(R221:R246)</f>
        <v>1.176899</v>
      </c>
      <c r="S220" s="195"/>
      <c r="T220" s="197">
        <f>SUM(T221:T246)</f>
        <v>0.587543</v>
      </c>
      <c r="AR220" s="198" t="s">
        <v>80</v>
      </c>
      <c r="AT220" s="199" t="s">
        <v>70</v>
      </c>
      <c r="AU220" s="199" t="s">
        <v>78</v>
      </c>
      <c r="AY220" s="198" t="s">
        <v>210</v>
      </c>
      <c r="BK220" s="200">
        <f>SUM(BK221:BK246)</f>
        <v>0</v>
      </c>
    </row>
    <row r="221" spans="2:65" s="1" customFormat="1" ht="25.5" customHeight="1">
      <c r="B221" s="41"/>
      <c r="C221" s="203" t="s">
        <v>457</v>
      </c>
      <c r="D221" s="203" t="s">
        <v>212</v>
      </c>
      <c r="E221" s="204" t="s">
        <v>2691</v>
      </c>
      <c r="F221" s="205" t="s">
        <v>2692</v>
      </c>
      <c r="G221" s="206" t="s">
        <v>226</v>
      </c>
      <c r="H221" s="207">
        <v>3.12</v>
      </c>
      <c r="I221" s="208"/>
      <c r="J221" s="209">
        <f>ROUND(I221*H221,2)</f>
        <v>0</v>
      </c>
      <c r="K221" s="205" t="s">
        <v>216</v>
      </c>
      <c r="L221" s="61"/>
      <c r="M221" s="210" t="s">
        <v>21</v>
      </c>
      <c r="N221" s="211" t="s">
        <v>42</v>
      </c>
      <c r="O221" s="42"/>
      <c r="P221" s="212">
        <f>O221*H221</f>
        <v>0</v>
      </c>
      <c r="Q221" s="212">
        <v>0.02503</v>
      </c>
      <c r="R221" s="212">
        <f>Q221*H221</f>
        <v>0.0780936</v>
      </c>
      <c r="S221" s="212">
        <v>0</v>
      </c>
      <c r="T221" s="213">
        <f>S221*H221</f>
        <v>0</v>
      </c>
      <c r="AR221" s="25" t="s">
        <v>291</v>
      </c>
      <c r="AT221" s="25" t="s">
        <v>212</v>
      </c>
      <c r="AU221" s="25" t="s">
        <v>80</v>
      </c>
      <c r="AY221" s="25" t="s">
        <v>210</v>
      </c>
      <c r="BE221" s="214">
        <f>IF(N221="základní",J221,0)</f>
        <v>0</v>
      </c>
      <c r="BF221" s="214">
        <f>IF(N221="snížená",J221,0)</f>
        <v>0</v>
      </c>
      <c r="BG221" s="214">
        <f>IF(N221="zákl. přenesená",J221,0)</f>
        <v>0</v>
      </c>
      <c r="BH221" s="214">
        <f>IF(N221="sníž. přenesená",J221,0)</f>
        <v>0</v>
      </c>
      <c r="BI221" s="214">
        <f>IF(N221="nulová",J221,0)</f>
        <v>0</v>
      </c>
      <c r="BJ221" s="25" t="s">
        <v>78</v>
      </c>
      <c r="BK221" s="214">
        <f>ROUND(I221*H221,2)</f>
        <v>0</v>
      </c>
      <c r="BL221" s="25" t="s">
        <v>291</v>
      </c>
      <c r="BM221" s="25" t="s">
        <v>5461</v>
      </c>
    </row>
    <row r="222" spans="2:51" s="12" customFormat="1" ht="13.5">
      <c r="B222" s="215"/>
      <c r="C222" s="216"/>
      <c r="D222" s="217" t="s">
        <v>219</v>
      </c>
      <c r="E222" s="218" t="s">
        <v>21</v>
      </c>
      <c r="F222" s="219" t="s">
        <v>5462</v>
      </c>
      <c r="G222" s="216"/>
      <c r="H222" s="220">
        <v>3.12</v>
      </c>
      <c r="I222" s="221"/>
      <c r="J222" s="216"/>
      <c r="K222" s="216"/>
      <c r="L222" s="222"/>
      <c r="M222" s="223"/>
      <c r="N222" s="224"/>
      <c r="O222" s="224"/>
      <c r="P222" s="224"/>
      <c r="Q222" s="224"/>
      <c r="R222" s="224"/>
      <c r="S222" s="224"/>
      <c r="T222" s="225"/>
      <c r="AT222" s="226" t="s">
        <v>219</v>
      </c>
      <c r="AU222" s="226" t="s">
        <v>80</v>
      </c>
      <c r="AV222" s="12" t="s">
        <v>80</v>
      </c>
      <c r="AW222" s="12" t="s">
        <v>35</v>
      </c>
      <c r="AX222" s="12" t="s">
        <v>78</v>
      </c>
      <c r="AY222" s="226" t="s">
        <v>210</v>
      </c>
    </row>
    <row r="223" spans="2:65" s="1" customFormat="1" ht="16.5" customHeight="1">
      <c r="B223" s="41"/>
      <c r="C223" s="203" t="s">
        <v>462</v>
      </c>
      <c r="D223" s="203" t="s">
        <v>212</v>
      </c>
      <c r="E223" s="204" t="s">
        <v>2717</v>
      </c>
      <c r="F223" s="205" t="s">
        <v>2718</v>
      </c>
      <c r="G223" s="206" t="s">
        <v>226</v>
      </c>
      <c r="H223" s="207">
        <v>3.12</v>
      </c>
      <c r="I223" s="208"/>
      <c r="J223" s="209">
        <f>ROUND(I223*H223,2)</f>
        <v>0</v>
      </c>
      <c r="K223" s="205" t="s">
        <v>216</v>
      </c>
      <c r="L223" s="61"/>
      <c r="M223" s="210" t="s">
        <v>21</v>
      </c>
      <c r="N223" s="211" t="s">
        <v>42</v>
      </c>
      <c r="O223" s="42"/>
      <c r="P223" s="212">
        <f>O223*H223</f>
        <v>0</v>
      </c>
      <c r="Q223" s="212">
        <v>0.0002</v>
      </c>
      <c r="R223" s="212">
        <f>Q223*H223</f>
        <v>0.0006240000000000001</v>
      </c>
      <c r="S223" s="212">
        <v>0</v>
      </c>
      <c r="T223" s="213">
        <f>S223*H223</f>
        <v>0</v>
      </c>
      <c r="AR223" s="25" t="s">
        <v>291</v>
      </c>
      <c r="AT223" s="25" t="s">
        <v>212</v>
      </c>
      <c r="AU223" s="25" t="s">
        <v>80</v>
      </c>
      <c r="AY223" s="25" t="s">
        <v>210</v>
      </c>
      <c r="BE223" s="214">
        <f>IF(N223="základní",J223,0)</f>
        <v>0</v>
      </c>
      <c r="BF223" s="214">
        <f>IF(N223="snížená",J223,0)</f>
        <v>0</v>
      </c>
      <c r="BG223" s="214">
        <f>IF(N223="zákl. přenesená",J223,0)</f>
        <v>0</v>
      </c>
      <c r="BH223" s="214">
        <f>IF(N223="sníž. přenesená",J223,0)</f>
        <v>0</v>
      </c>
      <c r="BI223" s="214">
        <f>IF(N223="nulová",J223,0)</f>
        <v>0</v>
      </c>
      <c r="BJ223" s="25" t="s">
        <v>78</v>
      </c>
      <c r="BK223" s="214">
        <f>ROUND(I223*H223,2)</f>
        <v>0</v>
      </c>
      <c r="BL223" s="25" t="s">
        <v>291</v>
      </c>
      <c r="BM223" s="25" t="s">
        <v>5463</v>
      </c>
    </row>
    <row r="224" spans="2:51" s="12" customFormat="1" ht="13.5">
      <c r="B224" s="215"/>
      <c r="C224" s="216"/>
      <c r="D224" s="217" t="s">
        <v>219</v>
      </c>
      <c r="E224" s="218" t="s">
        <v>21</v>
      </c>
      <c r="F224" s="219" t="s">
        <v>5464</v>
      </c>
      <c r="G224" s="216"/>
      <c r="H224" s="220">
        <v>3.12</v>
      </c>
      <c r="I224" s="221"/>
      <c r="J224" s="216"/>
      <c r="K224" s="216"/>
      <c r="L224" s="222"/>
      <c r="M224" s="223"/>
      <c r="N224" s="224"/>
      <c r="O224" s="224"/>
      <c r="P224" s="224"/>
      <c r="Q224" s="224"/>
      <c r="R224" s="224"/>
      <c r="S224" s="224"/>
      <c r="T224" s="225"/>
      <c r="AT224" s="226" t="s">
        <v>219</v>
      </c>
      <c r="AU224" s="226" t="s">
        <v>80</v>
      </c>
      <c r="AV224" s="12" t="s">
        <v>80</v>
      </c>
      <c r="AW224" s="12" t="s">
        <v>35</v>
      </c>
      <c r="AX224" s="12" t="s">
        <v>78</v>
      </c>
      <c r="AY224" s="226" t="s">
        <v>210</v>
      </c>
    </row>
    <row r="225" spans="2:65" s="1" customFormat="1" ht="25.5" customHeight="1">
      <c r="B225" s="41"/>
      <c r="C225" s="203" t="s">
        <v>466</v>
      </c>
      <c r="D225" s="203" t="s">
        <v>212</v>
      </c>
      <c r="E225" s="204" t="s">
        <v>2739</v>
      </c>
      <c r="F225" s="205" t="s">
        <v>2740</v>
      </c>
      <c r="G225" s="206" t="s">
        <v>226</v>
      </c>
      <c r="H225" s="207">
        <v>5.88</v>
      </c>
      <c r="I225" s="208"/>
      <c r="J225" s="209">
        <f>ROUND(I225*H225,2)</f>
        <v>0</v>
      </c>
      <c r="K225" s="205" t="s">
        <v>216</v>
      </c>
      <c r="L225" s="61"/>
      <c r="M225" s="210" t="s">
        <v>21</v>
      </c>
      <c r="N225" s="211" t="s">
        <v>42</v>
      </c>
      <c r="O225" s="42"/>
      <c r="P225" s="212">
        <f>O225*H225</f>
        <v>0</v>
      </c>
      <c r="Q225" s="212">
        <v>0.0167</v>
      </c>
      <c r="R225" s="212">
        <f>Q225*H225</f>
        <v>0.09819599999999999</v>
      </c>
      <c r="S225" s="212">
        <v>0</v>
      </c>
      <c r="T225" s="213">
        <f>S225*H225</f>
        <v>0</v>
      </c>
      <c r="AR225" s="25" t="s">
        <v>291</v>
      </c>
      <c r="AT225" s="25" t="s">
        <v>212</v>
      </c>
      <c r="AU225" s="25" t="s">
        <v>80</v>
      </c>
      <c r="AY225" s="25" t="s">
        <v>210</v>
      </c>
      <c r="BE225" s="214">
        <f>IF(N225="základní",J225,0)</f>
        <v>0</v>
      </c>
      <c r="BF225" s="214">
        <f>IF(N225="snížená",J225,0)</f>
        <v>0</v>
      </c>
      <c r="BG225" s="214">
        <f>IF(N225="zákl. přenesená",J225,0)</f>
        <v>0</v>
      </c>
      <c r="BH225" s="214">
        <f>IF(N225="sníž. přenesená",J225,0)</f>
        <v>0</v>
      </c>
      <c r="BI225" s="214">
        <f>IF(N225="nulová",J225,0)</f>
        <v>0</v>
      </c>
      <c r="BJ225" s="25" t="s">
        <v>78</v>
      </c>
      <c r="BK225" s="214">
        <f>ROUND(I225*H225,2)</f>
        <v>0</v>
      </c>
      <c r="BL225" s="25" t="s">
        <v>291</v>
      </c>
      <c r="BM225" s="25" t="s">
        <v>5465</v>
      </c>
    </row>
    <row r="226" spans="2:51" s="12" customFormat="1" ht="13.5">
      <c r="B226" s="215"/>
      <c r="C226" s="216"/>
      <c r="D226" s="217" t="s">
        <v>219</v>
      </c>
      <c r="E226" s="218" t="s">
        <v>21</v>
      </c>
      <c r="F226" s="219" t="s">
        <v>5466</v>
      </c>
      <c r="G226" s="216"/>
      <c r="H226" s="220">
        <v>5.88</v>
      </c>
      <c r="I226" s="221"/>
      <c r="J226" s="216"/>
      <c r="K226" s="216"/>
      <c r="L226" s="222"/>
      <c r="M226" s="223"/>
      <c r="N226" s="224"/>
      <c r="O226" s="224"/>
      <c r="P226" s="224"/>
      <c r="Q226" s="224"/>
      <c r="R226" s="224"/>
      <c r="S226" s="224"/>
      <c r="T226" s="225"/>
      <c r="AT226" s="226" t="s">
        <v>219</v>
      </c>
      <c r="AU226" s="226" t="s">
        <v>80</v>
      </c>
      <c r="AV226" s="12" t="s">
        <v>80</v>
      </c>
      <c r="AW226" s="12" t="s">
        <v>35</v>
      </c>
      <c r="AX226" s="12" t="s">
        <v>78</v>
      </c>
      <c r="AY226" s="226" t="s">
        <v>210</v>
      </c>
    </row>
    <row r="227" spans="2:65" s="1" customFormat="1" ht="16.5" customHeight="1">
      <c r="B227" s="41"/>
      <c r="C227" s="203" t="s">
        <v>471</v>
      </c>
      <c r="D227" s="203" t="s">
        <v>212</v>
      </c>
      <c r="E227" s="204" t="s">
        <v>5467</v>
      </c>
      <c r="F227" s="205" t="s">
        <v>5468</v>
      </c>
      <c r="G227" s="206" t="s">
        <v>226</v>
      </c>
      <c r="H227" s="207">
        <v>15</v>
      </c>
      <c r="I227" s="208"/>
      <c r="J227" s="209">
        <f>ROUND(I227*H227,2)</f>
        <v>0</v>
      </c>
      <c r="K227" s="205" t="s">
        <v>21</v>
      </c>
      <c r="L227" s="61"/>
      <c r="M227" s="210" t="s">
        <v>21</v>
      </c>
      <c r="N227" s="211" t="s">
        <v>42</v>
      </c>
      <c r="O227" s="42"/>
      <c r="P227" s="212">
        <f>O227*H227</f>
        <v>0</v>
      </c>
      <c r="Q227" s="212">
        <v>0</v>
      </c>
      <c r="R227" s="212">
        <f>Q227*H227</f>
        <v>0</v>
      </c>
      <c r="S227" s="212">
        <v>0</v>
      </c>
      <c r="T227" s="213">
        <f>S227*H227</f>
        <v>0</v>
      </c>
      <c r="AR227" s="25" t="s">
        <v>291</v>
      </c>
      <c r="AT227" s="25" t="s">
        <v>212</v>
      </c>
      <c r="AU227" s="25" t="s">
        <v>80</v>
      </c>
      <c r="AY227" s="25" t="s">
        <v>210</v>
      </c>
      <c r="BE227" s="214">
        <f>IF(N227="základní",J227,0)</f>
        <v>0</v>
      </c>
      <c r="BF227" s="214">
        <f>IF(N227="snížená",J227,0)</f>
        <v>0</v>
      </c>
      <c r="BG227" s="214">
        <f>IF(N227="zákl. přenesená",J227,0)</f>
        <v>0</v>
      </c>
      <c r="BH227" s="214">
        <f>IF(N227="sníž. přenesená",J227,0)</f>
        <v>0</v>
      </c>
      <c r="BI227" s="214">
        <f>IF(N227="nulová",J227,0)</f>
        <v>0</v>
      </c>
      <c r="BJ227" s="25" t="s">
        <v>78</v>
      </c>
      <c r="BK227" s="214">
        <f>ROUND(I227*H227,2)</f>
        <v>0</v>
      </c>
      <c r="BL227" s="25" t="s">
        <v>291</v>
      </c>
      <c r="BM227" s="25" t="s">
        <v>5469</v>
      </c>
    </row>
    <row r="228" spans="2:65" s="1" customFormat="1" ht="16.5" customHeight="1">
      <c r="B228" s="41"/>
      <c r="C228" s="203" t="s">
        <v>475</v>
      </c>
      <c r="D228" s="203" t="s">
        <v>212</v>
      </c>
      <c r="E228" s="204" t="s">
        <v>2757</v>
      </c>
      <c r="F228" s="205" t="s">
        <v>2758</v>
      </c>
      <c r="G228" s="206" t="s">
        <v>226</v>
      </c>
      <c r="H228" s="207">
        <v>5.88</v>
      </c>
      <c r="I228" s="208"/>
      <c r="J228" s="209">
        <f>ROUND(I228*H228,2)</f>
        <v>0</v>
      </c>
      <c r="K228" s="205" t="s">
        <v>216</v>
      </c>
      <c r="L228" s="61"/>
      <c r="M228" s="210" t="s">
        <v>21</v>
      </c>
      <c r="N228" s="211" t="s">
        <v>42</v>
      </c>
      <c r="O228" s="42"/>
      <c r="P228" s="212">
        <f>O228*H228</f>
        <v>0</v>
      </c>
      <c r="Q228" s="212">
        <v>0.0001</v>
      </c>
      <c r="R228" s="212">
        <f>Q228*H228</f>
        <v>0.000588</v>
      </c>
      <c r="S228" s="212">
        <v>0</v>
      </c>
      <c r="T228" s="213">
        <f>S228*H228</f>
        <v>0</v>
      </c>
      <c r="AR228" s="25" t="s">
        <v>291</v>
      </c>
      <c r="AT228" s="25" t="s">
        <v>212</v>
      </c>
      <c r="AU228" s="25" t="s">
        <v>80</v>
      </c>
      <c r="AY228" s="25" t="s">
        <v>210</v>
      </c>
      <c r="BE228" s="214">
        <f>IF(N228="základní",J228,0)</f>
        <v>0</v>
      </c>
      <c r="BF228" s="214">
        <f>IF(N228="snížená",J228,0)</f>
        <v>0</v>
      </c>
      <c r="BG228" s="214">
        <f>IF(N228="zákl. přenesená",J228,0)</f>
        <v>0</v>
      </c>
      <c r="BH228" s="214">
        <f>IF(N228="sníž. přenesená",J228,0)</f>
        <v>0</v>
      </c>
      <c r="BI228" s="214">
        <f>IF(N228="nulová",J228,0)</f>
        <v>0</v>
      </c>
      <c r="BJ228" s="25" t="s">
        <v>78</v>
      </c>
      <c r="BK228" s="214">
        <f>ROUND(I228*H228,2)</f>
        <v>0</v>
      </c>
      <c r="BL228" s="25" t="s">
        <v>291</v>
      </c>
      <c r="BM228" s="25" t="s">
        <v>5470</v>
      </c>
    </row>
    <row r="229" spans="2:51" s="12" customFormat="1" ht="13.5">
      <c r="B229" s="215"/>
      <c r="C229" s="216"/>
      <c r="D229" s="217" t="s">
        <v>219</v>
      </c>
      <c r="E229" s="218" t="s">
        <v>21</v>
      </c>
      <c r="F229" s="219" t="s">
        <v>5471</v>
      </c>
      <c r="G229" s="216"/>
      <c r="H229" s="220">
        <v>5.88</v>
      </c>
      <c r="I229" s="221"/>
      <c r="J229" s="216"/>
      <c r="K229" s="216"/>
      <c r="L229" s="222"/>
      <c r="M229" s="223"/>
      <c r="N229" s="224"/>
      <c r="O229" s="224"/>
      <c r="P229" s="224"/>
      <c r="Q229" s="224"/>
      <c r="R229" s="224"/>
      <c r="S229" s="224"/>
      <c r="T229" s="225"/>
      <c r="AT229" s="226" t="s">
        <v>219</v>
      </c>
      <c r="AU229" s="226" t="s">
        <v>80</v>
      </c>
      <c r="AV229" s="12" t="s">
        <v>80</v>
      </c>
      <c r="AW229" s="12" t="s">
        <v>35</v>
      </c>
      <c r="AX229" s="12" t="s">
        <v>78</v>
      </c>
      <c r="AY229" s="226" t="s">
        <v>210</v>
      </c>
    </row>
    <row r="230" spans="2:65" s="1" customFormat="1" ht="16.5" customHeight="1">
      <c r="B230" s="41"/>
      <c r="C230" s="203" t="s">
        <v>480</v>
      </c>
      <c r="D230" s="203" t="s">
        <v>212</v>
      </c>
      <c r="E230" s="204" t="s">
        <v>2762</v>
      </c>
      <c r="F230" s="205" t="s">
        <v>2763</v>
      </c>
      <c r="G230" s="206" t="s">
        <v>226</v>
      </c>
      <c r="H230" s="207">
        <v>5.88</v>
      </c>
      <c r="I230" s="208"/>
      <c r="J230" s="209">
        <f>ROUND(I230*H230,2)</f>
        <v>0</v>
      </c>
      <c r="K230" s="205" t="s">
        <v>216</v>
      </c>
      <c r="L230" s="61"/>
      <c r="M230" s="210" t="s">
        <v>21</v>
      </c>
      <c r="N230" s="211" t="s">
        <v>42</v>
      </c>
      <c r="O230" s="42"/>
      <c r="P230" s="212">
        <f>O230*H230</f>
        <v>0</v>
      </c>
      <c r="Q230" s="212">
        <v>0</v>
      </c>
      <c r="R230" s="212">
        <f>Q230*H230</f>
        <v>0</v>
      </c>
      <c r="S230" s="212">
        <v>0</v>
      </c>
      <c r="T230" s="213">
        <f>S230*H230</f>
        <v>0</v>
      </c>
      <c r="AR230" s="25" t="s">
        <v>291</v>
      </c>
      <c r="AT230" s="25" t="s">
        <v>212</v>
      </c>
      <c r="AU230" s="25" t="s">
        <v>80</v>
      </c>
      <c r="AY230" s="25" t="s">
        <v>210</v>
      </c>
      <c r="BE230" s="214">
        <f>IF(N230="základní",J230,0)</f>
        <v>0</v>
      </c>
      <c r="BF230" s="214">
        <f>IF(N230="snížená",J230,0)</f>
        <v>0</v>
      </c>
      <c r="BG230" s="214">
        <f>IF(N230="zákl. přenesená",J230,0)</f>
        <v>0</v>
      </c>
      <c r="BH230" s="214">
        <f>IF(N230="sníž. přenesená",J230,0)</f>
        <v>0</v>
      </c>
      <c r="BI230" s="214">
        <f>IF(N230="nulová",J230,0)</f>
        <v>0</v>
      </c>
      <c r="BJ230" s="25" t="s">
        <v>78</v>
      </c>
      <c r="BK230" s="214">
        <f>ROUND(I230*H230,2)</f>
        <v>0</v>
      </c>
      <c r="BL230" s="25" t="s">
        <v>291</v>
      </c>
      <c r="BM230" s="25" t="s">
        <v>5472</v>
      </c>
    </row>
    <row r="231" spans="2:65" s="1" customFormat="1" ht="16.5" customHeight="1">
      <c r="B231" s="41"/>
      <c r="C231" s="203" t="s">
        <v>485</v>
      </c>
      <c r="D231" s="203" t="s">
        <v>212</v>
      </c>
      <c r="E231" s="204" t="s">
        <v>2785</v>
      </c>
      <c r="F231" s="205" t="s">
        <v>2786</v>
      </c>
      <c r="G231" s="206" t="s">
        <v>226</v>
      </c>
      <c r="H231" s="207">
        <v>46.57</v>
      </c>
      <c r="I231" s="208"/>
      <c r="J231" s="209">
        <f>ROUND(I231*H231,2)</f>
        <v>0</v>
      </c>
      <c r="K231" s="205" t="s">
        <v>216</v>
      </c>
      <c r="L231" s="61"/>
      <c r="M231" s="210" t="s">
        <v>21</v>
      </c>
      <c r="N231" s="211" t="s">
        <v>42</v>
      </c>
      <c r="O231" s="42"/>
      <c r="P231" s="212">
        <f>O231*H231</f>
        <v>0</v>
      </c>
      <c r="Q231" s="212">
        <v>0.0001</v>
      </c>
      <c r="R231" s="212">
        <f>Q231*H231</f>
        <v>0.0046570000000000005</v>
      </c>
      <c r="S231" s="212">
        <v>0</v>
      </c>
      <c r="T231" s="213">
        <f>S231*H231</f>
        <v>0</v>
      </c>
      <c r="AR231" s="25" t="s">
        <v>291</v>
      </c>
      <c r="AT231" s="25" t="s">
        <v>212</v>
      </c>
      <c r="AU231" s="25" t="s">
        <v>80</v>
      </c>
      <c r="AY231" s="25" t="s">
        <v>210</v>
      </c>
      <c r="BE231" s="214">
        <f>IF(N231="základní",J231,0)</f>
        <v>0</v>
      </c>
      <c r="BF231" s="214">
        <f>IF(N231="snížená",J231,0)</f>
        <v>0</v>
      </c>
      <c r="BG231" s="214">
        <f>IF(N231="zákl. přenesená",J231,0)</f>
        <v>0</v>
      </c>
      <c r="BH231" s="214">
        <f>IF(N231="sníž. přenesená",J231,0)</f>
        <v>0</v>
      </c>
      <c r="BI231" s="214">
        <f>IF(N231="nulová",J231,0)</f>
        <v>0</v>
      </c>
      <c r="BJ231" s="25" t="s">
        <v>78</v>
      </c>
      <c r="BK231" s="214">
        <f>ROUND(I231*H231,2)</f>
        <v>0</v>
      </c>
      <c r="BL231" s="25" t="s">
        <v>291</v>
      </c>
      <c r="BM231" s="25" t="s">
        <v>5473</v>
      </c>
    </row>
    <row r="232" spans="2:51" s="12" customFormat="1" ht="13.5">
      <c r="B232" s="215"/>
      <c r="C232" s="216"/>
      <c r="D232" s="217" t="s">
        <v>219</v>
      </c>
      <c r="E232" s="218" t="s">
        <v>21</v>
      </c>
      <c r="F232" s="219" t="s">
        <v>5474</v>
      </c>
      <c r="G232" s="216"/>
      <c r="H232" s="220">
        <v>46.57</v>
      </c>
      <c r="I232" s="221"/>
      <c r="J232" s="216"/>
      <c r="K232" s="216"/>
      <c r="L232" s="222"/>
      <c r="M232" s="223"/>
      <c r="N232" s="224"/>
      <c r="O232" s="224"/>
      <c r="P232" s="224"/>
      <c r="Q232" s="224"/>
      <c r="R232" s="224"/>
      <c r="S232" s="224"/>
      <c r="T232" s="225"/>
      <c r="AT232" s="226" t="s">
        <v>219</v>
      </c>
      <c r="AU232" s="226" t="s">
        <v>80</v>
      </c>
      <c r="AV232" s="12" t="s">
        <v>80</v>
      </c>
      <c r="AW232" s="12" t="s">
        <v>35</v>
      </c>
      <c r="AX232" s="12" t="s">
        <v>78</v>
      </c>
      <c r="AY232" s="226" t="s">
        <v>210</v>
      </c>
    </row>
    <row r="233" spans="2:65" s="1" customFormat="1" ht="25.5" customHeight="1">
      <c r="B233" s="41"/>
      <c r="C233" s="203" t="s">
        <v>489</v>
      </c>
      <c r="D233" s="203" t="s">
        <v>212</v>
      </c>
      <c r="E233" s="204" t="s">
        <v>2812</v>
      </c>
      <c r="F233" s="205" t="s">
        <v>2813</v>
      </c>
      <c r="G233" s="206" t="s">
        <v>226</v>
      </c>
      <c r="H233" s="207">
        <v>46.57</v>
      </c>
      <c r="I233" s="208"/>
      <c r="J233" s="209">
        <f>ROUND(I233*H233,2)</f>
        <v>0</v>
      </c>
      <c r="K233" s="205" t="s">
        <v>216</v>
      </c>
      <c r="L233" s="61"/>
      <c r="M233" s="210" t="s">
        <v>21</v>
      </c>
      <c r="N233" s="211" t="s">
        <v>42</v>
      </c>
      <c r="O233" s="42"/>
      <c r="P233" s="212">
        <f>O233*H233</f>
        <v>0</v>
      </c>
      <c r="Q233" s="212">
        <v>0.02028</v>
      </c>
      <c r="R233" s="212">
        <f>Q233*H233</f>
        <v>0.9444395999999999</v>
      </c>
      <c r="S233" s="212">
        <v>0</v>
      </c>
      <c r="T233" s="213">
        <f>S233*H233</f>
        <v>0</v>
      </c>
      <c r="AR233" s="25" t="s">
        <v>217</v>
      </c>
      <c r="AT233" s="25" t="s">
        <v>212</v>
      </c>
      <c r="AU233" s="25" t="s">
        <v>80</v>
      </c>
      <c r="AY233" s="25" t="s">
        <v>210</v>
      </c>
      <c r="BE233" s="214">
        <f>IF(N233="základní",J233,0)</f>
        <v>0</v>
      </c>
      <c r="BF233" s="214">
        <f>IF(N233="snížená",J233,0)</f>
        <v>0</v>
      </c>
      <c r="BG233" s="214">
        <f>IF(N233="zákl. přenesená",J233,0)</f>
        <v>0</v>
      </c>
      <c r="BH233" s="214">
        <f>IF(N233="sníž. přenesená",J233,0)</f>
        <v>0</v>
      </c>
      <c r="BI233" s="214">
        <f>IF(N233="nulová",J233,0)</f>
        <v>0</v>
      </c>
      <c r="BJ233" s="25" t="s">
        <v>78</v>
      </c>
      <c r="BK233" s="214">
        <f>ROUND(I233*H233,2)</f>
        <v>0</v>
      </c>
      <c r="BL233" s="25" t="s">
        <v>217</v>
      </c>
      <c r="BM233" s="25" t="s">
        <v>5475</v>
      </c>
    </row>
    <row r="234" spans="2:51" s="12" customFormat="1" ht="13.5">
      <c r="B234" s="215"/>
      <c r="C234" s="216"/>
      <c r="D234" s="217" t="s">
        <v>219</v>
      </c>
      <c r="E234" s="218" t="s">
        <v>21</v>
      </c>
      <c r="F234" s="219" t="s">
        <v>5476</v>
      </c>
      <c r="G234" s="216"/>
      <c r="H234" s="220">
        <v>18.25</v>
      </c>
      <c r="I234" s="221"/>
      <c r="J234" s="216"/>
      <c r="K234" s="216"/>
      <c r="L234" s="222"/>
      <c r="M234" s="223"/>
      <c r="N234" s="224"/>
      <c r="O234" s="224"/>
      <c r="P234" s="224"/>
      <c r="Q234" s="224"/>
      <c r="R234" s="224"/>
      <c r="S234" s="224"/>
      <c r="T234" s="225"/>
      <c r="AT234" s="226" t="s">
        <v>219</v>
      </c>
      <c r="AU234" s="226" t="s">
        <v>80</v>
      </c>
      <c r="AV234" s="12" t="s">
        <v>80</v>
      </c>
      <c r="AW234" s="12" t="s">
        <v>35</v>
      </c>
      <c r="AX234" s="12" t="s">
        <v>71</v>
      </c>
      <c r="AY234" s="226" t="s">
        <v>210</v>
      </c>
    </row>
    <row r="235" spans="2:51" s="12" customFormat="1" ht="13.5">
      <c r="B235" s="215"/>
      <c r="C235" s="216"/>
      <c r="D235" s="217" t="s">
        <v>219</v>
      </c>
      <c r="E235" s="218" t="s">
        <v>21</v>
      </c>
      <c r="F235" s="219" t="s">
        <v>5477</v>
      </c>
      <c r="G235" s="216"/>
      <c r="H235" s="220">
        <v>28.32</v>
      </c>
      <c r="I235" s="221"/>
      <c r="J235" s="216"/>
      <c r="K235" s="216"/>
      <c r="L235" s="222"/>
      <c r="M235" s="223"/>
      <c r="N235" s="224"/>
      <c r="O235" s="224"/>
      <c r="P235" s="224"/>
      <c r="Q235" s="224"/>
      <c r="R235" s="224"/>
      <c r="S235" s="224"/>
      <c r="T235" s="225"/>
      <c r="AT235" s="226" t="s">
        <v>219</v>
      </c>
      <c r="AU235" s="226" t="s">
        <v>80</v>
      </c>
      <c r="AV235" s="12" t="s">
        <v>80</v>
      </c>
      <c r="AW235" s="12" t="s">
        <v>35</v>
      </c>
      <c r="AX235" s="12" t="s">
        <v>71</v>
      </c>
      <c r="AY235" s="226" t="s">
        <v>210</v>
      </c>
    </row>
    <row r="236" spans="2:51" s="13" customFormat="1" ht="13.5">
      <c r="B236" s="227"/>
      <c r="C236" s="228"/>
      <c r="D236" s="217" t="s">
        <v>219</v>
      </c>
      <c r="E236" s="229" t="s">
        <v>21</v>
      </c>
      <c r="F236" s="230" t="s">
        <v>240</v>
      </c>
      <c r="G236" s="228"/>
      <c r="H236" s="231">
        <v>46.57</v>
      </c>
      <c r="I236" s="232"/>
      <c r="J236" s="228"/>
      <c r="K236" s="228"/>
      <c r="L236" s="233"/>
      <c r="M236" s="234"/>
      <c r="N236" s="235"/>
      <c r="O236" s="235"/>
      <c r="P236" s="235"/>
      <c r="Q236" s="235"/>
      <c r="R236" s="235"/>
      <c r="S236" s="235"/>
      <c r="T236" s="236"/>
      <c r="AT236" s="237" t="s">
        <v>219</v>
      </c>
      <c r="AU236" s="237" t="s">
        <v>80</v>
      </c>
      <c r="AV236" s="13" t="s">
        <v>217</v>
      </c>
      <c r="AW236" s="13" t="s">
        <v>35</v>
      </c>
      <c r="AX236" s="13" t="s">
        <v>78</v>
      </c>
      <c r="AY236" s="237" t="s">
        <v>210</v>
      </c>
    </row>
    <row r="237" spans="2:65" s="1" customFormat="1" ht="16.5" customHeight="1">
      <c r="B237" s="41"/>
      <c r="C237" s="203" t="s">
        <v>493</v>
      </c>
      <c r="D237" s="203" t="s">
        <v>212</v>
      </c>
      <c r="E237" s="204" t="s">
        <v>2818</v>
      </c>
      <c r="F237" s="205" t="s">
        <v>2819</v>
      </c>
      <c r="G237" s="206" t="s">
        <v>226</v>
      </c>
      <c r="H237" s="207">
        <v>11.76</v>
      </c>
      <c r="I237" s="208"/>
      <c r="J237" s="209">
        <f>ROUND(I237*H237,2)</f>
        <v>0</v>
      </c>
      <c r="K237" s="205" t="s">
        <v>216</v>
      </c>
      <c r="L237" s="61"/>
      <c r="M237" s="210" t="s">
        <v>21</v>
      </c>
      <c r="N237" s="211" t="s">
        <v>42</v>
      </c>
      <c r="O237" s="42"/>
      <c r="P237" s="212">
        <f>O237*H237</f>
        <v>0</v>
      </c>
      <c r="Q237" s="212">
        <v>0.00036</v>
      </c>
      <c r="R237" s="212">
        <f>Q237*H237</f>
        <v>0.0042336000000000006</v>
      </c>
      <c r="S237" s="212">
        <v>0</v>
      </c>
      <c r="T237" s="213">
        <f>S237*H237</f>
        <v>0</v>
      </c>
      <c r="AR237" s="25" t="s">
        <v>291</v>
      </c>
      <c r="AT237" s="25" t="s">
        <v>212</v>
      </c>
      <c r="AU237" s="25" t="s">
        <v>80</v>
      </c>
      <c r="AY237" s="25" t="s">
        <v>210</v>
      </c>
      <c r="BE237" s="214">
        <f>IF(N237="základní",J237,0)</f>
        <v>0</v>
      </c>
      <c r="BF237" s="214">
        <f>IF(N237="snížená",J237,0)</f>
        <v>0</v>
      </c>
      <c r="BG237" s="214">
        <f>IF(N237="zákl. přenesená",J237,0)</f>
        <v>0</v>
      </c>
      <c r="BH237" s="214">
        <f>IF(N237="sníž. přenesená",J237,0)</f>
        <v>0</v>
      </c>
      <c r="BI237" s="214">
        <f>IF(N237="nulová",J237,0)</f>
        <v>0</v>
      </c>
      <c r="BJ237" s="25" t="s">
        <v>78</v>
      </c>
      <c r="BK237" s="214">
        <f>ROUND(I237*H237,2)</f>
        <v>0</v>
      </c>
      <c r="BL237" s="25" t="s">
        <v>291</v>
      </c>
      <c r="BM237" s="25" t="s">
        <v>5478</v>
      </c>
    </row>
    <row r="238" spans="2:51" s="12" customFormat="1" ht="13.5">
      <c r="B238" s="215"/>
      <c r="C238" s="216"/>
      <c r="D238" s="217" t="s">
        <v>219</v>
      </c>
      <c r="E238" s="218" t="s">
        <v>21</v>
      </c>
      <c r="F238" s="219" t="s">
        <v>5479</v>
      </c>
      <c r="G238" s="216"/>
      <c r="H238" s="220">
        <v>11.76</v>
      </c>
      <c r="I238" s="221"/>
      <c r="J238" s="216"/>
      <c r="K238" s="216"/>
      <c r="L238" s="222"/>
      <c r="M238" s="223"/>
      <c r="N238" s="224"/>
      <c r="O238" s="224"/>
      <c r="P238" s="224"/>
      <c r="Q238" s="224"/>
      <c r="R238" s="224"/>
      <c r="S238" s="224"/>
      <c r="T238" s="225"/>
      <c r="AT238" s="226" t="s">
        <v>219</v>
      </c>
      <c r="AU238" s="226" t="s">
        <v>80</v>
      </c>
      <c r="AV238" s="12" t="s">
        <v>80</v>
      </c>
      <c r="AW238" s="12" t="s">
        <v>35</v>
      </c>
      <c r="AX238" s="12" t="s">
        <v>78</v>
      </c>
      <c r="AY238" s="226" t="s">
        <v>210</v>
      </c>
    </row>
    <row r="239" spans="2:65" s="1" customFormat="1" ht="25.5" customHeight="1">
      <c r="B239" s="41"/>
      <c r="C239" s="203" t="s">
        <v>503</v>
      </c>
      <c r="D239" s="203" t="s">
        <v>212</v>
      </c>
      <c r="E239" s="204" t="s">
        <v>2823</v>
      </c>
      <c r="F239" s="205" t="s">
        <v>2824</v>
      </c>
      <c r="G239" s="206" t="s">
        <v>226</v>
      </c>
      <c r="H239" s="207">
        <v>34.1</v>
      </c>
      <c r="I239" s="208"/>
      <c r="J239" s="209">
        <f>ROUND(I239*H239,2)</f>
        <v>0</v>
      </c>
      <c r="K239" s="205" t="s">
        <v>216</v>
      </c>
      <c r="L239" s="61"/>
      <c r="M239" s="210" t="s">
        <v>21</v>
      </c>
      <c r="N239" s="211" t="s">
        <v>42</v>
      </c>
      <c r="O239" s="42"/>
      <c r="P239" s="212">
        <f>O239*H239</f>
        <v>0</v>
      </c>
      <c r="Q239" s="212">
        <v>0</v>
      </c>
      <c r="R239" s="212">
        <f>Q239*H239</f>
        <v>0</v>
      </c>
      <c r="S239" s="212">
        <v>0.01723</v>
      </c>
      <c r="T239" s="213">
        <f>S239*H239</f>
        <v>0.587543</v>
      </c>
      <c r="AR239" s="25" t="s">
        <v>291</v>
      </c>
      <c r="AT239" s="25" t="s">
        <v>212</v>
      </c>
      <c r="AU239" s="25" t="s">
        <v>80</v>
      </c>
      <c r="AY239" s="25" t="s">
        <v>210</v>
      </c>
      <c r="BE239" s="214">
        <f>IF(N239="základní",J239,0)</f>
        <v>0</v>
      </c>
      <c r="BF239" s="214">
        <f>IF(N239="snížená",J239,0)</f>
        <v>0</v>
      </c>
      <c r="BG239" s="214">
        <f>IF(N239="zákl. přenesená",J239,0)</f>
        <v>0</v>
      </c>
      <c r="BH239" s="214">
        <f>IF(N239="sníž. přenesená",J239,0)</f>
        <v>0</v>
      </c>
      <c r="BI239" s="214">
        <f>IF(N239="nulová",J239,0)</f>
        <v>0</v>
      </c>
      <c r="BJ239" s="25" t="s">
        <v>78</v>
      </c>
      <c r="BK239" s="214">
        <f>ROUND(I239*H239,2)</f>
        <v>0</v>
      </c>
      <c r="BL239" s="25" t="s">
        <v>291</v>
      </c>
      <c r="BM239" s="25" t="s">
        <v>5480</v>
      </c>
    </row>
    <row r="240" spans="2:51" s="12" customFormat="1" ht="13.5">
      <c r="B240" s="215"/>
      <c r="C240" s="216"/>
      <c r="D240" s="217" t="s">
        <v>219</v>
      </c>
      <c r="E240" s="218" t="s">
        <v>21</v>
      </c>
      <c r="F240" s="219" t="s">
        <v>2829</v>
      </c>
      <c r="G240" s="216"/>
      <c r="H240" s="220">
        <v>17.6</v>
      </c>
      <c r="I240" s="221"/>
      <c r="J240" s="216"/>
      <c r="K240" s="216"/>
      <c r="L240" s="222"/>
      <c r="M240" s="223"/>
      <c r="N240" s="224"/>
      <c r="O240" s="224"/>
      <c r="P240" s="224"/>
      <c r="Q240" s="224"/>
      <c r="R240" s="224"/>
      <c r="S240" s="224"/>
      <c r="T240" s="225"/>
      <c r="AT240" s="226" t="s">
        <v>219</v>
      </c>
      <c r="AU240" s="226" t="s">
        <v>80</v>
      </c>
      <c r="AV240" s="12" t="s">
        <v>80</v>
      </c>
      <c r="AW240" s="12" t="s">
        <v>35</v>
      </c>
      <c r="AX240" s="12" t="s">
        <v>71</v>
      </c>
      <c r="AY240" s="226" t="s">
        <v>210</v>
      </c>
    </row>
    <row r="241" spans="2:51" s="12" customFormat="1" ht="13.5">
      <c r="B241" s="215"/>
      <c r="C241" s="216"/>
      <c r="D241" s="217" t="s">
        <v>219</v>
      </c>
      <c r="E241" s="218" t="s">
        <v>21</v>
      </c>
      <c r="F241" s="219" t="s">
        <v>2830</v>
      </c>
      <c r="G241" s="216"/>
      <c r="H241" s="220">
        <v>16.5</v>
      </c>
      <c r="I241" s="221"/>
      <c r="J241" s="216"/>
      <c r="K241" s="216"/>
      <c r="L241" s="222"/>
      <c r="M241" s="223"/>
      <c r="N241" s="224"/>
      <c r="O241" s="224"/>
      <c r="P241" s="224"/>
      <c r="Q241" s="224"/>
      <c r="R241" s="224"/>
      <c r="S241" s="224"/>
      <c r="T241" s="225"/>
      <c r="AT241" s="226" t="s">
        <v>219</v>
      </c>
      <c r="AU241" s="226" t="s">
        <v>80</v>
      </c>
      <c r="AV241" s="12" t="s">
        <v>80</v>
      </c>
      <c r="AW241" s="12" t="s">
        <v>35</v>
      </c>
      <c r="AX241" s="12" t="s">
        <v>71</v>
      </c>
      <c r="AY241" s="226" t="s">
        <v>210</v>
      </c>
    </row>
    <row r="242" spans="2:51" s="13" customFormat="1" ht="13.5">
      <c r="B242" s="227"/>
      <c r="C242" s="228"/>
      <c r="D242" s="217" t="s">
        <v>219</v>
      </c>
      <c r="E242" s="229" t="s">
        <v>21</v>
      </c>
      <c r="F242" s="230" t="s">
        <v>240</v>
      </c>
      <c r="G242" s="228"/>
      <c r="H242" s="231">
        <v>34.1</v>
      </c>
      <c r="I242" s="232"/>
      <c r="J242" s="228"/>
      <c r="K242" s="228"/>
      <c r="L242" s="233"/>
      <c r="M242" s="234"/>
      <c r="N242" s="235"/>
      <c r="O242" s="235"/>
      <c r="P242" s="235"/>
      <c r="Q242" s="235"/>
      <c r="R242" s="235"/>
      <c r="S242" s="235"/>
      <c r="T242" s="236"/>
      <c r="AT242" s="237" t="s">
        <v>219</v>
      </c>
      <c r="AU242" s="237" t="s">
        <v>80</v>
      </c>
      <c r="AV242" s="13" t="s">
        <v>217</v>
      </c>
      <c r="AW242" s="13" t="s">
        <v>35</v>
      </c>
      <c r="AX242" s="13" t="s">
        <v>78</v>
      </c>
      <c r="AY242" s="237" t="s">
        <v>210</v>
      </c>
    </row>
    <row r="243" spans="2:65" s="1" customFormat="1" ht="25.5" customHeight="1">
      <c r="B243" s="41"/>
      <c r="C243" s="203" t="s">
        <v>508</v>
      </c>
      <c r="D243" s="203" t="s">
        <v>212</v>
      </c>
      <c r="E243" s="204" t="s">
        <v>2836</v>
      </c>
      <c r="F243" s="205" t="s">
        <v>2837</v>
      </c>
      <c r="G243" s="206" t="s">
        <v>345</v>
      </c>
      <c r="H243" s="207">
        <v>9.44</v>
      </c>
      <c r="I243" s="208"/>
      <c r="J243" s="209">
        <f>ROUND(I243*H243,2)</f>
        <v>0</v>
      </c>
      <c r="K243" s="205" t="s">
        <v>216</v>
      </c>
      <c r="L243" s="61"/>
      <c r="M243" s="210" t="s">
        <v>21</v>
      </c>
      <c r="N243" s="211" t="s">
        <v>42</v>
      </c>
      <c r="O243" s="42"/>
      <c r="P243" s="212">
        <f>O243*H243</f>
        <v>0</v>
      </c>
      <c r="Q243" s="212">
        <v>0.00488</v>
      </c>
      <c r="R243" s="212">
        <f>Q243*H243</f>
        <v>0.046067199999999996</v>
      </c>
      <c r="S243" s="212">
        <v>0</v>
      </c>
      <c r="T243" s="213">
        <f>S243*H243</f>
        <v>0</v>
      </c>
      <c r="AR243" s="25" t="s">
        <v>291</v>
      </c>
      <c r="AT243" s="25" t="s">
        <v>212</v>
      </c>
      <c r="AU243" s="25" t="s">
        <v>80</v>
      </c>
      <c r="AY243" s="25" t="s">
        <v>210</v>
      </c>
      <c r="BE243" s="214">
        <f>IF(N243="základní",J243,0)</f>
        <v>0</v>
      </c>
      <c r="BF243" s="214">
        <f>IF(N243="snížená",J243,0)</f>
        <v>0</v>
      </c>
      <c r="BG243" s="214">
        <f>IF(N243="zákl. přenesená",J243,0)</f>
        <v>0</v>
      </c>
      <c r="BH243" s="214">
        <f>IF(N243="sníž. přenesená",J243,0)</f>
        <v>0</v>
      </c>
      <c r="BI243" s="214">
        <f>IF(N243="nulová",J243,0)</f>
        <v>0</v>
      </c>
      <c r="BJ243" s="25" t="s">
        <v>78</v>
      </c>
      <c r="BK243" s="214">
        <f>ROUND(I243*H243,2)</f>
        <v>0</v>
      </c>
      <c r="BL243" s="25" t="s">
        <v>291</v>
      </c>
      <c r="BM243" s="25" t="s">
        <v>5481</v>
      </c>
    </row>
    <row r="244" spans="2:51" s="12" customFormat="1" ht="13.5">
      <c r="B244" s="215"/>
      <c r="C244" s="216"/>
      <c r="D244" s="217" t="s">
        <v>219</v>
      </c>
      <c r="E244" s="218" t="s">
        <v>21</v>
      </c>
      <c r="F244" s="219" t="s">
        <v>5482</v>
      </c>
      <c r="G244" s="216"/>
      <c r="H244" s="220">
        <v>9.44</v>
      </c>
      <c r="I244" s="221"/>
      <c r="J244" s="216"/>
      <c r="K244" s="216"/>
      <c r="L244" s="222"/>
      <c r="M244" s="223"/>
      <c r="N244" s="224"/>
      <c r="O244" s="224"/>
      <c r="P244" s="224"/>
      <c r="Q244" s="224"/>
      <c r="R244" s="224"/>
      <c r="S244" s="224"/>
      <c r="T244" s="225"/>
      <c r="AT244" s="226" t="s">
        <v>219</v>
      </c>
      <c r="AU244" s="226" t="s">
        <v>80</v>
      </c>
      <c r="AV244" s="12" t="s">
        <v>80</v>
      </c>
      <c r="AW244" s="12" t="s">
        <v>35</v>
      </c>
      <c r="AX244" s="12" t="s">
        <v>78</v>
      </c>
      <c r="AY244" s="226" t="s">
        <v>210</v>
      </c>
    </row>
    <row r="245" spans="2:65" s="1" customFormat="1" ht="25.5" customHeight="1">
      <c r="B245" s="41"/>
      <c r="C245" s="203" t="s">
        <v>513</v>
      </c>
      <c r="D245" s="203" t="s">
        <v>212</v>
      </c>
      <c r="E245" s="204" t="s">
        <v>2841</v>
      </c>
      <c r="F245" s="205" t="s">
        <v>2842</v>
      </c>
      <c r="G245" s="206" t="s">
        <v>274</v>
      </c>
      <c r="H245" s="207">
        <v>0.232</v>
      </c>
      <c r="I245" s="208"/>
      <c r="J245" s="209">
        <f>ROUND(I245*H245,2)</f>
        <v>0</v>
      </c>
      <c r="K245" s="205" t="s">
        <v>216</v>
      </c>
      <c r="L245" s="61"/>
      <c r="M245" s="210" t="s">
        <v>21</v>
      </c>
      <c r="N245" s="211" t="s">
        <v>42</v>
      </c>
      <c r="O245" s="42"/>
      <c r="P245" s="212">
        <f>O245*H245</f>
        <v>0</v>
      </c>
      <c r="Q245" s="212">
        <v>0</v>
      </c>
      <c r="R245" s="212">
        <f>Q245*H245</f>
        <v>0</v>
      </c>
      <c r="S245" s="212">
        <v>0</v>
      </c>
      <c r="T245" s="213">
        <f>S245*H245</f>
        <v>0</v>
      </c>
      <c r="AR245" s="25" t="s">
        <v>291</v>
      </c>
      <c r="AT245" s="25" t="s">
        <v>212</v>
      </c>
      <c r="AU245" s="25" t="s">
        <v>80</v>
      </c>
      <c r="AY245" s="25" t="s">
        <v>210</v>
      </c>
      <c r="BE245" s="214">
        <f>IF(N245="základní",J245,0)</f>
        <v>0</v>
      </c>
      <c r="BF245" s="214">
        <f>IF(N245="snížená",J245,0)</f>
        <v>0</v>
      </c>
      <c r="BG245" s="214">
        <f>IF(N245="zákl. přenesená",J245,0)</f>
        <v>0</v>
      </c>
      <c r="BH245" s="214">
        <f>IF(N245="sníž. přenesená",J245,0)</f>
        <v>0</v>
      </c>
      <c r="BI245" s="214">
        <f>IF(N245="nulová",J245,0)</f>
        <v>0</v>
      </c>
      <c r="BJ245" s="25" t="s">
        <v>78</v>
      </c>
      <c r="BK245" s="214">
        <f>ROUND(I245*H245,2)</f>
        <v>0</v>
      </c>
      <c r="BL245" s="25" t="s">
        <v>291</v>
      </c>
      <c r="BM245" s="25" t="s">
        <v>5483</v>
      </c>
    </row>
    <row r="246" spans="2:65" s="1" customFormat="1" ht="25.5" customHeight="1">
      <c r="B246" s="41"/>
      <c r="C246" s="203" t="s">
        <v>518</v>
      </c>
      <c r="D246" s="203" t="s">
        <v>212</v>
      </c>
      <c r="E246" s="204" t="s">
        <v>2845</v>
      </c>
      <c r="F246" s="205" t="s">
        <v>2846</v>
      </c>
      <c r="G246" s="206" t="s">
        <v>274</v>
      </c>
      <c r="H246" s="207">
        <v>0.232</v>
      </c>
      <c r="I246" s="208"/>
      <c r="J246" s="209">
        <f>ROUND(I246*H246,2)</f>
        <v>0</v>
      </c>
      <c r="K246" s="205" t="s">
        <v>216</v>
      </c>
      <c r="L246" s="61"/>
      <c r="M246" s="210" t="s">
        <v>21</v>
      </c>
      <c r="N246" s="211" t="s">
        <v>42</v>
      </c>
      <c r="O246" s="42"/>
      <c r="P246" s="212">
        <f>O246*H246</f>
        <v>0</v>
      </c>
      <c r="Q246" s="212">
        <v>0</v>
      </c>
      <c r="R246" s="212">
        <f>Q246*H246</f>
        <v>0</v>
      </c>
      <c r="S246" s="212">
        <v>0</v>
      </c>
      <c r="T246" s="213">
        <f>S246*H246</f>
        <v>0</v>
      </c>
      <c r="AR246" s="25" t="s">
        <v>291</v>
      </c>
      <c r="AT246" s="25" t="s">
        <v>212</v>
      </c>
      <c r="AU246" s="25" t="s">
        <v>80</v>
      </c>
      <c r="AY246" s="25" t="s">
        <v>210</v>
      </c>
      <c r="BE246" s="214">
        <f>IF(N246="základní",J246,0)</f>
        <v>0</v>
      </c>
      <c r="BF246" s="214">
        <f>IF(N246="snížená",J246,0)</f>
        <v>0</v>
      </c>
      <c r="BG246" s="214">
        <f>IF(N246="zákl. přenesená",J246,0)</f>
        <v>0</v>
      </c>
      <c r="BH246" s="214">
        <f>IF(N246="sníž. přenesená",J246,0)</f>
        <v>0</v>
      </c>
      <c r="BI246" s="214">
        <f>IF(N246="nulová",J246,0)</f>
        <v>0</v>
      </c>
      <c r="BJ246" s="25" t="s">
        <v>78</v>
      </c>
      <c r="BK246" s="214">
        <f>ROUND(I246*H246,2)</f>
        <v>0</v>
      </c>
      <c r="BL246" s="25" t="s">
        <v>291</v>
      </c>
      <c r="BM246" s="25" t="s">
        <v>5484</v>
      </c>
    </row>
    <row r="247" spans="2:63" s="11" customFormat="1" ht="29.85" customHeight="1">
      <c r="B247" s="187"/>
      <c r="C247" s="188"/>
      <c r="D247" s="189" t="s">
        <v>70</v>
      </c>
      <c r="E247" s="201" t="s">
        <v>2848</v>
      </c>
      <c r="F247" s="201" t="s">
        <v>2849</v>
      </c>
      <c r="G247" s="188"/>
      <c r="H247" s="188"/>
      <c r="I247" s="191"/>
      <c r="J247" s="202">
        <f>BK247</f>
        <v>0</v>
      </c>
      <c r="K247" s="188"/>
      <c r="L247" s="193"/>
      <c r="M247" s="194"/>
      <c r="N247" s="195"/>
      <c r="O247" s="195"/>
      <c r="P247" s="196">
        <f>SUM(P248:P253)</f>
        <v>0</v>
      </c>
      <c r="Q247" s="195"/>
      <c r="R247" s="196">
        <f>SUM(R248:R253)</f>
        <v>0.0037619999999999997</v>
      </c>
      <c r="S247" s="195"/>
      <c r="T247" s="197">
        <f>SUM(T248:T253)</f>
        <v>0.003173</v>
      </c>
      <c r="AR247" s="198" t="s">
        <v>80</v>
      </c>
      <c r="AT247" s="199" t="s">
        <v>70</v>
      </c>
      <c r="AU247" s="199" t="s">
        <v>78</v>
      </c>
      <c r="AY247" s="198" t="s">
        <v>210</v>
      </c>
      <c r="BK247" s="200">
        <f>SUM(BK248:BK253)</f>
        <v>0</v>
      </c>
    </row>
    <row r="248" spans="2:65" s="1" customFormat="1" ht="16.5" customHeight="1">
      <c r="B248" s="41"/>
      <c r="C248" s="203" t="s">
        <v>523</v>
      </c>
      <c r="D248" s="203" t="s">
        <v>212</v>
      </c>
      <c r="E248" s="204" t="s">
        <v>2865</v>
      </c>
      <c r="F248" s="205" t="s">
        <v>2866</v>
      </c>
      <c r="G248" s="206" t="s">
        <v>345</v>
      </c>
      <c r="H248" s="207">
        <v>1.9</v>
      </c>
      <c r="I248" s="208"/>
      <c r="J248" s="209">
        <f>ROUND(I248*H248,2)</f>
        <v>0</v>
      </c>
      <c r="K248" s="205" t="s">
        <v>216</v>
      </c>
      <c r="L248" s="61"/>
      <c r="M248" s="210" t="s">
        <v>21</v>
      </c>
      <c r="N248" s="211" t="s">
        <v>42</v>
      </c>
      <c r="O248" s="42"/>
      <c r="P248" s="212">
        <f>O248*H248</f>
        <v>0</v>
      </c>
      <c r="Q248" s="212">
        <v>0</v>
      </c>
      <c r="R248" s="212">
        <f>Q248*H248</f>
        <v>0</v>
      </c>
      <c r="S248" s="212">
        <v>0.00167</v>
      </c>
      <c r="T248" s="213">
        <f>S248*H248</f>
        <v>0.003173</v>
      </c>
      <c r="AR248" s="25" t="s">
        <v>291</v>
      </c>
      <c r="AT248" s="25" t="s">
        <v>212</v>
      </c>
      <c r="AU248" s="25" t="s">
        <v>80</v>
      </c>
      <c r="AY248" s="25" t="s">
        <v>210</v>
      </c>
      <c r="BE248" s="214">
        <f>IF(N248="základní",J248,0)</f>
        <v>0</v>
      </c>
      <c r="BF248" s="214">
        <f>IF(N248="snížená",J248,0)</f>
        <v>0</v>
      </c>
      <c r="BG248" s="214">
        <f>IF(N248="zákl. přenesená",J248,0)</f>
        <v>0</v>
      </c>
      <c r="BH248" s="214">
        <f>IF(N248="sníž. přenesená",J248,0)</f>
        <v>0</v>
      </c>
      <c r="BI248" s="214">
        <f>IF(N248="nulová",J248,0)</f>
        <v>0</v>
      </c>
      <c r="BJ248" s="25" t="s">
        <v>78</v>
      </c>
      <c r="BK248" s="214">
        <f>ROUND(I248*H248,2)</f>
        <v>0</v>
      </c>
      <c r="BL248" s="25" t="s">
        <v>291</v>
      </c>
      <c r="BM248" s="25" t="s">
        <v>5485</v>
      </c>
    </row>
    <row r="249" spans="2:51" s="12" customFormat="1" ht="13.5">
      <c r="B249" s="215"/>
      <c r="C249" s="216"/>
      <c r="D249" s="217" t="s">
        <v>219</v>
      </c>
      <c r="E249" s="218" t="s">
        <v>21</v>
      </c>
      <c r="F249" s="219" t="s">
        <v>5486</v>
      </c>
      <c r="G249" s="216"/>
      <c r="H249" s="220">
        <v>1.9</v>
      </c>
      <c r="I249" s="221"/>
      <c r="J249" s="216"/>
      <c r="K249" s="216"/>
      <c r="L249" s="222"/>
      <c r="M249" s="223"/>
      <c r="N249" s="224"/>
      <c r="O249" s="224"/>
      <c r="P249" s="224"/>
      <c r="Q249" s="224"/>
      <c r="R249" s="224"/>
      <c r="S249" s="224"/>
      <c r="T249" s="225"/>
      <c r="AT249" s="226" t="s">
        <v>219</v>
      </c>
      <c r="AU249" s="226" t="s">
        <v>80</v>
      </c>
      <c r="AV249" s="12" t="s">
        <v>80</v>
      </c>
      <c r="AW249" s="12" t="s">
        <v>35</v>
      </c>
      <c r="AX249" s="12" t="s">
        <v>78</v>
      </c>
      <c r="AY249" s="226" t="s">
        <v>210</v>
      </c>
    </row>
    <row r="250" spans="2:65" s="1" customFormat="1" ht="25.5" customHeight="1">
      <c r="B250" s="41"/>
      <c r="C250" s="203" t="s">
        <v>529</v>
      </c>
      <c r="D250" s="203" t="s">
        <v>212</v>
      </c>
      <c r="E250" s="204" t="s">
        <v>2925</v>
      </c>
      <c r="F250" s="205" t="s">
        <v>5487</v>
      </c>
      <c r="G250" s="206" t="s">
        <v>345</v>
      </c>
      <c r="H250" s="207">
        <v>1.9</v>
      </c>
      <c r="I250" s="208"/>
      <c r="J250" s="209">
        <f>ROUND(I250*H250,2)</f>
        <v>0</v>
      </c>
      <c r="K250" s="205" t="s">
        <v>216</v>
      </c>
      <c r="L250" s="61"/>
      <c r="M250" s="210" t="s">
        <v>21</v>
      </c>
      <c r="N250" s="211" t="s">
        <v>42</v>
      </c>
      <c r="O250" s="42"/>
      <c r="P250" s="212">
        <f>O250*H250</f>
        <v>0</v>
      </c>
      <c r="Q250" s="212">
        <v>0.00198</v>
      </c>
      <c r="R250" s="212">
        <f>Q250*H250</f>
        <v>0.0037619999999999997</v>
      </c>
      <c r="S250" s="212">
        <v>0</v>
      </c>
      <c r="T250" s="213">
        <f>S250*H250</f>
        <v>0</v>
      </c>
      <c r="AR250" s="25" t="s">
        <v>291</v>
      </c>
      <c r="AT250" s="25" t="s">
        <v>212</v>
      </c>
      <c r="AU250" s="25" t="s">
        <v>80</v>
      </c>
      <c r="AY250" s="25" t="s">
        <v>210</v>
      </c>
      <c r="BE250" s="214">
        <f>IF(N250="základní",J250,0)</f>
        <v>0</v>
      </c>
      <c r="BF250" s="214">
        <f>IF(N250="snížená",J250,0)</f>
        <v>0</v>
      </c>
      <c r="BG250" s="214">
        <f>IF(N250="zákl. přenesená",J250,0)</f>
        <v>0</v>
      </c>
      <c r="BH250" s="214">
        <f>IF(N250="sníž. přenesená",J250,0)</f>
        <v>0</v>
      </c>
      <c r="BI250" s="214">
        <f>IF(N250="nulová",J250,0)</f>
        <v>0</v>
      </c>
      <c r="BJ250" s="25" t="s">
        <v>78</v>
      </c>
      <c r="BK250" s="214">
        <f>ROUND(I250*H250,2)</f>
        <v>0</v>
      </c>
      <c r="BL250" s="25" t="s">
        <v>291</v>
      </c>
      <c r="BM250" s="25" t="s">
        <v>5488</v>
      </c>
    </row>
    <row r="251" spans="2:51" s="12" customFormat="1" ht="13.5">
      <c r="B251" s="215"/>
      <c r="C251" s="216"/>
      <c r="D251" s="217" t="s">
        <v>219</v>
      </c>
      <c r="E251" s="218" t="s">
        <v>21</v>
      </c>
      <c r="F251" s="219" t="s">
        <v>5486</v>
      </c>
      <c r="G251" s="216"/>
      <c r="H251" s="220">
        <v>1.9</v>
      </c>
      <c r="I251" s="221"/>
      <c r="J251" s="216"/>
      <c r="K251" s="216"/>
      <c r="L251" s="222"/>
      <c r="M251" s="223"/>
      <c r="N251" s="224"/>
      <c r="O251" s="224"/>
      <c r="P251" s="224"/>
      <c r="Q251" s="224"/>
      <c r="R251" s="224"/>
      <c r="S251" s="224"/>
      <c r="T251" s="225"/>
      <c r="AT251" s="226" t="s">
        <v>219</v>
      </c>
      <c r="AU251" s="226" t="s">
        <v>80</v>
      </c>
      <c r="AV251" s="12" t="s">
        <v>80</v>
      </c>
      <c r="AW251" s="12" t="s">
        <v>35</v>
      </c>
      <c r="AX251" s="12" t="s">
        <v>78</v>
      </c>
      <c r="AY251" s="226" t="s">
        <v>210</v>
      </c>
    </row>
    <row r="252" spans="2:65" s="1" customFormat="1" ht="16.5" customHeight="1">
      <c r="B252" s="41"/>
      <c r="C252" s="203" t="s">
        <v>535</v>
      </c>
      <c r="D252" s="203" t="s">
        <v>212</v>
      </c>
      <c r="E252" s="204" t="s">
        <v>2960</v>
      </c>
      <c r="F252" s="205" t="s">
        <v>2961</v>
      </c>
      <c r="G252" s="206" t="s">
        <v>274</v>
      </c>
      <c r="H252" s="207">
        <v>0.004</v>
      </c>
      <c r="I252" s="208"/>
      <c r="J252" s="209">
        <f>ROUND(I252*H252,2)</f>
        <v>0</v>
      </c>
      <c r="K252" s="205" t="s">
        <v>216</v>
      </c>
      <c r="L252" s="61"/>
      <c r="M252" s="210" t="s">
        <v>21</v>
      </c>
      <c r="N252" s="211" t="s">
        <v>42</v>
      </c>
      <c r="O252" s="42"/>
      <c r="P252" s="212">
        <f>O252*H252</f>
        <v>0</v>
      </c>
      <c r="Q252" s="212">
        <v>0</v>
      </c>
      <c r="R252" s="212">
        <f>Q252*H252</f>
        <v>0</v>
      </c>
      <c r="S252" s="212">
        <v>0</v>
      </c>
      <c r="T252" s="213">
        <f>S252*H252</f>
        <v>0</v>
      </c>
      <c r="AR252" s="25" t="s">
        <v>291</v>
      </c>
      <c r="AT252" s="25" t="s">
        <v>212</v>
      </c>
      <c r="AU252" s="25" t="s">
        <v>80</v>
      </c>
      <c r="AY252" s="25" t="s">
        <v>210</v>
      </c>
      <c r="BE252" s="214">
        <f>IF(N252="základní",J252,0)</f>
        <v>0</v>
      </c>
      <c r="BF252" s="214">
        <f>IF(N252="snížená",J252,0)</f>
        <v>0</v>
      </c>
      <c r="BG252" s="214">
        <f>IF(N252="zákl. přenesená",J252,0)</f>
        <v>0</v>
      </c>
      <c r="BH252" s="214">
        <f>IF(N252="sníž. přenesená",J252,0)</f>
        <v>0</v>
      </c>
      <c r="BI252" s="214">
        <f>IF(N252="nulová",J252,0)</f>
        <v>0</v>
      </c>
      <c r="BJ252" s="25" t="s">
        <v>78</v>
      </c>
      <c r="BK252" s="214">
        <f>ROUND(I252*H252,2)</f>
        <v>0</v>
      </c>
      <c r="BL252" s="25" t="s">
        <v>291</v>
      </c>
      <c r="BM252" s="25" t="s">
        <v>5489</v>
      </c>
    </row>
    <row r="253" spans="2:65" s="1" customFormat="1" ht="16.5" customHeight="1">
      <c r="B253" s="41"/>
      <c r="C253" s="203" t="s">
        <v>541</v>
      </c>
      <c r="D253" s="203" t="s">
        <v>212</v>
      </c>
      <c r="E253" s="204" t="s">
        <v>2964</v>
      </c>
      <c r="F253" s="205" t="s">
        <v>2965</v>
      </c>
      <c r="G253" s="206" t="s">
        <v>274</v>
      </c>
      <c r="H253" s="207">
        <v>0.004</v>
      </c>
      <c r="I253" s="208"/>
      <c r="J253" s="209">
        <f>ROUND(I253*H253,2)</f>
        <v>0</v>
      </c>
      <c r="K253" s="205" t="s">
        <v>216</v>
      </c>
      <c r="L253" s="61"/>
      <c r="M253" s="210" t="s">
        <v>21</v>
      </c>
      <c r="N253" s="211" t="s">
        <v>42</v>
      </c>
      <c r="O253" s="42"/>
      <c r="P253" s="212">
        <f>O253*H253</f>
        <v>0</v>
      </c>
      <c r="Q253" s="212">
        <v>0</v>
      </c>
      <c r="R253" s="212">
        <f>Q253*H253</f>
        <v>0</v>
      </c>
      <c r="S253" s="212">
        <v>0</v>
      </c>
      <c r="T253" s="213">
        <f>S253*H253</f>
        <v>0</v>
      </c>
      <c r="AR253" s="25" t="s">
        <v>291</v>
      </c>
      <c r="AT253" s="25" t="s">
        <v>212</v>
      </c>
      <c r="AU253" s="25" t="s">
        <v>80</v>
      </c>
      <c r="AY253" s="25" t="s">
        <v>210</v>
      </c>
      <c r="BE253" s="214">
        <f>IF(N253="základní",J253,0)</f>
        <v>0</v>
      </c>
      <c r="BF253" s="214">
        <f>IF(N253="snížená",J253,0)</f>
        <v>0</v>
      </c>
      <c r="BG253" s="214">
        <f>IF(N253="zákl. přenesená",J253,0)</f>
        <v>0</v>
      </c>
      <c r="BH253" s="214">
        <f>IF(N253="sníž. přenesená",J253,0)</f>
        <v>0</v>
      </c>
      <c r="BI253" s="214">
        <f>IF(N253="nulová",J253,0)</f>
        <v>0</v>
      </c>
      <c r="BJ253" s="25" t="s">
        <v>78</v>
      </c>
      <c r="BK253" s="214">
        <f>ROUND(I253*H253,2)</f>
        <v>0</v>
      </c>
      <c r="BL253" s="25" t="s">
        <v>291</v>
      </c>
      <c r="BM253" s="25" t="s">
        <v>5490</v>
      </c>
    </row>
    <row r="254" spans="2:63" s="11" customFormat="1" ht="29.85" customHeight="1">
      <c r="B254" s="187"/>
      <c r="C254" s="188"/>
      <c r="D254" s="189" t="s">
        <v>70</v>
      </c>
      <c r="E254" s="201" t="s">
        <v>2992</v>
      </c>
      <c r="F254" s="201" t="s">
        <v>2993</v>
      </c>
      <c r="G254" s="188"/>
      <c r="H254" s="188"/>
      <c r="I254" s="191"/>
      <c r="J254" s="202">
        <f>BK254</f>
        <v>0</v>
      </c>
      <c r="K254" s="188"/>
      <c r="L254" s="193"/>
      <c r="M254" s="194"/>
      <c r="N254" s="195"/>
      <c r="O254" s="195"/>
      <c r="P254" s="196">
        <f>SUM(P255:P280)</f>
        <v>0</v>
      </c>
      <c r="Q254" s="195"/>
      <c r="R254" s="196">
        <f>SUM(R255:R280)</f>
        <v>0.18277159999999998</v>
      </c>
      <c r="S254" s="195"/>
      <c r="T254" s="197">
        <f>SUM(T255:T280)</f>
        <v>0.0318</v>
      </c>
      <c r="AR254" s="198" t="s">
        <v>80</v>
      </c>
      <c r="AT254" s="199" t="s">
        <v>70</v>
      </c>
      <c r="AU254" s="199" t="s">
        <v>78</v>
      </c>
      <c r="AY254" s="198" t="s">
        <v>210</v>
      </c>
      <c r="BK254" s="200">
        <f>SUM(BK255:BK280)</f>
        <v>0</v>
      </c>
    </row>
    <row r="255" spans="2:65" s="1" customFormat="1" ht="16.5" customHeight="1">
      <c r="B255" s="41"/>
      <c r="C255" s="203" t="s">
        <v>553</v>
      </c>
      <c r="D255" s="203" t="s">
        <v>212</v>
      </c>
      <c r="E255" s="204" t="s">
        <v>2999</v>
      </c>
      <c r="F255" s="205" t="s">
        <v>5491</v>
      </c>
      <c r="G255" s="206" t="s">
        <v>215</v>
      </c>
      <c r="H255" s="207">
        <v>1</v>
      </c>
      <c r="I255" s="208"/>
      <c r="J255" s="209">
        <f>ROUND(I255*H255,2)</f>
        <v>0</v>
      </c>
      <c r="K255" s="205" t="s">
        <v>21</v>
      </c>
      <c r="L255" s="61"/>
      <c r="M255" s="210" t="s">
        <v>21</v>
      </c>
      <c r="N255" s="211" t="s">
        <v>42</v>
      </c>
      <c r="O255" s="42"/>
      <c r="P255" s="212">
        <f>O255*H255</f>
        <v>0</v>
      </c>
      <c r="Q255" s="212">
        <v>0.00042</v>
      </c>
      <c r="R255" s="212">
        <f>Q255*H255</f>
        <v>0.00042</v>
      </c>
      <c r="S255" s="212">
        <v>0</v>
      </c>
      <c r="T255" s="213">
        <f>S255*H255</f>
        <v>0</v>
      </c>
      <c r="AR255" s="25" t="s">
        <v>291</v>
      </c>
      <c r="AT255" s="25" t="s">
        <v>212</v>
      </c>
      <c r="AU255" s="25" t="s">
        <v>80</v>
      </c>
      <c r="AY255" s="25" t="s">
        <v>210</v>
      </c>
      <c r="BE255" s="214">
        <f>IF(N255="základní",J255,0)</f>
        <v>0</v>
      </c>
      <c r="BF255" s="214">
        <f>IF(N255="snížená",J255,0)</f>
        <v>0</v>
      </c>
      <c r="BG255" s="214">
        <f>IF(N255="zákl. přenesená",J255,0)</f>
        <v>0</v>
      </c>
      <c r="BH255" s="214">
        <f>IF(N255="sníž. přenesená",J255,0)</f>
        <v>0</v>
      </c>
      <c r="BI255" s="214">
        <f>IF(N255="nulová",J255,0)</f>
        <v>0</v>
      </c>
      <c r="BJ255" s="25" t="s">
        <v>78</v>
      </c>
      <c r="BK255" s="214">
        <f>ROUND(I255*H255,2)</f>
        <v>0</v>
      </c>
      <c r="BL255" s="25" t="s">
        <v>291</v>
      </c>
      <c r="BM255" s="25" t="s">
        <v>5492</v>
      </c>
    </row>
    <row r="256" spans="2:65" s="1" customFormat="1" ht="25.5" customHeight="1">
      <c r="B256" s="41"/>
      <c r="C256" s="203" t="s">
        <v>558</v>
      </c>
      <c r="D256" s="203" t="s">
        <v>212</v>
      </c>
      <c r="E256" s="204" t="s">
        <v>5493</v>
      </c>
      <c r="F256" s="205" t="s">
        <v>5494</v>
      </c>
      <c r="G256" s="206" t="s">
        <v>215</v>
      </c>
      <c r="H256" s="207">
        <v>2</v>
      </c>
      <c r="I256" s="208"/>
      <c r="J256" s="209">
        <f>ROUND(I256*H256,2)</f>
        <v>0</v>
      </c>
      <c r="K256" s="205" t="s">
        <v>216</v>
      </c>
      <c r="L256" s="61"/>
      <c r="M256" s="210" t="s">
        <v>21</v>
      </c>
      <c r="N256" s="211" t="s">
        <v>42</v>
      </c>
      <c r="O256" s="42"/>
      <c r="P256" s="212">
        <f>O256*H256</f>
        <v>0</v>
      </c>
      <c r="Q256" s="212">
        <v>0</v>
      </c>
      <c r="R256" s="212">
        <f>Q256*H256</f>
        <v>0</v>
      </c>
      <c r="S256" s="212">
        <v>0.003</v>
      </c>
      <c r="T256" s="213">
        <f>S256*H256</f>
        <v>0.006</v>
      </c>
      <c r="AR256" s="25" t="s">
        <v>291</v>
      </c>
      <c r="AT256" s="25" t="s">
        <v>212</v>
      </c>
      <c r="AU256" s="25" t="s">
        <v>80</v>
      </c>
      <c r="AY256" s="25" t="s">
        <v>210</v>
      </c>
      <c r="BE256" s="214">
        <f>IF(N256="základní",J256,0)</f>
        <v>0</v>
      </c>
      <c r="BF256" s="214">
        <f>IF(N256="snížená",J256,0)</f>
        <v>0</v>
      </c>
      <c r="BG256" s="214">
        <f>IF(N256="zákl. přenesená",J256,0)</f>
        <v>0</v>
      </c>
      <c r="BH256" s="214">
        <f>IF(N256="sníž. přenesená",J256,0)</f>
        <v>0</v>
      </c>
      <c r="BI256" s="214">
        <f>IF(N256="nulová",J256,0)</f>
        <v>0</v>
      </c>
      <c r="BJ256" s="25" t="s">
        <v>78</v>
      </c>
      <c r="BK256" s="214">
        <f>ROUND(I256*H256,2)</f>
        <v>0</v>
      </c>
      <c r="BL256" s="25" t="s">
        <v>291</v>
      </c>
      <c r="BM256" s="25" t="s">
        <v>5495</v>
      </c>
    </row>
    <row r="257" spans="2:65" s="1" customFormat="1" ht="25.5" customHeight="1">
      <c r="B257" s="41"/>
      <c r="C257" s="203" t="s">
        <v>563</v>
      </c>
      <c r="D257" s="203" t="s">
        <v>212</v>
      </c>
      <c r="E257" s="204" t="s">
        <v>3071</v>
      </c>
      <c r="F257" s="205" t="s">
        <v>3072</v>
      </c>
      <c r="G257" s="206" t="s">
        <v>226</v>
      </c>
      <c r="H257" s="207">
        <v>2.28</v>
      </c>
      <c r="I257" s="208"/>
      <c r="J257" s="209">
        <f>ROUND(I257*H257,2)</f>
        <v>0</v>
      </c>
      <c r="K257" s="205" t="s">
        <v>216</v>
      </c>
      <c r="L257" s="61"/>
      <c r="M257" s="210" t="s">
        <v>21</v>
      </c>
      <c r="N257" s="211" t="s">
        <v>42</v>
      </c>
      <c r="O257" s="42"/>
      <c r="P257" s="212">
        <f>O257*H257</f>
        <v>0</v>
      </c>
      <c r="Q257" s="212">
        <v>0.00027</v>
      </c>
      <c r="R257" s="212">
        <f>Q257*H257</f>
        <v>0.0006156</v>
      </c>
      <c r="S257" s="212">
        <v>0</v>
      </c>
      <c r="T257" s="213">
        <f>S257*H257</f>
        <v>0</v>
      </c>
      <c r="AR257" s="25" t="s">
        <v>291</v>
      </c>
      <c r="AT257" s="25" t="s">
        <v>212</v>
      </c>
      <c r="AU257" s="25" t="s">
        <v>80</v>
      </c>
      <c r="AY257" s="25" t="s">
        <v>210</v>
      </c>
      <c r="BE257" s="214">
        <f>IF(N257="základní",J257,0)</f>
        <v>0</v>
      </c>
      <c r="BF257" s="214">
        <f>IF(N257="snížená",J257,0)</f>
        <v>0</v>
      </c>
      <c r="BG257" s="214">
        <f>IF(N257="zákl. přenesená",J257,0)</f>
        <v>0</v>
      </c>
      <c r="BH257" s="214">
        <f>IF(N257="sníž. přenesená",J257,0)</f>
        <v>0</v>
      </c>
      <c r="BI257" s="214">
        <f>IF(N257="nulová",J257,0)</f>
        <v>0</v>
      </c>
      <c r="BJ257" s="25" t="s">
        <v>78</v>
      </c>
      <c r="BK257" s="214">
        <f>ROUND(I257*H257,2)</f>
        <v>0</v>
      </c>
      <c r="BL257" s="25" t="s">
        <v>291</v>
      </c>
      <c r="BM257" s="25" t="s">
        <v>5496</v>
      </c>
    </row>
    <row r="258" spans="2:51" s="12" customFormat="1" ht="13.5">
      <c r="B258" s="215"/>
      <c r="C258" s="216"/>
      <c r="D258" s="217" t="s">
        <v>219</v>
      </c>
      <c r="E258" s="218" t="s">
        <v>21</v>
      </c>
      <c r="F258" s="219" t="s">
        <v>5497</v>
      </c>
      <c r="G258" s="216"/>
      <c r="H258" s="220">
        <v>2.28</v>
      </c>
      <c r="I258" s="221"/>
      <c r="J258" s="216"/>
      <c r="K258" s="216"/>
      <c r="L258" s="222"/>
      <c r="M258" s="223"/>
      <c r="N258" s="224"/>
      <c r="O258" s="224"/>
      <c r="P258" s="224"/>
      <c r="Q258" s="224"/>
      <c r="R258" s="224"/>
      <c r="S258" s="224"/>
      <c r="T258" s="225"/>
      <c r="AT258" s="226" t="s">
        <v>219</v>
      </c>
      <c r="AU258" s="226" t="s">
        <v>80</v>
      </c>
      <c r="AV258" s="12" t="s">
        <v>80</v>
      </c>
      <c r="AW258" s="12" t="s">
        <v>35</v>
      </c>
      <c r="AX258" s="12" t="s">
        <v>78</v>
      </c>
      <c r="AY258" s="226" t="s">
        <v>210</v>
      </c>
    </row>
    <row r="259" spans="2:65" s="1" customFormat="1" ht="16.5" customHeight="1">
      <c r="B259" s="41"/>
      <c r="C259" s="238" t="s">
        <v>570</v>
      </c>
      <c r="D259" s="238" t="s">
        <v>302</v>
      </c>
      <c r="E259" s="239" t="s">
        <v>5498</v>
      </c>
      <c r="F259" s="240" t="s">
        <v>5499</v>
      </c>
      <c r="G259" s="241" t="s">
        <v>215</v>
      </c>
      <c r="H259" s="242">
        <v>2</v>
      </c>
      <c r="I259" s="243"/>
      <c r="J259" s="244">
        <f>ROUND(I259*H259,2)</f>
        <v>0</v>
      </c>
      <c r="K259" s="240" t="s">
        <v>21</v>
      </c>
      <c r="L259" s="245"/>
      <c r="M259" s="246" t="s">
        <v>21</v>
      </c>
      <c r="N259" s="247" t="s">
        <v>42</v>
      </c>
      <c r="O259" s="42"/>
      <c r="P259" s="212">
        <f>O259*H259</f>
        <v>0</v>
      </c>
      <c r="Q259" s="212">
        <v>0.028</v>
      </c>
      <c r="R259" s="212">
        <f>Q259*H259</f>
        <v>0.056</v>
      </c>
      <c r="S259" s="212">
        <v>0</v>
      </c>
      <c r="T259" s="213">
        <f>S259*H259</f>
        <v>0</v>
      </c>
      <c r="AR259" s="25" t="s">
        <v>372</v>
      </c>
      <c r="AT259" s="25" t="s">
        <v>302</v>
      </c>
      <c r="AU259" s="25" t="s">
        <v>80</v>
      </c>
      <c r="AY259" s="25" t="s">
        <v>210</v>
      </c>
      <c r="BE259" s="214">
        <f>IF(N259="základní",J259,0)</f>
        <v>0</v>
      </c>
      <c r="BF259" s="214">
        <f>IF(N259="snížená",J259,0)</f>
        <v>0</v>
      </c>
      <c r="BG259" s="214">
        <f>IF(N259="zákl. přenesená",J259,0)</f>
        <v>0</v>
      </c>
      <c r="BH259" s="214">
        <f>IF(N259="sníž. přenesená",J259,0)</f>
        <v>0</v>
      </c>
      <c r="BI259" s="214">
        <f>IF(N259="nulová",J259,0)</f>
        <v>0</v>
      </c>
      <c r="BJ259" s="25" t="s">
        <v>78</v>
      </c>
      <c r="BK259" s="214">
        <f>ROUND(I259*H259,2)</f>
        <v>0</v>
      </c>
      <c r="BL259" s="25" t="s">
        <v>291</v>
      </c>
      <c r="BM259" s="25" t="s">
        <v>5500</v>
      </c>
    </row>
    <row r="260" spans="2:65" s="1" customFormat="1" ht="25.5" customHeight="1">
      <c r="B260" s="41"/>
      <c r="C260" s="203" t="s">
        <v>575</v>
      </c>
      <c r="D260" s="203" t="s">
        <v>212</v>
      </c>
      <c r="E260" s="204" t="s">
        <v>3212</v>
      </c>
      <c r="F260" s="205" t="s">
        <v>3213</v>
      </c>
      <c r="G260" s="206" t="s">
        <v>215</v>
      </c>
      <c r="H260" s="207">
        <v>1</v>
      </c>
      <c r="I260" s="208"/>
      <c r="J260" s="209">
        <f>ROUND(I260*H260,2)</f>
        <v>0</v>
      </c>
      <c r="K260" s="205" t="s">
        <v>216</v>
      </c>
      <c r="L260" s="61"/>
      <c r="M260" s="210" t="s">
        <v>21</v>
      </c>
      <c r="N260" s="211" t="s">
        <v>42</v>
      </c>
      <c r="O260" s="42"/>
      <c r="P260" s="212">
        <f>O260*H260</f>
        <v>0</v>
      </c>
      <c r="Q260" s="212">
        <v>0</v>
      </c>
      <c r="R260" s="212">
        <f>Q260*H260</f>
        <v>0</v>
      </c>
      <c r="S260" s="212">
        <v>0</v>
      </c>
      <c r="T260" s="213">
        <f>S260*H260</f>
        <v>0</v>
      </c>
      <c r="AR260" s="25" t="s">
        <v>291</v>
      </c>
      <c r="AT260" s="25" t="s">
        <v>212</v>
      </c>
      <c r="AU260" s="25" t="s">
        <v>80</v>
      </c>
      <c r="AY260" s="25" t="s">
        <v>210</v>
      </c>
      <c r="BE260" s="214">
        <f>IF(N260="základní",J260,0)</f>
        <v>0</v>
      </c>
      <c r="BF260" s="214">
        <f>IF(N260="snížená",J260,0)</f>
        <v>0</v>
      </c>
      <c r="BG260" s="214">
        <f>IF(N260="zákl. přenesená",J260,0)</f>
        <v>0</v>
      </c>
      <c r="BH260" s="214">
        <f>IF(N260="sníž. přenesená",J260,0)</f>
        <v>0</v>
      </c>
      <c r="BI260" s="214">
        <f>IF(N260="nulová",J260,0)</f>
        <v>0</v>
      </c>
      <c r="BJ260" s="25" t="s">
        <v>78</v>
      </c>
      <c r="BK260" s="214">
        <f>ROUND(I260*H260,2)</f>
        <v>0</v>
      </c>
      <c r="BL260" s="25" t="s">
        <v>291</v>
      </c>
      <c r="BM260" s="25" t="s">
        <v>5501</v>
      </c>
    </row>
    <row r="261" spans="2:65" s="1" customFormat="1" ht="25.5" customHeight="1">
      <c r="B261" s="41"/>
      <c r="C261" s="238" t="s">
        <v>581</v>
      </c>
      <c r="D261" s="238" t="s">
        <v>302</v>
      </c>
      <c r="E261" s="239" t="s">
        <v>5502</v>
      </c>
      <c r="F261" s="240" t="s">
        <v>5503</v>
      </c>
      <c r="G261" s="241" t="s">
        <v>215</v>
      </c>
      <c r="H261" s="242">
        <v>1</v>
      </c>
      <c r="I261" s="243"/>
      <c r="J261" s="244">
        <f>ROUND(I261*H261,2)</f>
        <v>0</v>
      </c>
      <c r="K261" s="240" t="s">
        <v>21</v>
      </c>
      <c r="L261" s="245"/>
      <c r="M261" s="246" t="s">
        <v>21</v>
      </c>
      <c r="N261" s="247" t="s">
        <v>42</v>
      </c>
      <c r="O261" s="42"/>
      <c r="P261" s="212">
        <f>O261*H261</f>
        <v>0</v>
      </c>
      <c r="Q261" s="212">
        <v>0.0215</v>
      </c>
      <c r="R261" s="212">
        <f>Q261*H261</f>
        <v>0.0215</v>
      </c>
      <c r="S261" s="212">
        <v>0</v>
      </c>
      <c r="T261" s="213">
        <f>S261*H261</f>
        <v>0</v>
      </c>
      <c r="AR261" s="25" t="s">
        <v>372</v>
      </c>
      <c r="AT261" s="25" t="s">
        <v>302</v>
      </c>
      <c r="AU261" s="25" t="s">
        <v>80</v>
      </c>
      <c r="AY261" s="25" t="s">
        <v>210</v>
      </c>
      <c r="BE261" s="214">
        <f>IF(N261="základní",J261,0)</f>
        <v>0</v>
      </c>
      <c r="BF261" s="214">
        <f>IF(N261="snížená",J261,0)</f>
        <v>0</v>
      </c>
      <c r="BG261" s="214">
        <f>IF(N261="zákl. přenesená",J261,0)</f>
        <v>0</v>
      </c>
      <c r="BH261" s="214">
        <f>IF(N261="sníž. přenesená",J261,0)</f>
        <v>0</v>
      </c>
      <c r="BI261" s="214">
        <f>IF(N261="nulová",J261,0)</f>
        <v>0</v>
      </c>
      <c r="BJ261" s="25" t="s">
        <v>78</v>
      </c>
      <c r="BK261" s="214">
        <f>ROUND(I261*H261,2)</f>
        <v>0</v>
      </c>
      <c r="BL261" s="25" t="s">
        <v>291</v>
      </c>
      <c r="BM261" s="25" t="s">
        <v>5504</v>
      </c>
    </row>
    <row r="262" spans="2:65" s="1" customFormat="1" ht="25.5" customHeight="1">
      <c r="B262" s="41"/>
      <c r="C262" s="238" t="s">
        <v>587</v>
      </c>
      <c r="D262" s="238" t="s">
        <v>302</v>
      </c>
      <c r="E262" s="239" t="s">
        <v>3236</v>
      </c>
      <c r="F262" s="240" t="s">
        <v>3237</v>
      </c>
      <c r="G262" s="241" t="s">
        <v>215</v>
      </c>
      <c r="H262" s="242">
        <v>1</v>
      </c>
      <c r="I262" s="243"/>
      <c r="J262" s="244">
        <f>ROUND(I262*H262,2)</f>
        <v>0</v>
      </c>
      <c r="K262" s="240" t="s">
        <v>21</v>
      </c>
      <c r="L262" s="245"/>
      <c r="M262" s="246" t="s">
        <v>21</v>
      </c>
      <c r="N262" s="247" t="s">
        <v>42</v>
      </c>
      <c r="O262" s="42"/>
      <c r="P262" s="212">
        <f>O262*H262</f>
        <v>0</v>
      </c>
      <c r="Q262" s="212">
        <v>0.0175</v>
      </c>
      <c r="R262" s="212">
        <f>Q262*H262</f>
        <v>0.0175</v>
      </c>
      <c r="S262" s="212">
        <v>0</v>
      </c>
      <c r="T262" s="213">
        <f>S262*H262</f>
        <v>0</v>
      </c>
      <c r="AR262" s="25" t="s">
        <v>372</v>
      </c>
      <c r="AT262" s="25" t="s">
        <v>302</v>
      </c>
      <c r="AU262" s="25" t="s">
        <v>80</v>
      </c>
      <c r="AY262" s="25" t="s">
        <v>210</v>
      </c>
      <c r="BE262" s="214">
        <f>IF(N262="základní",J262,0)</f>
        <v>0</v>
      </c>
      <c r="BF262" s="214">
        <f>IF(N262="snížená",J262,0)</f>
        <v>0</v>
      </c>
      <c r="BG262" s="214">
        <f>IF(N262="zákl. přenesená",J262,0)</f>
        <v>0</v>
      </c>
      <c r="BH262" s="214">
        <f>IF(N262="sníž. přenesená",J262,0)</f>
        <v>0</v>
      </c>
      <c r="BI262" s="214">
        <f>IF(N262="nulová",J262,0)</f>
        <v>0</v>
      </c>
      <c r="BJ262" s="25" t="s">
        <v>78</v>
      </c>
      <c r="BK262" s="214">
        <f>ROUND(I262*H262,2)</f>
        <v>0</v>
      </c>
      <c r="BL262" s="25" t="s">
        <v>291</v>
      </c>
      <c r="BM262" s="25" t="s">
        <v>5505</v>
      </c>
    </row>
    <row r="263" spans="2:65" s="1" customFormat="1" ht="25.5" customHeight="1">
      <c r="B263" s="41"/>
      <c r="C263" s="203" t="s">
        <v>597</v>
      </c>
      <c r="D263" s="203" t="s">
        <v>212</v>
      </c>
      <c r="E263" s="204" t="s">
        <v>5506</v>
      </c>
      <c r="F263" s="205" t="s">
        <v>5507</v>
      </c>
      <c r="G263" s="206" t="s">
        <v>215</v>
      </c>
      <c r="H263" s="207">
        <v>1</v>
      </c>
      <c r="I263" s="208"/>
      <c r="J263" s="209">
        <f>ROUND(I263*H263,2)</f>
        <v>0</v>
      </c>
      <c r="K263" s="205" t="s">
        <v>216</v>
      </c>
      <c r="L263" s="61"/>
      <c r="M263" s="210" t="s">
        <v>21</v>
      </c>
      <c r="N263" s="211" t="s">
        <v>42</v>
      </c>
      <c r="O263" s="42"/>
      <c r="P263" s="212">
        <f>O263*H263</f>
        <v>0</v>
      </c>
      <c r="Q263" s="212">
        <v>0</v>
      </c>
      <c r="R263" s="212">
        <f>Q263*H263</f>
        <v>0</v>
      </c>
      <c r="S263" s="212">
        <v>0</v>
      </c>
      <c r="T263" s="213">
        <f>S263*H263</f>
        <v>0</v>
      </c>
      <c r="AR263" s="25" t="s">
        <v>291</v>
      </c>
      <c r="AT263" s="25" t="s">
        <v>212</v>
      </c>
      <c r="AU263" s="25" t="s">
        <v>80</v>
      </c>
      <c r="AY263" s="25" t="s">
        <v>210</v>
      </c>
      <c r="BE263" s="214">
        <f>IF(N263="základní",J263,0)</f>
        <v>0</v>
      </c>
      <c r="BF263" s="214">
        <f>IF(N263="snížená",J263,0)</f>
        <v>0</v>
      </c>
      <c r="BG263" s="214">
        <f>IF(N263="zákl. přenesená",J263,0)</f>
        <v>0</v>
      </c>
      <c r="BH263" s="214">
        <f>IF(N263="sníž. přenesená",J263,0)</f>
        <v>0</v>
      </c>
      <c r="BI263" s="214">
        <f>IF(N263="nulová",J263,0)</f>
        <v>0</v>
      </c>
      <c r="BJ263" s="25" t="s">
        <v>78</v>
      </c>
      <c r="BK263" s="214">
        <f>ROUND(I263*H263,2)</f>
        <v>0</v>
      </c>
      <c r="BL263" s="25" t="s">
        <v>291</v>
      </c>
      <c r="BM263" s="25" t="s">
        <v>5508</v>
      </c>
    </row>
    <row r="264" spans="2:51" s="12" customFormat="1" ht="13.5">
      <c r="B264" s="215"/>
      <c r="C264" s="216"/>
      <c r="D264" s="217" t="s">
        <v>219</v>
      </c>
      <c r="E264" s="218" t="s">
        <v>21</v>
      </c>
      <c r="F264" s="219" t="s">
        <v>5509</v>
      </c>
      <c r="G264" s="216"/>
      <c r="H264" s="220">
        <v>1</v>
      </c>
      <c r="I264" s="221"/>
      <c r="J264" s="216"/>
      <c r="K264" s="216"/>
      <c r="L264" s="222"/>
      <c r="M264" s="223"/>
      <c r="N264" s="224"/>
      <c r="O264" s="224"/>
      <c r="P264" s="224"/>
      <c r="Q264" s="224"/>
      <c r="R264" s="224"/>
      <c r="S264" s="224"/>
      <c r="T264" s="225"/>
      <c r="AT264" s="226" t="s">
        <v>219</v>
      </c>
      <c r="AU264" s="226" t="s">
        <v>80</v>
      </c>
      <c r="AV264" s="12" t="s">
        <v>80</v>
      </c>
      <c r="AW264" s="12" t="s">
        <v>35</v>
      </c>
      <c r="AX264" s="12" t="s">
        <v>78</v>
      </c>
      <c r="AY264" s="226" t="s">
        <v>210</v>
      </c>
    </row>
    <row r="265" spans="2:65" s="1" customFormat="1" ht="25.5" customHeight="1">
      <c r="B265" s="41"/>
      <c r="C265" s="238" t="s">
        <v>605</v>
      </c>
      <c r="D265" s="238" t="s">
        <v>302</v>
      </c>
      <c r="E265" s="239" t="s">
        <v>5510</v>
      </c>
      <c r="F265" s="240" t="s">
        <v>5511</v>
      </c>
      <c r="G265" s="241" t="s">
        <v>215</v>
      </c>
      <c r="H265" s="242">
        <v>1</v>
      </c>
      <c r="I265" s="243"/>
      <c r="J265" s="244">
        <f>ROUND(I265*H265,2)</f>
        <v>0</v>
      </c>
      <c r="K265" s="240" t="s">
        <v>21</v>
      </c>
      <c r="L265" s="245"/>
      <c r="M265" s="246" t="s">
        <v>21</v>
      </c>
      <c r="N265" s="247" t="s">
        <v>42</v>
      </c>
      <c r="O265" s="42"/>
      <c r="P265" s="212">
        <f>O265*H265</f>
        <v>0</v>
      </c>
      <c r="Q265" s="212">
        <v>0.0155</v>
      </c>
      <c r="R265" s="212">
        <f>Q265*H265</f>
        <v>0.0155</v>
      </c>
      <c r="S265" s="212">
        <v>0</v>
      </c>
      <c r="T265" s="213">
        <f>S265*H265</f>
        <v>0</v>
      </c>
      <c r="AR265" s="25" t="s">
        <v>372</v>
      </c>
      <c r="AT265" s="25" t="s">
        <v>302</v>
      </c>
      <c r="AU265" s="25" t="s">
        <v>80</v>
      </c>
      <c r="AY265" s="25" t="s">
        <v>210</v>
      </c>
      <c r="BE265" s="214">
        <f>IF(N265="základní",J265,0)</f>
        <v>0</v>
      </c>
      <c r="BF265" s="214">
        <f>IF(N265="snížená",J265,0)</f>
        <v>0</v>
      </c>
      <c r="BG265" s="214">
        <f>IF(N265="zákl. přenesená",J265,0)</f>
        <v>0</v>
      </c>
      <c r="BH265" s="214">
        <f>IF(N265="sníž. přenesená",J265,0)</f>
        <v>0</v>
      </c>
      <c r="BI265" s="214">
        <f>IF(N265="nulová",J265,0)</f>
        <v>0</v>
      </c>
      <c r="BJ265" s="25" t="s">
        <v>78</v>
      </c>
      <c r="BK265" s="214">
        <f>ROUND(I265*H265,2)</f>
        <v>0</v>
      </c>
      <c r="BL265" s="25" t="s">
        <v>291</v>
      </c>
      <c r="BM265" s="25" t="s">
        <v>5512</v>
      </c>
    </row>
    <row r="266" spans="2:65" s="1" customFormat="1" ht="16.5" customHeight="1">
      <c r="B266" s="41"/>
      <c r="C266" s="203" t="s">
        <v>610</v>
      </c>
      <c r="D266" s="203" t="s">
        <v>212</v>
      </c>
      <c r="E266" s="204" t="s">
        <v>3344</v>
      </c>
      <c r="F266" s="205" t="s">
        <v>3345</v>
      </c>
      <c r="G266" s="206" t="s">
        <v>215</v>
      </c>
      <c r="H266" s="207">
        <v>1</v>
      </c>
      <c r="I266" s="208"/>
      <c r="J266" s="209">
        <f>ROUND(I266*H266,2)</f>
        <v>0</v>
      </c>
      <c r="K266" s="205" t="s">
        <v>216</v>
      </c>
      <c r="L266" s="61"/>
      <c r="M266" s="210" t="s">
        <v>21</v>
      </c>
      <c r="N266" s="211" t="s">
        <v>42</v>
      </c>
      <c r="O266" s="42"/>
      <c r="P266" s="212">
        <f>O266*H266</f>
        <v>0</v>
      </c>
      <c r="Q266" s="212">
        <v>0</v>
      </c>
      <c r="R266" s="212">
        <f>Q266*H266</f>
        <v>0</v>
      </c>
      <c r="S266" s="212">
        <v>0.0018</v>
      </c>
      <c r="T266" s="213">
        <f>S266*H266</f>
        <v>0.0018</v>
      </c>
      <c r="AR266" s="25" t="s">
        <v>291</v>
      </c>
      <c r="AT266" s="25" t="s">
        <v>212</v>
      </c>
      <c r="AU266" s="25" t="s">
        <v>80</v>
      </c>
      <c r="AY266" s="25" t="s">
        <v>210</v>
      </c>
      <c r="BE266" s="214">
        <f>IF(N266="základní",J266,0)</f>
        <v>0</v>
      </c>
      <c r="BF266" s="214">
        <f>IF(N266="snížená",J266,0)</f>
        <v>0</v>
      </c>
      <c r="BG266" s="214">
        <f>IF(N266="zákl. přenesená",J266,0)</f>
        <v>0</v>
      </c>
      <c r="BH266" s="214">
        <f>IF(N266="sníž. přenesená",J266,0)</f>
        <v>0</v>
      </c>
      <c r="BI266" s="214">
        <f>IF(N266="nulová",J266,0)</f>
        <v>0</v>
      </c>
      <c r="BJ266" s="25" t="s">
        <v>78</v>
      </c>
      <c r="BK266" s="214">
        <f>ROUND(I266*H266,2)</f>
        <v>0</v>
      </c>
      <c r="BL266" s="25" t="s">
        <v>291</v>
      </c>
      <c r="BM266" s="25" t="s">
        <v>5513</v>
      </c>
    </row>
    <row r="267" spans="2:51" s="12" customFormat="1" ht="13.5">
      <c r="B267" s="215"/>
      <c r="C267" s="216"/>
      <c r="D267" s="217" t="s">
        <v>219</v>
      </c>
      <c r="E267" s="218" t="s">
        <v>21</v>
      </c>
      <c r="F267" s="219" t="s">
        <v>3451</v>
      </c>
      <c r="G267" s="216"/>
      <c r="H267" s="220">
        <v>1</v>
      </c>
      <c r="I267" s="221"/>
      <c r="J267" s="216"/>
      <c r="K267" s="216"/>
      <c r="L267" s="222"/>
      <c r="M267" s="223"/>
      <c r="N267" s="224"/>
      <c r="O267" s="224"/>
      <c r="P267" s="224"/>
      <c r="Q267" s="224"/>
      <c r="R267" s="224"/>
      <c r="S267" s="224"/>
      <c r="T267" s="225"/>
      <c r="AT267" s="226" t="s">
        <v>219</v>
      </c>
      <c r="AU267" s="226" t="s">
        <v>80</v>
      </c>
      <c r="AV267" s="12" t="s">
        <v>80</v>
      </c>
      <c r="AW267" s="12" t="s">
        <v>35</v>
      </c>
      <c r="AX267" s="12" t="s">
        <v>71</v>
      </c>
      <c r="AY267" s="226" t="s">
        <v>210</v>
      </c>
    </row>
    <row r="268" spans="2:51" s="13" customFormat="1" ht="13.5">
      <c r="B268" s="227"/>
      <c r="C268" s="228"/>
      <c r="D268" s="217" t="s">
        <v>219</v>
      </c>
      <c r="E268" s="229" t="s">
        <v>21</v>
      </c>
      <c r="F268" s="230" t="s">
        <v>240</v>
      </c>
      <c r="G268" s="228"/>
      <c r="H268" s="231">
        <v>1</v>
      </c>
      <c r="I268" s="232"/>
      <c r="J268" s="228"/>
      <c r="K268" s="228"/>
      <c r="L268" s="233"/>
      <c r="M268" s="234"/>
      <c r="N268" s="235"/>
      <c r="O268" s="235"/>
      <c r="P268" s="235"/>
      <c r="Q268" s="235"/>
      <c r="R268" s="235"/>
      <c r="S268" s="235"/>
      <c r="T268" s="236"/>
      <c r="AT268" s="237" t="s">
        <v>219</v>
      </c>
      <c r="AU268" s="237" t="s">
        <v>80</v>
      </c>
      <c r="AV268" s="13" t="s">
        <v>217</v>
      </c>
      <c r="AW268" s="13" t="s">
        <v>35</v>
      </c>
      <c r="AX268" s="13" t="s">
        <v>78</v>
      </c>
      <c r="AY268" s="237" t="s">
        <v>210</v>
      </c>
    </row>
    <row r="269" spans="2:65" s="1" customFormat="1" ht="16.5" customHeight="1">
      <c r="B269" s="41"/>
      <c r="C269" s="203" t="s">
        <v>617</v>
      </c>
      <c r="D269" s="203" t="s">
        <v>212</v>
      </c>
      <c r="E269" s="204" t="s">
        <v>3352</v>
      </c>
      <c r="F269" s="205" t="s">
        <v>3353</v>
      </c>
      <c r="G269" s="206" t="s">
        <v>215</v>
      </c>
      <c r="H269" s="207">
        <v>1</v>
      </c>
      <c r="I269" s="208"/>
      <c r="J269" s="209">
        <f>ROUND(I269*H269,2)</f>
        <v>0</v>
      </c>
      <c r="K269" s="205" t="s">
        <v>216</v>
      </c>
      <c r="L269" s="61"/>
      <c r="M269" s="210" t="s">
        <v>21</v>
      </c>
      <c r="N269" s="211" t="s">
        <v>42</v>
      </c>
      <c r="O269" s="42"/>
      <c r="P269" s="212">
        <f>O269*H269</f>
        <v>0</v>
      </c>
      <c r="Q269" s="212">
        <v>0.00026</v>
      </c>
      <c r="R269" s="212">
        <f>Q269*H269</f>
        <v>0.00026</v>
      </c>
      <c r="S269" s="212">
        <v>0</v>
      </c>
      <c r="T269" s="213">
        <f>S269*H269</f>
        <v>0</v>
      </c>
      <c r="AR269" s="25" t="s">
        <v>291</v>
      </c>
      <c r="AT269" s="25" t="s">
        <v>212</v>
      </c>
      <c r="AU269" s="25" t="s">
        <v>80</v>
      </c>
      <c r="AY269" s="25" t="s">
        <v>210</v>
      </c>
      <c r="BE269" s="214">
        <f>IF(N269="základní",J269,0)</f>
        <v>0</v>
      </c>
      <c r="BF269" s="214">
        <f>IF(N269="snížená",J269,0)</f>
        <v>0</v>
      </c>
      <c r="BG269" s="214">
        <f>IF(N269="zákl. přenesená",J269,0)</f>
        <v>0</v>
      </c>
      <c r="BH269" s="214">
        <f>IF(N269="sníž. přenesená",J269,0)</f>
        <v>0</v>
      </c>
      <c r="BI269" s="214">
        <f>IF(N269="nulová",J269,0)</f>
        <v>0</v>
      </c>
      <c r="BJ269" s="25" t="s">
        <v>78</v>
      </c>
      <c r="BK269" s="214">
        <f>ROUND(I269*H269,2)</f>
        <v>0</v>
      </c>
      <c r="BL269" s="25" t="s">
        <v>291</v>
      </c>
      <c r="BM269" s="25" t="s">
        <v>5514</v>
      </c>
    </row>
    <row r="270" spans="2:65" s="1" customFormat="1" ht="25.5" customHeight="1">
      <c r="B270" s="41"/>
      <c r="C270" s="238" t="s">
        <v>624</v>
      </c>
      <c r="D270" s="238" t="s">
        <v>302</v>
      </c>
      <c r="E270" s="239" t="s">
        <v>5515</v>
      </c>
      <c r="F270" s="240" t="s">
        <v>5516</v>
      </c>
      <c r="G270" s="241" t="s">
        <v>215</v>
      </c>
      <c r="H270" s="242">
        <v>1</v>
      </c>
      <c r="I270" s="243"/>
      <c r="J270" s="244">
        <f>ROUND(I270*H270,2)</f>
        <v>0</v>
      </c>
      <c r="K270" s="240" t="s">
        <v>21</v>
      </c>
      <c r="L270" s="245"/>
      <c r="M270" s="246" t="s">
        <v>21</v>
      </c>
      <c r="N270" s="247" t="s">
        <v>42</v>
      </c>
      <c r="O270" s="42"/>
      <c r="P270" s="212">
        <f>O270*H270</f>
        <v>0</v>
      </c>
      <c r="Q270" s="212">
        <v>0.024</v>
      </c>
      <c r="R270" s="212">
        <f>Q270*H270</f>
        <v>0.024</v>
      </c>
      <c r="S270" s="212">
        <v>0</v>
      </c>
      <c r="T270" s="213">
        <f>S270*H270</f>
        <v>0</v>
      </c>
      <c r="AR270" s="25" t="s">
        <v>372</v>
      </c>
      <c r="AT270" s="25" t="s">
        <v>302</v>
      </c>
      <c r="AU270" s="25" t="s">
        <v>80</v>
      </c>
      <c r="AY270" s="25" t="s">
        <v>210</v>
      </c>
      <c r="BE270" s="214">
        <f>IF(N270="základní",J270,0)</f>
        <v>0</v>
      </c>
      <c r="BF270" s="214">
        <f>IF(N270="snížená",J270,0)</f>
        <v>0</v>
      </c>
      <c r="BG270" s="214">
        <f>IF(N270="zákl. přenesená",J270,0)</f>
        <v>0</v>
      </c>
      <c r="BH270" s="214">
        <f>IF(N270="sníž. přenesená",J270,0)</f>
        <v>0</v>
      </c>
      <c r="BI270" s="214">
        <f>IF(N270="nulová",J270,0)</f>
        <v>0</v>
      </c>
      <c r="BJ270" s="25" t="s">
        <v>78</v>
      </c>
      <c r="BK270" s="214">
        <f>ROUND(I270*H270,2)</f>
        <v>0</v>
      </c>
      <c r="BL270" s="25" t="s">
        <v>291</v>
      </c>
      <c r="BM270" s="25" t="s">
        <v>5517</v>
      </c>
    </row>
    <row r="271" spans="2:65" s="1" customFormat="1" ht="16.5" customHeight="1">
      <c r="B271" s="41"/>
      <c r="C271" s="203" t="s">
        <v>628</v>
      </c>
      <c r="D271" s="203" t="s">
        <v>212</v>
      </c>
      <c r="E271" s="204" t="s">
        <v>3360</v>
      </c>
      <c r="F271" s="205" t="s">
        <v>3361</v>
      </c>
      <c r="G271" s="206" t="s">
        <v>215</v>
      </c>
      <c r="H271" s="207">
        <v>1</v>
      </c>
      <c r="I271" s="208"/>
      <c r="J271" s="209">
        <f>ROUND(I271*H271,2)</f>
        <v>0</v>
      </c>
      <c r="K271" s="205" t="s">
        <v>216</v>
      </c>
      <c r="L271" s="61"/>
      <c r="M271" s="210" t="s">
        <v>21</v>
      </c>
      <c r="N271" s="211" t="s">
        <v>42</v>
      </c>
      <c r="O271" s="42"/>
      <c r="P271" s="212">
        <f>O271*H271</f>
        <v>0</v>
      </c>
      <c r="Q271" s="212">
        <v>0.00027</v>
      </c>
      <c r="R271" s="212">
        <f>Q271*H271</f>
        <v>0.00027</v>
      </c>
      <c r="S271" s="212">
        <v>0</v>
      </c>
      <c r="T271" s="213">
        <f>S271*H271</f>
        <v>0</v>
      </c>
      <c r="AR271" s="25" t="s">
        <v>291</v>
      </c>
      <c r="AT271" s="25" t="s">
        <v>212</v>
      </c>
      <c r="AU271" s="25" t="s">
        <v>80</v>
      </c>
      <c r="AY271" s="25" t="s">
        <v>210</v>
      </c>
      <c r="BE271" s="214">
        <f>IF(N271="základní",J271,0)</f>
        <v>0</v>
      </c>
      <c r="BF271" s="214">
        <f>IF(N271="snížená",J271,0)</f>
        <v>0</v>
      </c>
      <c r="BG271" s="214">
        <f>IF(N271="zákl. přenesená",J271,0)</f>
        <v>0</v>
      </c>
      <c r="BH271" s="214">
        <f>IF(N271="sníž. přenesená",J271,0)</f>
        <v>0</v>
      </c>
      <c r="BI271" s="214">
        <f>IF(N271="nulová",J271,0)</f>
        <v>0</v>
      </c>
      <c r="BJ271" s="25" t="s">
        <v>78</v>
      </c>
      <c r="BK271" s="214">
        <f>ROUND(I271*H271,2)</f>
        <v>0</v>
      </c>
      <c r="BL271" s="25" t="s">
        <v>291</v>
      </c>
      <c r="BM271" s="25" t="s">
        <v>5518</v>
      </c>
    </row>
    <row r="272" spans="2:65" s="1" customFormat="1" ht="25.5" customHeight="1">
      <c r="B272" s="41"/>
      <c r="C272" s="238" t="s">
        <v>635</v>
      </c>
      <c r="D272" s="238" t="s">
        <v>302</v>
      </c>
      <c r="E272" s="239" t="s">
        <v>3364</v>
      </c>
      <c r="F272" s="240" t="s">
        <v>5519</v>
      </c>
      <c r="G272" s="241" t="s">
        <v>215</v>
      </c>
      <c r="H272" s="242">
        <v>1</v>
      </c>
      <c r="I272" s="243"/>
      <c r="J272" s="244">
        <f>ROUND(I272*H272,2)</f>
        <v>0</v>
      </c>
      <c r="K272" s="240" t="s">
        <v>21</v>
      </c>
      <c r="L272" s="245"/>
      <c r="M272" s="246" t="s">
        <v>21</v>
      </c>
      <c r="N272" s="247" t="s">
        <v>42</v>
      </c>
      <c r="O272" s="42"/>
      <c r="P272" s="212">
        <f>O272*H272</f>
        <v>0</v>
      </c>
      <c r="Q272" s="212">
        <v>0.0329</v>
      </c>
      <c r="R272" s="212">
        <f>Q272*H272</f>
        <v>0.0329</v>
      </c>
      <c r="S272" s="212">
        <v>0</v>
      </c>
      <c r="T272" s="213">
        <f>S272*H272</f>
        <v>0</v>
      </c>
      <c r="AR272" s="25" t="s">
        <v>372</v>
      </c>
      <c r="AT272" s="25" t="s">
        <v>302</v>
      </c>
      <c r="AU272" s="25" t="s">
        <v>80</v>
      </c>
      <c r="AY272" s="25" t="s">
        <v>210</v>
      </c>
      <c r="BE272" s="214">
        <f>IF(N272="základní",J272,0)</f>
        <v>0</v>
      </c>
      <c r="BF272" s="214">
        <f>IF(N272="snížená",J272,0)</f>
        <v>0</v>
      </c>
      <c r="BG272" s="214">
        <f>IF(N272="zákl. přenesená",J272,0)</f>
        <v>0</v>
      </c>
      <c r="BH272" s="214">
        <f>IF(N272="sníž. přenesená",J272,0)</f>
        <v>0</v>
      </c>
      <c r="BI272" s="214">
        <f>IF(N272="nulová",J272,0)</f>
        <v>0</v>
      </c>
      <c r="BJ272" s="25" t="s">
        <v>78</v>
      </c>
      <c r="BK272" s="214">
        <f>ROUND(I272*H272,2)</f>
        <v>0</v>
      </c>
      <c r="BL272" s="25" t="s">
        <v>291</v>
      </c>
      <c r="BM272" s="25" t="s">
        <v>5520</v>
      </c>
    </row>
    <row r="273" spans="2:65" s="1" customFormat="1" ht="16.5" customHeight="1">
      <c r="B273" s="41"/>
      <c r="C273" s="203" t="s">
        <v>639</v>
      </c>
      <c r="D273" s="203" t="s">
        <v>212</v>
      </c>
      <c r="E273" s="204" t="s">
        <v>3407</v>
      </c>
      <c r="F273" s="205" t="s">
        <v>3408</v>
      </c>
      <c r="G273" s="206" t="s">
        <v>215</v>
      </c>
      <c r="H273" s="207">
        <v>1</v>
      </c>
      <c r="I273" s="208"/>
      <c r="J273" s="209">
        <f>ROUND(I273*H273,2)</f>
        <v>0</v>
      </c>
      <c r="K273" s="205" t="s">
        <v>216</v>
      </c>
      <c r="L273" s="61"/>
      <c r="M273" s="210" t="s">
        <v>21</v>
      </c>
      <c r="N273" s="211" t="s">
        <v>42</v>
      </c>
      <c r="O273" s="42"/>
      <c r="P273" s="212">
        <f>O273*H273</f>
        <v>0</v>
      </c>
      <c r="Q273" s="212">
        <v>0</v>
      </c>
      <c r="R273" s="212">
        <f>Q273*H273</f>
        <v>0</v>
      </c>
      <c r="S273" s="212">
        <v>0.024</v>
      </c>
      <c r="T273" s="213">
        <f>S273*H273</f>
        <v>0.024</v>
      </c>
      <c r="AR273" s="25" t="s">
        <v>291</v>
      </c>
      <c r="AT273" s="25" t="s">
        <v>212</v>
      </c>
      <c r="AU273" s="25" t="s">
        <v>80</v>
      </c>
      <c r="AY273" s="25" t="s">
        <v>210</v>
      </c>
      <c r="BE273" s="214">
        <f>IF(N273="základní",J273,0)</f>
        <v>0</v>
      </c>
      <c r="BF273" s="214">
        <f>IF(N273="snížená",J273,0)</f>
        <v>0</v>
      </c>
      <c r="BG273" s="214">
        <f>IF(N273="zákl. přenesená",J273,0)</f>
        <v>0</v>
      </c>
      <c r="BH273" s="214">
        <f>IF(N273="sníž. přenesená",J273,0)</f>
        <v>0</v>
      </c>
      <c r="BI273" s="214">
        <f>IF(N273="nulová",J273,0)</f>
        <v>0</v>
      </c>
      <c r="BJ273" s="25" t="s">
        <v>78</v>
      </c>
      <c r="BK273" s="214">
        <f>ROUND(I273*H273,2)</f>
        <v>0</v>
      </c>
      <c r="BL273" s="25" t="s">
        <v>291</v>
      </c>
      <c r="BM273" s="25" t="s">
        <v>5521</v>
      </c>
    </row>
    <row r="274" spans="2:51" s="12" customFormat="1" ht="13.5">
      <c r="B274" s="215"/>
      <c r="C274" s="216"/>
      <c r="D274" s="217" t="s">
        <v>219</v>
      </c>
      <c r="E274" s="218" t="s">
        <v>21</v>
      </c>
      <c r="F274" s="219" t="s">
        <v>78</v>
      </c>
      <c r="G274" s="216"/>
      <c r="H274" s="220">
        <v>1</v>
      </c>
      <c r="I274" s="221"/>
      <c r="J274" s="216"/>
      <c r="K274" s="216"/>
      <c r="L274" s="222"/>
      <c r="M274" s="223"/>
      <c r="N274" s="224"/>
      <c r="O274" s="224"/>
      <c r="P274" s="224"/>
      <c r="Q274" s="224"/>
      <c r="R274" s="224"/>
      <c r="S274" s="224"/>
      <c r="T274" s="225"/>
      <c r="AT274" s="226" t="s">
        <v>219</v>
      </c>
      <c r="AU274" s="226" t="s">
        <v>80</v>
      </c>
      <c r="AV274" s="12" t="s">
        <v>80</v>
      </c>
      <c r="AW274" s="12" t="s">
        <v>35</v>
      </c>
      <c r="AX274" s="12" t="s">
        <v>78</v>
      </c>
      <c r="AY274" s="226" t="s">
        <v>210</v>
      </c>
    </row>
    <row r="275" spans="2:65" s="1" customFormat="1" ht="25.5" customHeight="1">
      <c r="B275" s="41"/>
      <c r="C275" s="203" t="s">
        <v>646</v>
      </c>
      <c r="D275" s="203" t="s">
        <v>212</v>
      </c>
      <c r="E275" s="204" t="s">
        <v>3413</v>
      </c>
      <c r="F275" s="205" t="s">
        <v>3414</v>
      </c>
      <c r="G275" s="206" t="s">
        <v>215</v>
      </c>
      <c r="H275" s="207">
        <v>2</v>
      </c>
      <c r="I275" s="208"/>
      <c r="J275" s="209">
        <f>ROUND(I275*H275,2)</f>
        <v>0</v>
      </c>
      <c r="K275" s="205" t="s">
        <v>216</v>
      </c>
      <c r="L275" s="61"/>
      <c r="M275" s="210" t="s">
        <v>21</v>
      </c>
      <c r="N275" s="211" t="s">
        <v>42</v>
      </c>
      <c r="O275" s="42"/>
      <c r="P275" s="212">
        <f>O275*H275</f>
        <v>0</v>
      </c>
      <c r="Q275" s="212">
        <v>0</v>
      </c>
      <c r="R275" s="212">
        <f>Q275*H275</f>
        <v>0</v>
      </c>
      <c r="S275" s="212">
        <v>0</v>
      </c>
      <c r="T275" s="213">
        <f>S275*H275</f>
        <v>0</v>
      </c>
      <c r="AR275" s="25" t="s">
        <v>291</v>
      </c>
      <c r="AT275" s="25" t="s">
        <v>212</v>
      </c>
      <c r="AU275" s="25" t="s">
        <v>80</v>
      </c>
      <c r="AY275" s="25" t="s">
        <v>210</v>
      </c>
      <c r="BE275" s="214">
        <f>IF(N275="základní",J275,0)</f>
        <v>0</v>
      </c>
      <c r="BF275" s="214">
        <f>IF(N275="snížená",J275,0)</f>
        <v>0</v>
      </c>
      <c r="BG275" s="214">
        <f>IF(N275="zákl. přenesená",J275,0)</f>
        <v>0</v>
      </c>
      <c r="BH275" s="214">
        <f>IF(N275="sníž. přenesená",J275,0)</f>
        <v>0</v>
      </c>
      <c r="BI275" s="214">
        <f>IF(N275="nulová",J275,0)</f>
        <v>0</v>
      </c>
      <c r="BJ275" s="25" t="s">
        <v>78</v>
      </c>
      <c r="BK275" s="214">
        <f>ROUND(I275*H275,2)</f>
        <v>0</v>
      </c>
      <c r="BL275" s="25" t="s">
        <v>291</v>
      </c>
      <c r="BM275" s="25" t="s">
        <v>5522</v>
      </c>
    </row>
    <row r="276" spans="2:65" s="1" customFormat="1" ht="16.5" customHeight="1">
      <c r="B276" s="41"/>
      <c r="C276" s="238" t="s">
        <v>653</v>
      </c>
      <c r="D276" s="238" t="s">
        <v>302</v>
      </c>
      <c r="E276" s="239" t="s">
        <v>3423</v>
      </c>
      <c r="F276" s="240" t="s">
        <v>3454</v>
      </c>
      <c r="G276" s="241" t="s">
        <v>345</v>
      </c>
      <c r="H276" s="242">
        <v>1.938</v>
      </c>
      <c r="I276" s="243"/>
      <c r="J276" s="244">
        <f>ROUND(I276*H276,2)</f>
        <v>0</v>
      </c>
      <c r="K276" s="240" t="s">
        <v>21</v>
      </c>
      <c r="L276" s="245"/>
      <c r="M276" s="246" t="s">
        <v>21</v>
      </c>
      <c r="N276" s="247" t="s">
        <v>42</v>
      </c>
      <c r="O276" s="42"/>
      <c r="P276" s="212">
        <f>O276*H276</f>
        <v>0</v>
      </c>
      <c r="Q276" s="212">
        <v>0.007</v>
      </c>
      <c r="R276" s="212">
        <f>Q276*H276</f>
        <v>0.013566</v>
      </c>
      <c r="S276" s="212">
        <v>0</v>
      </c>
      <c r="T276" s="213">
        <f>S276*H276</f>
        <v>0</v>
      </c>
      <c r="AR276" s="25" t="s">
        <v>372</v>
      </c>
      <c r="AT276" s="25" t="s">
        <v>302</v>
      </c>
      <c r="AU276" s="25" t="s">
        <v>80</v>
      </c>
      <c r="AY276" s="25" t="s">
        <v>210</v>
      </c>
      <c r="BE276" s="214">
        <f>IF(N276="základní",J276,0)</f>
        <v>0</v>
      </c>
      <c r="BF276" s="214">
        <f>IF(N276="snížená",J276,0)</f>
        <v>0</v>
      </c>
      <c r="BG276" s="214">
        <f>IF(N276="zákl. přenesená",J276,0)</f>
        <v>0</v>
      </c>
      <c r="BH276" s="214">
        <f>IF(N276="sníž. přenesená",J276,0)</f>
        <v>0</v>
      </c>
      <c r="BI276" s="214">
        <f>IF(N276="nulová",J276,0)</f>
        <v>0</v>
      </c>
      <c r="BJ276" s="25" t="s">
        <v>78</v>
      </c>
      <c r="BK276" s="214">
        <f>ROUND(I276*H276,2)</f>
        <v>0</v>
      </c>
      <c r="BL276" s="25" t="s">
        <v>291</v>
      </c>
      <c r="BM276" s="25" t="s">
        <v>5523</v>
      </c>
    </row>
    <row r="277" spans="2:51" s="12" customFormat="1" ht="13.5">
      <c r="B277" s="215"/>
      <c r="C277" s="216"/>
      <c r="D277" s="217" t="s">
        <v>219</v>
      </c>
      <c r="E277" s="218" t="s">
        <v>21</v>
      </c>
      <c r="F277" s="219" t="s">
        <v>5524</v>
      </c>
      <c r="G277" s="216"/>
      <c r="H277" s="220">
        <v>1.938</v>
      </c>
      <c r="I277" s="221"/>
      <c r="J277" s="216"/>
      <c r="K277" s="216"/>
      <c r="L277" s="222"/>
      <c r="M277" s="223"/>
      <c r="N277" s="224"/>
      <c r="O277" s="224"/>
      <c r="P277" s="224"/>
      <c r="Q277" s="224"/>
      <c r="R277" s="224"/>
      <c r="S277" s="224"/>
      <c r="T277" s="225"/>
      <c r="AT277" s="226" t="s">
        <v>219</v>
      </c>
      <c r="AU277" s="226" t="s">
        <v>80</v>
      </c>
      <c r="AV277" s="12" t="s">
        <v>80</v>
      </c>
      <c r="AW277" s="12" t="s">
        <v>35</v>
      </c>
      <c r="AX277" s="12" t="s">
        <v>78</v>
      </c>
      <c r="AY277" s="226" t="s">
        <v>210</v>
      </c>
    </row>
    <row r="278" spans="2:65" s="1" customFormat="1" ht="16.5" customHeight="1">
      <c r="B278" s="41"/>
      <c r="C278" s="238" t="s">
        <v>661</v>
      </c>
      <c r="D278" s="238" t="s">
        <v>302</v>
      </c>
      <c r="E278" s="239" t="s">
        <v>3428</v>
      </c>
      <c r="F278" s="240" t="s">
        <v>3429</v>
      </c>
      <c r="G278" s="241" t="s">
        <v>215</v>
      </c>
      <c r="H278" s="242">
        <v>4</v>
      </c>
      <c r="I278" s="243"/>
      <c r="J278" s="244">
        <f>ROUND(I278*H278,2)</f>
        <v>0</v>
      </c>
      <c r="K278" s="240" t="s">
        <v>762</v>
      </c>
      <c r="L278" s="245"/>
      <c r="M278" s="246" t="s">
        <v>21</v>
      </c>
      <c r="N278" s="247" t="s">
        <v>42</v>
      </c>
      <c r="O278" s="42"/>
      <c r="P278" s="212">
        <f>O278*H278</f>
        <v>0</v>
      </c>
      <c r="Q278" s="212">
        <v>6E-05</v>
      </c>
      <c r="R278" s="212">
        <f>Q278*H278</f>
        <v>0.00024</v>
      </c>
      <c r="S278" s="212">
        <v>0</v>
      </c>
      <c r="T278" s="213">
        <f>S278*H278</f>
        <v>0</v>
      </c>
      <c r="AR278" s="25" t="s">
        <v>372</v>
      </c>
      <c r="AT278" s="25" t="s">
        <v>302</v>
      </c>
      <c r="AU278" s="25" t="s">
        <v>80</v>
      </c>
      <c r="AY278" s="25" t="s">
        <v>210</v>
      </c>
      <c r="BE278" s="214">
        <f>IF(N278="základní",J278,0)</f>
        <v>0</v>
      </c>
      <c r="BF278" s="214">
        <f>IF(N278="snížená",J278,0)</f>
        <v>0</v>
      </c>
      <c r="BG278" s="214">
        <f>IF(N278="zákl. přenesená",J278,0)</f>
        <v>0</v>
      </c>
      <c r="BH278" s="214">
        <f>IF(N278="sníž. přenesená",J278,0)</f>
        <v>0</v>
      </c>
      <c r="BI278" s="214">
        <f>IF(N278="nulová",J278,0)</f>
        <v>0</v>
      </c>
      <c r="BJ278" s="25" t="s">
        <v>78</v>
      </c>
      <c r="BK278" s="214">
        <f>ROUND(I278*H278,2)</f>
        <v>0</v>
      </c>
      <c r="BL278" s="25" t="s">
        <v>291</v>
      </c>
      <c r="BM278" s="25" t="s">
        <v>5525</v>
      </c>
    </row>
    <row r="279" spans="2:65" s="1" customFormat="1" ht="16.5" customHeight="1">
      <c r="B279" s="41"/>
      <c r="C279" s="203" t="s">
        <v>666</v>
      </c>
      <c r="D279" s="203" t="s">
        <v>212</v>
      </c>
      <c r="E279" s="204" t="s">
        <v>3483</v>
      </c>
      <c r="F279" s="205" t="s">
        <v>3484</v>
      </c>
      <c r="G279" s="206" t="s">
        <v>274</v>
      </c>
      <c r="H279" s="207">
        <v>0.183</v>
      </c>
      <c r="I279" s="208"/>
      <c r="J279" s="209">
        <f>ROUND(I279*H279,2)</f>
        <v>0</v>
      </c>
      <c r="K279" s="205" t="s">
        <v>216</v>
      </c>
      <c r="L279" s="61"/>
      <c r="M279" s="210" t="s">
        <v>21</v>
      </c>
      <c r="N279" s="211" t="s">
        <v>42</v>
      </c>
      <c r="O279" s="42"/>
      <c r="P279" s="212">
        <f>O279*H279</f>
        <v>0</v>
      </c>
      <c r="Q279" s="212">
        <v>0</v>
      </c>
      <c r="R279" s="212">
        <f>Q279*H279</f>
        <v>0</v>
      </c>
      <c r="S279" s="212">
        <v>0</v>
      </c>
      <c r="T279" s="213">
        <f>S279*H279</f>
        <v>0</v>
      </c>
      <c r="AR279" s="25" t="s">
        <v>291</v>
      </c>
      <c r="AT279" s="25" t="s">
        <v>212</v>
      </c>
      <c r="AU279" s="25" t="s">
        <v>80</v>
      </c>
      <c r="AY279" s="25" t="s">
        <v>210</v>
      </c>
      <c r="BE279" s="214">
        <f>IF(N279="základní",J279,0)</f>
        <v>0</v>
      </c>
      <c r="BF279" s="214">
        <f>IF(N279="snížená",J279,0)</f>
        <v>0</v>
      </c>
      <c r="BG279" s="214">
        <f>IF(N279="zákl. přenesená",J279,0)</f>
        <v>0</v>
      </c>
      <c r="BH279" s="214">
        <f>IF(N279="sníž. přenesená",J279,0)</f>
        <v>0</v>
      </c>
      <c r="BI279" s="214">
        <f>IF(N279="nulová",J279,0)</f>
        <v>0</v>
      </c>
      <c r="BJ279" s="25" t="s">
        <v>78</v>
      </c>
      <c r="BK279" s="214">
        <f>ROUND(I279*H279,2)</f>
        <v>0</v>
      </c>
      <c r="BL279" s="25" t="s">
        <v>291</v>
      </c>
      <c r="BM279" s="25" t="s">
        <v>5526</v>
      </c>
    </row>
    <row r="280" spans="2:65" s="1" customFormat="1" ht="16.5" customHeight="1">
      <c r="B280" s="41"/>
      <c r="C280" s="203" t="s">
        <v>670</v>
      </c>
      <c r="D280" s="203" t="s">
        <v>212</v>
      </c>
      <c r="E280" s="204" t="s">
        <v>3487</v>
      </c>
      <c r="F280" s="205" t="s">
        <v>3488</v>
      </c>
      <c r="G280" s="206" t="s">
        <v>274</v>
      </c>
      <c r="H280" s="207">
        <v>0.183</v>
      </c>
      <c r="I280" s="208"/>
      <c r="J280" s="209">
        <f>ROUND(I280*H280,2)</f>
        <v>0</v>
      </c>
      <c r="K280" s="205" t="s">
        <v>216</v>
      </c>
      <c r="L280" s="61"/>
      <c r="M280" s="210" t="s">
        <v>21</v>
      </c>
      <c r="N280" s="211" t="s">
        <v>42</v>
      </c>
      <c r="O280" s="42"/>
      <c r="P280" s="212">
        <f>O280*H280</f>
        <v>0</v>
      </c>
      <c r="Q280" s="212">
        <v>0</v>
      </c>
      <c r="R280" s="212">
        <f>Q280*H280</f>
        <v>0</v>
      </c>
      <c r="S280" s="212">
        <v>0</v>
      </c>
      <c r="T280" s="213">
        <f>S280*H280</f>
        <v>0</v>
      </c>
      <c r="AR280" s="25" t="s">
        <v>291</v>
      </c>
      <c r="AT280" s="25" t="s">
        <v>212</v>
      </c>
      <c r="AU280" s="25" t="s">
        <v>80</v>
      </c>
      <c r="AY280" s="25" t="s">
        <v>210</v>
      </c>
      <c r="BE280" s="214">
        <f>IF(N280="základní",J280,0)</f>
        <v>0</v>
      </c>
      <c r="BF280" s="214">
        <f>IF(N280="snížená",J280,0)</f>
        <v>0</v>
      </c>
      <c r="BG280" s="214">
        <f>IF(N280="zákl. přenesená",J280,0)</f>
        <v>0</v>
      </c>
      <c r="BH280" s="214">
        <f>IF(N280="sníž. přenesená",J280,0)</f>
        <v>0</v>
      </c>
      <c r="BI280" s="214">
        <f>IF(N280="nulová",J280,0)</f>
        <v>0</v>
      </c>
      <c r="BJ280" s="25" t="s">
        <v>78</v>
      </c>
      <c r="BK280" s="214">
        <f>ROUND(I280*H280,2)</f>
        <v>0</v>
      </c>
      <c r="BL280" s="25" t="s">
        <v>291</v>
      </c>
      <c r="BM280" s="25" t="s">
        <v>5527</v>
      </c>
    </row>
    <row r="281" spans="2:63" s="11" customFormat="1" ht="29.85" customHeight="1">
      <c r="B281" s="187"/>
      <c r="C281" s="188"/>
      <c r="D281" s="189" t="s">
        <v>70</v>
      </c>
      <c r="E281" s="201" t="s">
        <v>3686</v>
      </c>
      <c r="F281" s="201" t="s">
        <v>3687</v>
      </c>
      <c r="G281" s="188"/>
      <c r="H281" s="188"/>
      <c r="I281" s="191"/>
      <c r="J281" s="202">
        <f>BK281</f>
        <v>0</v>
      </c>
      <c r="K281" s="188"/>
      <c r="L281" s="193"/>
      <c r="M281" s="194"/>
      <c r="N281" s="195"/>
      <c r="O281" s="195"/>
      <c r="P281" s="196">
        <f>SUM(P282:P294)</f>
        <v>0</v>
      </c>
      <c r="Q281" s="195"/>
      <c r="R281" s="196">
        <f>SUM(R282:R294)</f>
        <v>0.12876965999999998</v>
      </c>
      <c r="S281" s="195"/>
      <c r="T281" s="197">
        <f>SUM(T282:T294)</f>
        <v>0</v>
      </c>
      <c r="AR281" s="198" t="s">
        <v>80</v>
      </c>
      <c r="AT281" s="199" t="s">
        <v>70</v>
      </c>
      <c r="AU281" s="199" t="s">
        <v>78</v>
      </c>
      <c r="AY281" s="198" t="s">
        <v>210</v>
      </c>
      <c r="BK281" s="200">
        <f>SUM(BK282:BK294)</f>
        <v>0</v>
      </c>
    </row>
    <row r="282" spans="2:65" s="1" customFormat="1" ht="25.5" customHeight="1">
      <c r="B282" s="41"/>
      <c r="C282" s="203" t="s">
        <v>674</v>
      </c>
      <c r="D282" s="203" t="s">
        <v>212</v>
      </c>
      <c r="E282" s="204" t="s">
        <v>3699</v>
      </c>
      <c r="F282" s="205" t="s">
        <v>3700</v>
      </c>
      <c r="G282" s="206" t="s">
        <v>226</v>
      </c>
      <c r="H282" s="207">
        <v>5.14</v>
      </c>
      <c r="I282" s="208"/>
      <c r="J282" s="209">
        <f>ROUND(I282*H282,2)</f>
        <v>0</v>
      </c>
      <c r="K282" s="205" t="s">
        <v>216</v>
      </c>
      <c r="L282" s="61"/>
      <c r="M282" s="210" t="s">
        <v>21</v>
      </c>
      <c r="N282" s="211" t="s">
        <v>42</v>
      </c>
      <c r="O282" s="42"/>
      <c r="P282" s="212">
        <f>O282*H282</f>
        <v>0</v>
      </c>
      <c r="Q282" s="212">
        <v>0.00367</v>
      </c>
      <c r="R282" s="212">
        <f>Q282*H282</f>
        <v>0.0188638</v>
      </c>
      <c r="S282" s="212">
        <v>0</v>
      </c>
      <c r="T282" s="213">
        <f>S282*H282</f>
        <v>0</v>
      </c>
      <c r="AR282" s="25" t="s">
        <v>291</v>
      </c>
      <c r="AT282" s="25" t="s">
        <v>212</v>
      </c>
      <c r="AU282" s="25" t="s">
        <v>80</v>
      </c>
      <c r="AY282" s="25" t="s">
        <v>210</v>
      </c>
      <c r="BE282" s="214">
        <f>IF(N282="základní",J282,0)</f>
        <v>0</v>
      </c>
      <c r="BF282" s="214">
        <f>IF(N282="snížená",J282,0)</f>
        <v>0</v>
      </c>
      <c r="BG282" s="214">
        <f>IF(N282="zákl. přenesená",J282,0)</f>
        <v>0</v>
      </c>
      <c r="BH282" s="214">
        <f>IF(N282="sníž. přenesená",J282,0)</f>
        <v>0</v>
      </c>
      <c r="BI282" s="214">
        <f>IF(N282="nulová",J282,0)</f>
        <v>0</v>
      </c>
      <c r="BJ282" s="25" t="s">
        <v>78</v>
      </c>
      <c r="BK282" s="214">
        <f>ROUND(I282*H282,2)</f>
        <v>0</v>
      </c>
      <c r="BL282" s="25" t="s">
        <v>291</v>
      </c>
      <c r="BM282" s="25" t="s">
        <v>5528</v>
      </c>
    </row>
    <row r="283" spans="2:51" s="12" customFormat="1" ht="13.5">
      <c r="B283" s="215"/>
      <c r="C283" s="216"/>
      <c r="D283" s="217" t="s">
        <v>219</v>
      </c>
      <c r="E283" s="218" t="s">
        <v>21</v>
      </c>
      <c r="F283" s="219" t="s">
        <v>5529</v>
      </c>
      <c r="G283" s="216"/>
      <c r="H283" s="220">
        <v>5.14</v>
      </c>
      <c r="I283" s="221"/>
      <c r="J283" s="216"/>
      <c r="K283" s="216"/>
      <c r="L283" s="222"/>
      <c r="M283" s="223"/>
      <c r="N283" s="224"/>
      <c r="O283" s="224"/>
      <c r="P283" s="224"/>
      <c r="Q283" s="224"/>
      <c r="R283" s="224"/>
      <c r="S283" s="224"/>
      <c r="T283" s="225"/>
      <c r="AT283" s="226" t="s">
        <v>219</v>
      </c>
      <c r="AU283" s="226" t="s">
        <v>80</v>
      </c>
      <c r="AV283" s="12" t="s">
        <v>80</v>
      </c>
      <c r="AW283" s="12" t="s">
        <v>35</v>
      </c>
      <c r="AX283" s="12" t="s">
        <v>78</v>
      </c>
      <c r="AY283" s="226" t="s">
        <v>210</v>
      </c>
    </row>
    <row r="284" spans="2:65" s="1" customFormat="1" ht="25.5" customHeight="1">
      <c r="B284" s="41"/>
      <c r="C284" s="238" t="s">
        <v>678</v>
      </c>
      <c r="D284" s="238" t="s">
        <v>302</v>
      </c>
      <c r="E284" s="239" t="s">
        <v>3704</v>
      </c>
      <c r="F284" s="240" t="s">
        <v>3705</v>
      </c>
      <c r="G284" s="241" t="s">
        <v>226</v>
      </c>
      <c r="H284" s="242">
        <v>5.551</v>
      </c>
      <c r="I284" s="243"/>
      <c r="J284" s="244">
        <f>ROUND(I284*H284,2)</f>
        <v>0</v>
      </c>
      <c r="K284" s="240" t="s">
        <v>216</v>
      </c>
      <c r="L284" s="245"/>
      <c r="M284" s="246" t="s">
        <v>21</v>
      </c>
      <c r="N284" s="247" t="s">
        <v>42</v>
      </c>
      <c r="O284" s="42"/>
      <c r="P284" s="212">
        <f>O284*H284</f>
        <v>0</v>
      </c>
      <c r="Q284" s="212">
        <v>0.0192</v>
      </c>
      <c r="R284" s="212">
        <f>Q284*H284</f>
        <v>0.1065792</v>
      </c>
      <c r="S284" s="212">
        <v>0</v>
      </c>
      <c r="T284" s="213">
        <f>S284*H284</f>
        <v>0</v>
      </c>
      <c r="AR284" s="25" t="s">
        <v>372</v>
      </c>
      <c r="AT284" s="25" t="s">
        <v>302</v>
      </c>
      <c r="AU284" s="25" t="s">
        <v>80</v>
      </c>
      <c r="AY284" s="25" t="s">
        <v>210</v>
      </c>
      <c r="BE284" s="214">
        <f>IF(N284="základní",J284,0)</f>
        <v>0</v>
      </c>
      <c r="BF284" s="214">
        <f>IF(N284="snížená",J284,0)</f>
        <v>0</v>
      </c>
      <c r="BG284" s="214">
        <f>IF(N284="zákl. přenesená",J284,0)</f>
        <v>0</v>
      </c>
      <c r="BH284" s="214">
        <f>IF(N284="sníž. přenesená",J284,0)</f>
        <v>0</v>
      </c>
      <c r="BI284" s="214">
        <f>IF(N284="nulová",J284,0)</f>
        <v>0</v>
      </c>
      <c r="BJ284" s="25" t="s">
        <v>78</v>
      </c>
      <c r="BK284" s="214">
        <f>ROUND(I284*H284,2)</f>
        <v>0</v>
      </c>
      <c r="BL284" s="25" t="s">
        <v>291</v>
      </c>
      <c r="BM284" s="25" t="s">
        <v>5530</v>
      </c>
    </row>
    <row r="285" spans="2:51" s="12" customFormat="1" ht="13.5">
      <c r="B285" s="215"/>
      <c r="C285" s="216"/>
      <c r="D285" s="217" t="s">
        <v>219</v>
      </c>
      <c r="E285" s="216"/>
      <c r="F285" s="219" t="s">
        <v>5531</v>
      </c>
      <c r="G285" s="216"/>
      <c r="H285" s="220">
        <v>5.551</v>
      </c>
      <c r="I285" s="221"/>
      <c r="J285" s="216"/>
      <c r="K285" s="216"/>
      <c r="L285" s="222"/>
      <c r="M285" s="223"/>
      <c r="N285" s="224"/>
      <c r="O285" s="224"/>
      <c r="P285" s="224"/>
      <c r="Q285" s="224"/>
      <c r="R285" s="224"/>
      <c r="S285" s="224"/>
      <c r="T285" s="225"/>
      <c r="AT285" s="226" t="s">
        <v>219</v>
      </c>
      <c r="AU285" s="226" t="s">
        <v>80</v>
      </c>
      <c r="AV285" s="12" t="s">
        <v>80</v>
      </c>
      <c r="AW285" s="12" t="s">
        <v>6</v>
      </c>
      <c r="AX285" s="12" t="s">
        <v>78</v>
      </c>
      <c r="AY285" s="226" t="s">
        <v>210</v>
      </c>
    </row>
    <row r="286" spans="2:65" s="1" customFormat="1" ht="16.5" customHeight="1">
      <c r="B286" s="41"/>
      <c r="C286" s="203" t="s">
        <v>683</v>
      </c>
      <c r="D286" s="203" t="s">
        <v>212</v>
      </c>
      <c r="E286" s="204" t="s">
        <v>3709</v>
      </c>
      <c r="F286" s="205" t="s">
        <v>3710</v>
      </c>
      <c r="G286" s="206" t="s">
        <v>226</v>
      </c>
      <c r="H286" s="207">
        <v>5.14</v>
      </c>
      <c r="I286" s="208"/>
      <c r="J286" s="209">
        <f>ROUND(I286*H286,2)</f>
        <v>0</v>
      </c>
      <c r="K286" s="205" t="s">
        <v>216</v>
      </c>
      <c r="L286" s="61"/>
      <c r="M286" s="210" t="s">
        <v>21</v>
      </c>
      <c r="N286" s="211" t="s">
        <v>42</v>
      </c>
      <c r="O286" s="42"/>
      <c r="P286" s="212">
        <f>O286*H286</f>
        <v>0</v>
      </c>
      <c r="Q286" s="212">
        <v>0.0003</v>
      </c>
      <c r="R286" s="212">
        <f>Q286*H286</f>
        <v>0.0015419999999999998</v>
      </c>
      <c r="S286" s="212">
        <v>0</v>
      </c>
      <c r="T286" s="213">
        <f>S286*H286</f>
        <v>0</v>
      </c>
      <c r="AR286" s="25" t="s">
        <v>291</v>
      </c>
      <c r="AT286" s="25" t="s">
        <v>212</v>
      </c>
      <c r="AU286" s="25" t="s">
        <v>80</v>
      </c>
      <c r="AY286" s="25" t="s">
        <v>210</v>
      </c>
      <c r="BE286" s="214">
        <f>IF(N286="základní",J286,0)</f>
        <v>0</v>
      </c>
      <c r="BF286" s="214">
        <f>IF(N286="snížená",J286,0)</f>
        <v>0</v>
      </c>
      <c r="BG286" s="214">
        <f>IF(N286="zákl. přenesená",J286,0)</f>
        <v>0</v>
      </c>
      <c r="BH286" s="214">
        <f>IF(N286="sníž. přenesená",J286,0)</f>
        <v>0</v>
      </c>
      <c r="BI286" s="214">
        <f>IF(N286="nulová",J286,0)</f>
        <v>0</v>
      </c>
      <c r="BJ286" s="25" t="s">
        <v>78</v>
      </c>
      <c r="BK286" s="214">
        <f>ROUND(I286*H286,2)</f>
        <v>0</v>
      </c>
      <c r="BL286" s="25" t="s">
        <v>291</v>
      </c>
      <c r="BM286" s="25" t="s">
        <v>5532</v>
      </c>
    </row>
    <row r="287" spans="2:51" s="12" customFormat="1" ht="13.5">
      <c r="B287" s="215"/>
      <c r="C287" s="216"/>
      <c r="D287" s="217" t="s">
        <v>219</v>
      </c>
      <c r="E287" s="218" t="s">
        <v>21</v>
      </c>
      <c r="F287" s="219" t="s">
        <v>5425</v>
      </c>
      <c r="G287" s="216"/>
      <c r="H287" s="220">
        <v>5.14</v>
      </c>
      <c r="I287" s="221"/>
      <c r="J287" s="216"/>
      <c r="K287" s="216"/>
      <c r="L287" s="222"/>
      <c r="M287" s="223"/>
      <c r="N287" s="224"/>
      <c r="O287" s="224"/>
      <c r="P287" s="224"/>
      <c r="Q287" s="224"/>
      <c r="R287" s="224"/>
      <c r="S287" s="224"/>
      <c r="T287" s="225"/>
      <c r="AT287" s="226" t="s">
        <v>219</v>
      </c>
      <c r="AU287" s="226" t="s">
        <v>80</v>
      </c>
      <c r="AV287" s="12" t="s">
        <v>80</v>
      </c>
      <c r="AW287" s="12" t="s">
        <v>35</v>
      </c>
      <c r="AX287" s="12" t="s">
        <v>78</v>
      </c>
      <c r="AY287" s="226" t="s">
        <v>210</v>
      </c>
    </row>
    <row r="288" spans="2:65" s="1" customFormat="1" ht="16.5" customHeight="1">
      <c r="B288" s="41"/>
      <c r="C288" s="203" t="s">
        <v>688</v>
      </c>
      <c r="D288" s="203" t="s">
        <v>212</v>
      </c>
      <c r="E288" s="204" t="s">
        <v>3713</v>
      </c>
      <c r="F288" s="205" t="s">
        <v>3714</v>
      </c>
      <c r="G288" s="206" t="s">
        <v>345</v>
      </c>
      <c r="H288" s="207">
        <v>9.86</v>
      </c>
      <c r="I288" s="208"/>
      <c r="J288" s="209">
        <f>ROUND(I288*H288,2)</f>
        <v>0</v>
      </c>
      <c r="K288" s="205" t="s">
        <v>216</v>
      </c>
      <c r="L288" s="61"/>
      <c r="M288" s="210" t="s">
        <v>21</v>
      </c>
      <c r="N288" s="211" t="s">
        <v>42</v>
      </c>
      <c r="O288" s="42"/>
      <c r="P288" s="212">
        <f>O288*H288</f>
        <v>0</v>
      </c>
      <c r="Q288" s="212">
        <v>0.00017</v>
      </c>
      <c r="R288" s="212">
        <f>Q288*H288</f>
        <v>0.0016762</v>
      </c>
      <c r="S288" s="212">
        <v>0</v>
      </c>
      <c r="T288" s="213">
        <f>S288*H288</f>
        <v>0</v>
      </c>
      <c r="AR288" s="25" t="s">
        <v>291</v>
      </c>
      <c r="AT288" s="25" t="s">
        <v>212</v>
      </c>
      <c r="AU288" s="25" t="s">
        <v>80</v>
      </c>
      <c r="AY288" s="25" t="s">
        <v>210</v>
      </c>
      <c r="BE288" s="214">
        <f>IF(N288="základní",J288,0)</f>
        <v>0</v>
      </c>
      <c r="BF288" s="214">
        <f>IF(N288="snížená",J288,0)</f>
        <v>0</v>
      </c>
      <c r="BG288" s="214">
        <f>IF(N288="zákl. přenesená",J288,0)</f>
        <v>0</v>
      </c>
      <c r="BH288" s="214">
        <f>IF(N288="sníž. přenesená",J288,0)</f>
        <v>0</v>
      </c>
      <c r="BI288" s="214">
        <f>IF(N288="nulová",J288,0)</f>
        <v>0</v>
      </c>
      <c r="BJ288" s="25" t="s">
        <v>78</v>
      </c>
      <c r="BK288" s="214">
        <f>ROUND(I288*H288,2)</f>
        <v>0</v>
      </c>
      <c r="BL288" s="25" t="s">
        <v>291</v>
      </c>
      <c r="BM288" s="25" t="s">
        <v>5533</v>
      </c>
    </row>
    <row r="289" spans="2:51" s="12" customFormat="1" ht="13.5">
      <c r="B289" s="215"/>
      <c r="C289" s="216"/>
      <c r="D289" s="217" t="s">
        <v>219</v>
      </c>
      <c r="E289" s="218" t="s">
        <v>21</v>
      </c>
      <c r="F289" s="219" t="s">
        <v>5534</v>
      </c>
      <c r="G289" s="216"/>
      <c r="H289" s="220">
        <v>9.86</v>
      </c>
      <c r="I289" s="221"/>
      <c r="J289" s="216"/>
      <c r="K289" s="216"/>
      <c r="L289" s="222"/>
      <c r="M289" s="223"/>
      <c r="N289" s="224"/>
      <c r="O289" s="224"/>
      <c r="P289" s="224"/>
      <c r="Q289" s="224"/>
      <c r="R289" s="224"/>
      <c r="S289" s="224"/>
      <c r="T289" s="225"/>
      <c r="AT289" s="226" t="s">
        <v>219</v>
      </c>
      <c r="AU289" s="226" t="s">
        <v>80</v>
      </c>
      <c r="AV289" s="12" t="s">
        <v>80</v>
      </c>
      <c r="AW289" s="12" t="s">
        <v>35</v>
      </c>
      <c r="AX289" s="12" t="s">
        <v>71</v>
      </c>
      <c r="AY289" s="226" t="s">
        <v>210</v>
      </c>
    </row>
    <row r="290" spans="2:51" s="13" customFormat="1" ht="13.5">
      <c r="B290" s="227"/>
      <c r="C290" s="228"/>
      <c r="D290" s="217" t="s">
        <v>219</v>
      </c>
      <c r="E290" s="229" t="s">
        <v>21</v>
      </c>
      <c r="F290" s="230" t="s">
        <v>240</v>
      </c>
      <c r="G290" s="228"/>
      <c r="H290" s="231">
        <v>9.86</v>
      </c>
      <c r="I290" s="232"/>
      <c r="J290" s="228"/>
      <c r="K290" s="228"/>
      <c r="L290" s="233"/>
      <c r="M290" s="234"/>
      <c r="N290" s="235"/>
      <c r="O290" s="235"/>
      <c r="P290" s="235"/>
      <c r="Q290" s="235"/>
      <c r="R290" s="235"/>
      <c r="S290" s="235"/>
      <c r="T290" s="236"/>
      <c r="AT290" s="237" t="s">
        <v>219</v>
      </c>
      <c r="AU290" s="237" t="s">
        <v>80</v>
      </c>
      <c r="AV290" s="13" t="s">
        <v>217</v>
      </c>
      <c r="AW290" s="13" t="s">
        <v>35</v>
      </c>
      <c r="AX290" s="13" t="s">
        <v>78</v>
      </c>
      <c r="AY290" s="237" t="s">
        <v>210</v>
      </c>
    </row>
    <row r="291" spans="2:65" s="1" customFormat="1" ht="16.5" customHeight="1">
      <c r="B291" s="41"/>
      <c r="C291" s="238" t="s">
        <v>696</v>
      </c>
      <c r="D291" s="238" t="s">
        <v>302</v>
      </c>
      <c r="E291" s="239" t="s">
        <v>3722</v>
      </c>
      <c r="F291" s="240" t="s">
        <v>5535</v>
      </c>
      <c r="G291" s="241" t="s">
        <v>345</v>
      </c>
      <c r="H291" s="242">
        <v>10.846</v>
      </c>
      <c r="I291" s="243"/>
      <c r="J291" s="244">
        <f>ROUND(I291*H291,2)</f>
        <v>0</v>
      </c>
      <c r="K291" s="240" t="s">
        <v>216</v>
      </c>
      <c r="L291" s="245"/>
      <c r="M291" s="246" t="s">
        <v>21</v>
      </c>
      <c r="N291" s="247" t="s">
        <v>42</v>
      </c>
      <c r="O291" s="42"/>
      <c r="P291" s="212">
        <f>O291*H291</f>
        <v>0</v>
      </c>
      <c r="Q291" s="212">
        <v>1E-05</v>
      </c>
      <c r="R291" s="212">
        <f>Q291*H291</f>
        <v>0.00010846000000000002</v>
      </c>
      <c r="S291" s="212">
        <v>0</v>
      </c>
      <c r="T291" s="213">
        <f>S291*H291</f>
        <v>0</v>
      </c>
      <c r="AR291" s="25" t="s">
        <v>372</v>
      </c>
      <c r="AT291" s="25" t="s">
        <v>302</v>
      </c>
      <c r="AU291" s="25" t="s">
        <v>80</v>
      </c>
      <c r="AY291" s="25" t="s">
        <v>210</v>
      </c>
      <c r="BE291" s="214">
        <f>IF(N291="základní",J291,0)</f>
        <v>0</v>
      </c>
      <c r="BF291" s="214">
        <f>IF(N291="snížená",J291,0)</f>
        <v>0</v>
      </c>
      <c r="BG291" s="214">
        <f>IF(N291="zákl. přenesená",J291,0)</f>
        <v>0</v>
      </c>
      <c r="BH291" s="214">
        <f>IF(N291="sníž. přenesená",J291,0)</f>
        <v>0</v>
      </c>
      <c r="BI291" s="214">
        <f>IF(N291="nulová",J291,0)</f>
        <v>0</v>
      </c>
      <c r="BJ291" s="25" t="s">
        <v>78</v>
      </c>
      <c r="BK291" s="214">
        <f>ROUND(I291*H291,2)</f>
        <v>0</v>
      </c>
      <c r="BL291" s="25" t="s">
        <v>291</v>
      </c>
      <c r="BM291" s="25" t="s">
        <v>5536</v>
      </c>
    </row>
    <row r="292" spans="2:51" s="12" customFormat="1" ht="13.5">
      <c r="B292" s="215"/>
      <c r="C292" s="216"/>
      <c r="D292" s="217" t="s">
        <v>219</v>
      </c>
      <c r="E292" s="216"/>
      <c r="F292" s="219" t="s">
        <v>5537</v>
      </c>
      <c r="G292" s="216"/>
      <c r="H292" s="220">
        <v>10.846</v>
      </c>
      <c r="I292" s="221"/>
      <c r="J292" s="216"/>
      <c r="K292" s="216"/>
      <c r="L292" s="222"/>
      <c r="M292" s="223"/>
      <c r="N292" s="224"/>
      <c r="O292" s="224"/>
      <c r="P292" s="224"/>
      <c r="Q292" s="224"/>
      <c r="R292" s="224"/>
      <c r="S292" s="224"/>
      <c r="T292" s="225"/>
      <c r="AT292" s="226" t="s">
        <v>219</v>
      </c>
      <c r="AU292" s="226" t="s">
        <v>80</v>
      </c>
      <c r="AV292" s="12" t="s">
        <v>80</v>
      </c>
      <c r="AW292" s="12" t="s">
        <v>6</v>
      </c>
      <c r="AX292" s="12" t="s">
        <v>78</v>
      </c>
      <c r="AY292" s="226" t="s">
        <v>210</v>
      </c>
    </row>
    <row r="293" spans="2:65" s="1" customFormat="1" ht="16.5" customHeight="1">
      <c r="B293" s="41"/>
      <c r="C293" s="203" t="s">
        <v>701</v>
      </c>
      <c r="D293" s="203" t="s">
        <v>212</v>
      </c>
      <c r="E293" s="204" t="s">
        <v>3734</v>
      </c>
      <c r="F293" s="205" t="s">
        <v>3735</v>
      </c>
      <c r="G293" s="206" t="s">
        <v>274</v>
      </c>
      <c r="H293" s="207">
        <v>0.129</v>
      </c>
      <c r="I293" s="208"/>
      <c r="J293" s="209">
        <f>ROUND(I293*H293,2)</f>
        <v>0</v>
      </c>
      <c r="K293" s="205" t="s">
        <v>216</v>
      </c>
      <c r="L293" s="61"/>
      <c r="M293" s="210" t="s">
        <v>21</v>
      </c>
      <c r="N293" s="211" t="s">
        <v>42</v>
      </c>
      <c r="O293" s="42"/>
      <c r="P293" s="212">
        <f>O293*H293</f>
        <v>0</v>
      </c>
      <c r="Q293" s="212">
        <v>0</v>
      </c>
      <c r="R293" s="212">
        <f>Q293*H293</f>
        <v>0</v>
      </c>
      <c r="S293" s="212">
        <v>0</v>
      </c>
      <c r="T293" s="213">
        <f>S293*H293</f>
        <v>0</v>
      </c>
      <c r="AR293" s="25" t="s">
        <v>291</v>
      </c>
      <c r="AT293" s="25" t="s">
        <v>212</v>
      </c>
      <c r="AU293" s="25" t="s">
        <v>80</v>
      </c>
      <c r="AY293" s="25" t="s">
        <v>210</v>
      </c>
      <c r="BE293" s="214">
        <f>IF(N293="základní",J293,0)</f>
        <v>0</v>
      </c>
      <c r="BF293" s="214">
        <f>IF(N293="snížená",J293,0)</f>
        <v>0</v>
      </c>
      <c r="BG293" s="214">
        <f>IF(N293="zákl. přenesená",J293,0)</f>
        <v>0</v>
      </c>
      <c r="BH293" s="214">
        <f>IF(N293="sníž. přenesená",J293,0)</f>
        <v>0</v>
      </c>
      <c r="BI293" s="214">
        <f>IF(N293="nulová",J293,0)</f>
        <v>0</v>
      </c>
      <c r="BJ293" s="25" t="s">
        <v>78</v>
      </c>
      <c r="BK293" s="214">
        <f>ROUND(I293*H293,2)</f>
        <v>0</v>
      </c>
      <c r="BL293" s="25" t="s">
        <v>291</v>
      </c>
      <c r="BM293" s="25" t="s">
        <v>5538</v>
      </c>
    </row>
    <row r="294" spans="2:65" s="1" customFormat="1" ht="16.5" customHeight="1">
      <c r="B294" s="41"/>
      <c r="C294" s="203" t="s">
        <v>706</v>
      </c>
      <c r="D294" s="203" t="s">
        <v>212</v>
      </c>
      <c r="E294" s="204" t="s">
        <v>3738</v>
      </c>
      <c r="F294" s="205" t="s">
        <v>3739</v>
      </c>
      <c r="G294" s="206" t="s">
        <v>274</v>
      </c>
      <c r="H294" s="207">
        <v>0.129</v>
      </c>
      <c r="I294" s="208"/>
      <c r="J294" s="209">
        <f>ROUND(I294*H294,2)</f>
        <v>0</v>
      </c>
      <c r="K294" s="205" t="s">
        <v>216</v>
      </c>
      <c r="L294" s="61"/>
      <c r="M294" s="210" t="s">
        <v>21</v>
      </c>
      <c r="N294" s="211" t="s">
        <v>42</v>
      </c>
      <c r="O294" s="42"/>
      <c r="P294" s="212">
        <f>O294*H294</f>
        <v>0</v>
      </c>
      <c r="Q294" s="212">
        <v>0</v>
      </c>
      <c r="R294" s="212">
        <f>Q294*H294</f>
        <v>0</v>
      </c>
      <c r="S294" s="212">
        <v>0</v>
      </c>
      <c r="T294" s="213">
        <f>S294*H294</f>
        <v>0</v>
      </c>
      <c r="AR294" s="25" t="s">
        <v>291</v>
      </c>
      <c r="AT294" s="25" t="s">
        <v>212</v>
      </c>
      <c r="AU294" s="25" t="s">
        <v>80</v>
      </c>
      <c r="AY294" s="25" t="s">
        <v>210</v>
      </c>
      <c r="BE294" s="214">
        <f>IF(N294="základní",J294,0)</f>
        <v>0</v>
      </c>
      <c r="BF294" s="214">
        <f>IF(N294="snížená",J294,0)</f>
        <v>0</v>
      </c>
      <c r="BG294" s="214">
        <f>IF(N294="zákl. přenesená",J294,0)</f>
        <v>0</v>
      </c>
      <c r="BH294" s="214">
        <f>IF(N294="sníž. přenesená",J294,0)</f>
        <v>0</v>
      </c>
      <c r="BI294" s="214">
        <f>IF(N294="nulová",J294,0)</f>
        <v>0</v>
      </c>
      <c r="BJ294" s="25" t="s">
        <v>78</v>
      </c>
      <c r="BK294" s="214">
        <f>ROUND(I294*H294,2)</f>
        <v>0</v>
      </c>
      <c r="BL294" s="25" t="s">
        <v>291</v>
      </c>
      <c r="BM294" s="25" t="s">
        <v>5539</v>
      </c>
    </row>
    <row r="295" spans="2:63" s="11" customFormat="1" ht="29.85" customHeight="1">
      <c r="B295" s="187"/>
      <c r="C295" s="188"/>
      <c r="D295" s="189" t="s">
        <v>70</v>
      </c>
      <c r="E295" s="201" t="s">
        <v>3778</v>
      </c>
      <c r="F295" s="201" t="s">
        <v>3779</v>
      </c>
      <c r="G295" s="188"/>
      <c r="H295" s="188"/>
      <c r="I295" s="191"/>
      <c r="J295" s="202">
        <f>BK295</f>
        <v>0</v>
      </c>
      <c r="K295" s="188"/>
      <c r="L295" s="193"/>
      <c r="M295" s="194"/>
      <c r="N295" s="195"/>
      <c r="O295" s="195"/>
      <c r="P295" s="196">
        <f>SUM(P296:P317)</f>
        <v>0</v>
      </c>
      <c r="Q295" s="195"/>
      <c r="R295" s="196">
        <f>SUM(R296:R317)</f>
        <v>0.6835572</v>
      </c>
      <c r="S295" s="195"/>
      <c r="T295" s="197">
        <f>SUM(T296:T317)</f>
        <v>0.105225</v>
      </c>
      <c r="AR295" s="198" t="s">
        <v>80</v>
      </c>
      <c r="AT295" s="199" t="s">
        <v>70</v>
      </c>
      <c r="AU295" s="199" t="s">
        <v>78</v>
      </c>
      <c r="AY295" s="198" t="s">
        <v>210</v>
      </c>
      <c r="BK295" s="200">
        <f>SUM(BK296:BK317)</f>
        <v>0</v>
      </c>
    </row>
    <row r="296" spans="2:65" s="1" customFormat="1" ht="16.5" customHeight="1">
      <c r="B296" s="41"/>
      <c r="C296" s="203" t="s">
        <v>711</v>
      </c>
      <c r="D296" s="203" t="s">
        <v>212</v>
      </c>
      <c r="E296" s="204" t="s">
        <v>1335</v>
      </c>
      <c r="F296" s="205" t="s">
        <v>1336</v>
      </c>
      <c r="G296" s="206" t="s">
        <v>226</v>
      </c>
      <c r="H296" s="207">
        <v>34.85</v>
      </c>
      <c r="I296" s="208"/>
      <c r="J296" s="209">
        <f>ROUND(I296*H296,2)</f>
        <v>0</v>
      </c>
      <c r="K296" s="205" t="s">
        <v>216</v>
      </c>
      <c r="L296" s="61"/>
      <c r="M296" s="210" t="s">
        <v>21</v>
      </c>
      <c r="N296" s="211" t="s">
        <v>42</v>
      </c>
      <c r="O296" s="42"/>
      <c r="P296" s="212">
        <f>O296*H296</f>
        <v>0</v>
      </c>
      <c r="Q296" s="212">
        <v>0</v>
      </c>
      <c r="R296" s="212">
        <f>Q296*H296</f>
        <v>0</v>
      </c>
      <c r="S296" s="212">
        <v>0</v>
      </c>
      <c r="T296" s="213">
        <f>S296*H296</f>
        <v>0</v>
      </c>
      <c r="AR296" s="25" t="s">
        <v>291</v>
      </c>
      <c r="AT296" s="25" t="s">
        <v>212</v>
      </c>
      <c r="AU296" s="25" t="s">
        <v>80</v>
      </c>
      <c r="AY296" s="25" t="s">
        <v>210</v>
      </c>
      <c r="BE296" s="214">
        <f>IF(N296="základní",J296,0)</f>
        <v>0</v>
      </c>
      <c r="BF296" s="214">
        <f>IF(N296="snížená",J296,0)</f>
        <v>0</v>
      </c>
      <c r="BG296" s="214">
        <f>IF(N296="zákl. přenesená",J296,0)</f>
        <v>0</v>
      </c>
      <c r="BH296" s="214">
        <f>IF(N296="sníž. přenesená",J296,0)</f>
        <v>0</v>
      </c>
      <c r="BI296" s="214">
        <f>IF(N296="nulová",J296,0)</f>
        <v>0</v>
      </c>
      <c r="BJ296" s="25" t="s">
        <v>78</v>
      </c>
      <c r="BK296" s="214">
        <f>ROUND(I296*H296,2)</f>
        <v>0</v>
      </c>
      <c r="BL296" s="25" t="s">
        <v>291</v>
      </c>
      <c r="BM296" s="25" t="s">
        <v>5540</v>
      </c>
    </row>
    <row r="297" spans="2:51" s="12" customFormat="1" ht="13.5">
      <c r="B297" s="215"/>
      <c r="C297" s="216"/>
      <c r="D297" s="217" t="s">
        <v>219</v>
      </c>
      <c r="E297" s="218" t="s">
        <v>21</v>
      </c>
      <c r="F297" s="219" t="s">
        <v>5541</v>
      </c>
      <c r="G297" s="216"/>
      <c r="H297" s="220">
        <v>34.85</v>
      </c>
      <c r="I297" s="221"/>
      <c r="J297" s="216"/>
      <c r="K297" s="216"/>
      <c r="L297" s="222"/>
      <c r="M297" s="223"/>
      <c r="N297" s="224"/>
      <c r="O297" s="224"/>
      <c r="P297" s="224"/>
      <c r="Q297" s="224"/>
      <c r="R297" s="224"/>
      <c r="S297" s="224"/>
      <c r="T297" s="225"/>
      <c r="AT297" s="226" t="s">
        <v>219</v>
      </c>
      <c r="AU297" s="226" t="s">
        <v>80</v>
      </c>
      <c r="AV297" s="12" t="s">
        <v>80</v>
      </c>
      <c r="AW297" s="12" t="s">
        <v>35</v>
      </c>
      <c r="AX297" s="12" t="s">
        <v>78</v>
      </c>
      <c r="AY297" s="226" t="s">
        <v>210</v>
      </c>
    </row>
    <row r="298" spans="2:65" s="1" customFormat="1" ht="16.5" customHeight="1">
      <c r="B298" s="41"/>
      <c r="C298" s="203" t="s">
        <v>718</v>
      </c>
      <c r="D298" s="203" t="s">
        <v>212</v>
      </c>
      <c r="E298" s="204" t="s">
        <v>3830</v>
      </c>
      <c r="F298" s="205" t="s">
        <v>3831</v>
      </c>
      <c r="G298" s="206" t="s">
        <v>226</v>
      </c>
      <c r="H298" s="207">
        <v>39.99</v>
      </c>
      <c r="I298" s="208"/>
      <c r="J298" s="209">
        <f>ROUND(I298*H298,2)</f>
        <v>0</v>
      </c>
      <c r="K298" s="205" t="s">
        <v>216</v>
      </c>
      <c r="L298" s="61"/>
      <c r="M298" s="210" t="s">
        <v>21</v>
      </c>
      <c r="N298" s="211" t="s">
        <v>42</v>
      </c>
      <c r="O298" s="42"/>
      <c r="P298" s="212">
        <f>O298*H298</f>
        <v>0</v>
      </c>
      <c r="Q298" s="212">
        <v>0.0005</v>
      </c>
      <c r="R298" s="212">
        <f>Q298*H298</f>
        <v>0.019995000000000002</v>
      </c>
      <c r="S298" s="212">
        <v>0</v>
      </c>
      <c r="T298" s="213">
        <f>S298*H298</f>
        <v>0</v>
      </c>
      <c r="AR298" s="25" t="s">
        <v>291</v>
      </c>
      <c r="AT298" s="25" t="s">
        <v>212</v>
      </c>
      <c r="AU298" s="25" t="s">
        <v>80</v>
      </c>
      <c r="AY298" s="25" t="s">
        <v>210</v>
      </c>
      <c r="BE298" s="214">
        <f>IF(N298="základní",J298,0)</f>
        <v>0</v>
      </c>
      <c r="BF298" s="214">
        <f>IF(N298="snížená",J298,0)</f>
        <v>0</v>
      </c>
      <c r="BG298" s="214">
        <f>IF(N298="zákl. přenesená",J298,0)</f>
        <v>0</v>
      </c>
      <c r="BH298" s="214">
        <f>IF(N298="sníž. přenesená",J298,0)</f>
        <v>0</v>
      </c>
      <c r="BI298" s="214">
        <f>IF(N298="nulová",J298,0)</f>
        <v>0</v>
      </c>
      <c r="BJ298" s="25" t="s">
        <v>78</v>
      </c>
      <c r="BK298" s="214">
        <f>ROUND(I298*H298,2)</f>
        <v>0</v>
      </c>
      <c r="BL298" s="25" t="s">
        <v>291</v>
      </c>
      <c r="BM298" s="25" t="s">
        <v>5542</v>
      </c>
    </row>
    <row r="299" spans="2:51" s="12" customFormat="1" ht="13.5">
      <c r="B299" s="215"/>
      <c r="C299" s="216"/>
      <c r="D299" s="217" t="s">
        <v>219</v>
      </c>
      <c r="E299" s="218" t="s">
        <v>21</v>
      </c>
      <c r="F299" s="219" t="s">
        <v>5405</v>
      </c>
      <c r="G299" s="216"/>
      <c r="H299" s="220">
        <v>39.99</v>
      </c>
      <c r="I299" s="221"/>
      <c r="J299" s="216"/>
      <c r="K299" s="216"/>
      <c r="L299" s="222"/>
      <c r="M299" s="223"/>
      <c r="N299" s="224"/>
      <c r="O299" s="224"/>
      <c r="P299" s="224"/>
      <c r="Q299" s="224"/>
      <c r="R299" s="224"/>
      <c r="S299" s="224"/>
      <c r="T299" s="225"/>
      <c r="AT299" s="226" t="s">
        <v>219</v>
      </c>
      <c r="AU299" s="226" t="s">
        <v>80</v>
      </c>
      <c r="AV299" s="12" t="s">
        <v>80</v>
      </c>
      <c r="AW299" s="12" t="s">
        <v>35</v>
      </c>
      <c r="AX299" s="12" t="s">
        <v>78</v>
      </c>
      <c r="AY299" s="226" t="s">
        <v>210</v>
      </c>
    </row>
    <row r="300" spans="2:65" s="1" customFormat="1" ht="16.5" customHeight="1">
      <c r="B300" s="41"/>
      <c r="C300" s="203" t="s">
        <v>725</v>
      </c>
      <c r="D300" s="203" t="s">
        <v>212</v>
      </c>
      <c r="E300" s="204" t="s">
        <v>3844</v>
      </c>
      <c r="F300" s="205" t="s">
        <v>3845</v>
      </c>
      <c r="G300" s="206" t="s">
        <v>226</v>
      </c>
      <c r="H300" s="207">
        <v>39.99</v>
      </c>
      <c r="I300" s="208"/>
      <c r="J300" s="209">
        <f>ROUND(I300*H300,2)</f>
        <v>0</v>
      </c>
      <c r="K300" s="205" t="s">
        <v>216</v>
      </c>
      <c r="L300" s="61"/>
      <c r="M300" s="210" t="s">
        <v>21</v>
      </c>
      <c r="N300" s="211" t="s">
        <v>42</v>
      </c>
      <c r="O300" s="42"/>
      <c r="P300" s="212">
        <f>O300*H300</f>
        <v>0</v>
      </c>
      <c r="Q300" s="212">
        <v>0.012</v>
      </c>
      <c r="R300" s="212">
        <f>Q300*H300</f>
        <v>0.47988000000000003</v>
      </c>
      <c r="S300" s="212">
        <v>0</v>
      </c>
      <c r="T300" s="213">
        <f>S300*H300</f>
        <v>0</v>
      </c>
      <c r="AR300" s="25" t="s">
        <v>291</v>
      </c>
      <c r="AT300" s="25" t="s">
        <v>212</v>
      </c>
      <c r="AU300" s="25" t="s">
        <v>80</v>
      </c>
      <c r="AY300" s="25" t="s">
        <v>210</v>
      </c>
      <c r="BE300" s="214">
        <f>IF(N300="základní",J300,0)</f>
        <v>0</v>
      </c>
      <c r="BF300" s="214">
        <f>IF(N300="snížená",J300,0)</f>
        <v>0</v>
      </c>
      <c r="BG300" s="214">
        <f>IF(N300="zákl. přenesená",J300,0)</f>
        <v>0</v>
      </c>
      <c r="BH300" s="214">
        <f>IF(N300="sníž. přenesená",J300,0)</f>
        <v>0</v>
      </c>
      <c r="BI300" s="214">
        <f>IF(N300="nulová",J300,0)</f>
        <v>0</v>
      </c>
      <c r="BJ300" s="25" t="s">
        <v>78</v>
      </c>
      <c r="BK300" s="214">
        <f>ROUND(I300*H300,2)</f>
        <v>0</v>
      </c>
      <c r="BL300" s="25" t="s">
        <v>291</v>
      </c>
      <c r="BM300" s="25" t="s">
        <v>5543</v>
      </c>
    </row>
    <row r="301" spans="2:51" s="12" customFormat="1" ht="13.5">
      <c r="B301" s="215"/>
      <c r="C301" s="216"/>
      <c r="D301" s="217" t="s">
        <v>219</v>
      </c>
      <c r="E301" s="218" t="s">
        <v>21</v>
      </c>
      <c r="F301" s="219" t="s">
        <v>5544</v>
      </c>
      <c r="G301" s="216"/>
      <c r="H301" s="220">
        <v>39.99</v>
      </c>
      <c r="I301" s="221"/>
      <c r="J301" s="216"/>
      <c r="K301" s="216"/>
      <c r="L301" s="222"/>
      <c r="M301" s="223"/>
      <c r="N301" s="224"/>
      <c r="O301" s="224"/>
      <c r="P301" s="224"/>
      <c r="Q301" s="224"/>
      <c r="R301" s="224"/>
      <c r="S301" s="224"/>
      <c r="T301" s="225"/>
      <c r="AT301" s="226" t="s">
        <v>219</v>
      </c>
      <c r="AU301" s="226" t="s">
        <v>80</v>
      </c>
      <c r="AV301" s="12" t="s">
        <v>80</v>
      </c>
      <c r="AW301" s="12" t="s">
        <v>35</v>
      </c>
      <c r="AX301" s="12" t="s">
        <v>78</v>
      </c>
      <c r="AY301" s="226" t="s">
        <v>210</v>
      </c>
    </row>
    <row r="302" spans="2:65" s="1" customFormat="1" ht="16.5" customHeight="1">
      <c r="B302" s="41"/>
      <c r="C302" s="203" t="s">
        <v>729</v>
      </c>
      <c r="D302" s="203" t="s">
        <v>212</v>
      </c>
      <c r="E302" s="204" t="s">
        <v>3856</v>
      </c>
      <c r="F302" s="205" t="s">
        <v>3857</v>
      </c>
      <c r="G302" s="206" t="s">
        <v>226</v>
      </c>
      <c r="H302" s="207">
        <v>31.76</v>
      </c>
      <c r="I302" s="208"/>
      <c r="J302" s="209">
        <f>ROUND(I302*H302,2)</f>
        <v>0</v>
      </c>
      <c r="K302" s="205" t="s">
        <v>216</v>
      </c>
      <c r="L302" s="61"/>
      <c r="M302" s="210" t="s">
        <v>21</v>
      </c>
      <c r="N302" s="211" t="s">
        <v>42</v>
      </c>
      <c r="O302" s="42"/>
      <c r="P302" s="212">
        <f>O302*H302</f>
        <v>0</v>
      </c>
      <c r="Q302" s="212">
        <v>0</v>
      </c>
      <c r="R302" s="212">
        <f>Q302*H302</f>
        <v>0</v>
      </c>
      <c r="S302" s="212">
        <v>0.003</v>
      </c>
      <c r="T302" s="213">
        <f>S302*H302</f>
        <v>0.09528</v>
      </c>
      <c r="AR302" s="25" t="s">
        <v>291</v>
      </c>
      <c r="AT302" s="25" t="s">
        <v>212</v>
      </c>
      <c r="AU302" s="25" t="s">
        <v>80</v>
      </c>
      <c r="AY302" s="25" t="s">
        <v>210</v>
      </c>
      <c r="BE302" s="214">
        <f>IF(N302="základní",J302,0)</f>
        <v>0</v>
      </c>
      <c r="BF302" s="214">
        <f>IF(N302="snížená",J302,0)</f>
        <v>0</v>
      </c>
      <c r="BG302" s="214">
        <f>IF(N302="zákl. přenesená",J302,0)</f>
        <v>0</v>
      </c>
      <c r="BH302" s="214">
        <f>IF(N302="sníž. přenesená",J302,0)</f>
        <v>0</v>
      </c>
      <c r="BI302" s="214">
        <f>IF(N302="nulová",J302,0)</f>
        <v>0</v>
      </c>
      <c r="BJ302" s="25" t="s">
        <v>78</v>
      </c>
      <c r="BK302" s="214">
        <f>ROUND(I302*H302,2)</f>
        <v>0</v>
      </c>
      <c r="BL302" s="25" t="s">
        <v>291</v>
      </c>
      <c r="BM302" s="25" t="s">
        <v>5545</v>
      </c>
    </row>
    <row r="303" spans="2:51" s="12" customFormat="1" ht="13.5">
      <c r="B303" s="215"/>
      <c r="C303" s="216"/>
      <c r="D303" s="217" t="s">
        <v>219</v>
      </c>
      <c r="E303" s="218" t="s">
        <v>21</v>
      </c>
      <c r="F303" s="219" t="s">
        <v>5546</v>
      </c>
      <c r="G303" s="216"/>
      <c r="H303" s="220">
        <v>31.76</v>
      </c>
      <c r="I303" s="221"/>
      <c r="J303" s="216"/>
      <c r="K303" s="216"/>
      <c r="L303" s="222"/>
      <c r="M303" s="223"/>
      <c r="N303" s="224"/>
      <c r="O303" s="224"/>
      <c r="P303" s="224"/>
      <c r="Q303" s="224"/>
      <c r="R303" s="224"/>
      <c r="S303" s="224"/>
      <c r="T303" s="225"/>
      <c r="AT303" s="226" t="s">
        <v>219</v>
      </c>
      <c r="AU303" s="226" t="s">
        <v>80</v>
      </c>
      <c r="AV303" s="12" t="s">
        <v>80</v>
      </c>
      <c r="AW303" s="12" t="s">
        <v>35</v>
      </c>
      <c r="AX303" s="12" t="s">
        <v>71</v>
      </c>
      <c r="AY303" s="226" t="s">
        <v>210</v>
      </c>
    </row>
    <row r="304" spans="2:51" s="13" customFormat="1" ht="13.5">
      <c r="B304" s="227"/>
      <c r="C304" s="228"/>
      <c r="D304" s="217" t="s">
        <v>219</v>
      </c>
      <c r="E304" s="229" t="s">
        <v>21</v>
      </c>
      <c r="F304" s="230" t="s">
        <v>240</v>
      </c>
      <c r="G304" s="228"/>
      <c r="H304" s="231">
        <v>31.76</v>
      </c>
      <c r="I304" s="232"/>
      <c r="J304" s="228"/>
      <c r="K304" s="228"/>
      <c r="L304" s="233"/>
      <c r="M304" s="234"/>
      <c r="N304" s="235"/>
      <c r="O304" s="235"/>
      <c r="P304" s="235"/>
      <c r="Q304" s="235"/>
      <c r="R304" s="235"/>
      <c r="S304" s="235"/>
      <c r="T304" s="236"/>
      <c r="AT304" s="237" t="s">
        <v>219</v>
      </c>
      <c r="AU304" s="237" t="s">
        <v>80</v>
      </c>
      <c r="AV304" s="13" t="s">
        <v>217</v>
      </c>
      <c r="AW304" s="13" t="s">
        <v>35</v>
      </c>
      <c r="AX304" s="13" t="s">
        <v>78</v>
      </c>
      <c r="AY304" s="237" t="s">
        <v>210</v>
      </c>
    </row>
    <row r="305" spans="2:65" s="1" customFormat="1" ht="16.5" customHeight="1">
      <c r="B305" s="41"/>
      <c r="C305" s="203" t="s">
        <v>739</v>
      </c>
      <c r="D305" s="203" t="s">
        <v>212</v>
      </c>
      <c r="E305" s="204" t="s">
        <v>3876</v>
      </c>
      <c r="F305" s="205" t="s">
        <v>3877</v>
      </c>
      <c r="G305" s="206" t="s">
        <v>226</v>
      </c>
      <c r="H305" s="207">
        <v>34.85</v>
      </c>
      <c r="I305" s="208"/>
      <c r="J305" s="209">
        <f>ROUND(I305*H305,2)</f>
        <v>0</v>
      </c>
      <c r="K305" s="205" t="s">
        <v>216</v>
      </c>
      <c r="L305" s="61"/>
      <c r="M305" s="210" t="s">
        <v>21</v>
      </c>
      <c r="N305" s="211" t="s">
        <v>42</v>
      </c>
      <c r="O305" s="42"/>
      <c r="P305" s="212">
        <f>O305*H305</f>
        <v>0</v>
      </c>
      <c r="Q305" s="212">
        <v>0.0003</v>
      </c>
      <c r="R305" s="212">
        <f>Q305*H305</f>
        <v>0.010454999999999999</v>
      </c>
      <c r="S305" s="212">
        <v>0</v>
      </c>
      <c r="T305" s="213">
        <f>S305*H305</f>
        <v>0</v>
      </c>
      <c r="AR305" s="25" t="s">
        <v>291</v>
      </c>
      <c r="AT305" s="25" t="s">
        <v>212</v>
      </c>
      <c r="AU305" s="25" t="s">
        <v>80</v>
      </c>
      <c r="AY305" s="25" t="s">
        <v>210</v>
      </c>
      <c r="BE305" s="214">
        <f>IF(N305="základní",J305,0)</f>
        <v>0</v>
      </c>
      <c r="BF305" s="214">
        <f>IF(N305="snížená",J305,0)</f>
        <v>0</v>
      </c>
      <c r="BG305" s="214">
        <f>IF(N305="zákl. přenesená",J305,0)</f>
        <v>0</v>
      </c>
      <c r="BH305" s="214">
        <f>IF(N305="sníž. přenesená",J305,0)</f>
        <v>0</v>
      </c>
      <c r="BI305" s="214">
        <f>IF(N305="nulová",J305,0)</f>
        <v>0</v>
      </c>
      <c r="BJ305" s="25" t="s">
        <v>78</v>
      </c>
      <c r="BK305" s="214">
        <f>ROUND(I305*H305,2)</f>
        <v>0</v>
      </c>
      <c r="BL305" s="25" t="s">
        <v>291</v>
      </c>
      <c r="BM305" s="25" t="s">
        <v>5547</v>
      </c>
    </row>
    <row r="306" spans="2:51" s="12" customFormat="1" ht="13.5">
      <c r="B306" s="215"/>
      <c r="C306" s="216"/>
      <c r="D306" s="217" t="s">
        <v>219</v>
      </c>
      <c r="E306" s="218" t="s">
        <v>21</v>
      </c>
      <c r="F306" s="219" t="s">
        <v>5541</v>
      </c>
      <c r="G306" s="216"/>
      <c r="H306" s="220">
        <v>34.85</v>
      </c>
      <c r="I306" s="221"/>
      <c r="J306" s="216"/>
      <c r="K306" s="216"/>
      <c r="L306" s="222"/>
      <c r="M306" s="223"/>
      <c r="N306" s="224"/>
      <c r="O306" s="224"/>
      <c r="P306" s="224"/>
      <c r="Q306" s="224"/>
      <c r="R306" s="224"/>
      <c r="S306" s="224"/>
      <c r="T306" s="225"/>
      <c r="AT306" s="226" t="s">
        <v>219</v>
      </c>
      <c r="AU306" s="226" t="s">
        <v>80</v>
      </c>
      <c r="AV306" s="12" t="s">
        <v>80</v>
      </c>
      <c r="AW306" s="12" t="s">
        <v>35</v>
      </c>
      <c r="AX306" s="12" t="s">
        <v>78</v>
      </c>
      <c r="AY306" s="226" t="s">
        <v>210</v>
      </c>
    </row>
    <row r="307" spans="2:65" s="1" customFormat="1" ht="25.5" customHeight="1">
      <c r="B307" s="41"/>
      <c r="C307" s="238" t="s">
        <v>744</v>
      </c>
      <c r="D307" s="238" t="s">
        <v>302</v>
      </c>
      <c r="E307" s="239" t="s">
        <v>3880</v>
      </c>
      <c r="F307" s="240" t="s">
        <v>3881</v>
      </c>
      <c r="G307" s="241" t="s">
        <v>226</v>
      </c>
      <c r="H307" s="242">
        <v>38.335</v>
      </c>
      <c r="I307" s="243"/>
      <c r="J307" s="244">
        <f>ROUND(I307*H307,2)</f>
        <v>0</v>
      </c>
      <c r="K307" s="240" t="s">
        <v>216</v>
      </c>
      <c r="L307" s="245"/>
      <c r="M307" s="246" t="s">
        <v>21</v>
      </c>
      <c r="N307" s="247" t="s">
        <v>42</v>
      </c>
      <c r="O307" s="42"/>
      <c r="P307" s="212">
        <f>O307*H307</f>
        <v>0</v>
      </c>
      <c r="Q307" s="212">
        <v>0.00408</v>
      </c>
      <c r="R307" s="212">
        <f>Q307*H307</f>
        <v>0.1564068</v>
      </c>
      <c r="S307" s="212">
        <v>0</v>
      </c>
      <c r="T307" s="213">
        <f>S307*H307</f>
        <v>0</v>
      </c>
      <c r="AR307" s="25" t="s">
        <v>372</v>
      </c>
      <c r="AT307" s="25" t="s">
        <v>302</v>
      </c>
      <c r="AU307" s="25" t="s">
        <v>80</v>
      </c>
      <c r="AY307" s="25" t="s">
        <v>210</v>
      </c>
      <c r="BE307" s="214">
        <f>IF(N307="základní",J307,0)</f>
        <v>0</v>
      </c>
      <c r="BF307" s="214">
        <f>IF(N307="snížená",J307,0)</f>
        <v>0</v>
      </c>
      <c r="BG307" s="214">
        <f>IF(N307="zákl. přenesená",J307,0)</f>
        <v>0</v>
      </c>
      <c r="BH307" s="214">
        <f>IF(N307="sníž. přenesená",J307,0)</f>
        <v>0</v>
      </c>
      <c r="BI307" s="214">
        <f>IF(N307="nulová",J307,0)</f>
        <v>0</v>
      </c>
      <c r="BJ307" s="25" t="s">
        <v>78</v>
      </c>
      <c r="BK307" s="214">
        <f>ROUND(I307*H307,2)</f>
        <v>0</v>
      </c>
      <c r="BL307" s="25" t="s">
        <v>291</v>
      </c>
      <c r="BM307" s="25" t="s">
        <v>5548</v>
      </c>
    </row>
    <row r="308" spans="2:51" s="12" customFormat="1" ht="13.5">
      <c r="B308" s="215"/>
      <c r="C308" s="216"/>
      <c r="D308" s="217" t="s">
        <v>219</v>
      </c>
      <c r="E308" s="216"/>
      <c r="F308" s="219" t="s">
        <v>5549</v>
      </c>
      <c r="G308" s="216"/>
      <c r="H308" s="220">
        <v>38.335</v>
      </c>
      <c r="I308" s="221"/>
      <c r="J308" s="216"/>
      <c r="K308" s="216"/>
      <c r="L308" s="222"/>
      <c r="M308" s="223"/>
      <c r="N308" s="224"/>
      <c r="O308" s="224"/>
      <c r="P308" s="224"/>
      <c r="Q308" s="224"/>
      <c r="R308" s="224"/>
      <c r="S308" s="224"/>
      <c r="T308" s="225"/>
      <c r="AT308" s="226" t="s">
        <v>219</v>
      </c>
      <c r="AU308" s="226" t="s">
        <v>80</v>
      </c>
      <c r="AV308" s="12" t="s">
        <v>80</v>
      </c>
      <c r="AW308" s="12" t="s">
        <v>6</v>
      </c>
      <c r="AX308" s="12" t="s">
        <v>78</v>
      </c>
      <c r="AY308" s="226" t="s">
        <v>210</v>
      </c>
    </row>
    <row r="309" spans="2:65" s="1" customFormat="1" ht="16.5" customHeight="1">
      <c r="B309" s="41"/>
      <c r="C309" s="203" t="s">
        <v>748</v>
      </c>
      <c r="D309" s="203" t="s">
        <v>212</v>
      </c>
      <c r="E309" s="204" t="s">
        <v>3902</v>
      </c>
      <c r="F309" s="205" t="s">
        <v>3903</v>
      </c>
      <c r="G309" s="206" t="s">
        <v>345</v>
      </c>
      <c r="H309" s="207">
        <v>33.15</v>
      </c>
      <c r="I309" s="208"/>
      <c r="J309" s="209">
        <f>ROUND(I309*H309,2)</f>
        <v>0</v>
      </c>
      <c r="K309" s="205" t="s">
        <v>216</v>
      </c>
      <c r="L309" s="61"/>
      <c r="M309" s="210" t="s">
        <v>21</v>
      </c>
      <c r="N309" s="211" t="s">
        <v>42</v>
      </c>
      <c r="O309" s="42"/>
      <c r="P309" s="212">
        <f>O309*H309</f>
        <v>0</v>
      </c>
      <c r="Q309" s="212">
        <v>0</v>
      </c>
      <c r="R309" s="212">
        <f>Q309*H309</f>
        <v>0</v>
      </c>
      <c r="S309" s="212">
        <v>0.0003</v>
      </c>
      <c r="T309" s="213">
        <f>S309*H309</f>
        <v>0.009944999999999999</v>
      </c>
      <c r="AR309" s="25" t="s">
        <v>291</v>
      </c>
      <c r="AT309" s="25" t="s">
        <v>212</v>
      </c>
      <c r="AU309" s="25" t="s">
        <v>80</v>
      </c>
      <c r="AY309" s="25" t="s">
        <v>210</v>
      </c>
      <c r="BE309" s="214">
        <f>IF(N309="základní",J309,0)</f>
        <v>0</v>
      </c>
      <c r="BF309" s="214">
        <f>IF(N309="snížená",J309,0)</f>
        <v>0</v>
      </c>
      <c r="BG309" s="214">
        <f>IF(N309="zákl. přenesená",J309,0)</f>
        <v>0</v>
      </c>
      <c r="BH309" s="214">
        <f>IF(N309="sníž. přenesená",J309,0)</f>
        <v>0</v>
      </c>
      <c r="BI309" s="214">
        <f>IF(N309="nulová",J309,0)</f>
        <v>0</v>
      </c>
      <c r="BJ309" s="25" t="s">
        <v>78</v>
      </c>
      <c r="BK309" s="214">
        <f>ROUND(I309*H309,2)</f>
        <v>0</v>
      </c>
      <c r="BL309" s="25" t="s">
        <v>291</v>
      </c>
      <c r="BM309" s="25" t="s">
        <v>5550</v>
      </c>
    </row>
    <row r="310" spans="2:51" s="12" customFormat="1" ht="13.5">
      <c r="B310" s="215"/>
      <c r="C310" s="216"/>
      <c r="D310" s="217" t="s">
        <v>219</v>
      </c>
      <c r="E310" s="218" t="s">
        <v>21</v>
      </c>
      <c r="F310" s="219" t="s">
        <v>5551</v>
      </c>
      <c r="G310" s="216"/>
      <c r="H310" s="220">
        <v>33.15</v>
      </c>
      <c r="I310" s="221"/>
      <c r="J310" s="216"/>
      <c r="K310" s="216"/>
      <c r="L310" s="222"/>
      <c r="M310" s="223"/>
      <c r="N310" s="224"/>
      <c r="O310" s="224"/>
      <c r="P310" s="224"/>
      <c r="Q310" s="224"/>
      <c r="R310" s="224"/>
      <c r="S310" s="224"/>
      <c r="T310" s="225"/>
      <c r="AT310" s="226" t="s">
        <v>219</v>
      </c>
      <c r="AU310" s="226" t="s">
        <v>80</v>
      </c>
      <c r="AV310" s="12" t="s">
        <v>80</v>
      </c>
      <c r="AW310" s="12" t="s">
        <v>35</v>
      </c>
      <c r="AX310" s="12" t="s">
        <v>71</v>
      </c>
      <c r="AY310" s="226" t="s">
        <v>210</v>
      </c>
    </row>
    <row r="311" spans="2:51" s="13" customFormat="1" ht="13.5">
      <c r="B311" s="227"/>
      <c r="C311" s="228"/>
      <c r="D311" s="217" t="s">
        <v>219</v>
      </c>
      <c r="E311" s="229" t="s">
        <v>21</v>
      </c>
      <c r="F311" s="230" t="s">
        <v>240</v>
      </c>
      <c r="G311" s="228"/>
      <c r="H311" s="231">
        <v>33.15</v>
      </c>
      <c r="I311" s="232"/>
      <c r="J311" s="228"/>
      <c r="K311" s="228"/>
      <c r="L311" s="233"/>
      <c r="M311" s="234"/>
      <c r="N311" s="235"/>
      <c r="O311" s="235"/>
      <c r="P311" s="235"/>
      <c r="Q311" s="235"/>
      <c r="R311" s="235"/>
      <c r="S311" s="235"/>
      <c r="T311" s="236"/>
      <c r="AT311" s="237" t="s">
        <v>219</v>
      </c>
      <c r="AU311" s="237" t="s">
        <v>80</v>
      </c>
      <c r="AV311" s="13" t="s">
        <v>217</v>
      </c>
      <c r="AW311" s="13" t="s">
        <v>35</v>
      </c>
      <c r="AX311" s="13" t="s">
        <v>78</v>
      </c>
      <c r="AY311" s="237" t="s">
        <v>210</v>
      </c>
    </row>
    <row r="312" spans="2:65" s="1" customFormat="1" ht="16.5" customHeight="1">
      <c r="B312" s="41"/>
      <c r="C312" s="203" t="s">
        <v>755</v>
      </c>
      <c r="D312" s="203" t="s">
        <v>212</v>
      </c>
      <c r="E312" s="204" t="s">
        <v>3914</v>
      </c>
      <c r="F312" s="205" t="s">
        <v>3915</v>
      </c>
      <c r="G312" s="206" t="s">
        <v>345</v>
      </c>
      <c r="H312" s="207">
        <v>39.3</v>
      </c>
      <c r="I312" s="208"/>
      <c r="J312" s="209">
        <f>ROUND(I312*H312,2)</f>
        <v>0</v>
      </c>
      <c r="K312" s="205" t="s">
        <v>216</v>
      </c>
      <c r="L312" s="61"/>
      <c r="M312" s="210" t="s">
        <v>21</v>
      </c>
      <c r="N312" s="211" t="s">
        <v>42</v>
      </c>
      <c r="O312" s="42"/>
      <c r="P312" s="212">
        <f>O312*H312</f>
        <v>0</v>
      </c>
      <c r="Q312" s="212">
        <v>1E-05</v>
      </c>
      <c r="R312" s="212">
        <f>Q312*H312</f>
        <v>0.000393</v>
      </c>
      <c r="S312" s="212">
        <v>0</v>
      </c>
      <c r="T312" s="213">
        <f>S312*H312</f>
        <v>0</v>
      </c>
      <c r="AR312" s="25" t="s">
        <v>291</v>
      </c>
      <c r="AT312" s="25" t="s">
        <v>212</v>
      </c>
      <c r="AU312" s="25" t="s">
        <v>80</v>
      </c>
      <c r="AY312" s="25" t="s">
        <v>210</v>
      </c>
      <c r="BE312" s="214">
        <f>IF(N312="základní",J312,0)</f>
        <v>0</v>
      </c>
      <c r="BF312" s="214">
        <f>IF(N312="snížená",J312,0)</f>
        <v>0</v>
      </c>
      <c r="BG312" s="214">
        <f>IF(N312="zákl. přenesená",J312,0)</f>
        <v>0</v>
      </c>
      <c r="BH312" s="214">
        <f>IF(N312="sníž. přenesená",J312,0)</f>
        <v>0</v>
      </c>
      <c r="BI312" s="214">
        <f>IF(N312="nulová",J312,0)</f>
        <v>0</v>
      </c>
      <c r="BJ312" s="25" t="s">
        <v>78</v>
      </c>
      <c r="BK312" s="214">
        <f>ROUND(I312*H312,2)</f>
        <v>0</v>
      </c>
      <c r="BL312" s="25" t="s">
        <v>291</v>
      </c>
      <c r="BM312" s="25" t="s">
        <v>5552</v>
      </c>
    </row>
    <row r="313" spans="2:51" s="12" customFormat="1" ht="13.5">
      <c r="B313" s="215"/>
      <c r="C313" s="216"/>
      <c r="D313" s="217" t="s">
        <v>219</v>
      </c>
      <c r="E313" s="218" t="s">
        <v>21</v>
      </c>
      <c r="F313" s="219" t="s">
        <v>5553</v>
      </c>
      <c r="G313" s="216"/>
      <c r="H313" s="220">
        <v>39.3</v>
      </c>
      <c r="I313" s="221"/>
      <c r="J313" s="216"/>
      <c r="K313" s="216"/>
      <c r="L313" s="222"/>
      <c r="M313" s="223"/>
      <c r="N313" s="224"/>
      <c r="O313" s="224"/>
      <c r="P313" s="224"/>
      <c r="Q313" s="224"/>
      <c r="R313" s="224"/>
      <c r="S313" s="224"/>
      <c r="T313" s="225"/>
      <c r="AT313" s="226" t="s">
        <v>219</v>
      </c>
      <c r="AU313" s="226" t="s">
        <v>80</v>
      </c>
      <c r="AV313" s="12" t="s">
        <v>80</v>
      </c>
      <c r="AW313" s="12" t="s">
        <v>35</v>
      </c>
      <c r="AX313" s="12" t="s">
        <v>78</v>
      </c>
      <c r="AY313" s="226" t="s">
        <v>210</v>
      </c>
    </row>
    <row r="314" spans="2:65" s="1" customFormat="1" ht="16.5" customHeight="1">
      <c r="B314" s="41"/>
      <c r="C314" s="238" t="s">
        <v>759</v>
      </c>
      <c r="D314" s="238" t="s">
        <v>302</v>
      </c>
      <c r="E314" s="239" t="s">
        <v>3922</v>
      </c>
      <c r="F314" s="240" t="s">
        <v>3923</v>
      </c>
      <c r="G314" s="241" t="s">
        <v>345</v>
      </c>
      <c r="H314" s="242">
        <v>43.23</v>
      </c>
      <c r="I314" s="243"/>
      <c r="J314" s="244">
        <f>ROUND(I314*H314,2)</f>
        <v>0</v>
      </c>
      <c r="K314" s="240" t="s">
        <v>216</v>
      </c>
      <c r="L314" s="245"/>
      <c r="M314" s="246" t="s">
        <v>21</v>
      </c>
      <c r="N314" s="247" t="s">
        <v>42</v>
      </c>
      <c r="O314" s="42"/>
      <c r="P314" s="212">
        <f>O314*H314</f>
        <v>0</v>
      </c>
      <c r="Q314" s="212">
        <v>0.00038</v>
      </c>
      <c r="R314" s="212">
        <f>Q314*H314</f>
        <v>0.016427399999999998</v>
      </c>
      <c r="S314" s="212">
        <v>0</v>
      </c>
      <c r="T314" s="213">
        <f>S314*H314</f>
        <v>0</v>
      </c>
      <c r="AR314" s="25" t="s">
        <v>372</v>
      </c>
      <c r="AT314" s="25" t="s">
        <v>302</v>
      </c>
      <c r="AU314" s="25" t="s">
        <v>80</v>
      </c>
      <c r="AY314" s="25" t="s">
        <v>210</v>
      </c>
      <c r="BE314" s="214">
        <f>IF(N314="základní",J314,0)</f>
        <v>0</v>
      </c>
      <c r="BF314" s="214">
        <f>IF(N314="snížená",J314,0)</f>
        <v>0</v>
      </c>
      <c r="BG314" s="214">
        <f>IF(N314="zákl. přenesená",J314,0)</f>
        <v>0</v>
      </c>
      <c r="BH314" s="214">
        <f>IF(N314="sníž. přenesená",J314,0)</f>
        <v>0</v>
      </c>
      <c r="BI314" s="214">
        <f>IF(N314="nulová",J314,0)</f>
        <v>0</v>
      </c>
      <c r="BJ314" s="25" t="s">
        <v>78</v>
      </c>
      <c r="BK314" s="214">
        <f>ROUND(I314*H314,2)</f>
        <v>0</v>
      </c>
      <c r="BL314" s="25" t="s">
        <v>291</v>
      </c>
      <c r="BM314" s="25" t="s">
        <v>5554</v>
      </c>
    </row>
    <row r="315" spans="2:51" s="12" customFormat="1" ht="13.5">
      <c r="B315" s="215"/>
      <c r="C315" s="216"/>
      <c r="D315" s="217" t="s">
        <v>219</v>
      </c>
      <c r="E315" s="216"/>
      <c r="F315" s="219" t="s">
        <v>5555</v>
      </c>
      <c r="G315" s="216"/>
      <c r="H315" s="220">
        <v>43.23</v>
      </c>
      <c r="I315" s="221"/>
      <c r="J315" s="216"/>
      <c r="K315" s="216"/>
      <c r="L315" s="222"/>
      <c r="M315" s="223"/>
      <c r="N315" s="224"/>
      <c r="O315" s="224"/>
      <c r="P315" s="224"/>
      <c r="Q315" s="224"/>
      <c r="R315" s="224"/>
      <c r="S315" s="224"/>
      <c r="T315" s="225"/>
      <c r="AT315" s="226" t="s">
        <v>219</v>
      </c>
      <c r="AU315" s="226" t="s">
        <v>80</v>
      </c>
      <c r="AV315" s="12" t="s">
        <v>80</v>
      </c>
      <c r="AW315" s="12" t="s">
        <v>6</v>
      </c>
      <c r="AX315" s="12" t="s">
        <v>78</v>
      </c>
      <c r="AY315" s="226" t="s">
        <v>210</v>
      </c>
    </row>
    <row r="316" spans="2:65" s="1" customFormat="1" ht="16.5" customHeight="1">
      <c r="B316" s="41"/>
      <c r="C316" s="203" t="s">
        <v>765</v>
      </c>
      <c r="D316" s="203" t="s">
        <v>212</v>
      </c>
      <c r="E316" s="204" t="s">
        <v>3965</v>
      </c>
      <c r="F316" s="205" t="s">
        <v>3966</v>
      </c>
      <c r="G316" s="206" t="s">
        <v>274</v>
      </c>
      <c r="H316" s="207">
        <v>0.684</v>
      </c>
      <c r="I316" s="208"/>
      <c r="J316" s="209">
        <f>ROUND(I316*H316,2)</f>
        <v>0</v>
      </c>
      <c r="K316" s="205" t="s">
        <v>216</v>
      </c>
      <c r="L316" s="61"/>
      <c r="M316" s="210" t="s">
        <v>21</v>
      </c>
      <c r="N316" s="211" t="s">
        <v>42</v>
      </c>
      <c r="O316" s="42"/>
      <c r="P316" s="212">
        <f>O316*H316</f>
        <v>0</v>
      </c>
      <c r="Q316" s="212">
        <v>0</v>
      </c>
      <c r="R316" s="212">
        <f>Q316*H316</f>
        <v>0</v>
      </c>
      <c r="S316" s="212">
        <v>0</v>
      </c>
      <c r="T316" s="213">
        <f>S316*H316</f>
        <v>0</v>
      </c>
      <c r="AR316" s="25" t="s">
        <v>291</v>
      </c>
      <c r="AT316" s="25" t="s">
        <v>212</v>
      </c>
      <c r="AU316" s="25" t="s">
        <v>80</v>
      </c>
      <c r="AY316" s="25" t="s">
        <v>210</v>
      </c>
      <c r="BE316" s="214">
        <f>IF(N316="základní",J316,0)</f>
        <v>0</v>
      </c>
      <c r="BF316" s="214">
        <f>IF(N316="snížená",J316,0)</f>
        <v>0</v>
      </c>
      <c r="BG316" s="214">
        <f>IF(N316="zákl. přenesená",J316,0)</f>
        <v>0</v>
      </c>
      <c r="BH316" s="214">
        <f>IF(N316="sníž. přenesená",J316,0)</f>
        <v>0</v>
      </c>
      <c r="BI316" s="214">
        <f>IF(N316="nulová",J316,0)</f>
        <v>0</v>
      </c>
      <c r="BJ316" s="25" t="s">
        <v>78</v>
      </c>
      <c r="BK316" s="214">
        <f>ROUND(I316*H316,2)</f>
        <v>0</v>
      </c>
      <c r="BL316" s="25" t="s">
        <v>291</v>
      </c>
      <c r="BM316" s="25" t="s">
        <v>5556</v>
      </c>
    </row>
    <row r="317" spans="2:65" s="1" customFormat="1" ht="16.5" customHeight="1">
      <c r="B317" s="41"/>
      <c r="C317" s="203" t="s">
        <v>769</v>
      </c>
      <c r="D317" s="203" t="s">
        <v>212</v>
      </c>
      <c r="E317" s="204" t="s">
        <v>3969</v>
      </c>
      <c r="F317" s="205" t="s">
        <v>3970</v>
      </c>
      <c r="G317" s="206" t="s">
        <v>274</v>
      </c>
      <c r="H317" s="207">
        <v>0.684</v>
      </c>
      <c r="I317" s="208"/>
      <c r="J317" s="209">
        <f>ROUND(I317*H317,2)</f>
        <v>0</v>
      </c>
      <c r="K317" s="205" t="s">
        <v>216</v>
      </c>
      <c r="L317" s="61"/>
      <c r="M317" s="210" t="s">
        <v>21</v>
      </c>
      <c r="N317" s="211" t="s">
        <v>42</v>
      </c>
      <c r="O317" s="42"/>
      <c r="P317" s="212">
        <f>O317*H317</f>
        <v>0</v>
      </c>
      <c r="Q317" s="212">
        <v>0</v>
      </c>
      <c r="R317" s="212">
        <f>Q317*H317</f>
        <v>0</v>
      </c>
      <c r="S317" s="212">
        <v>0</v>
      </c>
      <c r="T317" s="213">
        <f>S317*H317</f>
        <v>0</v>
      </c>
      <c r="AR317" s="25" t="s">
        <v>291</v>
      </c>
      <c r="AT317" s="25" t="s">
        <v>212</v>
      </c>
      <c r="AU317" s="25" t="s">
        <v>80</v>
      </c>
      <c r="AY317" s="25" t="s">
        <v>210</v>
      </c>
      <c r="BE317" s="214">
        <f>IF(N317="základní",J317,0)</f>
        <v>0</v>
      </c>
      <c r="BF317" s="214">
        <f>IF(N317="snížená",J317,0)</f>
        <v>0</v>
      </c>
      <c r="BG317" s="214">
        <f>IF(N317="zákl. přenesená",J317,0)</f>
        <v>0</v>
      </c>
      <c r="BH317" s="214">
        <f>IF(N317="sníž. přenesená",J317,0)</f>
        <v>0</v>
      </c>
      <c r="BI317" s="214">
        <f>IF(N317="nulová",J317,0)</f>
        <v>0</v>
      </c>
      <c r="BJ317" s="25" t="s">
        <v>78</v>
      </c>
      <c r="BK317" s="214">
        <f>ROUND(I317*H317,2)</f>
        <v>0</v>
      </c>
      <c r="BL317" s="25" t="s">
        <v>291</v>
      </c>
      <c r="BM317" s="25" t="s">
        <v>5557</v>
      </c>
    </row>
    <row r="318" spans="2:63" s="11" customFormat="1" ht="29.85" customHeight="1">
      <c r="B318" s="187"/>
      <c r="C318" s="188"/>
      <c r="D318" s="189" t="s">
        <v>70</v>
      </c>
      <c r="E318" s="201" t="s">
        <v>3988</v>
      </c>
      <c r="F318" s="201" t="s">
        <v>3989</v>
      </c>
      <c r="G318" s="188"/>
      <c r="H318" s="188"/>
      <c r="I318" s="191"/>
      <c r="J318" s="202">
        <f>BK318</f>
        <v>0</v>
      </c>
      <c r="K318" s="188"/>
      <c r="L318" s="193"/>
      <c r="M318" s="194"/>
      <c r="N318" s="195"/>
      <c r="O318" s="195"/>
      <c r="P318" s="196">
        <f>SUM(P319:P330)</f>
        <v>0</v>
      </c>
      <c r="Q318" s="195"/>
      <c r="R318" s="196">
        <f>SUM(R319:R330)</f>
        <v>0.3547508</v>
      </c>
      <c r="S318" s="195"/>
      <c r="T318" s="197">
        <f>SUM(T319:T330)</f>
        <v>0</v>
      </c>
      <c r="AR318" s="198" t="s">
        <v>80</v>
      </c>
      <c r="AT318" s="199" t="s">
        <v>70</v>
      </c>
      <c r="AU318" s="199" t="s">
        <v>78</v>
      </c>
      <c r="AY318" s="198" t="s">
        <v>210</v>
      </c>
      <c r="BK318" s="200">
        <f>SUM(BK319:BK330)</f>
        <v>0</v>
      </c>
    </row>
    <row r="319" spans="2:65" s="1" customFormat="1" ht="25.5" customHeight="1">
      <c r="B319" s="41"/>
      <c r="C319" s="203" t="s">
        <v>775</v>
      </c>
      <c r="D319" s="203" t="s">
        <v>212</v>
      </c>
      <c r="E319" s="204" t="s">
        <v>3991</v>
      </c>
      <c r="F319" s="205" t="s">
        <v>3992</v>
      </c>
      <c r="G319" s="206" t="s">
        <v>226</v>
      </c>
      <c r="H319" s="207">
        <v>20.029</v>
      </c>
      <c r="I319" s="208"/>
      <c r="J319" s="209">
        <f>ROUND(I319*H319,2)</f>
        <v>0</v>
      </c>
      <c r="K319" s="205" t="s">
        <v>216</v>
      </c>
      <c r="L319" s="61"/>
      <c r="M319" s="210" t="s">
        <v>21</v>
      </c>
      <c r="N319" s="211" t="s">
        <v>42</v>
      </c>
      <c r="O319" s="42"/>
      <c r="P319" s="212">
        <f>O319*H319</f>
        <v>0</v>
      </c>
      <c r="Q319" s="212">
        <v>0.003</v>
      </c>
      <c r="R319" s="212">
        <f>Q319*H319</f>
        <v>0.060087</v>
      </c>
      <c r="S319" s="212">
        <v>0</v>
      </c>
      <c r="T319" s="213">
        <f>S319*H319</f>
        <v>0</v>
      </c>
      <c r="AR319" s="25" t="s">
        <v>291</v>
      </c>
      <c r="AT319" s="25" t="s">
        <v>212</v>
      </c>
      <c r="AU319" s="25" t="s">
        <v>80</v>
      </c>
      <c r="AY319" s="25" t="s">
        <v>210</v>
      </c>
      <c r="BE319" s="214">
        <f>IF(N319="základní",J319,0)</f>
        <v>0</v>
      </c>
      <c r="BF319" s="214">
        <f>IF(N319="snížená",J319,0)</f>
        <v>0</v>
      </c>
      <c r="BG319" s="214">
        <f>IF(N319="zákl. přenesená",J319,0)</f>
        <v>0</v>
      </c>
      <c r="BH319" s="214">
        <f>IF(N319="sníž. přenesená",J319,0)</f>
        <v>0</v>
      </c>
      <c r="BI319" s="214">
        <f>IF(N319="nulová",J319,0)</f>
        <v>0</v>
      </c>
      <c r="BJ319" s="25" t="s">
        <v>78</v>
      </c>
      <c r="BK319" s="214">
        <f>ROUND(I319*H319,2)</f>
        <v>0</v>
      </c>
      <c r="BL319" s="25" t="s">
        <v>291</v>
      </c>
      <c r="BM319" s="25" t="s">
        <v>5558</v>
      </c>
    </row>
    <row r="320" spans="2:51" s="12" customFormat="1" ht="13.5">
      <c r="B320" s="215"/>
      <c r="C320" s="216"/>
      <c r="D320" s="217" t="s">
        <v>219</v>
      </c>
      <c r="E320" s="218" t="s">
        <v>21</v>
      </c>
      <c r="F320" s="219" t="s">
        <v>5559</v>
      </c>
      <c r="G320" s="216"/>
      <c r="H320" s="220">
        <v>17.439</v>
      </c>
      <c r="I320" s="221"/>
      <c r="J320" s="216"/>
      <c r="K320" s="216"/>
      <c r="L320" s="222"/>
      <c r="M320" s="223"/>
      <c r="N320" s="224"/>
      <c r="O320" s="224"/>
      <c r="P320" s="224"/>
      <c r="Q320" s="224"/>
      <c r="R320" s="224"/>
      <c r="S320" s="224"/>
      <c r="T320" s="225"/>
      <c r="AT320" s="226" t="s">
        <v>219</v>
      </c>
      <c r="AU320" s="226" t="s">
        <v>80</v>
      </c>
      <c r="AV320" s="12" t="s">
        <v>80</v>
      </c>
      <c r="AW320" s="12" t="s">
        <v>35</v>
      </c>
      <c r="AX320" s="12" t="s">
        <v>71</v>
      </c>
      <c r="AY320" s="226" t="s">
        <v>210</v>
      </c>
    </row>
    <row r="321" spans="2:51" s="12" customFormat="1" ht="13.5">
      <c r="B321" s="215"/>
      <c r="C321" s="216"/>
      <c r="D321" s="217" t="s">
        <v>219</v>
      </c>
      <c r="E321" s="218" t="s">
        <v>21</v>
      </c>
      <c r="F321" s="219" t="s">
        <v>5560</v>
      </c>
      <c r="G321" s="216"/>
      <c r="H321" s="220">
        <v>2.59</v>
      </c>
      <c r="I321" s="221"/>
      <c r="J321" s="216"/>
      <c r="K321" s="216"/>
      <c r="L321" s="222"/>
      <c r="M321" s="223"/>
      <c r="N321" s="224"/>
      <c r="O321" s="224"/>
      <c r="P321" s="224"/>
      <c r="Q321" s="224"/>
      <c r="R321" s="224"/>
      <c r="S321" s="224"/>
      <c r="T321" s="225"/>
      <c r="AT321" s="226" t="s">
        <v>219</v>
      </c>
      <c r="AU321" s="226" t="s">
        <v>80</v>
      </c>
      <c r="AV321" s="12" t="s">
        <v>80</v>
      </c>
      <c r="AW321" s="12" t="s">
        <v>35</v>
      </c>
      <c r="AX321" s="12" t="s">
        <v>71</v>
      </c>
      <c r="AY321" s="226" t="s">
        <v>210</v>
      </c>
    </row>
    <row r="322" spans="2:51" s="13" customFormat="1" ht="13.5">
      <c r="B322" s="227"/>
      <c r="C322" s="228"/>
      <c r="D322" s="217" t="s">
        <v>219</v>
      </c>
      <c r="E322" s="229" t="s">
        <v>21</v>
      </c>
      <c r="F322" s="230" t="s">
        <v>240</v>
      </c>
      <c r="G322" s="228"/>
      <c r="H322" s="231">
        <v>20.029</v>
      </c>
      <c r="I322" s="232"/>
      <c r="J322" s="228"/>
      <c r="K322" s="228"/>
      <c r="L322" s="233"/>
      <c r="M322" s="234"/>
      <c r="N322" s="235"/>
      <c r="O322" s="235"/>
      <c r="P322" s="235"/>
      <c r="Q322" s="235"/>
      <c r="R322" s="235"/>
      <c r="S322" s="235"/>
      <c r="T322" s="236"/>
      <c r="AT322" s="237" t="s">
        <v>219</v>
      </c>
      <c r="AU322" s="237" t="s">
        <v>80</v>
      </c>
      <c r="AV322" s="13" t="s">
        <v>217</v>
      </c>
      <c r="AW322" s="13" t="s">
        <v>35</v>
      </c>
      <c r="AX322" s="13" t="s">
        <v>78</v>
      </c>
      <c r="AY322" s="237" t="s">
        <v>210</v>
      </c>
    </row>
    <row r="323" spans="2:65" s="1" customFormat="1" ht="16.5" customHeight="1">
      <c r="B323" s="41"/>
      <c r="C323" s="238" t="s">
        <v>780</v>
      </c>
      <c r="D323" s="238" t="s">
        <v>302</v>
      </c>
      <c r="E323" s="239" t="s">
        <v>3997</v>
      </c>
      <c r="F323" s="240" t="s">
        <v>3998</v>
      </c>
      <c r="G323" s="241" t="s">
        <v>226</v>
      </c>
      <c r="H323" s="242">
        <v>22.032</v>
      </c>
      <c r="I323" s="243"/>
      <c r="J323" s="244">
        <f>ROUND(I323*H323,2)</f>
        <v>0</v>
      </c>
      <c r="K323" s="240" t="s">
        <v>216</v>
      </c>
      <c r="L323" s="245"/>
      <c r="M323" s="246" t="s">
        <v>21</v>
      </c>
      <c r="N323" s="247" t="s">
        <v>42</v>
      </c>
      <c r="O323" s="42"/>
      <c r="P323" s="212">
        <f>O323*H323</f>
        <v>0</v>
      </c>
      <c r="Q323" s="212">
        <v>0.0129</v>
      </c>
      <c r="R323" s="212">
        <f>Q323*H323</f>
        <v>0.2842128</v>
      </c>
      <c r="S323" s="212">
        <v>0</v>
      </c>
      <c r="T323" s="213">
        <f>S323*H323</f>
        <v>0</v>
      </c>
      <c r="AR323" s="25" t="s">
        <v>372</v>
      </c>
      <c r="AT323" s="25" t="s">
        <v>302</v>
      </c>
      <c r="AU323" s="25" t="s">
        <v>80</v>
      </c>
      <c r="AY323" s="25" t="s">
        <v>210</v>
      </c>
      <c r="BE323" s="214">
        <f>IF(N323="základní",J323,0)</f>
        <v>0</v>
      </c>
      <c r="BF323" s="214">
        <f>IF(N323="snížená",J323,0)</f>
        <v>0</v>
      </c>
      <c r="BG323" s="214">
        <f>IF(N323="zákl. přenesená",J323,0)</f>
        <v>0</v>
      </c>
      <c r="BH323" s="214">
        <f>IF(N323="sníž. přenesená",J323,0)</f>
        <v>0</v>
      </c>
      <c r="BI323" s="214">
        <f>IF(N323="nulová",J323,0)</f>
        <v>0</v>
      </c>
      <c r="BJ323" s="25" t="s">
        <v>78</v>
      </c>
      <c r="BK323" s="214">
        <f>ROUND(I323*H323,2)</f>
        <v>0</v>
      </c>
      <c r="BL323" s="25" t="s">
        <v>291</v>
      </c>
      <c r="BM323" s="25" t="s">
        <v>5561</v>
      </c>
    </row>
    <row r="324" spans="2:51" s="12" customFormat="1" ht="13.5">
      <c r="B324" s="215"/>
      <c r="C324" s="216"/>
      <c r="D324" s="217" t="s">
        <v>219</v>
      </c>
      <c r="E324" s="216"/>
      <c r="F324" s="219" t="s">
        <v>5562</v>
      </c>
      <c r="G324" s="216"/>
      <c r="H324" s="220">
        <v>22.032</v>
      </c>
      <c r="I324" s="221"/>
      <c r="J324" s="216"/>
      <c r="K324" s="216"/>
      <c r="L324" s="222"/>
      <c r="M324" s="223"/>
      <c r="N324" s="224"/>
      <c r="O324" s="224"/>
      <c r="P324" s="224"/>
      <c r="Q324" s="224"/>
      <c r="R324" s="224"/>
      <c r="S324" s="224"/>
      <c r="T324" s="225"/>
      <c r="AT324" s="226" t="s">
        <v>219</v>
      </c>
      <c r="AU324" s="226" t="s">
        <v>80</v>
      </c>
      <c r="AV324" s="12" t="s">
        <v>80</v>
      </c>
      <c r="AW324" s="12" t="s">
        <v>6</v>
      </c>
      <c r="AX324" s="12" t="s">
        <v>78</v>
      </c>
      <c r="AY324" s="226" t="s">
        <v>210</v>
      </c>
    </row>
    <row r="325" spans="2:65" s="1" customFormat="1" ht="16.5" customHeight="1">
      <c r="B325" s="41"/>
      <c r="C325" s="203" t="s">
        <v>786</v>
      </c>
      <c r="D325" s="203" t="s">
        <v>212</v>
      </c>
      <c r="E325" s="204" t="s">
        <v>4002</v>
      </c>
      <c r="F325" s="205" t="s">
        <v>4003</v>
      </c>
      <c r="G325" s="206" t="s">
        <v>345</v>
      </c>
      <c r="H325" s="207">
        <v>14.33</v>
      </c>
      <c r="I325" s="208"/>
      <c r="J325" s="209">
        <f>ROUND(I325*H325,2)</f>
        <v>0</v>
      </c>
      <c r="K325" s="205" t="s">
        <v>216</v>
      </c>
      <c r="L325" s="61"/>
      <c r="M325" s="210" t="s">
        <v>21</v>
      </c>
      <c r="N325" s="211" t="s">
        <v>42</v>
      </c>
      <c r="O325" s="42"/>
      <c r="P325" s="212">
        <f>O325*H325</f>
        <v>0</v>
      </c>
      <c r="Q325" s="212">
        <v>0.00031</v>
      </c>
      <c r="R325" s="212">
        <f>Q325*H325</f>
        <v>0.0044423</v>
      </c>
      <c r="S325" s="212">
        <v>0</v>
      </c>
      <c r="T325" s="213">
        <f>S325*H325</f>
        <v>0</v>
      </c>
      <c r="AR325" s="25" t="s">
        <v>291</v>
      </c>
      <c r="AT325" s="25" t="s">
        <v>212</v>
      </c>
      <c r="AU325" s="25" t="s">
        <v>80</v>
      </c>
      <c r="AY325" s="25" t="s">
        <v>210</v>
      </c>
      <c r="BE325" s="214">
        <f>IF(N325="základní",J325,0)</f>
        <v>0</v>
      </c>
      <c r="BF325" s="214">
        <f>IF(N325="snížená",J325,0)</f>
        <v>0</v>
      </c>
      <c r="BG325" s="214">
        <f>IF(N325="zákl. přenesená",J325,0)</f>
        <v>0</v>
      </c>
      <c r="BH325" s="214">
        <f>IF(N325="sníž. přenesená",J325,0)</f>
        <v>0</v>
      </c>
      <c r="BI325" s="214">
        <f>IF(N325="nulová",J325,0)</f>
        <v>0</v>
      </c>
      <c r="BJ325" s="25" t="s">
        <v>78</v>
      </c>
      <c r="BK325" s="214">
        <f>ROUND(I325*H325,2)</f>
        <v>0</v>
      </c>
      <c r="BL325" s="25" t="s">
        <v>291</v>
      </c>
      <c r="BM325" s="25" t="s">
        <v>5563</v>
      </c>
    </row>
    <row r="326" spans="2:51" s="12" customFormat="1" ht="13.5">
      <c r="B326" s="215"/>
      <c r="C326" s="216"/>
      <c r="D326" s="217" t="s">
        <v>219</v>
      </c>
      <c r="E326" s="218" t="s">
        <v>21</v>
      </c>
      <c r="F326" s="219" t="s">
        <v>5564</v>
      </c>
      <c r="G326" s="216"/>
      <c r="H326" s="220">
        <v>14.33</v>
      </c>
      <c r="I326" s="221"/>
      <c r="J326" s="216"/>
      <c r="K326" s="216"/>
      <c r="L326" s="222"/>
      <c r="M326" s="223"/>
      <c r="N326" s="224"/>
      <c r="O326" s="224"/>
      <c r="P326" s="224"/>
      <c r="Q326" s="224"/>
      <c r="R326" s="224"/>
      <c r="S326" s="224"/>
      <c r="T326" s="225"/>
      <c r="AT326" s="226" t="s">
        <v>219</v>
      </c>
      <c r="AU326" s="226" t="s">
        <v>80</v>
      </c>
      <c r="AV326" s="12" t="s">
        <v>80</v>
      </c>
      <c r="AW326" s="12" t="s">
        <v>35</v>
      </c>
      <c r="AX326" s="12" t="s">
        <v>71</v>
      </c>
      <c r="AY326" s="226" t="s">
        <v>210</v>
      </c>
    </row>
    <row r="327" spans="2:51" s="13" customFormat="1" ht="13.5">
      <c r="B327" s="227"/>
      <c r="C327" s="228"/>
      <c r="D327" s="217" t="s">
        <v>219</v>
      </c>
      <c r="E327" s="229" t="s">
        <v>21</v>
      </c>
      <c r="F327" s="230" t="s">
        <v>240</v>
      </c>
      <c r="G327" s="228"/>
      <c r="H327" s="231">
        <v>14.33</v>
      </c>
      <c r="I327" s="232"/>
      <c r="J327" s="228"/>
      <c r="K327" s="228"/>
      <c r="L327" s="233"/>
      <c r="M327" s="234"/>
      <c r="N327" s="235"/>
      <c r="O327" s="235"/>
      <c r="P327" s="235"/>
      <c r="Q327" s="235"/>
      <c r="R327" s="235"/>
      <c r="S327" s="235"/>
      <c r="T327" s="236"/>
      <c r="AT327" s="237" t="s">
        <v>219</v>
      </c>
      <c r="AU327" s="237" t="s">
        <v>80</v>
      </c>
      <c r="AV327" s="13" t="s">
        <v>217</v>
      </c>
      <c r="AW327" s="13" t="s">
        <v>35</v>
      </c>
      <c r="AX327" s="13" t="s">
        <v>78</v>
      </c>
      <c r="AY327" s="237" t="s">
        <v>210</v>
      </c>
    </row>
    <row r="328" spans="2:65" s="1" customFormat="1" ht="16.5" customHeight="1">
      <c r="B328" s="41"/>
      <c r="C328" s="203" t="s">
        <v>793</v>
      </c>
      <c r="D328" s="203" t="s">
        <v>212</v>
      </c>
      <c r="E328" s="204" t="s">
        <v>4013</v>
      </c>
      <c r="F328" s="205" t="s">
        <v>4014</v>
      </c>
      <c r="G328" s="206" t="s">
        <v>226</v>
      </c>
      <c r="H328" s="207">
        <v>20.029</v>
      </c>
      <c r="I328" s="208"/>
      <c r="J328" s="209">
        <f>ROUND(I328*H328,2)</f>
        <v>0</v>
      </c>
      <c r="K328" s="205" t="s">
        <v>216</v>
      </c>
      <c r="L328" s="61"/>
      <c r="M328" s="210" t="s">
        <v>21</v>
      </c>
      <c r="N328" s="211" t="s">
        <v>42</v>
      </c>
      <c r="O328" s="42"/>
      <c r="P328" s="212">
        <f>O328*H328</f>
        <v>0</v>
      </c>
      <c r="Q328" s="212">
        <v>0.0003</v>
      </c>
      <c r="R328" s="212">
        <f>Q328*H328</f>
        <v>0.0060087</v>
      </c>
      <c r="S328" s="212">
        <v>0</v>
      </c>
      <c r="T328" s="213">
        <f>S328*H328</f>
        <v>0</v>
      </c>
      <c r="AR328" s="25" t="s">
        <v>291</v>
      </c>
      <c r="AT328" s="25" t="s">
        <v>212</v>
      </c>
      <c r="AU328" s="25" t="s">
        <v>80</v>
      </c>
      <c r="AY328" s="25" t="s">
        <v>210</v>
      </c>
      <c r="BE328" s="214">
        <f>IF(N328="základní",J328,0)</f>
        <v>0</v>
      </c>
      <c r="BF328" s="214">
        <f>IF(N328="snížená",J328,0)</f>
        <v>0</v>
      </c>
      <c r="BG328" s="214">
        <f>IF(N328="zákl. přenesená",J328,0)</f>
        <v>0</v>
      </c>
      <c r="BH328" s="214">
        <f>IF(N328="sníž. přenesená",J328,0)</f>
        <v>0</v>
      </c>
      <c r="BI328" s="214">
        <f>IF(N328="nulová",J328,0)</f>
        <v>0</v>
      </c>
      <c r="BJ328" s="25" t="s">
        <v>78</v>
      </c>
      <c r="BK328" s="214">
        <f>ROUND(I328*H328,2)</f>
        <v>0</v>
      </c>
      <c r="BL328" s="25" t="s">
        <v>291</v>
      </c>
      <c r="BM328" s="25" t="s">
        <v>5565</v>
      </c>
    </row>
    <row r="329" spans="2:65" s="1" customFormat="1" ht="16.5" customHeight="1">
      <c r="B329" s="41"/>
      <c r="C329" s="203" t="s">
        <v>797</v>
      </c>
      <c r="D329" s="203" t="s">
        <v>212</v>
      </c>
      <c r="E329" s="204" t="s">
        <v>4017</v>
      </c>
      <c r="F329" s="205" t="s">
        <v>4018</v>
      </c>
      <c r="G329" s="206" t="s">
        <v>274</v>
      </c>
      <c r="H329" s="207">
        <v>0.355</v>
      </c>
      <c r="I329" s="208"/>
      <c r="J329" s="209">
        <f>ROUND(I329*H329,2)</f>
        <v>0</v>
      </c>
      <c r="K329" s="205" t="s">
        <v>216</v>
      </c>
      <c r="L329" s="61"/>
      <c r="M329" s="210" t="s">
        <v>21</v>
      </c>
      <c r="N329" s="211" t="s">
        <v>42</v>
      </c>
      <c r="O329" s="42"/>
      <c r="P329" s="212">
        <f>O329*H329</f>
        <v>0</v>
      </c>
      <c r="Q329" s="212">
        <v>0</v>
      </c>
      <c r="R329" s="212">
        <f>Q329*H329</f>
        <v>0</v>
      </c>
      <c r="S329" s="212">
        <v>0</v>
      </c>
      <c r="T329" s="213">
        <f>S329*H329</f>
        <v>0</v>
      </c>
      <c r="AR329" s="25" t="s">
        <v>291</v>
      </c>
      <c r="AT329" s="25" t="s">
        <v>212</v>
      </c>
      <c r="AU329" s="25" t="s">
        <v>80</v>
      </c>
      <c r="AY329" s="25" t="s">
        <v>210</v>
      </c>
      <c r="BE329" s="214">
        <f>IF(N329="základní",J329,0)</f>
        <v>0</v>
      </c>
      <c r="BF329" s="214">
        <f>IF(N329="snížená",J329,0)</f>
        <v>0</v>
      </c>
      <c r="BG329" s="214">
        <f>IF(N329="zákl. přenesená",J329,0)</f>
        <v>0</v>
      </c>
      <c r="BH329" s="214">
        <f>IF(N329="sníž. přenesená",J329,0)</f>
        <v>0</v>
      </c>
      <c r="BI329" s="214">
        <f>IF(N329="nulová",J329,0)</f>
        <v>0</v>
      </c>
      <c r="BJ329" s="25" t="s">
        <v>78</v>
      </c>
      <c r="BK329" s="214">
        <f>ROUND(I329*H329,2)</f>
        <v>0</v>
      </c>
      <c r="BL329" s="25" t="s">
        <v>291</v>
      </c>
      <c r="BM329" s="25" t="s">
        <v>5566</v>
      </c>
    </row>
    <row r="330" spans="2:65" s="1" customFormat="1" ht="16.5" customHeight="1">
      <c r="B330" s="41"/>
      <c r="C330" s="203" t="s">
        <v>801</v>
      </c>
      <c r="D330" s="203" t="s">
        <v>212</v>
      </c>
      <c r="E330" s="204" t="s">
        <v>4021</v>
      </c>
      <c r="F330" s="205" t="s">
        <v>4022</v>
      </c>
      <c r="G330" s="206" t="s">
        <v>274</v>
      </c>
      <c r="H330" s="207">
        <v>0.355</v>
      </c>
      <c r="I330" s="208"/>
      <c r="J330" s="209">
        <f>ROUND(I330*H330,2)</f>
        <v>0</v>
      </c>
      <c r="K330" s="205" t="s">
        <v>216</v>
      </c>
      <c r="L330" s="61"/>
      <c r="M330" s="210" t="s">
        <v>21</v>
      </c>
      <c r="N330" s="211" t="s">
        <v>42</v>
      </c>
      <c r="O330" s="42"/>
      <c r="P330" s="212">
        <f>O330*H330</f>
        <v>0</v>
      </c>
      <c r="Q330" s="212">
        <v>0</v>
      </c>
      <c r="R330" s="212">
        <f>Q330*H330</f>
        <v>0</v>
      </c>
      <c r="S330" s="212">
        <v>0</v>
      </c>
      <c r="T330" s="213">
        <f>S330*H330</f>
        <v>0</v>
      </c>
      <c r="AR330" s="25" t="s">
        <v>291</v>
      </c>
      <c r="AT330" s="25" t="s">
        <v>212</v>
      </c>
      <c r="AU330" s="25" t="s">
        <v>80</v>
      </c>
      <c r="AY330" s="25" t="s">
        <v>210</v>
      </c>
      <c r="BE330" s="214">
        <f>IF(N330="základní",J330,0)</f>
        <v>0</v>
      </c>
      <c r="BF330" s="214">
        <f>IF(N330="snížená",J330,0)</f>
        <v>0</v>
      </c>
      <c r="BG330" s="214">
        <f>IF(N330="zákl. přenesená",J330,0)</f>
        <v>0</v>
      </c>
      <c r="BH330" s="214">
        <f>IF(N330="sníž. přenesená",J330,0)</f>
        <v>0</v>
      </c>
      <c r="BI330" s="214">
        <f>IF(N330="nulová",J330,0)</f>
        <v>0</v>
      </c>
      <c r="BJ330" s="25" t="s">
        <v>78</v>
      </c>
      <c r="BK330" s="214">
        <f>ROUND(I330*H330,2)</f>
        <v>0</v>
      </c>
      <c r="BL330" s="25" t="s">
        <v>291</v>
      </c>
      <c r="BM330" s="25" t="s">
        <v>5567</v>
      </c>
    </row>
    <row r="331" spans="2:63" s="11" customFormat="1" ht="29.85" customHeight="1">
      <c r="B331" s="187"/>
      <c r="C331" s="188"/>
      <c r="D331" s="189" t="s">
        <v>70</v>
      </c>
      <c r="E331" s="201" t="s">
        <v>4024</v>
      </c>
      <c r="F331" s="201" t="s">
        <v>4025</v>
      </c>
      <c r="G331" s="188"/>
      <c r="H331" s="188"/>
      <c r="I331" s="191"/>
      <c r="J331" s="202">
        <f>BK331</f>
        <v>0</v>
      </c>
      <c r="K331" s="188"/>
      <c r="L331" s="193"/>
      <c r="M331" s="194"/>
      <c r="N331" s="195"/>
      <c r="O331" s="195"/>
      <c r="P331" s="196">
        <f>SUM(P332:P345)</f>
        <v>0</v>
      </c>
      <c r="Q331" s="195"/>
      <c r="R331" s="196">
        <f>SUM(R332:R345)</f>
        <v>0.00234045</v>
      </c>
      <c r="S331" s="195"/>
      <c r="T331" s="197">
        <f>SUM(T332:T345)</f>
        <v>0</v>
      </c>
      <c r="AR331" s="198" t="s">
        <v>80</v>
      </c>
      <c r="AT331" s="199" t="s">
        <v>70</v>
      </c>
      <c r="AU331" s="199" t="s">
        <v>78</v>
      </c>
      <c r="AY331" s="198" t="s">
        <v>210</v>
      </c>
      <c r="BK331" s="200">
        <f>SUM(BK332:BK345)</f>
        <v>0</v>
      </c>
    </row>
    <row r="332" spans="2:65" s="1" customFormat="1" ht="16.5" customHeight="1">
      <c r="B332" s="41"/>
      <c r="C332" s="203" t="s">
        <v>805</v>
      </c>
      <c r="D332" s="203" t="s">
        <v>212</v>
      </c>
      <c r="E332" s="204" t="s">
        <v>4039</v>
      </c>
      <c r="F332" s="205" t="s">
        <v>4040</v>
      </c>
      <c r="G332" s="206" t="s">
        <v>226</v>
      </c>
      <c r="H332" s="207">
        <v>1.56</v>
      </c>
      <c r="I332" s="208"/>
      <c r="J332" s="209">
        <f>ROUND(I332*H332,2)</f>
        <v>0</v>
      </c>
      <c r="K332" s="205" t="s">
        <v>216</v>
      </c>
      <c r="L332" s="61"/>
      <c r="M332" s="210" t="s">
        <v>21</v>
      </c>
      <c r="N332" s="211" t="s">
        <v>42</v>
      </c>
      <c r="O332" s="42"/>
      <c r="P332" s="212">
        <f>O332*H332</f>
        <v>0</v>
      </c>
      <c r="Q332" s="212">
        <v>0.00034</v>
      </c>
      <c r="R332" s="212">
        <f>Q332*H332</f>
        <v>0.0005304000000000001</v>
      </c>
      <c r="S332" s="212">
        <v>0</v>
      </c>
      <c r="T332" s="213">
        <f>S332*H332</f>
        <v>0</v>
      </c>
      <c r="AR332" s="25" t="s">
        <v>291</v>
      </c>
      <c r="AT332" s="25" t="s">
        <v>212</v>
      </c>
      <c r="AU332" s="25" t="s">
        <v>80</v>
      </c>
      <c r="AY332" s="25" t="s">
        <v>210</v>
      </c>
      <c r="BE332" s="214">
        <f>IF(N332="základní",J332,0)</f>
        <v>0</v>
      </c>
      <c r="BF332" s="214">
        <f>IF(N332="snížená",J332,0)</f>
        <v>0</v>
      </c>
      <c r="BG332" s="214">
        <f>IF(N332="zákl. přenesená",J332,0)</f>
        <v>0</v>
      </c>
      <c r="BH332" s="214">
        <f>IF(N332="sníž. přenesená",J332,0)</f>
        <v>0</v>
      </c>
      <c r="BI332" s="214">
        <f>IF(N332="nulová",J332,0)</f>
        <v>0</v>
      </c>
      <c r="BJ332" s="25" t="s">
        <v>78</v>
      </c>
      <c r="BK332" s="214">
        <f>ROUND(I332*H332,2)</f>
        <v>0</v>
      </c>
      <c r="BL332" s="25" t="s">
        <v>291</v>
      </c>
      <c r="BM332" s="25" t="s">
        <v>5568</v>
      </c>
    </row>
    <row r="333" spans="2:65" s="1" customFormat="1" ht="16.5" customHeight="1">
      <c r="B333" s="41"/>
      <c r="C333" s="203" t="s">
        <v>809</v>
      </c>
      <c r="D333" s="203" t="s">
        <v>212</v>
      </c>
      <c r="E333" s="204" t="s">
        <v>4044</v>
      </c>
      <c r="F333" s="205" t="s">
        <v>4045</v>
      </c>
      <c r="G333" s="206" t="s">
        <v>226</v>
      </c>
      <c r="H333" s="207">
        <v>1.56</v>
      </c>
      <c r="I333" s="208"/>
      <c r="J333" s="209">
        <f>ROUND(I333*H333,2)</f>
        <v>0</v>
      </c>
      <c r="K333" s="205" t="s">
        <v>216</v>
      </c>
      <c r="L333" s="61"/>
      <c r="M333" s="210" t="s">
        <v>21</v>
      </c>
      <c r="N333" s="211" t="s">
        <v>42</v>
      </c>
      <c r="O333" s="42"/>
      <c r="P333" s="212">
        <f>O333*H333</f>
        <v>0</v>
      </c>
      <c r="Q333" s="212">
        <v>0.00058</v>
      </c>
      <c r="R333" s="212">
        <f>Q333*H333</f>
        <v>0.0009048</v>
      </c>
      <c r="S333" s="212">
        <v>0</v>
      </c>
      <c r="T333" s="213">
        <f>S333*H333</f>
        <v>0</v>
      </c>
      <c r="AR333" s="25" t="s">
        <v>291</v>
      </c>
      <c r="AT333" s="25" t="s">
        <v>212</v>
      </c>
      <c r="AU333" s="25" t="s">
        <v>80</v>
      </c>
      <c r="AY333" s="25" t="s">
        <v>210</v>
      </c>
      <c r="BE333" s="214">
        <f>IF(N333="základní",J333,0)</f>
        <v>0</v>
      </c>
      <c r="BF333" s="214">
        <f>IF(N333="snížená",J333,0)</f>
        <v>0</v>
      </c>
      <c r="BG333" s="214">
        <f>IF(N333="zákl. přenesená",J333,0)</f>
        <v>0</v>
      </c>
      <c r="BH333" s="214">
        <f>IF(N333="sníž. přenesená",J333,0)</f>
        <v>0</v>
      </c>
      <c r="BI333" s="214">
        <f>IF(N333="nulová",J333,0)</f>
        <v>0</v>
      </c>
      <c r="BJ333" s="25" t="s">
        <v>78</v>
      </c>
      <c r="BK333" s="214">
        <f>ROUND(I333*H333,2)</f>
        <v>0</v>
      </c>
      <c r="BL333" s="25" t="s">
        <v>291</v>
      </c>
      <c r="BM333" s="25" t="s">
        <v>5569</v>
      </c>
    </row>
    <row r="334" spans="2:51" s="12" customFormat="1" ht="13.5">
      <c r="B334" s="215"/>
      <c r="C334" s="216"/>
      <c r="D334" s="217" t="s">
        <v>219</v>
      </c>
      <c r="E334" s="218" t="s">
        <v>21</v>
      </c>
      <c r="F334" s="219" t="s">
        <v>5570</v>
      </c>
      <c r="G334" s="216"/>
      <c r="H334" s="220">
        <v>1.56</v>
      </c>
      <c r="I334" s="221"/>
      <c r="J334" s="216"/>
      <c r="K334" s="216"/>
      <c r="L334" s="222"/>
      <c r="M334" s="223"/>
      <c r="N334" s="224"/>
      <c r="O334" s="224"/>
      <c r="P334" s="224"/>
      <c r="Q334" s="224"/>
      <c r="R334" s="224"/>
      <c r="S334" s="224"/>
      <c r="T334" s="225"/>
      <c r="AT334" s="226" t="s">
        <v>219</v>
      </c>
      <c r="AU334" s="226" t="s">
        <v>80</v>
      </c>
      <c r="AV334" s="12" t="s">
        <v>80</v>
      </c>
      <c r="AW334" s="12" t="s">
        <v>35</v>
      </c>
      <c r="AX334" s="12" t="s">
        <v>71</v>
      </c>
      <c r="AY334" s="226" t="s">
        <v>210</v>
      </c>
    </row>
    <row r="335" spans="2:51" s="13" customFormat="1" ht="13.5">
      <c r="B335" s="227"/>
      <c r="C335" s="228"/>
      <c r="D335" s="217" t="s">
        <v>219</v>
      </c>
      <c r="E335" s="229" t="s">
        <v>21</v>
      </c>
      <c r="F335" s="230" t="s">
        <v>240</v>
      </c>
      <c r="G335" s="228"/>
      <c r="H335" s="231">
        <v>1.56</v>
      </c>
      <c r="I335" s="232"/>
      <c r="J335" s="228"/>
      <c r="K335" s="228"/>
      <c r="L335" s="233"/>
      <c r="M335" s="234"/>
      <c r="N335" s="235"/>
      <c r="O335" s="235"/>
      <c r="P335" s="235"/>
      <c r="Q335" s="235"/>
      <c r="R335" s="235"/>
      <c r="S335" s="235"/>
      <c r="T335" s="236"/>
      <c r="AT335" s="237" t="s">
        <v>219</v>
      </c>
      <c r="AU335" s="237" t="s">
        <v>80</v>
      </c>
      <c r="AV335" s="13" t="s">
        <v>217</v>
      </c>
      <c r="AW335" s="13" t="s">
        <v>35</v>
      </c>
      <c r="AX335" s="13" t="s">
        <v>78</v>
      </c>
      <c r="AY335" s="237" t="s">
        <v>210</v>
      </c>
    </row>
    <row r="336" spans="2:65" s="1" customFormat="1" ht="16.5" customHeight="1">
      <c r="B336" s="41"/>
      <c r="C336" s="203" t="s">
        <v>813</v>
      </c>
      <c r="D336" s="203" t="s">
        <v>212</v>
      </c>
      <c r="E336" s="204" t="s">
        <v>4055</v>
      </c>
      <c r="F336" s="205" t="s">
        <v>4056</v>
      </c>
      <c r="G336" s="206" t="s">
        <v>226</v>
      </c>
      <c r="H336" s="207">
        <v>1.275</v>
      </c>
      <c r="I336" s="208"/>
      <c r="J336" s="209">
        <f>ROUND(I336*H336,2)</f>
        <v>0</v>
      </c>
      <c r="K336" s="205" t="s">
        <v>216</v>
      </c>
      <c r="L336" s="61"/>
      <c r="M336" s="210" t="s">
        <v>21</v>
      </c>
      <c r="N336" s="211" t="s">
        <v>42</v>
      </c>
      <c r="O336" s="42"/>
      <c r="P336" s="212">
        <f>O336*H336</f>
        <v>0</v>
      </c>
      <c r="Q336" s="212">
        <v>6E-05</v>
      </c>
      <c r="R336" s="212">
        <f>Q336*H336</f>
        <v>7.65E-05</v>
      </c>
      <c r="S336" s="212">
        <v>0</v>
      </c>
      <c r="T336" s="213">
        <f>S336*H336</f>
        <v>0</v>
      </c>
      <c r="AR336" s="25" t="s">
        <v>291</v>
      </c>
      <c r="AT336" s="25" t="s">
        <v>212</v>
      </c>
      <c r="AU336" s="25" t="s">
        <v>80</v>
      </c>
      <c r="AY336" s="25" t="s">
        <v>210</v>
      </c>
      <c r="BE336" s="214">
        <f>IF(N336="základní",J336,0)</f>
        <v>0</v>
      </c>
      <c r="BF336" s="214">
        <f>IF(N336="snížená",J336,0)</f>
        <v>0</v>
      </c>
      <c r="BG336" s="214">
        <f>IF(N336="zákl. přenesená",J336,0)</f>
        <v>0</v>
      </c>
      <c r="BH336" s="214">
        <f>IF(N336="sníž. přenesená",J336,0)</f>
        <v>0</v>
      </c>
      <c r="BI336" s="214">
        <f>IF(N336="nulová",J336,0)</f>
        <v>0</v>
      </c>
      <c r="BJ336" s="25" t="s">
        <v>78</v>
      </c>
      <c r="BK336" s="214">
        <f>ROUND(I336*H336,2)</f>
        <v>0</v>
      </c>
      <c r="BL336" s="25" t="s">
        <v>291</v>
      </c>
      <c r="BM336" s="25" t="s">
        <v>5571</v>
      </c>
    </row>
    <row r="337" spans="2:51" s="12" customFormat="1" ht="13.5">
      <c r="B337" s="215"/>
      <c r="C337" s="216"/>
      <c r="D337" s="217" t="s">
        <v>219</v>
      </c>
      <c r="E337" s="218" t="s">
        <v>21</v>
      </c>
      <c r="F337" s="219" t="s">
        <v>5572</v>
      </c>
      <c r="G337" s="216"/>
      <c r="H337" s="220">
        <v>1.275</v>
      </c>
      <c r="I337" s="221"/>
      <c r="J337" s="216"/>
      <c r="K337" s="216"/>
      <c r="L337" s="222"/>
      <c r="M337" s="223"/>
      <c r="N337" s="224"/>
      <c r="O337" s="224"/>
      <c r="P337" s="224"/>
      <c r="Q337" s="224"/>
      <c r="R337" s="224"/>
      <c r="S337" s="224"/>
      <c r="T337" s="225"/>
      <c r="AT337" s="226" t="s">
        <v>219</v>
      </c>
      <c r="AU337" s="226" t="s">
        <v>80</v>
      </c>
      <c r="AV337" s="12" t="s">
        <v>80</v>
      </c>
      <c r="AW337" s="12" t="s">
        <v>35</v>
      </c>
      <c r="AX337" s="12" t="s">
        <v>71</v>
      </c>
      <c r="AY337" s="226" t="s">
        <v>210</v>
      </c>
    </row>
    <row r="338" spans="2:51" s="13" customFormat="1" ht="13.5">
      <c r="B338" s="227"/>
      <c r="C338" s="228"/>
      <c r="D338" s="217" t="s">
        <v>219</v>
      </c>
      <c r="E338" s="229" t="s">
        <v>21</v>
      </c>
      <c r="F338" s="230" t="s">
        <v>4061</v>
      </c>
      <c r="G338" s="228"/>
      <c r="H338" s="231">
        <v>1.275</v>
      </c>
      <c r="I338" s="232"/>
      <c r="J338" s="228"/>
      <c r="K338" s="228"/>
      <c r="L338" s="233"/>
      <c r="M338" s="234"/>
      <c r="N338" s="235"/>
      <c r="O338" s="235"/>
      <c r="P338" s="235"/>
      <c r="Q338" s="235"/>
      <c r="R338" s="235"/>
      <c r="S338" s="235"/>
      <c r="T338" s="236"/>
      <c r="AT338" s="237" t="s">
        <v>219</v>
      </c>
      <c r="AU338" s="237" t="s">
        <v>80</v>
      </c>
      <c r="AV338" s="13" t="s">
        <v>217</v>
      </c>
      <c r="AW338" s="13" t="s">
        <v>35</v>
      </c>
      <c r="AX338" s="13" t="s">
        <v>78</v>
      </c>
      <c r="AY338" s="237" t="s">
        <v>210</v>
      </c>
    </row>
    <row r="339" spans="2:65" s="1" customFormat="1" ht="25.5" customHeight="1">
      <c r="B339" s="41"/>
      <c r="C339" s="203" t="s">
        <v>817</v>
      </c>
      <c r="D339" s="203" t="s">
        <v>212</v>
      </c>
      <c r="E339" s="204" t="s">
        <v>4068</v>
      </c>
      <c r="F339" s="205" t="s">
        <v>4069</v>
      </c>
      <c r="G339" s="206" t="s">
        <v>226</v>
      </c>
      <c r="H339" s="207">
        <v>1.275</v>
      </c>
      <c r="I339" s="208"/>
      <c r="J339" s="209">
        <f>ROUND(I339*H339,2)</f>
        <v>0</v>
      </c>
      <c r="K339" s="205" t="s">
        <v>216</v>
      </c>
      <c r="L339" s="61"/>
      <c r="M339" s="210" t="s">
        <v>21</v>
      </c>
      <c r="N339" s="211" t="s">
        <v>42</v>
      </c>
      <c r="O339" s="42"/>
      <c r="P339" s="212">
        <f>O339*H339</f>
        <v>0</v>
      </c>
      <c r="Q339" s="212">
        <v>0.00017</v>
      </c>
      <c r="R339" s="212">
        <f>Q339*H339</f>
        <v>0.00021675</v>
      </c>
      <c r="S339" s="212">
        <v>0</v>
      </c>
      <c r="T339" s="213">
        <f>S339*H339</f>
        <v>0</v>
      </c>
      <c r="AR339" s="25" t="s">
        <v>291</v>
      </c>
      <c r="AT339" s="25" t="s">
        <v>212</v>
      </c>
      <c r="AU339" s="25" t="s">
        <v>80</v>
      </c>
      <c r="AY339" s="25" t="s">
        <v>210</v>
      </c>
      <c r="BE339" s="214">
        <f>IF(N339="základní",J339,0)</f>
        <v>0</v>
      </c>
      <c r="BF339" s="214">
        <f>IF(N339="snížená",J339,0)</f>
        <v>0</v>
      </c>
      <c r="BG339" s="214">
        <f>IF(N339="zákl. přenesená",J339,0)</f>
        <v>0</v>
      </c>
      <c r="BH339" s="214">
        <f>IF(N339="sníž. přenesená",J339,0)</f>
        <v>0</v>
      </c>
      <c r="BI339" s="214">
        <f>IF(N339="nulová",J339,0)</f>
        <v>0</v>
      </c>
      <c r="BJ339" s="25" t="s">
        <v>78</v>
      </c>
      <c r="BK339" s="214">
        <f>ROUND(I339*H339,2)</f>
        <v>0</v>
      </c>
      <c r="BL339" s="25" t="s">
        <v>291</v>
      </c>
      <c r="BM339" s="25" t="s">
        <v>5573</v>
      </c>
    </row>
    <row r="340" spans="2:51" s="12" customFormat="1" ht="13.5">
      <c r="B340" s="215"/>
      <c r="C340" s="216"/>
      <c r="D340" s="217" t="s">
        <v>219</v>
      </c>
      <c r="E340" s="218" t="s">
        <v>21</v>
      </c>
      <c r="F340" s="219" t="s">
        <v>5574</v>
      </c>
      <c r="G340" s="216"/>
      <c r="H340" s="220">
        <v>1.275</v>
      </c>
      <c r="I340" s="221"/>
      <c r="J340" s="216"/>
      <c r="K340" s="216"/>
      <c r="L340" s="222"/>
      <c r="M340" s="223"/>
      <c r="N340" s="224"/>
      <c r="O340" s="224"/>
      <c r="P340" s="224"/>
      <c r="Q340" s="224"/>
      <c r="R340" s="224"/>
      <c r="S340" s="224"/>
      <c r="T340" s="225"/>
      <c r="AT340" s="226" t="s">
        <v>219</v>
      </c>
      <c r="AU340" s="226" t="s">
        <v>80</v>
      </c>
      <c r="AV340" s="12" t="s">
        <v>80</v>
      </c>
      <c r="AW340" s="12" t="s">
        <v>35</v>
      </c>
      <c r="AX340" s="12" t="s">
        <v>71</v>
      </c>
      <c r="AY340" s="226" t="s">
        <v>210</v>
      </c>
    </row>
    <row r="341" spans="2:51" s="13" customFormat="1" ht="13.5">
      <c r="B341" s="227"/>
      <c r="C341" s="228"/>
      <c r="D341" s="217" t="s">
        <v>219</v>
      </c>
      <c r="E341" s="229" t="s">
        <v>21</v>
      </c>
      <c r="F341" s="230" t="s">
        <v>240</v>
      </c>
      <c r="G341" s="228"/>
      <c r="H341" s="231">
        <v>1.275</v>
      </c>
      <c r="I341" s="232"/>
      <c r="J341" s="228"/>
      <c r="K341" s="228"/>
      <c r="L341" s="233"/>
      <c r="M341" s="234"/>
      <c r="N341" s="235"/>
      <c r="O341" s="235"/>
      <c r="P341" s="235"/>
      <c r="Q341" s="235"/>
      <c r="R341" s="235"/>
      <c r="S341" s="235"/>
      <c r="T341" s="236"/>
      <c r="AT341" s="237" t="s">
        <v>219</v>
      </c>
      <c r="AU341" s="237" t="s">
        <v>80</v>
      </c>
      <c r="AV341" s="13" t="s">
        <v>217</v>
      </c>
      <c r="AW341" s="13" t="s">
        <v>35</v>
      </c>
      <c r="AX341" s="13" t="s">
        <v>78</v>
      </c>
      <c r="AY341" s="237" t="s">
        <v>210</v>
      </c>
    </row>
    <row r="342" spans="2:65" s="1" customFormat="1" ht="16.5" customHeight="1">
      <c r="B342" s="41"/>
      <c r="C342" s="203" t="s">
        <v>829</v>
      </c>
      <c r="D342" s="203" t="s">
        <v>212</v>
      </c>
      <c r="E342" s="204" t="s">
        <v>4082</v>
      </c>
      <c r="F342" s="205" t="s">
        <v>4083</v>
      </c>
      <c r="G342" s="206" t="s">
        <v>226</v>
      </c>
      <c r="H342" s="207">
        <v>2.55</v>
      </c>
      <c r="I342" s="208"/>
      <c r="J342" s="209">
        <f>ROUND(I342*H342,2)</f>
        <v>0</v>
      </c>
      <c r="K342" s="205" t="s">
        <v>216</v>
      </c>
      <c r="L342" s="61"/>
      <c r="M342" s="210" t="s">
        <v>21</v>
      </c>
      <c r="N342" s="211" t="s">
        <v>42</v>
      </c>
      <c r="O342" s="42"/>
      <c r="P342" s="212">
        <f>O342*H342</f>
        <v>0</v>
      </c>
      <c r="Q342" s="212">
        <v>0.00012</v>
      </c>
      <c r="R342" s="212">
        <f>Q342*H342</f>
        <v>0.000306</v>
      </c>
      <c r="S342" s="212">
        <v>0</v>
      </c>
      <c r="T342" s="213">
        <f>S342*H342</f>
        <v>0</v>
      </c>
      <c r="AR342" s="25" t="s">
        <v>291</v>
      </c>
      <c r="AT342" s="25" t="s">
        <v>212</v>
      </c>
      <c r="AU342" s="25" t="s">
        <v>80</v>
      </c>
      <c r="AY342" s="25" t="s">
        <v>210</v>
      </c>
      <c r="BE342" s="214">
        <f>IF(N342="základní",J342,0)</f>
        <v>0</v>
      </c>
      <c r="BF342" s="214">
        <f>IF(N342="snížená",J342,0)</f>
        <v>0</v>
      </c>
      <c r="BG342" s="214">
        <f>IF(N342="zákl. přenesená",J342,0)</f>
        <v>0</v>
      </c>
      <c r="BH342" s="214">
        <f>IF(N342="sníž. přenesená",J342,0)</f>
        <v>0</v>
      </c>
      <c r="BI342" s="214">
        <f>IF(N342="nulová",J342,0)</f>
        <v>0</v>
      </c>
      <c r="BJ342" s="25" t="s">
        <v>78</v>
      </c>
      <c r="BK342" s="214">
        <f>ROUND(I342*H342,2)</f>
        <v>0</v>
      </c>
      <c r="BL342" s="25" t="s">
        <v>291</v>
      </c>
      <c r="BM342" s="25" t="s">
        <v>5575</v>
      </c>
    </row>
    <row r="343" spans="2:51" s="12" customFormat="1" ht="13.5">
      <c r="B343" s="215"/>
      <c r="C343" s="216"/>
      <c r="D343" s="217" t="s">
        <v>219</v>
      </c>
      <c r="E343" s="218" t="s">
        <v>21</v>
      </c>
      <c r="F343" s="219" t="s">
        <v>5576</v>
      </c>
      <c r="G343" s="216"/>
      <c r="H343" s="220">
        <v>2.55</v>
      </c>
      <c r="I343" s="221"/>
      <c r="J343" s="216"/>
      <c r="K343" s="216"/>
      <c r="L343" s="222"/>
      <c r="M343" s="223"/>
      <c r="N343" s="224"/>
      <c r="O343" s="224"/>
      <c r="P343" s="224"/>
      <c r="Q343" s="224"/>
      <c r="R343" s="224"/>
      <c r="S343" s="224"/>
      <c r="T343" s="225"/>
      <c r="AT343" s="226" t="s">
        <v>219</v>
      </c>
      <c r="AU343" s="226" t="s">
        <v>80</v>
      </c>
      <c r="AV343" s="12" t="s">
        <v>80</v>
      </c>
      <c r="AW343" s="12" t="s">
        <v>35</v>
      </c>
      <c r="AX343" s="12" t="s">
        <v>71</v>
      </c>
      <c r="AY343" s="226" t="s">
        <v>210</v>
      </c>
    </row>
    <row r="344" spans="2:51" s="13" customFormat="1" ht="13.5">
      <c r="B344" s="227"/>
      <c r="C344" s="228"/>
      <c r="D344" s="217" t="s">
        <v>219</v>
      </c>
      <c r="E344" s="229" t="s">
        <v>21</v>
      </c>
      <c r="F344" s="230" t="s">
        <v>240</v>
      </c>
      <c r="G344" s="228"/>
      <c r="H344" s="231">
        <v>2.55</v>
      </c>
      <c r="I344" s="232"/>
      <c r="J344" s="228"/>
      <c r="K344" s="228"/>
      <c r="L344" s="233"/>
      <c r="M344" s="234"/>
      <c r="N344" s="235"/>
      <c r="O344" s="235"/>
      <c r="P344" s="235"/>
      <c r="Q344" s="235"/>
      <c r="R344" s="235"/>
      <c r="S344" s="235"/>
      <c r="T344" s="236"/>
      <c r="AT344" s="237" t="s">
        <v>219</v>
      </c>
      <c r="AU344" s="237" t="s">
        <v>80</v>
      </c>
      <c r="AV344" s="13" t="s">
        <v>217</v>
      </c>
      <c r="AW344" s="13" t="s">
        <v>35</v>
      </c>
      <c r="AX344" s="13" t="s">
        <v>78</v>
      </c>
      <c r="AY344" s="237" t="s">
        <v>210</v>
      </c>
    </row>
    <row r="345" spans="2:65" s="1" customFormat="1" ht="16.5" customHeight="1">
      <c r="B345" s="41"/>
      <c r="C345" s="203" t="s">
        <v>851</v>
      </c>
      <c r="D345" s="203" t="s">
        <v>212</v>
      </c>
      <c r="E345" s="204" t="s">
        <v>4095</v>
      </c>
      <c r="F345" s="205" t="s">
        <v>4096</v>
      </c>
      <c r="G345" s="206" t="s">
        <v>226</v>
      </c>
      <c r="H345" s="207">
        <v>2.55</v>
      </c>
      <c r="I345" s="208"/>
      <c r="J345" s="209">
        <f>ROUND(I345*H345,2)</f>
        <v>0</v>
      </c>
      <c r="K345" s="205" t="s">
        <v>216</v>
      </c>
      <c r="L345" s="61"/>
      <c r="M345" s="210" t="s">
        <v>21</v>
      </c>
      <c r="N345" s="211" t="s">
        <v>42</v>
      </c>
      <c r="O345" s="42"/>
      <c r="P345" s="212">
        <f>O345*H345</f>
        <v>0</v>
      </c>
      <c r="Q345" s="212">
        <v>0.00012</v>
      </c>
      <c r="R345" s="212">
        <f>Q345*H345</f>
        <v>0.000306</v>
      </c>
      <c r="S345" s="212">
        <v>0</v>
      </c>
      <c r="T345" s="213">
        <f>S345*H345</f>
        <v>0</v>
      </c>
      <c r="AR345" s="25" t="s">
        <v>291</v>
      </c>
      <c r="AT345" s="25" t="s">
        <v>212</v>
      </c>
      <c r="AU345" s="25" t="s">
        <v>80</v>
      </c>
      <c r="AY345" s="25" t="s">
        <v>210</v>
      </c>
      <c r="BE345" s="214">
        <f>IF(N345="základní",J345,0)</f>
        <v>0</v>
      </c>
      <c r="BF345" s="214">
        <f>IF(N345="snížená",J345,0)</f>
        <v>0</v>
      </c>
      <c r="BG345" s="214">
        <f>IF(N345="zákl. přenesená",J345,0)</f>
        <v>0</v>
      </c>
      <c r="BH345" s="214">
        <f>IF(N345="sníž. přenesená",J345,0)</f>
        <v>0</v>
      </c>
      <c r="BI345" s="214">
        <f>IF(N345="nulová",J345,0)</f>
        <v>0</v>
      </c>
      <c r="BJ345" s="25" t="s">
        <v>78</v>
      </c>
      <c r="BK345" s="214">
        <f>ROUND(I345*H345,2)</f>
        <v>0</v>
      </c>
      <c r="BL345" s="25" t="s">
        <v>291</v>
      </c>
      <c r="BM345" s="25" t="s">
        <v>5577</v>
      </c>
    </row>
    <row r="346" spans="2:63" s="11" customFormat="1" ht="29.85" customHeight="1">
      <c r="B346" s="187"/>
      <c r="C346" s="188"/>
      <c r="D346" s="189" t="s">
        <v>70</v>
      </c>
      <c r="E346" s="201" t="s">
        <v>4103</v>
      </c>
      <c r="F346" s="201" t="s">
        <v>4104</v>
      </c>
      <c r="G346" s="188"/>
      <c r="H346" s="188"/>
      <c r="I346" s="191"/>
      <c r="J346" s="202">
        <f>BK346</f>
        <v>0</v>
      </c>
      <c r="K346" s="188"/>
      <c r="L346" s="193"/>
      <c r="M346" s="194"/>
      <c r="N346" s="195"/>
      <c r="O346" s="195"/>
      <c r="P346" s="196">
        <f>SUM(P347:P359)</f>
        <v>0</v>
      </c>
      <c r="Q346" s="195"/>
      <c r="R346" s="196">
        <f>SUM(R347:R359)</f>
        <v>0.121174</v>
      </c>
      <c r="S346" s="195"/>
      <c r="T346" s="197">
        <f>SUM(T347:T359)</f>
        <v>0.024655999999999997</v>
      </c>
      <c r="AR346" s="198" t="s">
        <v>80</v>
      </c>
      <c r="AT346" s="199" t="s">
        <v>70</v>
      </c>
      <c r="AU346" s="199" t="s">
        <v>78</v>
      </c>
      <c r="AY346" s="198" t="s">
        <v>210</v>
      </c>
      <c r="BK346" s="200">
        <f>SUM(BK347:BK359)</f>
        <v>0</v>
      </c>
    </row>
    <row r="347" spans="2:65" s="1" customFormat="1" ht="16.5" customHeight="1">
      <c r="B347" s="41"/>
      <c r="C347" s="203" t="s">
        <v>860</v>
      </c>
      <c r="D347" s="203" t="s">
        <v>212</v>
      </c>
      <c r="E347" s="204" t="s">
        <v>4106</v>
      </c>
      <c r="F347" s="205" t="s">
        <v>4107</v>
      </c>
      <c r="G347" s="206" t="s">
        <v>226</v>
      </c>
      <c r="H347" s="207">
        <v>53.6</v>
      </c>
      <c r="I347" s="208"/>
      <c r="J347" s="209">
        <f>ROUND(I347*H347,2)</f>
        <v>0</v>
      </c>
      <c r="K347" s="205" t="s">
        <v>216</v>
      </c>
      <c r="L347" s="61"/>
      <c r="M347" s="210" t="s">
        <v>21</v>
      </c>
      <c r="N347" s="211" t="s">
        <v>42</v>
      </c>
      <c r="O347" s="42"/>
      <c r="P347" s="212">
        <f>O347*H347</f>
        <v>0</v>
      </c>
      <c r="Q347" s="212">
        <v>0</v>
      </c>
      <c r="R347" s="212">
        <f>Q347*H347</f>
        <v>0</v>
      </c>
      <c r="S347" s="212">
        <v>0.00015</v>
      </c>
      <c r="T347" s="213">
        <f>S347*H347</f>
        <v>0.00804</v>
      </c>
      <c r="AR347" s="25" t="s">
        <v>291</v>
      </c>
      <c r="AT347" s="25" t="s">
        <v>212</v>
      </c>
      <c r="AU347" s="25" t="s">
        <v>80</v>
      </c>
      <c r="AY347" s="25" t="s">
        <v>210</v>
      </c>
      <c r="BE347" s="214">
        <f>IF(N347="základní",J347,0)</f>
        <v>0</v>
      </c>
      <c r="BF347" s="214">
        <f>IF(N347="snížená",J347,0)</f>
        <v>0</v>
      </c>
      <c r="BG347" s="214">
        <f>IF(N347="zákl. přenesená",J347,0)</f>
        <v>0</v>
      </c>
      <c r="BH347" s="214">
        <f>IF(N347="sníž. přenesená",J347,0)</f>
        <v>0</v>
      </c>
      <c r="BI347" s="214">
        <f>IF(N347="nulová",J347,0)</f>
        <v>0</v>
      </c>
      <c r="BJ347" s="25" t="s">
        <v>78</v>
      </c>
      <c r="BK347" s="214">
        <f>ROUND(I347*H347,2)</f>
        <v>0</v>
      </c>
      <c r="BL347" s="25" t="s">
        <v>291</v>
      </c>
      <c r="BM347" s="25" t="s">
        <v>5578</v>
      </c>
    </row>
    <row r="348" spans="2:51" s="12" customFormat="1" ht="13.5">
      <c r="B348" s="215"/>
      <c r="C348" s="216"/>
      <c r="D348" s="217" t="s">
        <v>219</v>
      </c>
      <c r="E348" s="218" t="s">
        <v>21</v>
      </c>
      <c r="F348" s="219" t="s">
        <v>5579</v>
      </c>
      <c r="G348" s="216"/>
      <c r="H348" s="220">
        <v>53.6</v>
      </c>
      <c r="I348" s="221"/>
      <c r="J348" s="216"/>
      <c r="K348" s="216"/>
      <c r="L348" s="222"/>
      <c r="M348" s="223"/>
      <c r="N348" s="224"/>
      <c r="O348" s="224"/>
      <c r="P348" s="224"/>
      <c r="Q348" s="224"/>
      <c r="R348" s="224"/>
      <c r="S348" s="224"/>
      <c r="T348" s="225"/>
      <c r="AT348" s="226" t="s">
        <v>219</v>
      </c>
      <c r="AU348" s="226" t="s">
        <v>80</v>
      </c>
      <c r="AV348" s="12" t="s">
        <v>80</v>
      </c>
      <c r="AW348" s="12" t="s">
        <v>35</v>
      </c>
      <c r="AX348" s="12" t="s">
        <v>71</v>
      </c>
      <c r="AY348" s="226" t="s">
        <v>210</v>
      </c>
    </row>
    <row r="349" spans="2:51" s="13" customFormat="1" ht="13.5">
      <c r="B349" s="227"/>
      <c r="C349" s="228"/>
      <c r="D349" s="217" t="s">
        <v>219</v>
      </c>
      <c r="E349" s="229" t="s">
        <v>21</v>
      </c>
      <c r="F349" s="230" t="s">
        <v>240</v>
      </c>
      <c r="G349" s="228"/>
      <c r="H349" s="231">
        <v>53.6</v>
      </c>
      <c r="I349" s="232"/>
      <c r="J349" s="228"/>
      <c r="K349" s="228"/>
      <c r="L349" s="233"/>
      <c r="M349" s="234"/>
      <c r="N349" s="235"/>
      <c r="O349" s="235"/>
      <c r="P349" s="235"/>
      <c r="Q349" s="235"/>
      <c r="R349" s="235"/>
      <c r="S349" s="235"/>
      <c r="T349" s="236"/>
      <c r="AT349" s="237" t="s">
        <v>219</v>
      </c>
      <c r="AU349" s="237" t="s">
        <v>80</v>
      </c>
      <c r="AV349" s="13" t="s">
        <v>217</v>
      </c>
      <c r="AW349" s="13" t="s">
        <v>35</v>
      </c>
      <c r="AX349" s="13" t="s">
        <v>78</v>
      </c>
      <c r="AY349" s="237" t="s">
        <v>210</v>
      </c>
    </row>
    <row r="350" spans="2:65" s="1" customFormat="1" ht="16.5" customHeight="1">
      <c r="B350" s="41"/>
      <c r="C350" s="203" t="s">
        <v>864</v>
      </c>
      <c r="D350" s="203" t="s">
        <v>212</v>
      </c>
      <c r="E350" s="204" t="s">
        <v>4116</v>
      </c>
      <c r="F350" s="205" t="s">
        <v>4117</v>
      </c>
      <c r="G350" s="206" t="s">
        <v>226</v>
      </c>
      <c r="H350" s="207">
        <v>53.6</v>
      </c>
      <c r="I350" s="208"/>
      <c r="J350" s="209">
        <f>ROUND(I350*H350,2)</f>
        <v>0</v>
      </c>
      <c r="K350" s="205" t="s">
        <v>216</v>
      </c>
      <c r="L350" s="61"/>
      <c r="M350" s="210" t="s">
        <v>21</v>
      </c>
      <c r="N350" s="211" t="s">
        <v>42</v>
      </c>
      <c r="O350" s="42"/>
      <c r="P350" s="212">
        <f>O350*H350</f>
        <v>0</v>
      </c>
      <c r="Q350" s="212">
        <v>0.001</v>
      </c>
      <c r="R350" s="212">
        <f>Q350*H350</f>
        <v>0.0536</v>
      </c>
      <c r="S350" s="212">
        <v>0.00031</v>
      </c>
      <c r="T350" s="213">
        <f>S350*H350</f>
        <v>0.016616</v>
      </c>
      <c r="AR350" s="25" t="s">
        <v>291</v>
      </c>
      <c r="AT350" s="25" t="s">
        <v>212</v>
      </c>
      <c r="AU350" s="25" t="s">
        <v>80</v>
      </c>
      <c r="AY350" s="25" t="s">
        <v>210</v>
      </c>
      <c r="BE350" s="214">
        <f>IF(N350="základní",J350,0)</f>
        <v>0</v>
      </c>
      <c r="BF350" s="214">
        <f>IF(N350="snížená",J350,0)</f>
        <v>0</v>
      </c>
      <c r="BG350" s="214">
        <f>IF(N350="zákl. přenesená",J350,0)</f>
        <v>0</v>
      </c>
      <c r="BH350" s="214">
        <f>IF(N350="sníž. přenesená",J350,0)</f>
        <v>0</v>
      </c>
      <c r="BI350" s="214">
        <f>IF(N350="nulová",J350,0)</f>
        <v>0</v>
      </c>
      <c r="BJ350" s="25" t="s">
        <v>78</v>
      </c>
      <c r="BK350" s="214">
        <f>ROUND(I350*H350,2)</f>
        <v>0</v>
      </c>
      <c r="BL350" s="25" t="s">
        <v>291</v>
      </c>
      <c r="BM350" s="25" t="s">
        <v>5580</v>
      </c>
    </row>
    <row r="351" spans="2:51" s="12" customFormat="1" ht="13.5">
      <c r="B351" s="215"/>
      <c r="C351" s="216"/>
      <c r="D351" s="217" t="s">
        <v>219</v>
      </c>
      <c r="E351" s="218" t="s">
        <v>21</v>
      </c>
      <c r="F351" s="219" t="s">
        <v>5581</v>
      </c>
      <c r="G351" s="216"/>
      <c r="H351" s="220">
        <v>53.6</v>
      </c>
      <c r="I351" s="221"/>
      <c r="J351" s="216"/>
      <c r="K351" s="216"/>
      <c r="L351" s="222"/>
      <c r="M351" s="223"/>
      <c r="N351" s="224"/>
      <c r="O351" s="224"/>
      <c r="P351" s="224"/>
      <c r="Q351" s="224"/>
      <c r="R351" s="224"/>
      <c r="S351" s="224"/>
      <c r="T351" s="225"/>
      <c r="AT351" s="226" t="s">
        <v>219</v>
      </c>
      <c r="AU351" s="226" t="s">
        <v>80</v>
      </c>
      <c r="AV351" s="12" t="s">
        <v>80</v>
      </c>
      <c r="AW351" s="12" t="s">
        <v>35</v>
      </c>
      <c r="AX351" s="12" t="s">
        <v>78</v>
      </c>
      <c r="AY351" s="226" t="s">
        <v>210</v>
      </c>
    </row>
    <row r="352" spans="2:65" s="1" customFormat="1" ht="16.5" customHeight="1">
      <c r="B352" s="41"/>
      <c r="C352" s="203" t="s">
        <v>872</v>
      </c>
      <c r="D352" s="203" t="s">
        <v>212</v>
      </c>
      <c r="E352" s="204" t="s">
        <v>4121</v>
      </c>
      <c r="F352" s="205" t="s">
        <v>4122</v>
      </c>
      <c r="G352" s="206" t="s">
        <v>226</v>
      </c>
      <c r="H352" s="207">
        <v>53.6</v>
      </c>
      <c r="I352" s="208"/>
      <c r="J352" s="209">
        <f>ROUND(I352*H352,2)</f>
        <v>0</v>
      </c>
      <c r="K352" s="205" t="s">
        <v>216</v>
      </c>
      <c r="L352" s="61"/>
      <c r="M352" s="210" t="s">
        <v>21</v>
      </c>
      <c r="N352" s="211" t="s">
        <v>42</v>
      </c>
      <c r="O352" s="42"/>
      <c r="P352" s="212">
        <f>O352*H352</f>
        <v>0</v>
      </c>
      <c r="Q352" s="212">
        <v>0</v>
      </c>
      <c r="R352" s="212">
        <f>Q352*H352</f>
        <v>0</v>
      </c>
      <c r="S352" s="212">
        <v>0</v>
      </c>
      <c r="T352" s="213">
        <f>S352*H352</f>
        <v>0</v>
      </c>
      <c r="AR352" s="25" t="s">
        <v>291</v>
      </c>
      <c r="AT352" s="25" t="s">
        <v>212</v>
      </c>
      <c r="AU352" s="25" t="s">
        <v>80</v>
      </c>
      <c r="AY352" s="25" t="s">
        <v>210</v>
      </c>
      <c r="BE352" s="214">
        <f>IF(N352="základní",J352,0)</f>
        <v>0</v>
      </c>
      <c r="BF352" s="214">
        <f>IF(N352="snížená",J352,0)</f>
        <v>0</v>
      </c>
      <c r="BG352" s="214">
        <f>IF(N352="zákl. přenesená",J352,0)</f>
        <v>0</v>
      </c>
      <c r="BH352" s="214">
        <f>IF(N352="sníž. přenesená",J352,0)</f>
        <v>0</v>
      </c>
      <c r="BI352" s="214">
        <f>IF(N352="nulová",J352,0)</f>
        <v>0</v>
      </c>
      <c r="BJ352" s="25" t="s">
        <v>78</v>
      </c>
      <c r="BK352" s="214">
        <f>ROUND(I352*H352,2)</f>
        <v>0</v>
      </c>
      <c r="BL352" s="25" t="s">
        <v>291</v>
      </c>
      <c r="BM352" s="25" t="s">
        <v>5582</v>
      </c>
    </row>
    <row r="353" spans="2:51" s="12" customFormat="1" ht="13.5">
      <c r="B353" s="215"/>
      <c r="C353" s="216"/>
      <c r="D353" s="217" t="s">
        <v>219</v>
      </c>
      <c r="E353" s="218" t="s">
        <v>21</v>
      </c>
      <c r="F353" s="219" t="s">
        <v>5581</v>
      </c>
      <c r="G353" s="216"/>
      <c r="H353" s="220">
        <v>53.6</v>
      </c>
      <c r="I353" s="221"/>
      <c r="J353" s="216"/>
      <c r="K353" s="216"/>
      <c r="L353" s="222"/>
      <c r="M353" s="223"/>
      <c r="N353" s="224"/>
      <c r="O353" s="224"/>
      <c r="P353" s="224"/>
      <c r="Q353" s="224"/>
      <c r="R353" s="224"/>
      <c r="S353" s="224"/>
      <c r="T353" s="225"/>
      <c r="AT353" s="226" t="s">
        <v>219</v>
      </c>
      <c r="AU353" s="226" t="s">
        <v>80</v>
      </c>
      <c r="AV353" s="12" t="s">
        <v>80</v>
      </c>
      <c r="AW353" s="12" t="s">
        <v>35</v>
      </c>
      <c r="AX353" s="12" t="s">
        <v>78</v>
      </c>
      <c r="AY353" s="226" t="s">
        <v>210</v>
      </c>
    </row>
    <row r="354" spans="2:65" s="1" customFormat="1" ht="25.5" customHeight="1">
      <c r="B354" s="41"/>
      <c r="C354" s="203" t="s">
        <v>878</v>
      </c>
      <c r="D354" s="203" t="s">
        <v>212</v>
      </c>
      <c r="E354" s="204" t="s">
        <v>4125</v>
      </c>
      <c r="F354" s="205" t="s">
        <v>4126</v>
      </c>
      <c r="G354" s="206" t="s">
        <v>226</v>
      </c>
      <c r="H354" s="207">
        <v>129.95</v>
      </c>
      <c r="I354" s="208"/>
      <c r="J354" s="209">
        <f>ROUND(I354*H354,2)</f>
        <v>0</v>
      </c>
      <c r="K354" s="205" t="s">
        <v>216</v>
      </c>
      <c r="L354" s="61"/>
      <c r="M354" s="210" t="s">
        <v>21</v>
      </c>
      <c r="N354" s="211" t="s">
        <v>42</v>
      </c>
      <c r="O354" s="42"/>
      <c r="P354" s="212">
        <f>O354*H354</f>
        <v>0</v>
      </c>
      <c r="Q354" s="212">
        <v>0.0002</v>
      </c>
      <c r="R354" s="212">
        <f>Q354*H354</f>
        <v>0.02599</v>
      </c>
      <c r="S354" s="212">
        <v>0</v>
      </c>
      <c r="T354" s="213">
        <f>S354*H354</f>
        <v>0</v>
      </c>
      <c r="AR354" s="25" t="s">
        <v>291</v>
      </c>
      <c r="AT354" s="25" t="s">
        <v>212</v>
      </c>
      <c r="AU354" s="25" t="s">
        <v>80</v>
      </c>
      <c r="AY354" s="25" t="s">
        <v>210</v>
      </c>
      <c r="BE354" s="214">
        <f>IF(N354="základní",J354,0)</f>
        <v>0</v>
      </c>
      <c r="BF354" s="214">
        <f>IF(N354="snížená",J354,0)</f>
        <v>0</v>
      </c>
      <c r="BG354" s="214">
        <f>IF(N354="zákl. přenesená",J354,0)</f>
        <v>0</v>
      </c>
      <c r="BH354" s="214">
        <f>IF(N354="sníž. přenesená",J354,0)</f>
        <v>0</v>
      </c>
      <c r="BI354" s="214">
        <f>IF(N354="nulová",J354,0)</f>
        <v>0</v>
      </c>
      <c r="BJ354" s="25" t="s">
        <v>78</v>
      </c>
      <c r="BK354" s="214">
        <f>ROUND(I354*H354,2)</f>
        <v>0</v>
      </c>
      <c r="BL354" s="25" t="s">
        <v>291</v>
      </c>
      <c r="BM354" s="25" t="s">
        <v>5583</v>
      </c>
    </row>
    <row r="355" spans="2:51" s="12" customFormat="1" ht="13.5">
      <c r="B355" s="215"/>
      <c r="C355" s="216"/>
      <c r="D355" s="217" t="s">
        <v>219</v>
      </c>
      <c r="E355" s="218" t="s">
        <v>21</v>
      </c>
      <c r="F355" s="219" t="s">
        <v>5584</v>
      </c>
      <c r="G355" s="216"/>
      <c r="H355" s="220">
        <v>46.57</v>
      </c>
      <c r="I355" s="221"/>
      <c r="J355" s="216"/>
      <c r="K355" s="216"/>
      <c r="L355" s="222"/>
      <c r="M355" s="223"/>
      <c r="N355" s="224"/>
      <c r="O355" s="224"/>
      <c r="P355" s="224"/>
      <c r="Q355" s="224"/>
      <c r="R355" s="224"/>
      <c r="S355" s="224"/>
      <c r="T355" s="225"/>
      <c r="AT355" s="226" t="s">
        <v>219</v>
      </c>
      <c r="AU355" s="226" t="s">
        <v>80</v>
      </c>
      <c r="AV355" s="12" t="s">
        <v>80</v>
      </c>
      <c r="AW355" s="12" t="s">
        <v>35</v>
      </c>
      <c r="AX355" s="12" t="s">
        <v>71</v>
      </c>
      <c r="AY355" s="226" t="s">
        <v>210</v>
      </c>
    </row>
    <row r="356" spans="2:51" s="12" customFormat="1" ht="13.5">
      <c r="B356" s="215"/>
      <c r="C356" s="216"/>
      <c r="D356" s="217" t="s">
        <v>219</v>
      </c>
      <c r="E356" s="218" t="s">
        <v>21</v>
      </c>
      <c r="F356" s="219" t="s">
        <v>5585</v>
      </c>
      <c r="G356" s="216"/>
      <c r="H356" s="220">
        <v>5.88</v>
      </c>
      <c r="I356" s="221"/>
      <c r="J356" s="216"/>
      <c r="K356" s="216"/>
      <c r="L356" s="222"/>
      <c r="M356" s="223"/>
      <c r="N356" s="224"/>
      <c r="O356" s="224"/>
      <c r="P356" s="224"/>
      <c r="Q356" s="224"/>
      <c r="R356" s="224"/>
      <c r="S356" s="224"/>
      <c r="T356" s="225"/>
      <c r="AT356" s="226" t="s">
        <v>219</v>
      </c>
      <c r="AU356" s="226" t="s">
        <v>80</v>
      </c>
      <c r="AV356" s="12" t="s">
        <v>80</v>
      </c>
      <c r="AW356" s="12" t="s">
        <v>35</v>
      </c>
      <c r="AX356" s="12" t="s">
        <v>71</v>
      </c>
      <c r="AY356" s="226" t="s">
        <v>210</v>
      </c>
    </row>
    <row r="357" spans="2:51" s="12" customFormat="1" ht="13.5">
      <c r="B357" s="215"/>
      <c r="C357" s="216"/>
      <c r="D357" s="217" t="s">
        <v>219</v>
      </c>
      <c r="E357" s="218" t="s">
        <v>21</v>
      </c>
      <c r="F357" s="219" t="s">
        <v>5586</v>
      </c>
      <c r="G357" s="216"/>
      <c r="H357" s="220">
        <v>77.5</v>
      </c>
      <c r="I357" s="221"/>
      <c r="J357" s="216"/>
      <c r="K357" s="216"/>
      <c r="L357" s="222"/>
      <c r="M357" s="223"/>
      <c r="N357" s="224"/>
      <c r="O357" s="224"/>
      <c r="P357" s="224"/>
      <c r="Q357" s="224"/>
      <c r="R357" s="224"/>
      <c r="S357" s="224"/>
      <c r="T357" s="225"/>
      <c r="AT357" s="226" t="s">
        <v>219</v>
      </c>
      <c r="AU357" s="226" t="s">
        <v>80</v>
      </c>
      <c r="AV357" s="12" t="s">
        <v>80</v>
      </c>
      <c r="AW357" s="12" t="s">
        <v>35</v>
      </c>
      <c r="AX357" s="12" t="s">
        <v>71</v>
      </c>
      <c r="AY357" s="226" t="s">
        <v>210</v>
      </c>
    </row>
    <row r="358" spans="2:51" s="13" customFormat="1" ht="13.5">
      <c r="B358" s="227"/>
      <c r="C358" s="228"/>
      <c r="D358" s="217" t="s">
        <v>219</v>
      </c>
      <c r="E358" s="229" t="s">
        <v>21</v>
      </c>
      <c r="F358" s="230" t="s">
        <v>240</v>
      </c>
      <c r="G358" s="228"/>
      <c r="H358" s="231">
        <v>129.95</v>
      </c>
      <c r="I358" s="232"/>
      <c r="J358" s="228"/>
      <c r="K358" s="228"/>
      <c r="L358" s="233"/>
      <c r="M358" s="234"/>
      <c r="N358" s="235"/>
      <c r="O358" s="235"/>
      <c r="P358" s="235"/>
      <c r="Q358" s="235"/>
      <c r="R358" s="235"/>
      <c r="S358" s="235"/>
      <c r="T358" s="236"/>
      <c r="AT358" s="237" t="s">
        <v>219</v>
      </c>
      <c r="AU358" s="237" t="s">
        <v>80</v>
      </c>
      <c r="AV358" s="13" t="s">
        <v>217</v>
      </c>
      <c r="AW358" s="13" t="s">
        <v>35</v>
      </c>
      <c r="AX358" s="13" t="s">
        <v>78</v>
      </c>
      <c r="AY358" s="237" t="s">
        <v>210</v>
      </c>
    </row>
    <row r="359" spans="2:65" s="1" customFormat="1" ht="25.5" customHeight="1">
      <c r="B359" s="41"/>
      <c r="C359" s="203" t="s">
        <v>886</v>
      </c>
      <c r="D359" s="203" t="s">
        <v>212</v>
      </c>
      <c r="E359" s="204" t="s">
        <v>4147</v>
      </c>
      <c r="F359" s="205" t="s">
        <v>4148</v>
      </c>
      <c r="G359" s="206" t="s">
        <v>226</v>
      </c>
      <c r="H359" s="207">
        <v>129.95</v>
      </c>
      <c r="I359" s="208"/>
      <c r="J359" s="209">
        <f>ROUND(I359*H359,2)</f>
        <v>0</v>
      </c>
      <c r="K359" s="205" t="s">
        <v>216</v>
      </c>
      <c r="L359" s="61"/>
      <c r="M359" s="210" t="s">
        <v>21</v>
      </c>
      <c r="N359" s="211" t="s">
        <v>42</v>
      </c>
      <c r="O359" s="42"/>
      <c r="P359" s="212">
        <f>O359*H359</f>
        <v>0</v>
      </c>
      <c r="Q359" s="212">
        <v>0.00032</v>
      </c>
      <c r="R359" s="212">
        <f>Q359*H359</f>
        <v>0.041584</v>
      </c>
      <c r="S359" s="212">
        <v>0</v>
      </c>
      <c r="T359" s="213">
        <f>S359*H359</f>
        <v>0</v>
      </c>
      <c r="AR359" s="25" t="s">
        <v>291</v>
      </c>
      <c r="AT359" s="25" t="s">
        <v>212</v>
      </c>
      <c r="AU359" s="25" t="s">
        <v>80</v>
      </c>
      <c r="AY359" s="25" t="s">
        <v>210</v>
      </c>
      <c r="BE359" s="214">
        <f>IF(N359="základní",J359,0)</f>
        <v>0</v>
      </c>
      <c r="BF359" s="214">
        <f>IF(N359="snížená",J359,0)</f>
        <v>0</v>
      </c>
      <c r="BG359" s="214">
        <f>IF(N359="zákl. přenesená",J359,0)</f>
        <v>0</v>
      </c>
      <c r="BH359" s="214">
        <f>IF(N359="sníž. přenesená",J359,0)</f>
        <v>0</v>
      </c>
      <c r="BI359" s="214">
        <f>IF(N359="nulová",J359,0)</f>
        <v>0</v>
      </c>
      <c r="BJ359" s="25" t="s">
        <v>78</v>
      </c>
      <c r="BK359" s="214">
        <f>ROUND(I359*H359,2)</f>
        <v>0</v>
      </c>
      <c r="BL359" s="25" t="s">
        <v>291</v>
      </c>
      <c r="BM359" s="25" t="s">
        <v>5587</v>
      </c>
    </row>
    <row r="360" spans="2:63" s="11" customFormat="1" ht="29.85" customHeight="1">
      <c r="B360" s="187"/>
      <c r="C360" s="188"/>
      <c r="D360" s="189" t="s">
        <v>70</v>
      </c>
      <c r="E360" s="201" t="s">
        <v>4158</v>
      </c>
      <c r="F360" s="201" t="s">
        <v>4159</v>
      </c>
      <c r="G360" s="188"/>
      <c r="H360" s="188"/>
      <c r="I360" s="191"/>
      <c r="J360" s="202">
        <f>BK360</f>
        <v>0</v>
      </c>
      <c r="K360" s="188"/>
      <c r="L360" s="193"/>
      <c r="M360" s="194"/>
      <c r="N360" s="195"/>
      <c r="O360" s="195"/>
      <c r="P360" s="196">
        <f>SUM(P361:P365)</f>
        <v>0</v>
      </c>
      <c r="Q360" s="195"/>
      <c r="R360" s="196">
        <f>SUM(R361:R365)</f>
        <v>0.002288</v>
      </c>
      <c r="S360" s="195"/>
      <c r="T360" s="197">
        <f>SUM(T361:T365)</f>
        <v>0</v>
      </c>
      <c r="AR360" s="198" t="s">
        <v>80</v>
      </c>
      <c r="AT360" s="199" t="s">
        <v>70</v>
      </c>
      <c r="AU360" s="199" t="s">
        <v>78</v>
      </c>
      <c r="AY360" s="198" t="s">
        <v>210</v>
      </c>
      <c r="BK360" s="200">
        <f>SUM(BK361:BK365)</f>
        <v>0</v>
      </c>
    </row>
    <row r="361" spans="2:65" s="1" customFormat="1" ht="16.5" customHeight="1">
      <c r="B361" s="41"/>
      <c r="C361" s="203" t="s">
        <v>890</v>
      </c>
      <c r="D361" s="203" t="s">
        <v>212</v>
      </c>
      <c r="E361" s="204" t="s">
        <v>4161</v>
      </c>
      <c r="F361" s="205" t="s">
        <v>4162</v>
      </c>
      <c r="G361" s="206" t="s">
        <v>226</v>
      </c>
      <c r="H361" s="207">
        <v>1.76</v>
      </c>
      <c r="I361" s="208"/>
      <c r="J361" s="209">
        <f>ROUND(I361*H361,2)</f>
        <v>0</v>
      </c>
      <c r="K361" s="205" t="s">
        <v>216</v>
      </c>
      <c r="L361" s="61"/>
      <c r="M361" s="210" t="s">
        <v>21</v>
      </c>
      <c r="N361" s="211" t="s">
        <v>42</v>
      </c>
      <c r="O361" s="42"/>
      <c r="P361" s="212">
        <f>O361*H361</f>
        <v>0</v>
      </c>
      <c r="Q361" s="212">
        <v>0</v>
      </c>
      <c r="R361" s="212">
        <f>Q361*H361</f>
        <v>0</v>
      </c>
      <c r="S361" s="212">
        <v>0</v>
      </c>
      <c r="T361" s="213">
        <f>S361*H361</f>
        <v>0</v>
      </c>
      <c r="AR361" s="25" t="s">
        <v>291</v>
      </c>
      <c r="AT361" s="25" t="s">
        <v>212</v>
      </c>
      <c r="AU361" s="25" t="s">
        <v>80</v>
      </c>
      <c r="AY361" s="25" t="s">
        <v>210</v>
      </c>
      <c r="BE361" s="214">
        <f>IF(N361="základní",J361,0)</f>
        <v>0</v>
      </c>
      <c r="BF361" s="214">
        <f>IF(N361="snížená",J361,0)</f>
        <v>0</v>
      </c>
      <c r="BG361" s="214">
        <f>IF(N361="zákl. přenesená",J361,0)</f>
        <v>0</v>
      </c>
      <c r="BH361" s="214">
        <f>IF(N361="sníž. přenesená",J361,0)</f>
        <v>0</v>
      </c>
      <c r="BI361" s="214">
        <f>IF(N361="nulová",J361,0)</f>
        <v>0</v>
      </c>
      <c r="BJ361" s="25" t="s">
        <v>78</v>
      </c>
      <c r="BK361" s="214">
        <f>ROUND(I361*H361,2)</f>
        <v>0</v>
      </c>
      <c r="BL361" s="25" t="s">
        <v>291</v>
      </c>
      <c r="BM361" s="25" t="s">
        <v>5588</v>
      </c>
    </row>
    <row r="362" spans="2:51" s="12" customFormat="1" ht="13.5">
      <c r="B362" s="215"/>
      <c r="C362" s="216"/>
      <c r="D362" s="217" t="s">
        <v>219</v>
      </c>
      <c r="E362" s="218" t="s">
        <v>21</v>
      </c>
      <c r="F362" s="219" t="s">
        <v>5589</v>
      </c>
      <c r="G362" s="216"/>
      <c r="H362" s="220">
        <v>1.76</v>
      </c>
      <c r="I362" s="221"/>
      <c r="J362" s="216"/>
      <c r="K362" s="216"/>
      <c r="L362" s="222"/>
      <c r="M362" s="223"/>
      <c r="N362" s="224"/>
      <c r="O362" s="224"/>
      <c r="P362" s="224"/>
      <c r="Q362" s="224"/>
      <c r="R362" s="224"/>
      <c r="S362" s="224"/>
      <c r="T362" s="225"/>
      <c r="AT362" s="226" t="s">
        <v>219</v>
      </c>
      <c r="AU362" s="226" t="s">
        <v>80</v>
      </c>
      <c r="AV362" s="12" t="s">
        <v>80</v>
      </c>
      <c r="AW362" s="12" t="s">
        <v>35</v>
      </c>
      <c r="AX362" s="12" t="s">
        <v>78</v>
      </c>
      <c r="AY362" s="226" t="s">
        <v>210</v>
      </c>
    </row>
    <row r="363" spans="2:65" s="1" customFormat="1" ht="16.5" customHeight="1">
      <c r="B363" s="41"/>
      <c r="C363" s="238" t="s">
        <v>894</v>
      </c>
      <c r="D363" s="238" t="s">
        <v>302</v>
      </c>
      <c r="E363" s="239" t="s">
        <v>4166</v>
      </c>
      <c r="F363" s="240" t="s">
        <v>4167</v>
      </c>
      <c r="G363" s="241" t="s">
        <v>226</v>
      </c>
      <c r="H363" s="242">
        <v>1.76</v>
      </c>
      <c r="I363" s="243"/>
      <c r="J363" s="244">
        <f>ROUND(I363*H363,2)</f>
        <v>0</v>
      </c>
      <c r="K363" s="240" t="s">
        <v>762</v>
      </c>
      <c r="L363" s="245"/>
      <c r="M363" s="246" t="s">
        <v>21</v>
      </c>
      <c r="N363" s="247" t="s">
        <v>42</v>
      </c>
      <c r="O363" s="42"/>
      <c r="P363" s="212">
        <f>O363*H363</f>
        <v>0</v>
      </c>
      <c r="Q363" s="212">
        <v>0.0013</v>
      </c>
      <c r="R363" s="212">
        <f>Q363*H363</f>
        <v>0.002288</v>
      </c>
      <c r="S363" s="212">
        <v>0</v>
      </c>
      <c r="T363" s="213">
        <f>S363*H363</f>
        <v>0</v>
      </c>
      <c r="AR363" s="25" t="s">
        <v>372</v>
      </c>
      <c r="AT363" s="25" t="s">
        <v>302</v>
      </c>
      <c r="AU363" s="25" t="s">
        <v>80</v>
      </c>
      <c r="AY363" s="25" t="s">
        <v>210</v>
      </c>
      <c r="BE363" s="214">
        <f>IF(N363="základní",J363,0)</f>
        <v>0</v>
      </c>
      <c r="BF363" s="214">
        <f>IF(N363="snížená",J363,0)</f>
        <v>0</v>
      </c>
      <c r="BG363" s="214">
        <f>IF(N363="zákl. přenesená",J363,0)</f>
        <v>0</v>
      </c>
      <c r="BH363" s="214">
        <f>IF(N363="sníž. přenesená",J363,0)</f>
        <v>0</v>
      </c>
      <c r="BI363" s="214">
        <f>IF(N363="nulová",J363,0)</f>
        <v>0</v>
      </c>
      <c r="BJ363" s="25" t="s">
        <v>78</v>
      </c>
      <c r="BK363" s="214">
        <f>ROUND(I363*H363,2)</f>
        <v>0</v>
      </c>
      <c r="BL363" s="25" t="s">
        <v>291</v>
      </c>
      <c r="BM363" s="25" t="s">
        <v>5590</v>
      </c>
    </row>
    <row r="364" spans="2:65" s="1" customFormat="1" ht="16.5" customHeight="1">
      <c r="B364" s="41"/>
      <c r="C364" s="203" t="s">
        <v>902</v>
      </c>
      <c r="D364" s="203" t="s">
        <v>212</v>
      </c>
      <c r="E364" s="204" t="s">
        <v>4174</v>
      </c>
      <c r="F364" s="205" t="s">
        <v>4175</v>
      </c>
      <c r="G364" s="206" t="s">
        <v>274</v>
      </c>
      <c r="H364" s="207">
        <v>0.002</v>
      </c>
      <c r="I364" s="208"/>
      <c r="J364" s="209">
        <f>ROUND(I364*H364,2)</f>
        <v>0</v>
      </c>
      <c r="K364" s="205" t="s">
        <v>216</v>
      </c>
      <c r="L364" s="61"/>
      <c r="M364" s="210" t="s">
        <v>21</v>
      </c>
      <c r="N364" s="211" t="s">
        <v>42</v>
      </c>
      <c r="O364" s="42"/>
      <c r="P364" s="212">
        <f>O364*H364</f>
        <v>0</v>
      </c>
      <c r="Q364" s="212">
        <v>0</v>
      </c>
      <c r="R364" s="212">
        <f>Q364*H364</f>
        <v>0</v>
      </c>
      <c r="S364" s="212">
        <v>0</v>
      </c>
      <c r="T364" s="213">
        <f>S364*H364</f>
        <v>0</v>
      </c>
      <c r="AR364" s="25" t="s">
        <v>291</v>
      </c>
      <c r="AT364" s="25" t="s">
        <v>212</v>
      </c>
      <c r="AU364" s="25" t="s">
        <v>80</v>
      </c>
      <c r="AY364" s="25" t="s">
        <v>210</v>
      </c>
      <c r="BE364" s="214">
        <f>IF(N364="základní",J364,0)</f>
        <v>0</v>
      </c>
      <c r="BF364" s="214">
        <f>IF(N364="snížená",J364,0)</f>
        <v>0</v>
      </c>
      <c r="BG364" s="214">
        <f>IF(N364="zákl. přenesená",J364,0)</f>
        <v>0</v>
      </c>
      <c r="BH364" s="214">
        <f>IF(N364="sníž. přenesená",J364,0)</f>
        <v>0</v>
      </c>
      <c r="BI364" s="214">
        <f>IF(N364="nulová",J364,0)</f>
        <v>0</v>
      </c>
      <c r="BJ364" s="25" t="s">
        <v>78</v>
      </c>
      <c r="BK364" s="214">
        <f>ROUND(I364*H364,2)</f>
        <v>0</v>
      </c>
      <c r="BL364" s="25" t="s">
        <v>291</v>
      </c>
      <c r="BM364" s="25" t="s">
        <v>5591</v>
      </c>
    </row>
    <row r="365" spans="2:65" s="1" customFormat="1" ht="16.5" customHeight="1">
      <c r="B365" s="41"/>
      <c r="C365" s="203" t="s">
        <v>906</v>
      </c>
      <c r="D365" s="203" t="s">
        <v>212</v>
      </c>
      <c r="E365" s="204" t="s">
        <v>4177</v>
      </c>
      <c r="F365" s="205" t="s">
        <v>4178</v>
      </c>
      <c r="G365" s="206" t="s">
        <v>274</v>
      </c>
      <c r="H365" s="207">
        <v>0.002</v>
      </c>
      <c r="I365" s="208"/>
      <c r="J365" s="209">
        <f>ROUND(I365*H365,2)</f>
        <v>0</v>
      </c>
      <c r="K365" s="205" t="s">
        <v>216</v>
      </c>
      <c r="L365" s="61"/>
      <c r="M365" s="210" t="s">
        <v>21</v>
      </c>
      <c r="N365" s="211" t="s">
        <v>42</v>
      </c>
      <c r="O365" s="42"/>
      <c r="P365" s="212">
        <f>O365*H365</f>
        <v>0</v>
      </c>
      <c r="Q365" s="212">
        <v>0</v>
      </c>
      <c r="R365" s="212">
        <f>Q365*H365</f>
        <v>0</v>
      </c>
      <c r="S365" s="212">
        <v>0</v>
      </c>
      <c r="T365" s="213">
        <f>S365*H365</f>
        <v>0</v>
      </c>
      <c r="AR365" s="25" t="s">
        <v>291</v>
      </c>
      <c r="AT365" s="25" t="s">
        <v>212</v>
      </c>
      <c r="AU365" s="25" t="s">
        <v>80</v>
      </c>
      <c r="AY365" s="25" t="s">
        <v>210</v>
      </c>
      <c r="BE365" s="214">
        <f>IF(N365="základní",J365,0)</f>
        <v>0</v>
      </c>
      <c r="BF365" s="214">
        <f>IF(N365="snížená",J365,0)</f>
        <v>0</v>
      </c>
      <c r="BG365" s="214">
        <f>IF(N365="zákl. přenesená",J365,0)</f>
        <v>0</v>
      </c>
      <c r="BH365" s="214">
        <f>IF(N365="sníž. přenesená",J365,0)</f>
        <v>0</v>
      </c>
      <c r="BI365" s="214">
        <f>IF(N365="nulová",J365,0)</f>
        <v>0</v>
      </c>
      <c r="BJ365" s="25" t="s">
        <v>78</v>
      </c>
      <c r="BK365" s="214">
        <f>ROUND(I365*H365,2)</f>
        <v>0</v>
      </c>
      <c r="BL365" s="25" t="s">
        <v>291</v>
      </c>
      <c r="BM365" s="25" t="s">
        <v>5592</v>
      </c>
    </row>
    <row r="366" spans="2:63" s="11" customFormat="1" ht="37.35" customHeight="1">
      <c r="B366" s="187"/>
      <c r="C366" s="188"/>
      <c r="D366" s="189" t="s">
        <v>70</v>
      </c>
      <c r="E366" s="190" t="s">
        <v>4192</v>
      </c>
      <c r="F366" s="190" t="s">
        <v>4193</v>
      </c>
      <c r="G366" s="188"/>
      <c r="H366" s="188"/>
      <c r="I366" s="191"/>
      <c r="J366" s="192">
        <f>BK366</f>
        <v>0</v>
      </c>
      <c r="K366" s="188"/>
      <c r="L366" s="193"/>
      <c r="M366" s="194"/>
      <c r="N366" s="195"/>
      <c r="O366" s="195"/>
      <c r="P366" s="196">
        <f>P367+P369+P371</f>
        <v>0</v>
      </c>
      <c r="Q366" s="195"/>
      <c r="R366" s="196">
        <f>R367+R369+R371</f>
        <v>0</v>
      </c>
      <c r="S366" s="195"/>
      <c r="T366" s="197">
        <f>T367+T369+T371</f>
        <v>0</v>
      </c>
      <c r="AR366" s="198" t="s">
        <v>234</v>
      </c>
      <c r="AT366" s="199" t="s">
        <v>70</v>
      </c>
      <c r="AU366" s="199" t="s">
        <v>71</v>
      </c>
      <c r="AY366" s="198" t="s">
        <v>210</v>
      </c>
      <c r="BK366" s="200">
        <f>BK367+BK369+BK371</f>
        <v>0</v>
      </c>
    </row>
    <row r="367" spans="2:63" s="11" customFormat="1" ht="19.9" customHeight="1">
      <c r="B367" s="187"/>
      <c r="C367" s="188"/>
      <c r="D367" s="189" t="s">
        <v>70</v>
      </c>
      <c r="E367" s="201" t="s">
        <v>4194</v>
      </c>
      <c r="F367" s="201" t="s">
        <v>4195</v>
      </c>
      <c r="G367" s="188"/>
      <c r="H367" s="188"/>
      <c r="I367" s="191"/>
      <c r="J367" s="202">
        <f>BK367</f>
        <v>0</v>
      </c>
      <c r="K367" s="188"/>
      <c r="L367" s="193"/>
      <c r="M367" s="194"/>
      <c r="N367" s="195"/>
      <c r="O367" s="195"/>
      <c r="P367" s="196">
        <f>P368</f>
        <v>0</v>
      </c>
      <c r="Q367" s="195"/>
      <c r="R367" s="196">
        <f>R368</f>
        <v>0</v>
      </c>
      <c r="S367" s="195"/>
      <c r="T367" s="197">
        <f>T368</f>
        <v>0</v>
      </c>
      <c r="AR367" s="198" t="s">
        <v>234</v>
      </c>
      <c r="AT367" s="199" t="s">
        <v>70</v>
      </c>
      <c r="AU367" s="199" t="s">
        <v>78</v>
      </c>
      <c r="AY367" s="198" t="s">
        <v>210</v>
      </c>
      <c r="BK367" s="200">
        <f>BK368</f>
        <v>0</v>
      </c>
    </row>
    <row r="368" spans="2:65" s="1" customFormat="1" ht="16.5" customHeight="1">
      <c r="B368" s="41"/>
      <c r="C368" s="203" t="s">
        <v>911</v>
      </c>
      <c r="D368" s="203" t="s">
        <v>212</v>
      </c>
      <c r="E368" s="204" t="s">
        <v>4197</v>
      </c>
      <c r="F368" s="205" t="s">
        <v>4195</v>
      </c>
      <c r="G368" s="206" t="s">
        <v>4198</v>
      </c>
      <c r="H368" s="207">
        <v>1</v>
      </c>
      <c r="I368" s="208"/>
      <c r="J368" s="209">
        <f>ROUND(I368*H368,2)</f>
        <v>0</v>
      </c>
      <c r="K368" s="205" t="s">
        <v>216</v>
      </c>
      <c r="L368" s="61"/>
      <c r="M368" s="210" t="s">
        <v>21</v>
      </c>
      <c r="N368" s="211" t="s">
        <v>42</v>
      </c>
      <c r="O368" s="42"/>
      <c r="P368" s="212">
        <f>O368*H368</f>
        <v>0</v>
      </c>
      <c r="Q368" s="212">
        <v>0</v>
      </c>
      <c r="R368" s="212">
        <f>Q368*H368</f>
        <v>0</v>
      </c>
      <c r="S368" s="212">
        <v>0</v>
      </c>
      <c r="T368" s="213">
        <f>S368*H368</f>
        <v>0</v>
      </c>
      <c r="AR368" s="25" t="s">
        <v>4199</v>
      </c>
      <c r="AT368" s="25" t="s">
        <v>212</v>
      </c>
      <c r="AU368" s="25" t="s">
        <v>80</v>
      </c>
      <c r="AY368" s="25" t="s">
        <v>210</v>
      </c>
      <c r="BE368" s="214">
        <f>IF(N368="základní",J368,0)</f>
        <v>0</v>
      </c>
      <c r="BF368" s="214">
        <f>IF(N368="snížená",J368,0)</f>
        <v>0</v>
      </c>
      <c r="BG368" s="214">
        <f>IF(N368="zákl. přenesená",J368,0)</f>
        <v>0</v>
      </c>
      <c r="BH368" s="214">
        <f>IF(N368="sníž. přenesená",J368,0)</f>
        <v>0</v>
      </c>
      <c r="BI368" s="214">
        <f>IF(N368="nulová",J368,0)</f>
        <v>0</v>
      </c>
      <c r="BJ368" s="25" t="s">
        <v>78</v>
      </c>
      <c r="BK368" s="214">
        <f>ROUND(I368*H368,2)</f>
        <v>0</v>
      </c>
      <c r="BL368" s="25" t="s">
        <v>4199</v>
      </c>
      <c r="BM368" s="25" t="s">
        <v>5593</v>
      </c>
    </row>
    <row r="369" spans="2:63" s="11" customFormat="1" ht="29.85" customHeight="1">
      <c r="B369" s="187"/>
      <c r="C369" s="188"/>
      <c r="D369" s="189" t="s">
        <v>70</v>
      </c>
      <c r="E369" s="201" t="s">
        <v>4201</v>
      </c>
      <c r="F369" s="201" t="s">
        <v>4202</v>
      </c>
      <c r="G369" s="188"/>
      <c r="H369" s="188"/>
      <c r="I369" s="191"/>
      <c r="J369" s="202">
        <f>BK369</f>
        <v>0</v>
      </c>
      <c r="K369" s="188"/>
      <c r="L369" s="193"/>
      <c r="M369" s="194"/>
      <c r="N369" s="195"/>
      <c r="O369" s="195"/>
      <c r="P369" s="196">
        <f>P370</f>
        <v>0</v>
      </c>
      <c r="Q369" s="195"/>
      <c r="R369" s="196">
        <f>R370</f>
        <v>0</v>
      </c>
      <c r="S369" s="195"/>
      <c r="T369" s="197">
        <f>T370</f>
        <v>0</v>
      </c>
      <c r="AR369" s="198" t="s">
        <v>234</v>
      </c>
      <c r="AT369" s="199" t="s">
        <v>70</v>
      </c>
      <c r="AU369" s="199" t="s">
        <v>78</v>
      </c>
      <c r="AY369" s="198" t="s">
        <v>210</v>
      </c>
      <c r="BK369" s="200">
        <f>BK370</f>
        <v>0</v>
      </c>
    </row>
    <row r="370" spans="2:65" s="1" customFormat="1" ht="16.5" customHeight="1">
      <c r="B370" s="41"/>
      <c r="C370" s="203" t="s">
        <v>920</v>
      </c>
      <c r="D370" s="203" t="s">
        <v>212</v>
      </c>
      <c r="E370" s="204" t="s">
        <v>4204</v>
      </c>
      <c r="F370" s="205" t="s">
        <v>4202</v>
      </c>
      <c r="G370" s="206" t="s">
        <v>4198</v>
      </c>
      <c r="H370" s="207">
        <v>1</v>
      </c>
      <c r="I370" s="208"/>
      <c r="J370" s="209">
        <f>ROUND(I370*H370,2)</f>
        <v>0</v>
      </c>
      <c r="K370" s="205" t="s">
        <v>216</v>
      </c>
      <c r="L370" s="61"/>
      <c r="M370" s="210" t="s">
        <v>21</v>
      </c>
      <c r="N370" s="211" t="s">
        <v>42</v>
      </c>
      <c r="O370" s="42"/>
      <c r="P370" s="212">
        <f>O370*H370</f>
        <v>0</v>
      </c>
      <c r="Q370" s="212">
        <v>0</v>
      </c>
      <c r="R370" s="212">
        <f>Q370*H370</f>
        <v>0</v>
      </c>
      <c r="S370" s="212">
        <v>0</v>
      </c>
      <c r="T370" s="213">
        <f>S370*H370</f>
        <v>0</v>
      </c>
      <c r="AR370" s="25" t="s">
        <v>4199</v>
      </c>
      <c r="AT370" s="25" t="s">
        <v>212</v>
      </c>
      <c r="AU370" s="25" t="s">
        <v>80</v>
      </c>
      <c r="AY370" s="25" t="s">
        <v>210</v>
      </c>
      <c r="BE370" s="214">
        <f>IF(N370="základní",J370,0)</f>
        <v>0</v>
      </c>
      <c r="BF370" s="214">
        <f>IF(N370="snížená",J370,0)</f>
        <v>0</v>
      </c>
      <c r="BG370" s="214">
        <f>IF(N370="zákl. přenesená",J370,0)</f>
        <v>0</v>
      </c>
      <c r="BH370" s="214">
        <f>IF(N370="sníž. přenesená",J370,0)</f>
        <v>0</v>
      </c>
      <c r="BI370" s="214">
        <f>IF(N370="nulová",J370,0)</f>
        <v>0</v>
      </c>
      <c r="BJ370" s="25" t="s">
        <v>78</v>
      </c>
      <c r="BK370" s="214">
        <f>ROUND(I370*H370,2)</f>
        <v>0</v>
      </c>
      <c r="BL370" s="25" t="s">
        <v>4199</v>
      </c>
      <c r="BM370" s="25" t="s">
        <v>5594</v>
      </c>
    </row>
    <row r="371" spans="2:63" s="11" customFormat="1" ht="29.85" customHeight="1">
      <c r="B371" s="187"/>
      <c r="C371" s="188"/>
      <c r="D371" s="189" t="s">
        <v>70</v>
      </c>
      <c r="E371" s="201" t="s">
        <v>4206</v>
      </c>
      <c r="F371" s="201" t="s">
        <v>4207</v>
      </c>
      <c r="G371" s="188"/>
      <c r="H371" s="188"/>
      <c r="I371" s="191"/>
      <c r="J371" s="202">
        <f>BK371</f>
        <v>0</v>
      </c>
      <c r="K371" s="188"/>
      <c r="L371" s="193"/>
      <c r="M371" s="194"/>
      <c r="N371" s="195"/>
      <c r="O371" s="195"/>
      <c r="P371" s="196">
        <f>P372</f>
        <v>0</v>
      </c>
      <c r="Q371" s="195"/>
      <c r="R371" s="196">
        <f>R372</f>
        <v>0</v>
      </c>
      <c r="S371" s="195"/>
      <c r="T371" s="197">
        <f>T372</f>
        <v>0</v>
      </c>
      <c r="AR371" s="198" t="s">
        <v>234</v>
      </c>
      <c r="AT371" s="199" t="s">
        <v>70</v>
      </c>
      <c r="AU371" s="199" t="s">
        <v>78</v>
      </c>
      <c r="AY371" s="198" t="s">
        <v>210</v>
      </c>
      <c r="BK371" s="200">
        <f>BK372</f>
        <v>0</v>
      </c>
    </row>
    <row r="372" spans="2:65" s="1" customFormat="1" ht="16.5" customHeight="1">
      <c r="B372" s="41"/>
      <c r="C372" s="203" t="s">
        <v>925</v>
      </c>
      <c r="D372" s="203" t="s">
        <v>212</v>
      </c>
      <c r="E372" s="204" t="s">
        <v>4209</v>
      </c>
      <c r="F372" s="205" t="s">
        <v>4207</v>
      </c>
      <c r="G372" s="206" t="s">
        <v>4198</v>
      </c>
      <c r="H372" s="207">
        <v>1</v>
      </c>
      <c r="I372" s="208"/>
      <c r="J372" s="209">
        <f>ROUND(I372*H372,2)</f>
        <v>0</v>
      </c>
      <c r="K372" s="205" t="s">
        <v>216</v>
      </c>
      <c r="L372" s="61"/>
      <c r="M372" s="210" t="s">
        <v>21</v>
      </c>
      <c r="N372" s="259" t="s">
        <v>42</v>
      </c>
      <c r="O372" s="260"/>
      <c r="P372" s="261">
        <f>O372*H372</f>
        <v>0</v>
      </c>
      <c r="Q372" s="261">
        <v>0</v>
      </c>
      <c r="R372" s="261">
        <f>Q372*H372</f>
        <v>0</v>
      </c>
      <c r="S372" s="261">
        <v>0</v>
      </c>
      <c r="T372" s="262">
        <f>S372*H372</f>
        <v>0</v>
      </c>
      <c r="AR372" s="25" t="s">
        <v>4199</v>
      </c>
      <c r="AT372" s="25" t="s">
        <v>212</v>
      </c>
      <c r="AU372" s="25" t="s">
        <v>80</v>
      </c>
      <c r="AY372" s="25" t="s">
        <v>210</v>
      </c>
      <c r="BE372" s="214">
        <f>IF(N372="základní",J372,0)</f>
        <v>0</v>
      </c>
      <c r="BF372" s="214">
        <f>IF(N372="snížená",J372,0)</f>
        <v>0</v>
      </c>
      <c r="BG372" s="214">
        <f>IF(N372="zákl. přenesená",J372,0)</f>
        <v>0</v>
      </c>
      <c r="BH372" s="214">
        <f>IF(N372="sníž. přenesená",J372,0)</f>
        <v>0</v>
      </c>
      <c r="BI372" s="214">
        <f>IF(N372="nulová",J372,0)</f>
        <v>0</v>
      </c>
      <c r="BJ372" s="25" t="s">
        <v>78</v>
      </c>
      <c r="BK372" s="214">
        <f>ROUND(I372*H372,2)</f>
        <v>0</v>
      </c>
      <c r="BL372" s="25" t="s">
        <v>4199</v>
      </c>
      <c r="BM372" s="25" t="s">
        <v>5595</v>
      </c>
    </row>
    <row r="373" spans="2:12" s="1" customFormat="1" ht="6.95" customHeight="1">
      <c r="B373" s="56"/>
      <c r="C373" s="57"/>
      <c r="D373" s="57"/>
      <c r="E373" s="57"/>
      <c r="F373" s="57"/>
      <c r="G373" s="57"/>
      <c r="H373" s="57"/>
      <c r="I373" s="148"/>
      <c r="J373" s="57"/>
      <c r="K373" s="57"/>
      <c r="L373" s="61"/>
    </row>
  </sheetData>
  <sheetProtection password="CC35" sheet="1" objects="1" scenarios="1" formatColumns="0" formatRows="0" autoFilter="0"/>
  <autoFilter ref="C110:K372"/>
  <mergeCells count="16">
    <mergeCell ref="G1:H1"/>
    <mergeCell ref="E49:H49"/>
    <mergeCell ref="E53:H53"/>
    <mergeCell ref="E51:H51"/>
    <mergeCell ref="E55:H55"/>
    <mergeCell ref="E7:H7"/>
    <mergeCell ref="E11:H11"/>
    <mergeCell ref="E9:H9"/>
    <mergeCell ref="E13:H13"/>
    <mergeCell ref="E28:H28"/>
    <mergeCell ref="L2:V2"/>
    <mergeCell ref="E97:H97"/>
    <mergeCell ref="E101:H101"/>
    <mergeCell ref="E99:H99"/>
    <mergeCell ref="E103:H103"/>
    <mergeCell ref="J59:J60"/>
  </mergeCells>
  <hyperlinks>
    <hyperlink ref="F1:G1" location="C2" display="1) Krycí list soupisu"/>
    <hyperlink ref="G1:H1" location="C62" display="2) Rekapitulace"/>
    <hyperlink ref="J1" location="C11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21"/>
  <sheetViews>
    <sheetView showGridLines="0" workbookViewId="0" topLeftCell="A1">
      <pane ySplit="1" topLeftCell="A120"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1"/>
      <c r="C1" s="121"/>
      <c r="D1" s="122" t="s">
        <v>1</v>
      </c>
      <c r="E1" s="121"/>
      <c r="F1" s="123" t="s">
        <v>130</v>
      </c>
      <c r="G1" s="405" t="s">
        <v>131</v>
      </c>
      <c r="H1" s="405"/>
      <c r="I1" s="124"/>
      <c r="J1" s="123" t="s">
        <v>132</v>
      </c>
      <c r="K1" s="122" t="s">
        <v>133</v>
      </c>
      <c r="L1" s="123" t="s">
        <v>134</v>
      </c>
      <c r="M1" s="123"/>
      <c r="N1" s="123"/>
      <c r="O1" s="123"/>
      <c r="P1" s="123"/>
      <c r="Q1" s="123"/>
      <c r="R1" s="123"/>
      <c r="S1" s="123"/>
      <c r="T1" s="12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92"/>
      <c r="M2" s="392"/>
      <c r="N2" s="392"/>
      <c r="O2" s="392"/>
      <c r="P2" s="392"/>
      <c r="Q2" s="392"/>
      <c r="R2" s="392"/>
      <c r="S2" s="392"/>
      <c r="T2" s="392"/>
      <c r="U2" s="392"/>
      <c r="V2" s="392"/>
      <c r="AT2" s="25" t="s">
        <v>112</v>
      </c>
    </row>
    <row r="3" spans="2:46" ht="6.95" customHeight="1">
      <c r="B3" s="26"/>
      <c r="C3" s="27"/>
      <c r="D3" s="27"/>
      <c r="E3" s="27"/>
      <c r="F3" s="27"/>
      <c r="G3" s="27"/>
      <c r="H3" s="27"/>
      <c r="I3" s="125"/>
      <c r="J3" s="27"/>
      <c r="K3" s="28"/>
      <c r="AT3" s="25" t="s">
        <v>80</v>
      </c>
    </row>
    <row r="4" spans="2:46" ht="36.95" customHeight="1">
      <c r="B4" s="29"/>
      <c r="C4" s="30"/>
      <c r="D4" s="31" t="s">
        <v>135</v>
      </c>
      <c r="E4" s="30"/>
      <c r="F4" s="30"/>
      <c r="G4" s="30"/>
      <c r="H4" s="30"/>
      <c r="I4" s="126"/>
      <c r="J4" s="30"/>
      <c r="K4" s="32"/>
      <c r="M4" s="33" t="s">
        <v>12</v>
      </c>
      <c r="AT4" s="25" t="s">
        <v>6</v>
      </c>
    </row>
    <row r="5" spans="2:11" ht="6.95" customHeight="1">
      <c r="B5" s="29"/>
      <c r="C5" s="30"/>
      <c r="D5" s="30"/>
      <c r="E5" s="30"/>
      <c r="F5" s="30"/>
      <c r="G5" s="30"/>
      <c r="H5" s="30"/>
      <c r="I5" s="126"/>
      <c r="J5" s="30"/>
      <c r="K5" s="32"/>
    </row>
    <row r="6" spans="2:11" ht="15">
      <c r="B6" s="29"/>
      <c r="C6" s="30"/>
      <c r="D6" s="38" t="s">
        <v>18</v>
      </c>
      <c r="E6" s="30"/>
      <c r="F6" s="30"/>
      <c r="G6" s="30"/>
      <c r="H6" s="30"/>
      <c r="I6" s="126"/>
      <c r="J6" s="30"/>
      <c r="K6" s="32"/>
    </row>
    <row r="7" spans="2:11" ht="16.5" customHeight="1">
      <c r="B7" s="29"/>
      <c r="C7" s="30"/>
      <c r="D7" s="30"/>
      <c r="E7" s="406" t="str">
        <f>'Rekapitulace stavby'!K6</f>
        <v>Stavební úpravy a přístavba komunitního centra BÉTEL</v>
      </c>
      <c r="F7" s="407"/>
      <c r="G7" s="407"/>
      <c r="H7" s="407"/>
      <c r="I7" s="126"/>
      <c r="J7" s="30"/>
      <c r="K7" s="32"/>
    </row>
    <row r="8" spans="2:11" ht="15">
      <c r="B8" s="29"/>
      <c r="C8" s="30"/>
      <c r="D8" s="38" t="s">
        <v>136</v>
      </c>
      <c r="E8" s="30"/>
      <c r="F8" s="30"/>
      <c r="G8" s="30"/>
      <c r="H8" s="30"/>
      <c r="I8" s="126"/>
      <c r="J8" s="30"/>
      <c r="K8" s="32"/>
    </row>
    <row r="9" spans="2:11" ht="16.5" customHeight="1">
      <c r="B9" s="29"/>
      <c r="C9" s="30"/>
      <c r="D9" s="30"/>
      <c r="E9" s="406" t="s">
        <v>137</v>
      </c>
      <c r="F9" s="385"/>
      <c r="G9" s="385"/>
      <c r="H9" s="385"/>
      <c r="I9" s="126"/>
      <c r="J9" s="30"/>
      <c r="K9" s="32"/>
    </row>
    <row r="10" spans="2:11" ht="15">
      <c r="B10" s="29"/>
      <c r="C10" s="30"/>
      <c r="D10" s="38" t="s">
        <v>138</v>
      </c>
      <c r="E10" s="30"/>
      <c r="F10" s="30"/>
      <c r="G10" s="30"/>
      <c r="H10" s="30"/>
      <c r="I10" s="126"/>
      <c r="J10" s="30"/>
      <c r="K10" s="32"/>
    </row>
    <row r="11" spans="2:11" s="1" customFormat="1" ht="16.5" customHeight="1">
      <c r="B11" s="41"/>
      <c r="C11" s="42"/>
      <c r="D11" s="42"/>
      <c r="E11" s="378" t="s">
        <v>5385</v>
      </c>
      <c r="F11" s="408"/>
      <c r="G11" s="408"/>
      <c r="H11" s="408"/>
      <c r="I11" s="127"/>
      <c r="J11" s="42"/>
      <c r="K11" s="45"/>
    </row>
    <row r="12" spans="2:11" s="1" customFormat="1" ht="15">
      <c r="B12" s="41"/>
      <c r="C12" s="42"/>
      <c r="D12" s="38" t="s">
        <v>140</v>
      </c>
      <c r="E12" s="42"/>
      <c r="F12" s="42"/>
      <c r="G12" s="42"/>
      <c r="H12" s="42"/>
      <c r="I12" s="127"/>
      <c r="J12" s="42"/>
      <c r="K12" s="45"/>
    </row>
    <row r="13" spans="2:11" s="1" customFormat="1" ht="36.95" customHeight="1">
      <c r="B13" s="41"/>
      <c r="C13" s="42"/>
      <c r="D13" s="42"/>
      <c r="E13" s="409" t="s">
        <v>5596</v>
      </c>
      <c r="F13" s="408"/>
      <c r="G13" s="408"/>
      <c r="H13" s="408"/>
      <c r="I13" s="127"/>
      <c r="J13" s="42"/>
      <c r="K13" s="45"/>
    </row>
    <row r="14" spans="2:11" s="1" customFormat="1" ht="13.5">
      <c r="B14" s="41"/>
      <c r="C14" s="42"/>
      <c r="D14" s="42"/>
      <c r="E14" s="42"/>
      <c r="F14" s="42"/>
      <c r="G14" s="42"/>
      <c r="H14" s="42"/>
      <c r="I14" s="127"/>
      <c r="J14" s="42"/>
      <c r="K14" s="45"/>
    </row>
    <row r="15" spans="2:11" s="1" customFormat="1" ht="14.45" customHeight="1">
      <c r="B15" s="41"/>
      <c r="C15" s="42"/>
      <c r="D15" s="38" t="s">
        <v>20</v>
      </c>
      <c r="E15" s="42"/>
      <c r="F15" s="36" t="s">
        <v>21</v>
      </c>
      <c r="G15" s="42"/>
      <c r="H15" s="42"/>
      <c r="I15" s="128" t="s">
        <v>22</v>
      </c>
      <c r="J15" s="36" t="s">
        <v>21</v>
      </c>
      <c r="K15" s="45"/>
    </row>
    <row r="16" spans="2:11" s="1" customFormat="1" ht="14.45" customHeight="1">
      <c r="B16" s="41"/>
      <c r="C16" s="42"/>
      <c r="D16" s="38" t="s">
        <v>23</v>
      </c>
      <c r="E16" s="42"/>
      <c r="F16" s="36" t="s">
        <v>4212</v>
      </c>
      <c r="G16" s="42"/>
      <c r="H16" s="42"/>
      <c r="I16" s="128" t="s">
        <v>25</v>
      </c>
      <c r="J16" s="129">
        <f>'Rekapitulace stavby'!AN8</f>
        <v>43389</v>
      </c>
      <c r="K16" s="45"/>
    </row>
    <row r="17" spans="2:11" s="1" customFormat="1" ht="10.9" customHeight="1">
      <c r="B17" s="41"/>
      <c r="C17" s="42"/>
      <c r="D17" s="42"/>
      <c r="E17" s="42"/>
      <c r="F17" s="42"/>
      <c r="G17" s="42"/>
      <c r="H17" s="42"/>
      <c r="I17" s="127"/>
      <c r="J17" s="42"/>
      <c r="K17" s="45"/>
    </row>
    <row r="18" spans="2:11" s="1" customFormat="1" ht="14.45" customHeight="1">
      <c r="B18" s="41"/>
      <c r="C18" s="42"/>
      <c r="D18" s="38" t="s">
        <v>26</v>
      </c>
      <c r="E18" s="42"/>
      <c r="F18" s="42"/>
      <c r="G18" s="42"/>
      <c r="H18" s="42"/>
      <c r="I18" s="128" t="s">
        <v>27</v>
      </c>
      <c r="J18" s="36" t="str">
        <f>IF('Rekapitulace stavby'!AN10="","",'Rekapitulace stavby'!AN10)</f>
        <v/>
      </c>
      <c r="K18" s="45"/>
    </row>
    <row r="19" spans="2:11" s="1" customFormat="1" ht="18" customHeight="1">
      <c r="B19" s="41"/>
      <c r="C19" s="42"/>
      <c r="D19" s="42"/>
      <c r="E19" s="36" t="str">
        <f>IF('Rekapitulace stavby'!E11="","",'Rekapitulace stavby'!E11)</f>
        <v>Sbor JB v Chrastavě, Bezručova 503, 46331 Chrastav</v>
      </c>
      <c r="F19" s="42"/>
      <c r="G19" s="42"/>
      <c r="H19" s="42"/>
      <c r="I19" s="128" t="s">
        <v>30</v>
      </c>
      <c r="J19" s="36" t="str">
        <f>IF('Rekapitulace stavby'!AN11="","",'Rekapitulace stavby'!AN11)</f>
        <v/>
      </c>
      <c r="K19" s="45"/>
    </row>
    <row r="20" spans="2:11" s="1" customFormat="1" ht="6.95" customHeight="1">
      <c r="B20" s="41"/>
      <c r="C20" s="42"/>
      <c r="D20" s="42"/>
      <c r="E20" s="42"/>
      <c r="F20" s="42"/>
      <c r="G20" s="42"/>
      <c r="H20" s="42"/>
      <c r="I20" s="127"/>
      <c r="J20" s="42"/>
      <c r="K20" s="45"/>
    </row>
    <row r="21" spans="2:11" s="1" customFormat="1" ht="14.45" customHeight="1">
      <c r="B21" s="41"/>
      <c r="C21" s="42"/>
      <c r="D21" s="38" t="s">
        <v>31</v>
      </c>
      <c r="E21" s="42"/>
      <c r="F21" s="42"/>
      <c r="G21" s="42"/>
      <c r="H21" s="42"/>
      <c r="I21" s="128" t="s">
        <v>27</v>
      </c>
      <c r="J21" s="36" t="str">
        <f>IF('Rekapitulace stavby'!AN13="Vyplň údaj","",IF('Rekapitulace stavby'!AN13="","",'Rekapitulace stavby'!AN13))</f>
        <v/>
      </c>
      <c r="K21" s="45"/>
    </row>
    <row r="22" spans="2:11" s="1" customFormat="1" ht="18" customHeight="1">
      <c r="B22" s="41"/>
      <c r="C22" s="42"/>
      <c r="D22" s="42"/>
      <c r="E22" s="36" t="str">
        <f>IF('Rekapitulace stavby'!E14="Vyplň údaj","",IF('Rekapitulace stavby'!E14="","",'Rekapitulace stavby'!E14))</f>
        <v/>
      </c>
      <c r="F22" s="42"/>
      <c r="G22" s="42"/>
      <c r="H22" s="42"/>
      <c r="I22" s="128" t="s">
        <v>30</v>
      </c>
      <c r="J22" s="36" t="str">
        <f>IF('Rekapitulace stavby'!AN14="Vyplň údaj","",IF('Rekapitulace stavby'!AN14="","",'Rekapitulace stavby'!AN14))</f>
        <v/>
      </c>
      <c r="K22" s="45"/>
    </row>
    <row r="23" spans="2:11" s="1" customFormat="1" ht="6.95" customHeight="1">
      <c r="B23" s="41"/>
      <c r="C23" s="42"/>
      <c r="D23" s="42"/>
      <c r="E23" s="42"/>
      <c r="F23" s="42"/>
      <c r="G23" s="42"/>
      <c r="H23" s="42"/>
      <c r="I23" s="127"/>
      <c r="J23" s="42"/>
      <c r="K23" s="45"/>
    </row>
    <row r="24" spans="2:11" s="1" customFormat="1" ht="14.45" customHeight="1">
      <c r="B24" s="41"/>
      <c r="C24" s="42"/>
      <c r="D24" s="38" t="s">
        <v>33</v>
      </c>
      <c r="E24" s="42"/>
      <c r="F24" s="42"/>
      <c r="G24" s="42"/>
      <c r="H24" s="42"/>
      <c r="I24" s="128" t="s">
        <v>27</v>
      </c>
      <c r="J24" s="36" t="str">
        <f>IF('Rekapitulace stavby'!AN16="","",'Rekapitulace stavby'!AN16)</f>
        <v/>
      </c>
      <c r="K24" s="45"/>
    </row>
    <row r="25" spans="2:11" s="1" customFormat="1" ht="18" customHeight="1">
      <c r="B25" s="41"/>
      <c r="C25" s="42"/>
      <c r="D25" s="42"/>
      <c r="E25" s="36" t="str">
        <f>IF('Rekapitulace stavby'!E17="","",'Rekapitulace stavby'!E17)</f>
        <v>FS Vision, s.r.o. IČ: 22792902</v>
      </c>
      <c r="F25" s="42"/>
      <c r="G25" s="42"/>
      <c r="H25" s="42"/>
      <c r="I25" s="128" t="s">
        <v>30</v>
      </c>
      <c r="J25" s="36" t="str">
        <f>IF('Rekapitulace stavby'!AN17="","",'Rekapitulace stavby'!AN17)</f>
        <v/>
      </c>
      <c r="K25" s="45"/>
    </row>
    <row r="26" spans="2:11" s="1" customFormat="1" ht="6.95" customHeight="1">
      <c r="B26" s="41"/>
      <c r="C26" s="42"/>
      <c r="D26" s="42"/>
      <c r="E26" s="42"/>
      <c r="F26" s="42"/>
      <c r="G26" s="42"/>
      <c r="H26" s="42"/>
      <c r="I26" s="127"/>
      <c r="J26" s="42"/>
      <c r="K26" s="45"/>
    </row>
    <row r="27" spans="2:11" s="1" customFormat="1" ht="14.45" customHeight="1">
      <c r="B27" s="41"/>
      <c r="C27" s="42"/>
      <c r="D27" s="38" t="s">
        <v>36</v>
      </c>
      <c r="E27" s="42"/>
      <c r="F27" s="42"/>
      <c r="G27" s="42"/>
      <c r="H27" s="42"/>
      <c r="I27" s="127"/>
      <c r="J27" s="42"/>
      <c r="K27" s="45"/>
    </row>
    <row r="28" spans="2:11" s="7" customFormat="1" ht="16.5" customHeight="1">
      <c r="B28" s="130"/>
      <c r="C28" s="131"/>
      <c r="D28" s="131"/>
      <c r="E28" s="396" t="s">
        <v>21</v>
      </c>
      <c r="F28" s="396"/>
      <c r="G28" s="396"/>
      <c r="H28" s="396"/>
      <c r="I28" s="132"/>
      <c r="J28" s="131"/>
      <c r="K28" s="133"/>
    </row>
    <row r="29" spans="2:11" s="1" customFormat="1" ht="6.95" customHeight="1">
      <c r="B29" s="41"/>
      <c r="C29" s="42"/>
      <c r="D29" s="42"/>
      <c r="E29" s="42"/>
      <c r="F29" s="42"/>
      <c r="G29" s="42"/>
      <c r="H29" s="42"/>
      <c r="I29" s="127"/>
      <c r="J29" s="42"/>
      <c r="K29" s="45"/>
    </row>
    <row r="30" spans="2:11" s="1" customFormat="1" ht="6.95" customHeight="1">
      <c r="B30" s="41"/>
      <c r="C30" s="42"/>
      <c r="D30" s="85"/>
      <c r="E30" s="85"/>
      <c r="F30" s="85"/>
      <c r="G30" s="85"/>
      <c r="H30" s="85"/>
      <c r="I30" s="134"/>
      <c r="J30" s="85"/>
      <c r="K30" s="135"/>
    </row>
    <row r="31" spans="2:11" s="1" customFormat="1" ht="25.35" customHeight="1">
      <c r="B31" s="41"/>
      <c r="C31" s="42"/>
      <c r="D31" s="136" t="s">
        <v>37</v>
      </c>
      <c r="E31" s="42"/>
      <c r="F31" s="42"/>
      <c r="G31" s="42"/>
      <c r="H31" s="42"/>
      <c r="I31" s="127"/>
      <c r="J31" s="137">
        <f>ROUND(J117,2)</f>
        <v>0</v>
      </c>
      <c r="K31" s="45"/>
    </row>
    <row r="32" spans="2:11" s="1" customFormat="1" ht="6.95" customHeight="1">
      <c r="B32" s="41"/>
      <c r="C32" s="42"/>
      <c r="D32" s="85"/>
      <c r="E32" s="85"/>
      <c r="F32" s="85"/>
      <c r="G32" s="85"/>
      <c r="H32" s="85"/>
      <c r="I32" s="134"/>
      <c r="J32" s="85"/>
      <c r="K32" s="135"/>
    </row>
    <row r="33" spans="2:11" s="1" customFormat="1" ht="14.45" customHeight="1">
      <c r="B33" s="41"/>
      <c r="C33" s="42"/>
      <c r="D33" s="42"/>
      <c r="E33" s="42"/>
      <c r="F33" s="46" t="s">
        <v>39</v>
      </c>
      <c r="G33" s="42"/>
      <c r="H33" s="42"/>
      <c r="I33" s="138" t="s">
        <v>38</v>
      </c>
      <c r="J33" s="46" t="s">
        <v>40</v>
      </c>
      <c r="K33" s="45"/>
    </row>
    <row r="34" spans="2:11" s="1" customFormat="1" ht="14.45" customHeight="1">
      <c r="B34" s="41"/>
      <c r="C34" s="42"/>
      <c r="D34" s="49" t="s">
        <v>41</v>
      </c>
      <c r="E34" s="49" t="s">
        <v>42</v>
      </c>
      <c r="F34" s="139">
        <f>ROUND(SUM(BE117:BE320),2)</f>
        <v>0</v>
      </c>
      <c r="G34" s="42"/>
      <c r="H34" s="42"/>
      <c r="I34" s="140">
        <v>0.21</v>
      </c>
      <c r="J34" s="139">
        <f>ROUND(ROUND((SUM(BE117:BE320)),2)*I34,2)</f>
        <v>0</v>
      </c>
      <c r="K34" s="45"/>
    </row>
    <row r="35" spans="2:11" s="1" customFormat="1" ht="14.45" customHeight="1">
      <c r="B35" s="41"/>
      <c r="C35" s="42"/>
      <c r="D35" s="42"/>
      <c r="E35" s="49" t="s">
        <v>43</v>
      </c>
      <c r="F35" s="139">
        <f>ROUND(SUM(BF117:BF320),2)</f>
        <v>0</v>
      </c>
      <c r="G35" s="42"/>
      <c r="H35" s="42"/>
      <c r="I35" s="140">
        <v>0.15</v>
      </c>
      <c r="J35" s="139">
        <f>ROUND(ROUND((SUM(BF117:BF320)),2)*I35,2)</f>
        <v>0</v>
      </c>
      <c r="K35" s="45"/>
    </row>
    <row r="36" spans="2:11" s="1" customFormat="1" ht="14.45" customHeight="1" hidden="1">
      <c r="B36" s="41"/>
      <c r="C36" s="42"/>
      <c r="D36" s="42"/>
      <c r="E36" s="49" t="s">
        <v>44</v>
      </c>
      <c r="F36" s="139">
        <f>ROUND(SUM(BG117:BG320),2)</f>
        <v>0</v>
      </c>
      <c r="G36" s="42"/>
      <c r="H36" s="42"/>
      <c r="I36" s="140">
        <v>0.21</v>
      </c>
      <c r="J36" s="139">
        <v>0</v>
      </c>
      <c r="K36" s="45"/>
    </row>
    <row r="37" spans="2:11" s="1" customFormat="1" ht="14.45" customHeight="1" hidden="1">
      <c r="B37" s="41"/>
      <c r="C37" s="42"/>
      <c r="D37" s="42"/>
      <c r="E37" s="49" t="s">
        <v>45</v>
      </c>
      <c r="F37" s="139">
        <f>ROUND(SUM(BH117:BH320),2)</f>
        <v>0</v>
      </c>
      <c r="G37" s="42"/>
      <c r="H37" s="42"/>
      <c r="I37" s="140">
        <v>0.15</v>
      </c>
      <c r="J37" s="139">
        <v>0</v>
      </c>
      <c r="K37" s="45"/>
    </row>
    <row r="38" spans="2:11" s="1" customFormat="1" ht="14.45" customHeight="1" hidden="1">
      <c r="B38" s="41"/>
      <c r="C38" s="42"/>
      <c r="D38" s="42"/>
      <c r="E38" s="49" t="s">
        <v>46</v>
      </c>
      <c r="F38" s="139">
        <f>ROUND(SUM(BI117:BI320),2)</f>
        <v>0</v>
      </c>
      <c r="G38" s="42"/>
      <c r="H38" s="42"/>
      <c r="I38" s="140">
        <v>0</v>
      </c>
      <c r="J38" s="139">
        <v>0</v>
      </c>
      <c r="K38" s="45"/>
    </row>
    <row r="39" spans="2:11" s="1" customFormat="1" ht="6.95" customHeight="1">
      <c r="B39" s="41"/>
      <c r="C39" s="42"/>
      <c r="D39" s="42"/>
      <c r="E39" s="42"/>
      <c r="F39" s="42"/>
      <c r="G39" s="42"/>
      <c r="H39" s="42"/>
      <c r="I39" s="127"/>
      <c r="J39" s="42"/>
      <c r="K39" s="45"/>
    </row>
    <row r="40" spans="2:11" s="1" customFormat="1" ht="25.35" customHeight="1">
      <c r="B40" s="41"/>
      <c r="C40" s="141"/>
      <c r="D40" s="142" t="s">
        <v>47</v>
      </c>
      <c r="E40" s="79"/>
      <c r="F40" s="79"/>
      <c r="G40" s="143" t="s">
        <v>48</v>
      </c>
      <c r="H40" s="144" t="s">
        <v>49</v>
      </c>
      <c r="I40" s="145"/>
      <c r="J40" s="146">
        <f>SUM(J31:J38)</f>
        <v>0</v>
      </c>
      <c r="K40" s="147"/>
    </row>
    <row r="41" spans="2:11" s="1" customFormat="1" ht="14.45" customHeight="1">
      <c r="B41" s="56"/>
      <c r="C41" s="57"/>
      <c r="D41" s="57"/>
      <c r="E41" s="57"/>
      <c r="F41" s="57"/>
      <c r="G41" s="57"/>
      <c r="H41" s="57"/>
      <c r="I41" s="148"/>
      <c r="J41" s="57"/>
      <c r="K41" s="58"/>
    </row>
    <row r="45" spans="2:11" s="1" customFormat="1" ht="6.95" customHeight="1">
      <c r="B45" s="149"/>
      <c r="C45" s="150"/>
      <c r="D45" s="150"/>
      <c r="E45" s="150"/>
      <c r="F45" s="150"/>
      <c r="G45" s="150"/>
      <c r="H45" s="150"/>
      <c r="I45" s="151"/>
      <c r="J45" s="150"/>
      <c r="K45" s="152"/>
    </row>
    <row r="46" spans="2:11" s="1" customFormat="1" ht="36.95" customHeight="1">
      <c r="B46" s="41"/>
      <c r="C46" s="31" t="s">
        <v>142</v>
      </c>
      <c r="D46" s="42"/>
      <c r="E46" s="42"/>
      <c r="F46" s="42"/>
      <c r="G46" s="42"/>
      <c r="H46" s="42"/>
      <c r="I46" s="127"/>
      <c r="J46" s="42"/>
      <c r="K46" s="45"/>
    </row>
    <row r="47" spans="2:11" s="1" customFormat="1" ht="6.95" customHeight="1">
      <c r="B47" s="41"/>
      <c r="C47" s="42"/>
      <c r="D47" s="42"/>
      <c r="E47" s="42"/>
      <c r="F47" s="42"/>
      <c r="G47" s="42"/>
      <c r="H47" s="42"/>
      <c r="I47" s="127"/>
      <c r="J47" s="42"/>
      <c r="K47" s="45"/>
    </row>
    <row r="48" spans="2:11" s="1" customFormat="1" ht="14.45" customHeight="1">
      <c r="B48" s="41"/>
      <c r="C48" s="38" t="s">
        <v>18</v>
      </c>
      <c r="D48" s="42"/>
      <c r="E48" s="42"/>
      <c r="F48" s="42"/>
      <c r="G48" s="42"/>
      <c r="H48" s="42"/>
      <c r="I48" s="127"/>
      <c r="J48" s="42"/>
      <c r="K48" s="45"/>
    </row>
    <row r="49" spans="2:11" s="1" customFormat="1" ht="16.5" customHeight="1">
      <c r="B49" s="41"/>
      <c r="C49" s="42"/>
      <c r="D49" s="42"/>
      <c r="E49" s="406" t="str">
        <f>E7</f>
        <v>Stavební úpravy a přístavba komunitního centra BÉTEL</v>
      </c>
      <c r="F49" s="407"/>
      <c r="G49" s="407"/>
      <c r="H49" s="407"/>
      <c r="I49" s="127"/>
      <c r="J49" s="42"/>
      <c r="K49" s="45"/>
    </row>
    <row r="50" spans="2:11" ht="15">
      <c r="B50" s="29"/>
      <c r="C50" s="38" t="s">
        <v>136</v>
      </c>
      <c r="D50" s="30"/>
      <c r="E50" s="30"/>
      <c r="F50" s="30"/>
      <c r="G50" s="30"/>
      <c r="H50" s="30"/>
      <c r="I50" s="126"/>
      <c r="J50" s="30"/>
      <c r="K50" s="32"/>
    </row>
    <row r="51" spans="2:11" ht="16.5" customHeight="1">
      <c r="B51" s="29"/>
      <c r="C51" s="30"/>
      <c r="D51" s="30"/>
      <c r="E51" s="406" t="s">
        <v>137</v>
      </c>
      <c r="F51" s="385"/>
      <c r="G51" s="385"/>
      <c r="H51" s="385"/>
      <c r="I51" s="126"/>
      <c r="J51" s="30"/>
      <c r="K51" s="32"/>
    </row>
    <row r="52" spans="2:11" ht="15">
      <c r="B52" s="29"/>
      <c r="C52" s="38" t="s">
        <v>138</v>
      </c>
      <c r="D52" s="30"/>
      <c r="E52" s="30"/>
      <c r="F52" s="30"/>
      <c r="G52" s="30"/>
      <c r="H52" s="30"/>
      <c r="I52" s="126"/>
      <c r="J52" s="30"/>
      <c r="K52" s="32"/>
    </row>
    <row r="53" spans="2:11" s="1" customFormat="1" ht="16.5" customHeight="1">
      <c r="B53" s="41"/>
      <c r="C53" s="42"/>
      <c r="D53" s="42"/>
      <c r="E53" s="378" t="s">
        <v>5385</v>
      </c>
      <c r="F53" s="408"/>
      <c r="G53" s="408"/>
      <c r="H53" s="408"/>
      <c r="I53" s="127"/>
      <c r="J53" s="42"/>
      <c r="K53" s="45"/>
    </row>
    <row r="54" spans="2:11" s="1" customFormat="1" ht="14.45" customHeight="1">
      <c r="B54" s="41"/>
      <c r="C54" s="38" t="s">
        <v>140</v>
      </c>
      <c r="D54" s="42"/>
      <c r="E54" s="42"/>
      <c r="F54" s="42"/>
      <c r="G54" s="42"/>
      <c r="H54" s="42"/>
      <c r="I54" s="127"/>
      <c r="J54" s="42"/>
      <c r="K54" s="45"/>
    </row>
    <row r="55" spans="2:11" s="1" customFormat="1" ht="17.25" customHeight="1">
      <c r="B55" s="41"/>
      <c r="C55" s="42"/>
      <c r="D55" s="42"/>
      <c r="E55" s="409" t="str">
        <f>E13</f>
        <v>část 2.2 SL - Slaboproud</v>
      </c>
      <c r="F55" s="408"/>
      <c r="G55" s="408"/>
      <c r="H55" s="408"/>
      <c r="I55" s="127"/>
      <c r="J55" s="42"/>
      <c r="K55" s="45"/>
    </row>
    <row r="56" spans="2:11" s="1" customFormat="1" ht="6.95" customHeight="1">
      <c r="B56" s="41"/>
      <c r="C56" s="42"/>
      <c r="D56" s="42"/>
      <c r="E56" s="42"/>
      <c r="F56" s="42"/>
      <c r="G56" s="42"/>
      <c r="H56" s="42"/>
      <c r="I56" s="127"/>
      <c r="J56" s="42"/>
      <c r="K56" s="45"/>
    </row>
    <row r="57" spans="2:11" s="1" customFormat="1" ht="18" customHeight="1">
      <c r="B57" s="41"/>
      <c r="C57" s="38" t="s">
        <v>23</v>
      </c>
      <c r="D57" s="42"/>
      <c r="E57" s="42"/>
      <c r="F57" s="36" t="str">
        <f>F16</f>
        <v xml:space="preserve"> </v>
      </c>
      <c r="G57" s="42"/>
      <c r="H57" s="42"/>
      <c r="I57" s="128" t="s">
        <v>25</v>
      </c>
      <c r="J57" s="129">
        <f>IF(J16="","",J16)</f>
        <v>43389</v>
      </c>
      <c r="K57" s="45"/>
    </row>
    <row r="58" spans="2:11" s="1" customFormat="1" ht="6.95" customHeight="1">
      <c r="B58" s="41"/>
      <c r="C58" s="42"/>
      <c r="D58" s="42"/>
      <c r="E58" s="42"/>
      <c r="F58" s="42"/>
      <c r="G58" s="42"/>
      <c r="H58" s="42"/>
      <c r="I58" s="127"/>
      <c r="J58" s="42"/>
      <c r="K58" s="45"/>
    </row>
    <row r="59" spans="2:11" s="1" customFormat="1" ht="15">
      <c r="B59" s="41"/>
      <c r="C59" s="38" t="s">
        <v>26</v>
      </c>
      <c r="D59" s="42"/>
      <c r="E59" s="42"/>
      <c r="F59" s="36" t="str">
        <f>E19</f>
        <v>Sbor JB v Chrastavě, Bezručova 503, 46331 Chrastav</v>
      </c>
      <c r="G59" s="42"/>
      <c r="H59" s="42"/>
      <c r="I59" s="128" t="s">
        <v>33</v>
      </c>
      <c r="J59" s="396" t="str">
        <f>E25</f>
        <v>FS Vision, s.r.o. IČ: 22792902</v>
      </c>
      <c r="K59" s="45"/>
    </row>
    <row r="60" spans="2:11" s="1" customFormat="1" ht="14.45" customHeight="1">
      <c r="B60" s="41"/>
      <c r="C60" s="38" t="s">
        <v>31</v>
      </c>
      <c r="D60" s="42"/>
      <c r="E60" s="42"/>
      <c r="F60" s="36" t="str">
        <f>IF(E22="","",E22)</f>
        <v/>
      </c>
      <c r="G60" s="42"/>
      <c r="H60" s="42"/>
      <c r="I60" s="127"/>
      <c r="J60" s="410"/>
      <c r="K60" s="45"/>
    </row>
    <row r="61" spans="2:11" s="1" customFormat="1" ht="10.35" customHeight="1">
      <c r="B61" s="41"/>
      <c r="C61" s="42"/>
      <c r="D61" s="42"/>
      <c r="E61" s="42"/>
      <c r="F61" s="42"/>
      <c r="G61" s="42"/>
      <c r="H61" s="42"/>
      <c r="I61" s="127"/>
      <c r="J61" s="42"/>
      <c r="K61" s="45"/>
    </row>
    <row r="62" spans="2:11" s="1" customFormat="1" ht="29.25" customHeight="1">
      <c r="B62" s="41"/>
      <c r="C62" s="153" t="s">
        <v>143</v>
      </c>
      <c r="D62" s="141"/>
      <c r="E62" s="141"/>
      <c r="F62" s="141"/>
      <c r="G62" s="141"/>
      <c r="H62" s="141"/>
      <c r="I62" s="154"/>
      <c r="J62" s="155" t="s">
        <v>144</v>
      </c>
      <c r="K62" s="156"/>
    </row>
    <row r="63" spans="2:11" s="1" customFormat="1" ht="10.35" customHeight="1">
      <c r="B63" s="41"/>
      <c r="C63" s="42"/>
      <c r="D63" s="42"/>
      <c r="E63" s="42"/>
      <c r="F63" s="42"/>
      <c r="G63" s="42"/>
      <c r="H63" s="42"/>
      <c r="I63" s="127"/>
      <c r="J63" s="42"/>
      <c r="K63" s="45"/>
    </row>
    <row r="64" spans="2:47" s="1" customFormat="1" ht="29.25" customHeight="1">
      <c r="B64" s="41"/>
      <c r="C64" s="157" t="s">
        <v>145</v>
      </c>
      <c r="D64" s="42"/>
      <c r="E64" s="42"/>
      <c r="F64" s="42"/>
      <c r="G64" s="42"/>
      <c r="H64" s="42"/>
      <c r="I64" s="127"/>
      <c r="J64" s="137">
        <f>J117</f>
        <v>0</v>
      </c>
      <c r="K64" s="45"/>
      <c r="AU64" s="25" t="s">
        <v>146</v>
      </c>
    </row>
    <row r="65" spans="2:11" s="8" customFormat="1" ht="24.95" customHeight="1">
      <c r="B65" s="158"/>
      <c r="C65" s="159"/>
      <c r="D65" s="160" t="s">
        <v>4213</v>
      </c>
      <c r="E65" s="161"/>
      <c r="F65" s="161"/>
      <c r="G65" s="161"/>
      <c r="H65" s="161"/>
      <c r="I65" s="162"/>
      <c r="J65" s="163">
        <f>J118</f>
        <v>0</v>
      </c>
      <c r="K65" s="164"/>
    </row>
    <row r="66" spans="2:11" s="9" customFormat="1" ht="19.9" customHeight="1">
      <c r="B66" s="165"/>
      <c r="C66" s="166"/>
      <c r="D66" s="167" t="s">
        <v>4214</v>
      </c>
      <c r="E66" s="168"/>
      <c r="F66" s="168"/>
      <c r="G66" s="168"/>
      <c r="H66" s="168"/>
      <c r="I66" s="169"/>
      <c r="J66" s="170">
        <f>J119</f>
        <v>0</v>
      </c>
      <c r="K66" s="171"/>
    </row>
    <row r="67" spans="2:11" s="9" customFormat="1" ht="19.9" customHeight="1">
      <c r="B67" s="165"/>
      <c r="C67" s="166"/>
      <c r="D67" s="167" t="s">
        <v>4215</v>
      </c>
      <c r="E67" s="168"/>
      <c r="F67" s="168"/>
      <c r="G67" s="168"/>
      <c r="H67" s="168"/>
      <c r="I67" s="169"/>
      <c r="J67" s="170">
        <f>J126</f>
        <v>0</v>
      </c>
      <c r="K67" s="171"/>
    </row>
    <row r="68" spans="2:11" s="9" customFormat="1" ht="19.9" customHeight="1">
      <c r="B68" s="165"/>
      <c r="C68" s="166"/>
      <c r="D68" s="167" t="s">
        <v>4216</v>
      </c>
      <c r="E68" s="168"/>
      <c r="F68" s="168"/>
      <c r="G68" s="168"/>
      <c r="H68" s="168"/>
      <c r="I68" s="169"/>
      <c r="J68" s="170">
        <f>J133</f>
        <v>0</v>
      </c>
      <c r="K68" s="171"/>
    </row>
    <row r="69" spans="2:11" s="9" customFormat="1" ht="19.9" customHeight="1">
      <c r="B69" s="165"/>
      <c r="C69" s="166"/>
      <c r="D69" s="167" t="s">
        <v>4217</v>
      </c>
      <c r="E69" s="168"/>
      <c r="F69" s="168"/>
      <c r="G69" s="168"/>
      <c r="H69" s="168"/>
      <c r="I69" s="169"/>
      <c r="J69" s="170">
        <f>J138</f>
        <v>0</v>
      </c>
      <c r="K69" s="171"/>
    </row>
    <row r="70" spans="2:11" s="9" customFormat="1" ht="19.9" customHeight="1">
      <c r="B70" s="165"/>
      <c r="C70" s="166"/>
      <c r="D70" s="167" t="s">
        <v>4218</v>
      </c>
      <c r="E70" s="168"/>
      <c r="F70" s="168"/>
      <c r="G70" s="168"/>
      <c r="H70" s="168"/>
      <c r="I70" s="169"/>
      <c r="J70" s="170">
        <f>J153</f>
        <v>0</v>
      </c>
      <c r="K70" s="171"/>
    </row>
    <row r="71" spans="2:11" s="8" customFormat="1" ht="24.95" customHeight="1">
      <c r="B71" s="158"/>
      <c r="C71" s="159"/>
      <c r="D71" s="160" t="s">
        <v>4219</v>
      </c>
      <c r="E71" s="161"/>
      <c r="F71" s="161"/>
      <c r="G71" s="161"/>
      <c r="H71" s="161"/>
      <c r="I71" s="162"/>
      <c r="J71" s="163">
        <f>J160</f>
        <v>0</v>
      </c>
      <c r="K71" s="164"/>
    </row>
    <row r="72" spans="2:11" s="9" customFormat="1" ht="19.9" customHeight="1">
      <c r="B72" s="165"/>
      <c r="C72" s="166"/>
      <c r="D72" s="167" t="s">
        <v>4220</v>
      </c>
      <c r="E72" s="168"/>
      <c r="F72" s="168"/>
      <c r="G72" s="168"/>
      <c r="H72" s="168"/>
      <c r="I72" s="169"/>
      <c r="J72" s="170">
        <f>J161</f>
        <v>0</v>
      </c>
      <c r="K72" s="171"/>
    </row>
    <row r="73" spans="2:11" s="9" customFormat="1" ht="19.9" customHeight="1">
      <c r="B73" s="165"/>
      <c r="C73" s="166"/>
      <c r="D73" s="167" t="s">
        <v>4221</v>
      </c>
      <c r="E73" s="168"/>
      <c r="F73" s="168"/>
      <c r="G73" s="168"/>
      <c r="H73" s="168"/>
      <c r="I73" s="169"/>
      <c r="J73" s="170">
        <f>J174</f>
        <v>0</v>
      </c>
      <c r="K73" s="171"/>
    </row>
    <row r="74" spans="2:11" s="9" customFormat="1" ht="19.9" customHeight="1">
      <c r="B74" s="165"/>
      <c r="C74" s="166"/>
      <c r="D74" s="167" t="s">
        <v>4216</v>
      </c>
      <c r="E74" s="168"/>
      <c r="F74" s="168"/>
      <c r="G74" s="168"/>
      <c r="H74" s="168"/>
      <c r="I74" s="169"/>
      <c r="J74" s="170">
        <f>J181</f>
        <v>0</v>
      </c>
      <c r="K74" s="171"/>
    </row>
    <row r="75" spans="2:11" s="9" customFormat="1" ht="19.9" customHeight="1">
      <c r="B75" s="165"/>
      <c r="C75" s="166"/>
      <c r="D75" s="167" t="s">
        <v>4217</v>
      </c>
      <c r="E75" s="168"/>
      <c r="F75" s="168"/>
      <c r="G75" s="168"/>
      <c r="H75" s="168"/>
      <c r="I75" s="169"/>
      <c r="J75" s="170">
        <f>J184</f>
        <v>0</v>
      </c>
      <c r="K75" s="171"/>
    </row>
    <row r="76" spans="2:11" s="9" customFormat="1" ht="19.9" customHeight="1">
      <c r="B76" s="165"/>
      <c r="C76" s="166"/>
      <c r="D76" s="167" t="s">
        <v>4222</v>
      </c>
      <c r="E76" s="168"/>
      <c r="F76" s="168"/>
      <c r="G76" s="168"/>
      <c r="H76" s="168"/>
      <c r="I76" s="169"/>
      <c r="J76" s="170">
        <f>J205</f>
        <v>0</v>
      </c>
      <c r="K76" s="171"/>
    </row>
    <row r="77" spans="2:11" s="8" customFormat="1" ht="24.95" customHeight="1">
      <c r="B77" s="158"/>
      <c r="C77" s="159"/>
      <c r="D77" s="160" t="s">
        <v>4223</v>
      </c>
      <c r="E77" s="161"/>
      <c r="F77" s="161"/>
      <c r="G77" s="161"/>
      <c r="H77" s="161"/>
      <c r="I77" s="162"/>
      <c r="J77" s="163">
        <f>J217</f>
        <v>0</v>
      </c>
      <c r="K77" s="164"/>
    </row>
    <row r="78" spans="2:11" s="9" customFormat="1" ht="19.9" customHeight="1">
      <c r="B78" s="165"/>
      <c r="C78" s="166"/>
      <c r="D78" s="167" t="s">
        <v>4224</v>
      </c>
      <c r="E78" s="168"/>
      <c r="F78" s="168"/>
      <c r="G78" s="168"/>
      <c r="H78" s="168"/>
      <c r="I78" s="169"/>
      <c r="J78" s="170">
        <f>J218</f>
        <v>0</v>
      </c>
      <c r="K78" s="171"/>
    </row>
    <row r="79" spans="2:11" s="9" customFormat="1" ht="19.9" customHeight="1">
      <c r="B79" s="165"/>
      <c r="C79" s="166"/>
      <c r="D79" s="167" t="s">
        <v>4225</v>
      </c>
      <c r="E79" s="168"/>
      <c r="F79" s="168"/>
      <c r="G79" s="168"/>
      <c r="H79" s="168"/>
      <c r="I79" s="169"/>
      <c r="J79" s="170">
        <f>J227</f>
        <v>0</v>
      </c>
      <c r="K79" s="171"/>
    </row>
    <row r="80" spans="2:11" s="9" customFormat="1" ht="19.9" customHeight="1">
      <c r="B80" s="165"/>
      <c r="C80" s="166"/>
      <c r="D80" s="167" t="s">
        <v>4226</v>
      </c>
      <c r="E80" s="168"/>
      <c r="F80" s="168"/>
      <c r="G80" s="168"/>
      <c r="H80" s="168"/>
      <c r="I80" s="169"/>
      <c r="J80" s="170">
        <f>J232</f>
        <v>0</v>
      </c>
      <c r="K80" s="171"/>
    </row>
    <row r="81" spans="2:11" s="9" customFormat="1" ht="19.9" customHeight="1">
      <c r="B81" s="165"/>
      <c r="C81" s="166"/>
      <c r="D81" s="167" t="s">
        <v>4216</v>
      </c>
      <c r="E81" s="168"/>
      <c r="F81" s="168"/>
      <c r="G81" s="168"/>
      <c r="H81" s="168"/>
      <c r="I81" s="169"/>
      <c r="J81" s="170">
        <f>J237</f>
        <v>0</v>
      </c>
      <c r="K81" s="171"/>
    </row>
    <row r="82" spans="2:11" s="9" customFormat="1" ht="19.9" customHeight="1">
      <c r="B82" s="165"/>
      <c r="C82" s="166"/>
      <c r="D82" s="167" t="s">
        <v>4217</v>
      </c>
      <c r="E82" s="168"/>
      <c r="F82" s="168"/>
      <c r="G82" s="168"/>
      <c r="H82" s="168"/>
      <c r="I82" s="169"/>
      <c r="J82" s="170">
        <f>J246</f>
        <v>0</v>
      </c>
      <c r="K82" s="171"/>
    </row>
    <row r="83" spans="2:11" s="9" customFormat="1" ht="19.9" customHeight="1">
      <c r="B83" s="165"/>
      <c r="C83" s="166"/>
      <c r="D83" s="167" t="s">
        <v>4222</v>
      </c>
      <c r="E83" s="168"/>
      <c r="F83" s="168"/>
      <c r="G83" s="168"/>
      <c r="H83" s="168"/>
      <c r="I83" s="169"/>
      <c r="J83" s="170">
        <f>J263</f>
        <v>0</v>
      </c>
      <c r="K83" s="171"/>
    </row>
    <row r="84" spans="2:11" s="8" customFormat="1" ht="24.95" customHeight="1">
      <c r="B84" s="158"/>
      <c r="C84" s="159"/>
      <c r="D84" s="160" t="s">
        <v>4227</v>
      </c>
      <c r="E84" s="161"/>
      <c r="F84" s="161"/>
      <c r="G84" s="161"/>
      <c r="H84" s="161"/>
      <c r="I84" s="162"/>
      <c r="J84" s="163">
        <f>J269</f>
        <v>0</v>
      </c>
      <c r="K84" s="164"/>
    </row>
    <row r="85" spans="2:11" s="9" customFormat="1" ht="19.9" customHeight="1">
      <c r="B85" s="165"/>
      <c r="C85" s="166"/>
      <c r="D85" s="167" t="s">
        <v>4228</v>
      </c>
      <c r="E85" s="168"/>
      <c r="F85" s="168"/>
      <c r="G85" s="168"/>
      <c r="H85" s="168"/>
      <c r="I85" s="169"/>
      <c r="J85" s="170">
        <f>J270</f>
        <v>0</v>
      </c>
      <c r="K85" s="171"/>
    </row>
    <row r="86" spans="2:11" s="9" customFormat="1" ht="19.9" customHeight="1">
      <c r="B86" s="165"/>
      <c r="C86" s="166"/>
      <c r="D86" s="167" t="s">
        <v>4229</v>
      </c>
      <c r="E86" s="168"/>
      <c r="F86" s="168"/>
      <c r="G86" s="168"/>
      <c r="H86" s="168"/>
      <c r="I86" s="169"/>
      <c r="J86" s="170">
        <f>J273</f>
        <v>0</v>
      </c>
      <c r="K86" s="171"/>
    </row>
    <row r="87" spans="2:11" s="9" customFormat="1" ht="19.9" customHeight="1">
      <c r="B87" s="165"/>
      <c r="C87" s="166"/>
      <c r="D87" s="167" t="s">
        <v>4230</v>
      </c>
      <c r="E87" s="168"/>
      <c r="F87" s="168"/>
      <c r="G87" s="168"/>
      <c r="H87" s="168"/>
      <c r="I87" s="169"/>
      <c r="J87" s="170">
        <f>J278</f>
        <v>0</v>
      </c>
      <c r="K87" s="171"/>
    </row>
    <row r="88" spans="2:11" s="9" customFormat="1" ht="19.9" customHeight="1">
      <c r="B88" s="165"/>
      <c r="C88" s="166"/>
      <c r="D88" s="167" t="s">
        <v>4216</v>
      </c>
      <c r="E88" s="168"/>
      <c r="F88" s="168"/>
      <c r="G88" s="168"/>
      <c r="H88" s="168"/>
      <c r="I88" s="169"/>
      <c r="J88" s="170">
        <f>J281</f>
        <v>0</v>
      </c>
      <c r="K88" s="171"/>
    </row>
    <row r="89" spans="2:11" s="9" customFormat="1" ht="19.9" customHeight="1">
      <c r="B89" s="165"/>
      <c r="C89" s="166"/>
      <c r="D89" s="167" t="s">
        <v>4217</v>
      </c>
      <c r="E89" s="168"/>
      <c r="F89" s="168"/>
      <c r="G89" s="168"/>
      <c r="H89" s="168"/>
      <c r="I89" s="169"/>
      <c r="J89" s="170">
        <f>J286</f>
        <v>0</v>
      </c>
      <c r="K89" s="171"/>
    </row>
    <row r="90" spans="2:11" s="9" customFormat="1" ht="19.9" customHeight="1">
      <c r="B90" s="165"/>
      <c r="C90" s="166"/>
      <c r="D90" s="167" t="s">
        <v>4222</v>
      </c>
      <c r="E90" s="168"/>
      <c r="F90" s="168"/>
      <c r="G90" s="168"/>
      <c r="H90" s="168"/>
      <c r="I90" s="169"/>
      <c r="J90" s="170">
        <f>J299</f>
        <v>0</v>
      </c>
      <c r="K90" s="171"/>
    </row>
    <row r="91" spans="2:11" s="8" customFormat="1" ht="24.95" customHeight="1">
      <c r="B91" s="158"/>
      <c r="C91" s="159"/>
      <c r="D91" s="160" t="s">
        <v>4231</v>
      </c>
      <c r="E91" s="161"/>
      <c r="F91" s="161"/>
      <c r="G91" s="161"/>
      <c r="H91" s="161"/>
      <c r="I91" s="162"/>
      <c r="J91" s="163">
        <f>J305</f>
        <v>0</v>
      </c>
      <c r="K91" s="164"/>
    </row>
    <row r="92" spans="2:11" s="9" customFormat="1" ht="19.9" customHeight="1">
      <c r="B92" s="165"/>
      <c r="C92" s="166"/>
      <c r="D92" s="167" t="s">
        <v>4232</v>
      </c>
      <c r="E92" s="168"/>
      <c r="F92" s="168"/>
      <c r="G92" s="168"/>
      <c r="H92" s="168"/>
      <c r="I92" s="169"/>
      <c r="J92" s="170">
        <f>J306</f>
        <v>0</v>
      </c>
      <c r="K92" s="171"/>
    </row>
    <row r="93" spans="2:11" s="9" customFormat="1" ht="19.9" customHeight="1">
      <c r="B93" s="165"/>
      <c r="C93" s="166"/>
      <c r="D93" s="167" t="s">
        <v>4233</v>
      </c>
      <c r="E93" s="168"/>
      <c r="F93" s="168"/>
      <c r="G93" s="168"/>
      <c r="H93" s="168"/>
      <c r="I93" s="169"/>
      <c r="J93" s="170">
        <f>J315</f>
        <v>0</v>
      </c>
      <c r="K93" s="171"/>
    </row>
    <row r="94" spans="2:11" s="1" customFormat="1" ht="21.75" customHeight="1">
      <c r="B94" s="41"/>
      <c r="C94" s="42"/>
      <c r="D94" s="42"/>
      <c r="E94" s="42"/>
      <c r="F94" s="42"/>
      <c r="G94" s="42"/>
      <c r="H94" s="42"/>
      <c r="I94" s="127"/>
      <c r="J94" s="42"/>
      <c r="K94" s="45"/>
    </row>
    <row r="95" spans="2:11" s="1" customFormat="1" ht="6.95" customHeight="1">
      <c r="B95" s="56"/>
      <c r="C95" s="57"/>
      <c r="D95" s="57"/>
      <c r="E95" s="57"/>
      <c r="F95" s="57"/>
      <c r="G95" s="57"/>
      <c r="H95" s="57"/>
      <c r="I95" s="148"/>
      <c r="J95" s="57"/>
      <c r="K95" s="58"/>
    </row>
    <row r="99" spans="2:12" s="1" customFormat="1" ht="6.95" customHeight="1">
      <c r="B99" s="59"/>
      <c r="C99" s="60"/>
      <c r="D99" s="60"/>
      <c r="E99" s="60"/>
      <c r="F99" s="60"/>
      <c r="G99" s="60"/>
      <c r="H99" s="60"/>
      <c r="I99" s="151"/>
      <c r="J99" s="60"/>
      <c r="K99" s="60"/>
      <c r="L99" s="61"/>
    </row>
    <row r="100" spans="2:12" s="1" customFormat="1" ht="36.95" customHeight="1">
      <c r="B100" s="41"/>
      <c r="C100" s="62" t="s">
        <v>194</v>
      </c>
      <c r="D100" s="63"/>
      <c r="E100" s="63"/>
      <c r="F100" s="63"/>
      <c r="G100" s="63"/>
      <c r="H100" s="63"/>
      <c r="I100" s="172"/>
      <c r="J100" s="63"/>
      <c r="K100" s="63"/>
      <c r="L100" s="61"/>
    </row>
    <row r="101" spans="2:12" s="1" customFormat="1" ht="6.95" customHeight="1">
      <c r="B101" s="41"/>
      <c r="C101" s="63"/>
      <c r="D101" s="63"/>
      <c r="E101" s="63"/>
      <c r="F101" s="63"/>
      <c r="G101" s="63"/>
      <c r="H101" s="63"/>
      <c r="I101" s="172"/>
      <c r="J101" s="63"/>
      <c r="K101" s="63"/>
      <c r="L101" s="61"/>
    </row>
    <row r="102" spans="2:12" s="1" customFormat="1" ht="14.45" customHeight="1">
      <c r="B102" s="41"/>
      <c r="C102" s="65" t="s">
        <v>18</v>
      </c>
      <c r="D102" s="63"/>
      <c r="E102" s="63"/>
      <c r="F102" s="63"/>
      <c r="G102" s="63"/>
      <c r="H102" s="63"/>
      <c r="I102" s="172"/>
      <c r="J102" s="63"/>
      <c r="K102" s="63"/>
      <c r="L102" s="61"/>
    </row>
    <row r="103" spans="2:12" s="1" customFormat="1" ht="16.5" customHeight="1">
      <c r="B103" s="41"/>
      <c r="C103" s="63"/>
      <c r="D103" s="63"/>
      <c r="E103" s="400" t="str">
        <f>E7</f>
        <v>Stavební úpravy a přístavba komunitního centra BÉTEL</v>
      </c>
      <c r="F103" s="401"/>
      <c r="G103" s="401"/>
      <c r="H103" s="401"/>
      <c r="I103" s="172"/>
      <c r="J103" s="63"/>
      <c r="K103" s="63"/>
      <c r="L103" s="61"/>
    </row>
    <row r="104" spans="2:12" ht="15">
      <c r="B104" s="29"/>
      <c r="C104" s="65" t="s">
        <v>136</v>
      </c>
      <c r="D104" s="173"/>
      <c r="E104" s="173"/>
      <c r="F104" s="173"/>
      <c r="G104" s="173"/>
      <c r="H104" s="173"/>
      <c r="J104" s="173"/>
      <c r="K104" s="173"/>
      <c r="L104" s="174"/>
    </row>
    <row r="105" spans="2:12" ht="16.5" customHeight="1">
      <c r="B105" s="29"/>
      <c r="C105" s="173"/>
      <c r="D105" s="173"/>
      <c r="E105" s="400" t="s">
        <v>137</v>
      </c>
      <c r="F105" s="404"/>
      <c r="G105" s="404"/>
      <c r="H105" s="404"/>
      <c r="J105" s="173"/>
      <c r="K105" s="173"/>
      <c r="L105" s="174"/>
    </row>
    <row r="106" spans="2:12" ht="15">
      <c r="B106" s="29"/>
      <c r="C106" s="65" t="s">
        <v>138</v>
      </c>
      <c r="D106" s="173"/>
      <c r="E106" s="173"/>
      <c r="F106" s="173"/>
      <c r="G106" s="173"/>
      <c r="H106" s="173"/>
      <c r="J106" s="173"/>
      <c r="K106" s="173"/>
      <c r="L106" s="174"/>
    </row>
    <row r="107" spans="2:12" s="1" customFormat="1" ht="16.5" customHeight="1">
      <c r="B107" s="41"/>
      <c r="C107" s="63"/>
      <c r="D107" s="63"/>
      <c r="E107" s="402" t="s">
        <v>5385</v>
      </c>
      <c r="F107" s="403"/>
      <c r="G107" s="403"/>
      <c r="H107" s="403"/>
      <c r="I107" s="172"/>
      <c r="J107" s="63"/>
      <c r="K107" s="63"/>
      <c r="L107" s="61"/>
    </row>
    <row r="108" spans="2:12" s="1" customFormat="1" ht="14.45" customHeight="1">
      <c r="B108" s="41"/>
      <c r="C108" s="65" t="s">
        <v>140</v>
      </c>
      <c r="D108" s="63"/>
      <c r="E108" s="63"/>
      <c r="F108" s="63"/>
      <c r="G108" s="63"/>
      <c r="H108" s="63"/>
      <c r="I108" s="172"/>
      <c r="J108" s="63"/>
      <c r="K108" s="63"/>
      <c r="L108" s="61"/>
    </row>
    <row r="109" spans="2:12" s="1" customFormat="1" ht="17.25" customHeight="1">
      <c r="B109" s="41"/>
      <c r="C109" s="63"/>
      <c r="D109" s="63"/>
      <c r="E109" s="366" t="str">
        <f>E13</f>
        <v>část 2.2 SL - Slaboproud</v>
      </c>
      <c r="F109" s="403"/>
      <c r="G109" s="403"/>
      <c r="H109" s="403"/>
      <c r="I109" s="172"/>
      <c r="J109" s="63"/>
      <c r="K109" s="63"/>
      <c r="L109" s="61"/>
    </row>
    <row r="110" spans="2:12" s="1" customFormat="1" ht="6.95" customHeight="1">
      <c r="B110" s="41"/>
      <c r="C110" s="63"/>
      <c r="D110" s="63"/>
      <c r="E110" s="63"/>
      <c r="F110" s="63"/>
      <c r="G110" s="63"/>
      <c r="H110" s="63"/>
      <c r="I110" s="172"/>
      <c r="J110" s="63"/>
      <c r="K110" s="63"/>
      <c r="L110" s="61"/>
    </row>
    <row r="111" spans="2:12" s="1" customFormat="1" ht="18" customHeight="1">
      <c r="B111" s="41"/>
      <c r="C111" s="65" t="s">
        <v>23</v>
      </c>
      <c r="D111" s="63"/>
      <c r="E111" s="63"/>
      <c r="F111" s="175" t="str">
        <f>F16</f>
        <v xml:space="preserve"> </v>
      </c>
      <c r="G111" s="63"/>
      <c r="H111" s="63"/>
      <c r="I111" s="176" t="s">
        <v>25</v>
      </c>
      <c r="J111" s="73">
        <f>IF(J16="","",J16)</f>
        <v>43389</v>
      </c>
      <c r="K111" s="63"/>
      <c r="L111" s="61"/>
    </row>
    <row r="112" spans="2:12" s="1" customFormat="1" ht="6.95" customHeight="1">
      <c r="B112" s="41"/>
      <c r="C112" s="63"/>
      <c r="D112" s="63"/>
      <c r="E112" s="63"/>
      <c r="F112" s="63"/>
      <c r="G112" s="63"/>
      <c r="H112" s="63"/>
      <c r="I112" s="172"/>
      <c r="J112" s="63"/>
      <c r="K112" s="63"/>
      <c r="L112" s="61"/>
    </row>
    <row r="113" spans="2:12" s="1" customFormat="1" ht="15">
      <c r="B113" s="41"/>
      <c r="C113" s="65" t="s">
        <v>26</v>
      </c>
      <c r="D113" s="63"/>
      <c r="E113" s="63"/>
      <c r="F113" s="175" t="str">
        <f>E19</f>
        <v>Sbor JB v Chrastavě, Bezručova 503, 46331 Chrastav</v>
      </c>
      <c r="G113" s="63"/>
      <c r="H113" s="63"/>
      <c r="I113" s="176" t="s">
        <v>33</v>
      </c>
      <c r="J113" s="175" t="str">
        <f>E25</f>
        <v>FS Vision, s.r.o. IČ: 22792902</v>
      </c>
      <c r="K113" s="63"/>
      <c r="L113" s="61"/>
    </row>
    <row r="114" spans="2:12" s="1" customFormat="1" ht="14.45" customHeight="1">
      <c r="B114" s="41"/>
      <c r="C114" s="65" t="s">
        <v>31</v>
      </c>
      <c r="D114" s="63"/>
      <c r="E114" s="63"/>
      <c r="F114" s="175" t="str">
        <f>IF(E22="","",E22)</f>
        <v/>
      </c>
      <c r="G114" s="63"/>
      <c r="H114" s="63"/>
      <c r="I114" s="172"/>
      <c r="J114" s="63"/>
      <c r="K114" s="63"/>
      <c r="L114" s="61"/>
    </row>
    <row r="115" spans="2:12" s="1" customFormat="1" ht="10.35" customHeight="1">
      <c r="B115" s="41"/>
      <c r="C115" s="63"/>
      <c r="D115" s="63"/>
      <c r="E115" s="63"/>
      <c r="F115" s="63"/>
      <c r="G115" s="63"/>
      <c r="H115" s="63"/>
      <c r="I115" s="172"/>
      <c r="J115" s="63"/>
      <c r="K115" s="63"/>
      <c r="L115" s="61"/>
    </row>
    <row r="116" spans="2:20" s="10" customFormat="1" ht="29.25" customHeight="1">
      <c r="B116" s="177"/>
      <c r="C116" s="178" t="s">
        <v>195</v>
      </c>
      <c r="D116" s="179" t="s">
        <v>56</v>
      </c>
      <c r="E116" s="179" t="s">
        <v>52</v>
      </c>
      <c r="F116" s="179" t="s">
        <v>196</v>
      </c>
      <c r="G116" s="179" t="s">
        <v>197</v>
      </c>
      <c r="H116" s="179" t="s">
        <v>198</v>
      </c>
      <c r="I116" s="180" t="s">
        <v>199</v>
      </c>
      <c r="J116" s="179" t="s">
        <v>144</v>
      </c>
      <c r="K116" s="181" t="s">
        <v>200</v>
      </c>
      <c r="L116" s="182"/>
      <c r="M116" s="81" t="s">
        <v>201</v>
      </c>
      <c r="N116" s="82" t="s">
        <v>41</v>
      </c>
      <c r="O116" s="82" t="s">
        <v>202</v>
      </c>
      <c r="P116" s="82" t="s">
        <v>203</v>
      </c>
      <c r="Q116" s="82" t="s">
        <v>204</v>
      </c>
      <c r="R116" s="82" t="s">
        <v>205</v>
      </c>
      <c r="S116" s="82" t="s">
        <v>206</v>
      </c>
      <c r="T116" s="83" t="s">
        <v>207</v>
      </c>
    </row>
    <row r="117" spans="2:63" s="1" customFormat="1" ht="29.25" customHeight="1">
      <c r="B117" s="41"/>
      <c r="C117" s="87" t="s">
        <v>145</v>
      </c>
      <c r="D117" s="63"/>
      <c r="E117" s="63"/>
      <c r="F117" s="63"/>
      <c r="G117" s="63"/>
      <c r="H117" s="63"/>
      <c r="I117" s="172"/>
      <c r="J117" s="183">
        <f>BK117</f>
        <v>0</v>
      </c>
      <c r="K117" s="63"/>
      <c r="L117" s="61"/>
      <c r="M117" s="84"/>
      <c r="N117" s="85"/>
      <c r="O117" s="85"/>
      <c r="P117" s="184">
        <f>P118+P160+P217+P269+P305</f>
        <v>0</v>
      </c>
      <c r="Q117" s="85"/>
      <c r="R117" s="184">
        <f>R118+R160+R217+R269+R305</f>
        <v>0</v>
      </c>
      <c r="S117" s="85"/>
      <c r="T117" s="185">
        <f>T118+T160+T217+T269+T305</f>
        <v>0</v>
      </c>
      <c r="AT117" s="25" t="s">
        <v>70</v>
      </c>
      <c r="AU117" s="25" t="s">
        <v>146</v>
      </c>
      <c r="BK117" s="186">
        <f>BK118+BK160+BK217+BK269+BK305</f>
        <v>0</v>
      </c>
    </row>
    <row r="118" spans="2:63" s="11" customFormat="1" ht="37.35" customHeight="1">
      <c r="B118" s="187"/>
      <c r="C118" s="188"/>
      <c r="D118" s="189" t="s">
        <v>70</v>
      </c>
      <c r="E118" s="190" t="s">
        <v>4234</v>
      </c>
      <c r="F118" s="190" t="s">
        <v>4235</v>
      </c>
      <c r="G118" s="188"/>
      <c r="H118" s="188"/>
      <c r="I118" s="191"/>
      <c r="J118" s="192">
        <f>BK118</f>
        <v>0</v>
      </c>
      <c r="K118" s="188"/>
      <c r="L118" s="193"/>
      <c r="M118" s="194"/>
      <c r="N118" s="195"/>
      <c r="O118" s="195"/>
      <c r="P118" s="196">
        <f>P119+P126+P133+P138+P153</f>
        <v>0</v>
      </c>
      <c r="Q118" s="195"/>
      <c r="R118" s="196">
        <f>R119+R126+R133+R138+R153</f>
        <v>0</v>
      </c>
      <c r="S118" s="195"/>
      <c r="T118" s="197">
        <f>T119+T126+T133+T138+T153</f>
        <v>0</v>
      </c>
      <c r="AR118" s="198" t="s">
        <v>78</v>
      </c>
      <c r="AT118" s="199" t="s">
        <v>70</v>
      </c>
      <c r="AU118" s="199" t="s">
        <v>71</v>
      </c>
      <c r="AY118" s="198" t="s">
        <v>210</v>
      </c>
      <c r="BK118" s="200">
        <f>BK119+BK126+BK133+BK138+BK153</f>
        <v>0</v>
      </c>
    </row>
    <row r="119" spans="2:63" s="11" customFormat="1" ht="19.9" customHeight="1">
      <c r="B119" s="187"/>
      <c r="C119" s="188"/>
      <c r="D119" s="189" t="s">
        <v>70</v>
      </c>
      <c r="E119" s="201" t="s">
        <v>4236</v>
      </c>
      <c r="F119" s="201" t="s">
        <v>4237</v>
      </c>
      <c r="G119" s="188"/>
      <c r="H119" s="188"/>
      <c r="I119" s="191"/>
      <c r="J119" s="202">
        <f>BK119</f>
        <v>0</v>
      </c>
      <c r="K119" s="188"/>
      <c r="L119" s="193"/>
      <c r="M119" s="194"/>
      <c r="N119" s="195"/>
      <c r="O119" s="195"/>
      <c r="P119" s="196">
        <f>SUM(P120:P125)</f>
        <v>0</v>
      </c>
      <c r="Q119" s="195"/>
      <c r="R119" s="196">
        <f>SUM(R120:R125)</f>
        <v>0</v>
      </c>
      <c r="S119" s="195"/>
      <c r="T119" s="197">
        <f>SUM(T120:T125)</f>
        <v>0</v>
      </c>
      <c r="AR119" s="198" t="s">
        <v>78</v>
      </c>
      <c r="AT119" s="199" t="s">
        <v>70</v>
      </c>
      <c r="AU119" s="199" t="s">
        <v>78</v>
      </c>
      <c r="AY119" s="198" t="s">
        <v>210</v>
      </c>
      <c r="BK119" s="200">
        <f>SUM(BK120:BK125)</f>
        <v>0</v>
      </c>
    </row>
    <row r="120" spans="2:65" s="1" customFormat="1" ht="16.5" customHeight="1">
      <c r="B120" s="41"/>
      <c r="C120" s="238" t="s">
        <v>78</v>
      </c>
      <c r="D120" s="238" t="s">
        <v>302</v>
      </c>
      <c r="E120" s="239" t="s">
        <v>4238</v>
      </c>
      <c r="F120" s="240" t="s">
        <v>4239</v>
      </c>
      <c r="G120" s="241" t="s">
        <v>1472</v>
      </c>
      <c r="H120" s="242">
        <v>0.05</v>
      </c>
      <c r="I120" s="243"/>
      <c r="J120" s="244">
        <f aca="true" t="shared" si="0" ref="J120:J125">ROUND(I120*H120,2)</f>
        <v>0</v>
      </c>
      <c r="K120" s="240" t="s">
        <v>21</v>
      </c>
      <c r="L120" s="245"/>
      <c r="M120" s="246" t="s">
        <v>21</v>
      </c>
      <c r="N120" s="247" t="s">
        <v>42</v>
      </c>
      <c r="O120" s="42"/>
      <c r="P120" s="212">
        <f aca="true" t="shared" si="1" ref="P120:P125">O120*H120</f>
        <v>0</v>
      </c>
      <c r="Q120" s="212">
        <v>0</v>
      </c>
      <c r="R120" s="212">
        <f aca="true" t="shared" si="2" ref="R120:R125">Q120*H120</f>
        <v>0</v>
      </c>
      <c r="S120" s="212">
        <v>0</v>
      </c>
      <c r="T120" s="213">
        <f aca="true" t="shared" si="3" ref="T120:T125">S120*H120</f>
        <v>0</v>
      </c>
      <c r="AR120" s="25" t="s">
        <v>252</v>
      </c>
      <c r="AT120" s="25" t="s">
        <v>302</v>
      </c>
      <c r="AU120" s="25" t="s">
        <v>80</v>
      </c>
      <c r="AY120" s="25" t="s">
        <v>210</v>
      </c>
      <c r="BE120" s="214">
        <f aca="true" t="shared" si="4" ref="BE120:BE125">IF(N120="základní",J120,0)</f>
        <v>0</v>
      </c>
      <c r="BF120" s="214">
        <f aca="true" t="shared" si="5" ref="BF120:BF125">IF(N120="snížená",J120,0)</f>
        <v>0</v>
      </c>
      <c r="BG120" s="214">
        <f aca="true" t="shared" si="6" ref="BG120:BG125">IF(N120="zákl. přenesená",J120,0)</f>
        <v>0</v>
      </c>
      <c r="BH120" s="214">
        <f aca="true" t="shared" si="7" ref="BH120:BH125">IF(N120="sníž. přenesená",J120,0)</f>
        <v>0</v>
      </c>
      <c r="BI120" s="214">
        <f aca="true" t="shared" si="8" ref="BI120:BI125">IF(N120="nulová",J120,0)</f>
        <v>0</v>
      </c>
      <c r="BJ120" s="25" t="s">
        <v>78</v>
      </c>
      <c r="BK120" s="214">
        <f aca="true" t="shared" si="9" ref="BK120:BK125">ROUND(I120*H120,2)</f>
        <v>0</v>
      </c>
      <c r="BL120" s="25" t="s">
        <v>217</v>
      </c>
      <c r="BM120" s="25" t="s">
        <v>80</v>
      </c>
    </row>
    <row r="121" spans="2:65" s="1" customFormat="1" ht="16.5" customHeight="1">
      <c r="B121" s="41"/>
      <c r="C121" s="203" t="s">
        <v>80</v>
      </c>
      <c r="D121" s="203" t="s">
        <v>212</v>
      </c>
      <c r="E121" s="204" t="s">
        <v>4240</v>
      </c>
      <c r="F121" s="205" t="s">
        <v>4241</v>
      </c>
      <c r="G121" s="206" t="s">
        <v>1472</v>
      </c>
      <c r="H121" s="207">
        <v>0.05</v>
      </c>
      <c r="I121" s="208"/>
      <c r="J121" s="209">
        <f t="shared" si="0"/>
        <v>0</v>
      </c>
      <c r="K121" s="205" t="s">
        <v>21</v>
      </c>
      <c r="L121" s="61"/>
      <c r="M121" s="210" t="s">
        <v>21</v>
      </c>
      <c r="N121" s="211" t="s">
        <v>42</v>
      </c>
      <c r="O121" s="42"/>
      <c r="P121" s="212">
        <f t="shared" si="1"/>
        <v>0</v>
      </c>
      <c r="Q121" s="212">
        <v>0</v>
      </c>
      <c r="R121" s="212">
        <f t="shared" si="2"/>
        <v>0</v>
      </c>
      <c r="S121" s="212">
        <v>0</v>
      </c>
      <c r="T121" s="213">
        <f t="shared" si="3"/>
        <v>0</v>
      </c>
      <c r="AR121" s="25" t="s">
        <v>217</v>
      </c>
      <c r="AT121" s="25" t="s">
        <v>212</v>
      </c>
      <c r="AU121" s="25" t="s">
        <v>80</v>
      </c>
      <c r="AY121" s="25" t="s">
        <v>210</v>
      </c>
      <c r="BE121" s="214">
        <f t="shared" si="4"/>
        <v>0</v>
      </c>
      <c r="BF121" s="214">
        <f t="shared" si="5"/>
        <v>0</v>
      </c>
      <c r="BG121" s="214">
        <f t="shared" si="6"/>
        <v>0</v>
      </c>
      <c r="BH121" s="214">
        <f t="shared" si="7"/>
        <v>0</v>
      </c>
      <c r="BI121" s="214">
        <f t="shared" si="8"/>
        <v>0</v>
      </c>
      <c r="BJ121" s="25" t="s">
        <v>78</v>
      </c>
      <c r="BK121" s="214">
        <f t="shared" si="9"/>
        <v>0</v>
      </c>
      <c r="BL121" s="25" t="s">
        <v>217</v>
      </c>
      <c r="BM121" s="25" t="s">
        <v>217</v>
      </c>
    </row>
    <row r="122" spans="2:65" s="1" customFormat="1" ht="16.5" customHeight="1">
      <c r="B122" s="41"/>
      <c r="C122" s="238" t="s">
        <v>88</v>
      </c>
      <c r="D122" s="238" t="s">
        <v>302</v>
      </c>
      <c r="E122" s="239" t="s">
        <v>4242</v>
      </c>
      <c r="F122" s="240" t="s">
        <v>4243</v>
      </c>
      <c r="G122" s="241" t="s">
        <v>1472</v>
      </c>
      <c r="H122" s="242">
        <v>0.05</v>
      </c>
      <c r="I122" s="243"/>
      <c r="J122" s="244">
        <f t="shared" si="0"/>
        <v>0</v>
      </c>
      <c r="K122" s="240" t="s">
        <v>21</v>
      </c>
      <c r="L122" s="245"/>
      <c r="M122" s="246" t="s">
        <v>21</v>
      </c>
      <c r="N122" s="247" t="s">
        <v>42</v>
      </c>
      <c r="O122" s="42"/>
      <c r="P122" s="212">
        <f t="shared" si="1"/>
        <v>0</v>
      </c>
      <c r="Q122" s="212">
        <v>0</v>
      </c>
      <c r="R122" s="212">
        <f t="shared" si="2"/>
        <v>0</v>
      </c>
      <c r="S122" s="212">
        <v>0</v>
      </c>
      <c r="T122" s="213">
        <f t="shared" si="3"/>
        <v>0</v>
      </c>
      <c r="AR122" s="25" t="s">
        <v>252</v>
      </c>
      <c r="AT122" s="25" t="s">
        <v>302</v>
      </c>
      <c r="AU122" s="25" t="s">
        <v>80</v>
      </c>
      <c r="AY122" s="25" t="s">
        <v>210</v>
      </c>
      <c r="BE122" s="214">
        <f t="shared" si="4"/>
        <v>0</v>
      </c>
      <c r="BF122" s="214">
        <f t="shared" si="5"/>
        <v>0</v>
      </c>
      <c r="BG122" s="214">
        <f t="shared" si="6"/>
        <v>0</v>
      </c>
      <c r="BH122" s="214">
        <f t="shared" si="7"/>
        <v>0</v>
      </c>
      <c r="BI122" s="214">
        <f t="shared" si="8"/>
        <v>0</v>
      </c>
      <c r="BJ122" s="25" t="s">
        <v>78</v>
      </c>
      <c r="BK122" s="214">
        <f t="shared" si="9"/>
        <v>0</v>
      </c>
      <c r="BL122" s="25" t="s">
        <v>217</v>
      </c>
      <c r="BM122" s="25" t="s">
        <v>241</v>
      </c>
    </row>
    <row r="123" spans="2:65" s="1" customFormat="1" ht="16.5" customHeight="1">
      <c r="B123" s="41"/>
      <c r="C123" s="203" t="s">
        <v>217</v>
      </c>
      <c r="D123" s="203" t="s">
        <v>212</v>
      </c>
      <c r="E123" s="204" t="s">
        <v>4244</v>
      </c>
      <c r="F123" s="205" t="s">
        <v>4245</v>
      </c>
      <c r="G123" s="206" t="s">
        <v>4246</v>
      </c>
      <c r="H123" s="207">
        <v>0.05</v>
      </c>
      <c r="I123" s="208"/>
      <c r="J123" s="209">
        <f t="shared" si="0"/>
        <v>0</v>
      </c>
      <c r="K123" s="205" t="s">
        <v>21</v>
      </c>
      <c r="L123" s="61"/>
      <c r="M123" s="210" t="s">
        <v>21</v>
      </c>
      <c r="N123" s="211" t="s">
        <v>42</v>
      </c>
      <c r="O123" s="42"/>
      <c r="P123" s="212">
        <f t="shared" si="1"/>
        <v>0</v>
      </c>
      <c r="Q123" s="212">
        <v>0</v>
      </c>
      <c r="R123" s="212">
        <f t="shared" si="2"/>
        <v>0</v>
      </c>
      <c r="S123" s="212">
        <v>0</v>
      </c>
      <c r="T123" s="213">
        <f t="shared" si="3"/>
        <v>0</v>
      </c>
      <c r="AR123" s="25" t="s">
        <v>217</v>
      </c>
      <c r="AT123" s="25" t="s">
        <v>212</v>
      </c>
      <c r="AU123" s="25" t="s">
        <v>80</v>
      </c>
      <c r="AY123" s="25" t="s">
        <v>210</v>
      </c>
      <c r="BE123" s="214">
        <f t="shared" si="4"/>
        <v>0</v>
      </c>
      <c r="BF123" s="214">
        <f t="shared" si="5"/>
        <v>0</v>
      </c>
      <c r="BG123" s="214">
        <f t="shared" si="6"/>
        <v>0</v>
      </c>
      <c r="BH123" s="214">
        <f t="shared" si="7"/>
        <v>0</v>
      </c>
      <c r="BI123" s="214">
        <f t="shared" si="8"/>
        <v>0</v>
      </c>
      <c r="BJ123" s="25" t="s">
        <v>78</v>
      </c>
      <c r="BK123" s="214">
        <f t="shared" si="9"/>
        <v>0</v>
      </c>
      <c r="BL123" s="25" t="s">
        <v>217</v>
      </c>
      <c r="BM123" s="25" t="s">
        <v>252</v>
      </c>
    </row>
    <row r="124" spans="2:65" s="1" customFormat="1" ht="16.5" customHeight="1">
      <c r="B124" s="41"/>
      <c r="C124" s="238" t="s">
        <v>234</v>
      </c>
      <c r="D124" s="238" t="s">
        <v>302</v>
      </c>
      <c r="E124" s="239" t="s">
        <v>4247</v>
      </c>
      <c r="F124" s="240" t="s">
        <v>4248</v>
      </c>
      <c r="G124" s="241" t="s">
        <v>1472</v>
      </c>
      <c r="H124" s="242">
        <v>0.1</v>
      </c>
      <c r="I124" s="243"/>
      <c r="J124" s="244">
        <f t="shared" si="0"/>
        <v>0</v>
      </c>
      <c r="K124" s="240" t="s">
        <v>21</v>
      </c>
      <c r="L124" s="245"/>
      <c r="M124" s="246" t="s">
        <v>21</v>
      </c>
      <c r="N124" s="247" t="s">
        <v>42</v>
      </c>
      <c r="O124" s="42"/>
      <c r="P124" s="212">
        <f t="shared" si="1"/>
        <v>0</v>
      </c>
      <c r="Q124" s="212">
        <v>0</v>
      </c>
      <c r="R124" s="212">
        <f t="shared" si="2"/>
        <v>0</v>
      </c>
      <c r="S124" s="212">
        <v>0</v>
      </c>
      <c r="T124" s="213">
        <f t="shared" si="3"/>
        <v>0</v>
      </c>
      <c r="AR124" s="25" t="s">
        <v>252</v>
      </c>
      <c r="AT124" s="25" t="s">
        <v>302</v>
      </c>
      <c r="AU124" s="25" t="s">
        <v>80</v>
      </c>
      <c r="AY124" s="25" t="s">
        <v>210</v>
      </c>
      <c r="BE124" s="214">
        <f t="shared" si="4"/>
        <v>0</v>
      </c>
      <c r="BF124" s="214">
        <f t="shared" si="5"/>
        <v>0</v>
      </c>
      <c r="BG124" s="214">
        <f t="shared" si="6"/>
        <v>0</v>
      </c>
      <c r="BH124" s="214">
        <f t="shared" si="7"/>
        <v>0</v>
      </c>
      <c r="BI124" s="214">
        <f t="shared" si="8"/>
        <v>0</v>
      </c>
      <c r="BJ124" s="25" t="s">
        <v>78</v>
      </c>
      <c r="BK124" s="214">
        <f t="shared" si="9"/>
        <v>0</v>
      </c>
      <c r="BL124" s="25" t="s">
        <v>217</v>
      </c>
      <c r="BM124" s="25" t="s">
        <v>261</v>
      </c>
    </row>
    <row r="125" spans="2:65" s="1" customFormat="1" ht="16.5" customHeight="1">
      <c r="B125" s="41"/>
      <c r="C125" s="203" t="s">
        <v>241</v>
      </c>
      <c r="D125" s="203" t="s">
        <v>212</v>
      </c>
      <c r="E125" s="204" t="s">
        <v>4249</v>
      </c>
      <c r="F125" s="205" t="s">
        <v>4250</v>
      </c>
      <c r="G125" s="206" t="s">
        <v>1472</v>
      </c>
      <c r="H125" s="207">
        <v>0.1</v>
      </c>
      <c r="I125" s="208"/>
      <c r="J125" s="209">
        <f t="shared" si="0"/>
        <v>0</v>
      </c>
      <c r="K125" s="205" t="s">
        <v>21</v>
      </c>
      <c r="L125" s="61"/>
      <c r="M125" s="210" t="s">
        <v>21</v>
      </c>
      <c r="N125" s="211" t="s">
        <v>42</v>
      </c>
      <c r="O125" s="42"/>
      <c r="P125" s="212">
        <f t="shared" si="1"/>
        <v>0</v>
      </c>
      <c r="Q125" s="212">
        <v>0</v>
      </c>
      <c r="R125" s="212">
        <f t="shared" si="2"/>
        <v>0</v>
      </c>
      <c r="S125" s="212">
        <v>0</v>
      </c>
      <c r="T125" s="213">
        <f t="shared" si="3"/>
        <v>0</v>
      </c>
      <c r="AR125" s="25" t="s">
        <v>217</v>
      </c>
      <c r="AT125" s="25" t="s">
        <v>212</v>
      </c>
      <c r="AU125" s="25" t="s">
        <v>80</v>
      </c>
      <c r="AY125" s="25" t="s">
        <v>210</v>
      </c>
      <c r="BE125" s="214">
        <f t="shared" si="4"/>
        <v>0</v>
      </c>
      <c r="BF125" s="214">
        <f t="shared" si="5"/>
        <v>0</v>
      </c>
      <c r="BG125" s="214">
        <f t="shared" si="6"/>
        <v>0</v>
      </c>
      <c r="BH125" s="214">
        <f t="shared" si="7"/>
        <v>0</v>
      </c>
      <c r="BI125" s="214">
        <f t="shared" si="8"/>
        <v>0</v>
      </c>
      <c r="BJ125" s="25" t="s">
        <v>78</v>
      </c>
      <c r="BK125" s="214">
        <f t="shared" si="9"/>
        <v>0</v>
      </c>
      <c r="BL125" s="25" t="s">
        <v>217</v>
      </c>
      <c r="BM125" s="25" t="s">
        <v>271</v>
      </c>
    </row>
    <row r="126" spans="2:63" s="11" customFormat="1" ht="29.85" customHeight="1">
      <c r="B126" s="187"/>
      <c r="C126" s="188"/>
      <c r="D126" s="189" t="s">
        <v>70</v>
      </c>
      <c r="E126" s="201" t="s">
        <v>4251</v>
      </c>
      <c r="F126" s="201" t="s">
        <v>4252</v>
      </c>
      <c r="G126" s="188"/>
      <c r="H126" s="188"/>
      <c r="I126" s="191"/>
      <c r="J126" s="202">
        <f>BK126</f>
        <v>0</v>
      </c>
      <c r="K126" s="188"/>
      <c r="L126" s="193"/>
      <c r="M126" s="194"/>
      <c r="N126" s="195"/>
      <c r="O126" s="195"/>
      <c r="P126" s="196">
        <f>SUM(P127:P132)</f>
        <v>0</v>
      </c>
      <c r="Q126" s="195"/>
      <c r="R126" s="196">
        <f>SUM(R127:R132)</f>
        <v>0</v>
      </c>
      <c r="S126" s="195"/>
      <c r="T126" s="197">
        <f>SUM(T127:T132)</f>
        <v>0</v>
      </c>
      <c r="AR126" s="198" t="s">
        <v>78</v>
      </c>
      <c r="AT126" s="199" t="s">
        <v>70</v>
      </c>
      <c r="AU126" s="199" t="s">
        <v>78</v>
      </c>
      <c r="AY126" s="198" t="s">
        <v>210</v>
      </c>
      <c r="BK126" s="200">
        <f>SUM(BK127:BK132)</f>
        <v>0</v>
      </c>
    </row>
    <row r="127" spans="2:65" s="1" customFormat="1" ht="51" customHeight="1">
      <c r="B127" s="41"/>
      <c r="C127" s="238" t="s">
        <v>247</v>
      </c>
      <c r="D127" s="238" t="s">
        <v>302</v>
      </c>
      <c r="E127" s="239" t="s">
        <v>4253</v>
      </c>
      <c r="F127" s="240" t="s">
        <v>4254</v>
      </c>
      <c r="G127" s="241" t="s">
        <v>1472</v>
      </c>
      <c r="H127" s="242">
        <v>0.2</v>
      </c>
      <c r="I127" s="243"/>
      <c r="J127" s="244">
        <f aca="true" t="shared" si="10" ref="J127:J132">ROUND(I127*H127,2)</f>
        <v>0</v>
      </c>
      <c r="K127" s="240" t="s">
        <v>21</v>
      </c>
      <c r="L127" s="245"/>
      <c r="M127" s="246" t="s">
        <v>21</v>
      </c>
      <c r="N127" s="247" t="s">
        <v>42</v>
      </c>
      <c r="O127" s="42"/>
      <c r="P127" s="212">
        <f aca="true" t="shared" si="11" ref="P127:P132">O127*H127</f>
        <v>0</v>
      </c>
      <c r="Q127" s="212">
        <v>0</v>
      </c>
      <c r="R127" s="212">
        <f aca="true" t="shared" si="12" ref="R127:R132">Q127*H127</f>
        <v>0</v>
      </c>
      <c r="S127" s="212">
        <v>0</v>
      </c>
      <c r="T127" s="213">
        <f aca="true" t="shared" si="13" ref="T127:T132">S127*H127</f>
        <v>0</v>
      </c>
      <c r="AR127" s="25" t="s">
        <v>252</v>
      </c>
      <c r="AT127" s="25" t="s">
        <v>302</v>
      </c>
      <c r="AU127" s="25" t="s">
        <v>80</v>
      </c>
      <c r="AY127" s="25" t="s">
        <v>210</v>
      </c>
      <c r="BE127" s="214">
        <f aca="true" t="shared" si="14" ref="BE127:BE132">IF(N127="základní",J127,0)</f>
        <v>0</v>
      </c>
      <c r="BF127" s="214">
        <f aca="true" t="shared" si="15" ref="BF127:BF132">IF(N127="snížená",J127,0)</f>
        <v>0</v>
      </c>
      <c r="BG127" s="214">
        <f aca="true" t="shared" si="16" ref="BG127:BG132">IF(N127="zákl. přenesená",J127,0)</f>
        <v>0</v>
      </c>
      <c r="BH127" s="214">
        <f aca="true" t="shared" si="17" ref="BH127:BH132">IF(N127="sníž. přenesená",J127,0)</f>
        <v>0</v>
      </c>
      <c r="BI127" s="214">
        <f aca="true" t="shared" si="18" ref="BI127:BI132">IF(N127="nulová",J127,0)</f>
        <v>0</v>
      </c>
      <c r="BJ127" s="25" t="s">
        <v>78</v>
      </c>
      <c r="BK127" s="214">
        <f aca="true" t="shared" si="19" ref="BK127:BK132">ROUND(I127*H127,2)</f>
        <v>0</v>
      </c>
      <c r="BL127" s="25" t="s">
        <v>217</v>
      </c>
      <c r="BM127" s="25" t="s">
        <v>283</v>
      </c>
    </row>
    <row r="128" spans="2:65" s="1" customFormat="1" ht="16.5" customHeight="1">
      <c r="B128" s="41"/>
      <c r="C128" s="203" t="s">
        <v>252</v>
      </c>
      <c r="D128" s="203" t="s">
        <v>212</v>
      </c>
      <c r="E128" s="204" t="s">
        <v>4255</v>
      </c>
      <c r="F128" s="205" t="s">
        <v>4256</v>
      </c>
      <c r="G128" s="206" t="s">
        <v>1472</v>
      </c>
      <c r="H128" s="207">
        <v>0.2</v>
      </c>
      <c r="I128" s="208"/>
      <c r="J128" s="209">
        <f t="shared" si="10"/>
        <v>0</v>
      </c>
      <c r="K128" s="205" t="s">
        <v>21</v>
      </c>
      <c r="L128" s="61"/>
      <c r="M128" s="210" t="s">
        <v>21</v>
      </c>
      <c r="N128" s="211" t="s">
        <v>42</v>
      </c>
      <c r="O128" s="42"/>
      <c r="P128" s="212">
        <f t="shared" si="11"/>
        <v>0</v>
      </c>
      <c r="Q128" s="212">
        <v>0</v>
      </c>
      <c r="R128" s="212">
        <f t="shared" si="12"/>
        <v>0</v>
      </c>
      <c r="S128" s="212">
        <v>0</v>
      </c>
      <c r="T128" s="213">
        <f t="shared" si="13"/>
        <v>0</v>
      </c>
      <c r="AR128" s="25" t="s">
        <v>217</v>
      </c>
      <c r="AT128" s="25" t="s">
        <v>212</v>
      </c>
      <c r="AU128" s="25" t="s">
        <v>80</v>
      </c>
      <c r="AY128" s="25" t="s">
        <v>210</v>
      </c>
      <c r="BE128" s="214">
        <f t="shared" si="14"/>
        <v>0</v>
      </c>
      <c r="BF128" s="214">
        <f t="shared" si="15"/>
        <v>0</v>
      </c>
      <c r="BG128" s="214">
        <f t="shared" si="16"/>
        <v>0</v>
      </c>
      <c r="BH128" s="214">
        <f t="shared" si="17"/>
        <v>0</v>
      </c>
      <c r="BI128" s="214">
        <f t="shared" si="18"/>
        <v>0</v>
      </c>
      <c r="BJ128" s="25" t="s">
        <v>78</v>
      </c>
      <c r="BK128" s="214">
        <f t="shared" si="19"/>
        <v>0</v>
      </c>
      <c r="BL128" s="25" t="s">
        <v>217</v>
      </c>
      <c r="BM128" s="25" t="s">
        <v>291</v>
      </c>
    </row>
    <row r="129" spans="2:65" s="1" customFormat="1" ht="51" customHeight="1">
      <c r="B129" s="41"/>
      <c r="C129" s="238" t="s">
        <v>257</v>
      </c>
      <c r="D129" s="238" t="s">
        <v>302</v>
      </c>
      <c r="E129" s="239" t="s">
        <v>4257</v>
      </c>
      <c r="F129" s="240" t="s">
        <v>4258</v>
      </c>
      <c r="G129" s="241" t="s">
        <v>1472</v>
      </c>
      <c r="H129" s="242">
        <v>1.6</v>
      </c>
      <c r="I129" s="243"/>
      <c r="J129" s="244">
        <f t="shared" si="10"/>
        <v>0</v>
      </c>
      <c r="K129" s="240" t="s">
        <v>21</v>
      </c>
      <c r="L129" s="245"/>
      <c r="M129" s="246" t="s">
        <v>21</v>
      </c>
      <c r="N129" s="247" t="s">
        <v>42</v>
      </c>
      <c r="O129" s="42"/>
      <c r="P129" s="212">
        <f t="shared" si="11"/>
        <v>0</v>
      </c>
      <c r="Q129" s="212">
        <v>0</v>
      </c>
      <c r="R129" s="212">
        <f t="shared" si="12"/>
        <v>0</v>
      </c>
      <c r="S129" s="212">
        <v>0</v>
      </c>
      <c r="T129" s="213">
        <f t="shared" si="13"/>
        <v>0</v>
      </c>
      <c r="AR129" s="25" t="s">
        <v>252</v>
      </c>
      <c r="AT129" s="25" t="s">
        <v>302</v>
      </c>
      <c r="AU129" s="25" t="s">
        <v>80</v>
      </c>
      <c r="AY129" s="25" t="s">
        <v>210</v>
      </c>
      <c r="BE129" s="214">
        <f t="shared" si="14"/>
        <v>0</v>
      </c>
      <c r="BF129" s="214">
        <f t="shared" si="15"/>
        <v>0</v>
      </c>
      <c r="BG129" s="214">
        <f t="shared" si="16"/>
        <v>0</v>
      </c>
      <c r="BH129" s="214">
        <f t="shared" si="17"/>
        <v>0</v>
      </c>
      <c r="BI129" s="214">
        <f t="shared" si="18"/>
        <v>0</v>
      </c>
      <c r="BJ129" s="25" t="s">
        <v>78</v>
      </c>
      <c r="BK129" s="214">
        <f t="shared" si="19"/>
        <v>0</v>
      </c>
      <c r="BL129" s="25" t="s">
        <v>217</v>
      </c>
      <c r="BM129" s="25" t="s">
        <v>301</v>
      </c>
    </row>
    <row r="130" spans="2:65" s="1" customFormat="1" ht="51" customHeight="1">
      <c r="B130" s="41"/>
      <c r="C130" s="203" t="s">
        <v>261</v>
      </c>
      <c r="D130" s="203" t="s">
        <v>212</v>
      </c>
      <c r="E130" s="204" t="s">
        <v>4259</v>
      </c>
      <c r="F130" s="205" t="s">
        <v>4260</v>
      </c>
      <c r="G130" s="206" t="s">
        <v>1472</v>
      </c>
      <c r="H130" s="207">
        <v>1.6</v>
      </c>
      <c r="I130" s="208"/>
      <c r="J130" s="209">
        <f t="shared" si="10"/>
        <v>0</v>
      </c>
      <c r="K130" s="205" t="s">
        <v>21</v>
      </c>
      <c r="L130" s="61"/>
      <c r="M130" s="210" t="s">
        <v>21</v>
      </c>
      <c r="N130" s="211" t="s">
        <v>42</v>
      </c>
      <c r="O130" s="42"/>
      <c r="P130" s="212">
        <f t="shared" si="11"/>
        <v>0</v>
      </c>
      <c r="Q130" s="212">
        <v>0</v>
      </c>
      <c r="R130" s="212">
        <f t="shared" si="12"/>
        <v>0</v>
      </c>
      <c r="S130" s="212">
        <v>0</v>
      </c>
      <c r="T130" s="213">
        <f t="shared" si="13"/>
        <v>0</v>
      </c>
      <c r="AR130" s="25" t="s">
        <v>217</v>
      </c>
      <c r="AT130" s="25" t="s">
        <v>212</v>
      </c>
      <c r="AU130" s="25" t="s">
        <v>80</v>
      </c>
      <c r="AY130" s="25" t="s">
        <v>210</v>
      </c>
      <c r="BE130" s="214">
        <f t="shared" si="14"/>
        <v>0</v>
      </c>
      <c r="BF130" s="214">
        <f t="shared" si="15"/>
        <v>0</v>
      </c>
      <c r="BG130" s="214">
        <f t="shared" si="16"/>
        <v>0</v>
      </c>
      <c r="BH130" s="214">
        <f t="shared" si="17"/>
        <v>0</v>
      </c>
      <c r="BI130" s="214">
        <f t="shared" si="18"/>
        <v>0</v>
      </c>
      <c r="BJ130" s="25" t="s">
        <v>78</v>
      </c>
      <c r="BK130" s="214">
        <f t="shared" si="19"/>
        <v>0</v>
      </c>
      <c r="BL130" s="25" t="s">
        <v>217</v>
      </c>
      <c r="BM130" s="25" t="s">
        <v>312</v>
      </c>
    </row>
    <row r="131" spans="2:65" s="1" customFormat="1" ht="16.5" customHeight="1">
      <c r="B131" s="41"/>
      <c r="C131" s="238" t="s">
        <v>266</v>
      </c>
      <c r="D131" s="238" t="s">
        <v>302</v>
      </c>
      <c r="E131" s="239" t="s">
        <v>4261</v>
      </c>
      <c r="F131" s="240" t="s">
        <v>4262</v>
      </c>
      <c r="G131" s="241" t="s">
        <v>1472</v>
      </c>
      <c r="H131" s="242">
        <v>0.35</v>
      </c>
      <c r="I131" s="243"/>
      <c r="J131" s="244">
        <f t="shared" si="10"/>
        <v>0</v>
      </c>
      <c r="K131" s="240" t="s">
        <v>21</v>
      </c>
      <c r="L131" s="245"/>
      <c r="M131" s="246" t="s">
        <v>21</v>
      </c>
      <c r="N131" s="247" t="s">
        <v>42</v>
      </c>
      <c r="O131" s="42"/>
      <c r="P131" s="212">
        <f t="shared" si="11"/>
        <v>0</v>
      </c>
      <c r="Q131" s="212">
        <v>0</v>
      </c>
      <c r="R131" s="212">
        <f t="shared" si="12"/>
        <v>0</v>
      </c>
      <c r="S131" s="212">
        <v>0</v>
      </c>
      <c r="T131" s="213">
        <f t="shared" si="13"/>
        <v>0</v>
      </c>
      <c r="AR131" s="25" t="s">
        <v>252</v>
      </c>
      <c r="AT131" s="25" t="s">
        <v>302</v>
      </c>
      <c r="AU131" s="25" t="s">
        <v>80</v>
      </c>
      <c r="AY131" s="25" t="s">
        <v>210</v>
      </c>
      <c r="BE131" s="214">
        <f t="shared" si="14"/>
        <v>0</v>
      </c>
      <c r="BF131" s="214">
        <f t="shared" si="15"/>
        <v>0</v>
      </c>
      <c r="BG131" s="214">
        <f t="shared" si="16"/>
        <v>0</v>
      </c>
      <c r="BH131" s="214">
        <f t="shared" si="17"/>
        <v>0</v>
      </c>
      <c r="BI131" s="214">
        <f t="shared" si="18"/>
        <v>0</v>
      </c>
      <c r="BJ131" s="25" t="s">
        <v>78</v>
      </c>
      <c r="BK131" s="214">
        <f t="shared" si="19"/>
        <v>0</v>
      </c>
      <c r="BL131" s="25" t="s">
        <v>217</v>
      </c>
      <c r="BM131" s="25" t="s">
        <v>319</v>
      </c>
    </row>
    <row r="132" spans="2:65" s="1" customFormat="1" ht="16.5" customHeight="1">
      <c r="B132" s="41"/>
      <c r="C132" s="203" t="s">
        <v>271</v>
      </c>
      <c r="D132" s="203" t="s">
        <v>212</v>
      </c>
      <c r="E132" s="204" t="s">
        <v>4263</v>
      </c>
      <c r="F132" s="205" t="s">
        <v>4264</v>
      </c>
      <c r="G132" s="206" t="s">
        <v>1472</v>
      </c>
      <c r="H132" s="207">
        <v>0.35</v>
      </c>
      <c r="I132" s="208"/>
      <c r="J132" s="209">
        <f t="shared" si="10"/>
        <v>0</v>
      </c>
      <c r="K132" s="205" t="s">
        <v>21</v>
      </c>
      <c r="L132" s="61"/>
      <c r="M132" s="210" t="s">
        <v>21</v>
      </c>
      <c r="N132" s="211" t="s">
        <v>42</v>
      </c>
      <c r="O132" s="42"/>
      <c r="P132" s="212">
        <f t="shared" si="11"/>
        <v>0</v>
      </c>
      <c r="Q132" s="212">
        <v>0</v>
      </c>
      <c r="R132" s="212">
        <f t="shared" si="12"/>
        <v>0</v>
      </c>
      <c r="S132" s="212">
        <v>0</v>
      </c>
      <c r="T132" s="213">
        <f t="shared" si="13"/>
        <v>0</v>
      </c>
      <c r="AR132" s="25" t="s">
        <v>217</v>
      </c>
      <c r="AT132" s="25" t="s">
        <v>212</v>
      </c>
      <c r="AU132" s="25" t="s">
        <v>80</v>
      </c>
      <c r="AY132" s="25" t="s">
        <v>210</v>
      </c>
      <c r="BE132" s="214">
        <f t="shared" si="14"/>
        <v>0</v>
      </c>
      <c r="BF132" s="214">
        <f t="shared" si="15"/>
        <v>0</v>
      </c>
      <c r="BG132" s="214">
        <f t="shared" si="16"/>
        <v>0</v>
      </c>
      <c r="BH132" s="214">
        <f t="shared" si="17"/>
        <v>0</v>
      </c>
      <c r="BI132" s="214">
        <f t="shared" si="18"/>
        <v>0</v>
      </c>
      <c r="BJ132" s="25" t="s">
        <v>78</v>
      </c>
      <c r="BK132" s="214">
        <f t="shared" si="19"/>
        <v>0</v>
      </c>
      <c r="BL132" s="25" t="s">
        <v>217</v>
      </c>
      <c r="BM132" s="25" t="s">
        <v>332</v>
      </c>
    </row>
    <row r="133" spans="2:63" s="11" customFormat="1" ht="29.85" customHeight="1">
      <c r="B133" s="187"/>
      <c r="C133" s="188"/>
      <c r="D133" s="189" t="s">
        <v>70</v>
      </c>
      <c r="E133" s="201" t="s">
        <v>4265</v>
      </c>
      <c r="F133" s="201" t="s">
        <v>4266</v>
      </c>
      <c r="G133" s="188"/>
      <c r="H133" s="188"/>
      <c r="I133" s="191"/>
      <c r="J133" s="202">
        <f>BK133</f>
        <v>0</v>
      </c>
      <c r="K133" s="188"/>
      <c r="L133" s="193"/>
      <c r="M133" s="194"/>
      <c r="N133" s="195"/>
      <c r="O133" s="195"/>
      <c r="P133" s="196">
        <f>SUM(P134:P137)</f>
        <v>0</v>
      </c>
      <c r="Q133" s="195"/>
      <c r="R133" s="196">
        <f>SUM(R134:R137)</f>
        <v>0</v>
      </c>
      <c r="S133" s="195"/>
      <c r="T133" s="197">
        <f>SUM(T134:T137)</f>
        <v>0</v>
      </c>
      <c r="AR133" s="198" t="s">
        <v>78</v>
      </c>
      <c r="AT133" s="199" t="s">
        <v>70</v>
      </c>
      <c r="AU133" s="199" t="s">
        <v>78</v>
      </c>
      <c r="AY133" s="198" t="s">
        <v>210</v>
      </c>
      <c r="BK133" s="200">
        <f>SUM(BK134:BK137)</f>
        <v>0</v>
      </c>
    </row>
    <row r="134" spans="2:65" s="1" customFormat="1" ht="16.5" customHeight="1">
      <c r="B134" s="41"/>
      <c r="C134" s="238" t="s">
        <v>277</v>
      </c>
      <c r="D134" s="238" t="s">
        <v>302</v>
      </c>
      <c r="E134" s="239" t="s">
        <v>4267</v>
      </c>
      <c r="F134" s="240" t="s">
        <v>4268</v>
      </c>
      <c r="G134" s="241" t="s">
        <v>345</v>
      </c>
      <c r="H134" s="242">
        <v>21</v>
      </c>
      <c r="I134" s="243"/>
      <c r="J134" s="244">
        <f>ROUND(I134*H134,2)</f>
        <v>0</v>
      </c>
      <c r="K134" s="240" t="s">
        <v>21</v>
      </c>
      <c r="L134" s="245"/>
      <c r="M134" s="246" t="s">
        <v>21</v>
      </c>
      <c r="N134" s="247" t="s">
        <v>42</v>
      </c>
      <c r="O134" s="42"/>
      <c r="P134" s="212">
        <f>O134*H134</f>
        <v>0</v>
      </c>
      <c r="Q134" s="212">
        <v>0</v>
      </c>
      <c r="R134" s="212">
        <f>Q134*H134</f>
        <v>0</v>
      </c>
      <c r="S134" s="212">
        <v>0</v>
      </c>
      <c r="T134" s="213">
        <f>S134*H134</f>
        <v>0</v>
      </c>
      <c r="AR134" s="25" t="s">
        <v>252</v>
      </c>
      <c r="AT134" s="25" t="s">
        <v>302</v>
      </c>
      <c r="AU134" s="25" t="s">
        <v>80</v>
      </c>
      <c r="AY134" s="25" t="s">
        <v>210</v>
      </c>
      <c r="BE134" s="214">
        <f>IF(N134="základní",J134,0)</f>
        <v>0</v>
      </c>
      <c r="BF134" s="214">
        <f>IF(N134="snížená",J134,0)</f>
        <v>0</v>
      </c>
      <c r="BG134" s="214">
        <f>IF(N134="zákl. přenesená",J134,0)</f>
        <v>0</v>
      </c>
      <c r="BH134" s="214">
        <f>IF(N134="sníž. přenesená",J134,0)</f>
        <v>0</v>
      </c>
      <c r="BI134" s="214">
        <f>IF(N134="nulová",J134,0)</f>
        <v>0</v>
      </c>
      <c r="BJ134" s="25" t="s">
        <v>78</v>
      </c>
      <c r="BK134" s="214">
        <f>ROUND(I134*H134,2)</f>
        <v>0</v>
      </c>
      <c r="BL134" s="25" t="s">
        <v>217</v>
      </c>
      <c r="BM134" s="25" t="s">
        <v>342</v>
      </c>
    </row>
    <row r="135" spans="2:65" s="1" customFormat="1" ht="16.5" customHeight="1">
      <c r="B135" s="41"/>
      <c r="C135" s="203" t="s">
        <v>283</v>
      </c>
      <c r="D135" s="203" t="s">
        <v>212</v>
      </c>
      <c r="E135" s="204" t="s">
        <v>4269</v>
      </c>
      <c r="F135" s="205" t="s">
        <v>4270</v>
      </c>
      <c r="G135" s="206" t="s">
        <v>345</v>
      </c>
      <c r="H135" s="207">
        <v>21</v>
      </c>
      <c r="I135" s="208"/>
      <c r="J135" s="209">
        <f>ROUND(I135*H135,2)</f>
        <v>0</v>
      </c>
      <c r="K135" s="205" t="s">
        <v>21</v>
      </c>
      <c r="L135" s="61"/>
      <c r="M135" s="210" t="s">
        <v>21</v>
      </c>
      <c r="N135" s="211" t="s">
        <v>42</v>
      </c>
      <c r="O135" s="42"/>
      <c r="P135" s="212">
        <f>O135*H135</f>
        <v>0</v>
      </c>
      <c r="Q135" s="212">
        <v>0</v>
      </c>
      <c r="R135" s="212">
        <f>Q135*H135</f>
        <v>0</v>
      </c>
      <c r="S135" s="212">
        <v>0</v>
      </c>
      <c r="T135" s="213">
        <f>S135*H135</f>
        <v>0</v>
      </c>
      <c r="AR135" s="25" t="s">
        <v>217</v>
      </c>
      <c r="AT135" s="25" t="s">
        <v>212</v>
      </c>
      <c r="AU135" s="25" t="s">
        <v>80</v>
      </c>
      <c r="AY135" s="25" t="s">
        <v>210</v>
      </c>
      <c r="BE135" s="214">
        <f>IF(N135="základní",J135,0)</f>
        <v>0</v>
      </c>
      <c r="BF135" s="214">
        <f>IF(N135="snížená",J135,0)</f>
        <v>0</v>
      </c>
      <c r="BG135" s="214">
        <f>IF(N135="zákl. přenesená",J135,0)</f>
        <v>0</v>
      </c>
      <c r="BH135" s="214">
        <f>IF(N135="sníž. přenesená",J135,0)</f>
        <v>0</v>
      </c>
      <c r="BI135" s="214">
        <f>IF(N135="nulová",J135,0)</f>
        <v>0</v>
      </c>
      <c r="BJ135" s="25" t="s">
        <v>78</v>
      </c>
      <c r="BK135" s="214">
        <f>ROUND(I135*H135,2)</f>
        <v>0</v>
      </c>
      <c r="BL135" s="25" t="s">
        <v>217</v>
      </c>
      <c r="BM135" s="25" t="s">
        <v>352</v>
      </c>
    </row>
    <row r="136" spans="2:65" s="1" customFormat="1" ht="16.5" customHeight="1">
      <c r="B136" s="41"/>
      <c r="C136" s="238" t="s">
        <v>10</v>
      </c>
      <c r="D136" s="238" t="s">
        <v>302</v>
      </c>
      <c r="E136" s="239" t="s">
        <v>4271</v>
      </c>
      <c r="F136" s="240" t="s">
        <v>4272</v>
      </c>
      <c r="G136" s="241" t="s">
        <v>345</v>
      </c>
      <c r="H136" s="242">
        <v>1.75</v>
      </c>
      <c r="I136" s="243"/>
      <c r="J136" s="244">
        <f>ROUND(I136*H136,2)</f>
        <v>0</v>
      </c>
      <c r="K136" s="240" t="s">
        <v>21</v>
      </c>
      <c r="L136" s="245"/>
      <c r="M136" s="246" t="s">
        <v>21</v>
      </c>
      <c r="N136" s="247" t="s">
        <v>42</v>
      </c>
      <c r="O136" s="42"/>
      <c r="P136" s="212">
        <f>O136*H136</f>
        <v>0</v>
      </c>
      <c r="Q136" s="212">
        <v>0</v>
      </c>
      <c r="R136" s="212">
        <f>Q136*H136</f>
        <v>0</v>
      </c>
      <c r="S136" s="212">
        <v>0</v>
      </c>
      <c r="T136" s="213">
        <f>S136*H136</f>
        <v>0</v>
      </c>
      <c r="AR136" s="25" t="s">
        <v>252</v>
      </c>
      <c r="AT136" s="25" t="s">
        <v>302</v>
      </c>
      <c r="AU136" s="25" t="s">
        <v>80</v>
      </c>
      <c r="AY136" s="25" t="s">
        <v>210</v>
      </c>
      <c r="BE136" s="214">
        <f>IF(N136="základní",J136,0)</f>
        <v>0</v>
      </c>
      <c r="BF136" s="214">
        <f>IF(N136="snížená",J136,0)</f>
        <v>0</v>
      </c>
      <c r="BG136" s="214">
        <f>IF(N136="zákl. přenesená",J136,0)</f>
        <v>0</v>
      </c>
      <c r="BH136" s="214">
        <f>IF(N136="sníž. přenesená",J136,0)</f>
        <v>0</v>
      </c>
      <c r="BI136" s="214">
        <f>IF(N136="nulová",J136,0)</f>
        <v>0</v>
      </c>
      <c r="BJ136" s="25" t="s">
        <v>78</v>
      </c>
      <c r="BK136" s="214">
        <f>ROUND(I136*H136,2)</f>
        <v>0</v>
      </c>
      <c r="BL136" s="25" t="s">
        <v>217</v>
      </c>
      <c r="BM136" s="25" t="s">
        <v>363</v>
      </c>
    </row>
    <row r="137" spans="2:65" s="1" customFormat="1" ht="16.5" customHeight="1">
      <c r="B137" s="41"/>
      <c r="C137" s="203" t="s">
        <v>291</v>
      </c>
      <c r="D137" s="203" t="s">
        <v>212</v>
      </c>
      <c r="E137" s="204" t="s">
        <v>4273</v>
      </c>
      <c r="F137" s="205" t="s">
        <v>4274</v>
      </c>
      <c r="G137" s="206" t="s">
        <v>345</v>
      </c>
      <c r="H137" s="207">
        <v>21</v>
      </c>
      <c r="I137" s="208"/>
      <c r="J137" s="209">
        <f>ROUND(I137*H137,2)</f>
        <v>0</v>
      </c>
      <c r="K137" s="205" t="s">
        <v>21</v>
      </c>
      <c r="L137" s="61"/>
      <c r="M137" s="210" t="s">
        <v>21</v>
      </c>
      <c r="N137" s="211" t="s">
        <v>42</v>
      </c>
      <c r="O137" s="42"/>
      <c r="P137" s="212">
        <f>O137*H137</f>
        <v>0</v>
      </c>
      <c r="Q137" s="212">
        <v>0</v>
      </c>
      <c r="R137" s="212">
        <f>Q137*H137</f>
        <v>0</v>
      </c>
      <c r="S137" s="212">
        <v>0</v>
      </c>
      <c r="T137" s="213">
        <f>S137*H137</f>
        <v>0</v>
      </c>
      <c r="AR137" s="25" t="s">
        <v>217</v>
      </c>
      <c r="AT137" s="25" t="s">
        <v>212</v>
      </c>
      <c r="AU137" s="25" t="s">
        <v>80</v>
      </c>
      <c r="AY137" s="25" t="s">
        <v>210</v>
      </c>
      <c r="BE137" s="214">
        <f>IF(N137="základní",J137,0)</f>
        <v>0</v>
      </c>
      <c r="BF137" s="214">
        <f>IF(N137="snížená",J137,0)</f>
        <v>0</v>
      </c>
      <c r="BG137" s="214">
        <f>IF(N137="zákl. přenesená",J137,0)</f>
        <v>0</v>
      </c>
      <c r="BH137" s="214">
        <f>IF(N137="sníž. přenesená",J137,0)</f>
        <v>0</v>
      </c>
      <c r="BI137" s="214">
        <f>IF(N137="nulová",J137,0)</f>
        <v>0</v>
      </c>
      <c r="BJ137" s="25" t="s">
        <v>78</v>
      </c>
      <c r="BK137" s="214">
        <f>ROUND(I137*H137,2)</f>
        <v>0</v>
      </c>
      <c r="BL137" s="25" t="s">
        <v>217</v>
      </c>
      <c r="BM137" s="25" t="s">
        <v>372</v>
      </c>
    </row>
    <row r="138" spans="2:63" s="11" customFormat="1" ht="29.85" customHeight="1">
      <c r="B138" s="187"/>
      <c r="C138" s="188"/>
      <c r="D138" s="189" t="s">
        <v>70</v>
      </c>
      <c r="E138" s="201" t="s">
        <v>4275</v>
      </c>
      <c r="F138" s="201" t="s">
        <v>4276</v>
      </c>
      <c r="G138" s="188"/>
      <c r="H138" s="188"/>
      <c r="I138" s="191"/>
      <c r="J138" s="202">
        <f>BK138</f>
        <v>0</v>
      </c>
      <c r="K138" s="188"/>
      <c r="L138" s="193"/>
      <c r="M138" s="194"/>
      <c r="N138" s="195"/>
      <c r="O138" s="195"/>
      <c r="P138" s="196">
        <f>SUM(P139:P152)</f>
        <v>0</v>
      </c>
      <c r="Q138" s="195"/>
      <c r="R138" s="196">
        <f>SUM(R139:R152)</f>
        <v>0</v>
      </c>
      <c r="S138" s="195"/>
      <c r="T138" s="197">
        <f>SUM(T139:T152)</f>
        <v>0</v>
      </c>
      <c r="AR138" s="198" t="s">
        <v>78</v>
      </c>
      <c r="AT138" s="199" t="s">
        <v>70</v>
      </c>
      <c r="AU138" s="199" t="s">
        <v>78</v>
      </c>
      <c r="AY138" s="198" t="s">
        <v>210</v>
      </c>
      <c r="BK138" s="200">
        <f>SUM(BK139:BK152)</f>
        <v>0</v>
      </c>
    </row>
    <row r="139" spans="2:65" s="1" customFormat="1" ht="16.5" customHeight="1">
      <c r="B139" s="41"/>
      <c r="C139" s="238" t="s">
        <v>295</v>
      </c>
      <c r="D139" s="238" t="s">
        <v>302</v>
      </c>
      <c r="E139" s="239" t="s">
        <v>4277</v>
      </c>
      <c r="F139" s="240" t="s">
        <v>4278</v>
      </c>
      <c r="G139" s="241" t="s">
        <v>345</v>
      </c>
      <c r="H139" s="242">
        <v>15</v>
      </c>
      <c r="I139" s="243"/>
      <c r="J139" s="244">
        <f aca="true" t="shared" si="20" ref="J139:J152">ROUND(I139*H139,2)</f>
        <v>0</v>
      </c>
      <c r="K139" s="240" t="s">
        <v>21</v>
      </c>
      <c r="L139" s="245"/>
      <c r="M139" s="246" t="s">
        <v>21</v>
      </c>
      <c r="N139" s="247" t="s">
        <v>42</v>
      </c>
      <c r="O139" s="42"/>
      <c r="P139" s="212">
        <f aca="true" t="shared" si="21" ref="P139:P152">O139*H139</f>
        <v>0</v>
      </c>
      <c r="Q139" s="212">
        <v>0</v>
      </c>
      <c r="R139" s="212">
        <f aca="true" t="shared" si="22" ref="R139:R152">Q139*H139</f>
        <v>0</v>
      </c>
      <c r="S139" s="212">
        <v>0</v>
      </c>
      <c r="T139" s="213">
        <f aca="true" t="shared" si="23" ref="T139:T152">S139*H139</f>
        <v>0</v>
      </c>
      <c r="AR139" s="25" t="s">
        <v>252</v>
      </c>
      <c r="AT139" s="25" t="s">
        <v>302</v>
      </c>
      <c r="AU139" s="25" t="s">
        <v>80</v>
      </c>
      <c r="AY139" s="25" t="s">
        <v>210</v>
      </c>
      <c r="BE139" s="214">
        <f aca="true" t="shared" si="24" ref="BE139:BE152">IF(N139="základní",J139,0)</f>
        <v>0</v>
      </c>
      <c r="BF139" s="214">
        <f aca="true" t="shared" si="25" ref="BF139:BF152">IF(N139="snížená",J139,0)</f>
        <v>0</v>
      </c>
      <c r="BG139" s="214">
        <f aca="true" t="shared" si="26" ref="BG139:BG152">IF(N139="zákl. přenesená",J139,0)</f>
        <v>0</v>
      </c>
      <c r="BH139" s="214">
        <f aca="true" t="shared" si="27" ref="BH139:BH152">IF(N139="sníž. přenesená",J139,0)</f>
        <v>0</v>
      </c>
      <c r="BI139" s="214">
        <f aca="true" t="shared" si="28" ref="BI139:BI152">IF(N139="nulová",J139,0)</f>
        <v>0</v>
      </c>
      <c r="BJ139" s="25" t="s">
        <v>78</v>
      </c>
      <c r="BK139" s="214">
        <f aca="true" t="shared" si="29" ref="BK139:BK152">ROUND(I139*H139,2)</f>
        <v>0</v>
      </c>
      <c r="BL139" s="25" t="s">
        <v>217</v>
      </c>
      <c r="BM139" s="25" t="s">
        <v>383</v>
      </c>
    </row>
    <row r="140" spans="2:65" s="1" customFormat="1" ht="16.5" customHeight="1">
      <c r="B140" s="41"/>
      <c r="C140" s="203" t="s">
        <v>301</v>
      </c>
      <c r="D140" s="203" t="s">
        <v>212</v>
      </c>
      <c r="E140" s="204" t="s">
        <v>4279</v>
      </c>
      <c r="F140" s="205" t="s">
        <v>4280</v>
      </c>
      <c r="G140" s="206" t="s">
        <v>345</v>
      </c>
      <c r="H140" s="207">
        <v>15</v>
      </c>
      <c r="I140" s="208"/>
      <c r="J140" s="209">
        <f t="shared" si="20"/>
        <v>0</v>
      </c>
      <c r="K140" s="205" t="s">
        <v>21</v>
      </c>
      <c r="L140" s="61"/>
      <c r="M140" s="210" t="s">
        <v>21</v>
      </c>
      <c r="N140" s="211" t="s">
        <v>42</v>
      </c>
      <c r="O140" s="42"/>
      <c r="P140" s="212">
        <f t="shared" si="21"/>
        <v>0</v>
      </c>
      <c r="Q140" s="212">
        <v>0</v>
      </c>
      <c r="R140" s="212">
        <f t="shared" si="22"/>
        <v>0</v>
      </c>
      <c r="S140" s="212">
        <v>0</v>
      </c>
      <c r="T140" s="213">
        <f t="shared" si="23"/>
        <v>0</v>
      </c>
      <c r="AR140" s="25" t="s">
        <v>217</v>
      </c>
      <c r="AT140" s="25" t="s">
        <v>212</v>
      </c>
      <c r="AU140" s="25" t="s">
        <v>80</v>
      </c>
      <c r="AY140" s="25" t="s">
        <v>210</v>
      </c>
      <c r="BE140" s="214">
        <f t="shared" si="24"/>
        <v>0</v>
      </c>
      <c r="BF140" s="214">
        <f t="shared" si="25"/>
        <v>0</v>
      </c>
      <c r="BG140" s="214">
        <f t="shared" si="26"/>
        <v>0</v>
      </c>
      <c r="BH140" s="214">
        <f t="shared" si="27"/>
        <v>0</v>
      </c>
      <c r="BI140" s="214">
        <f t="shared" si="28"/>
        <v>0</v>
      </c>
      <c r="BJ140" s="25" t="s">
        <v>78</v>
      </c>
      <c r="BK140" s="214">
        <f t="shared" si="29"/>
        <v>0</v>
      </c>
      <c r="BL140" s="25" t="s">
        <v>217</v>
      </c>
      <c r="BM140" s="25" t="s">
        <v>393</v>
      </c>
    </row>
    <row r="141" spans="2:65" s="1" customFormat="1" ht="16.5" customHeight="1">
      <c r="B141" s="41"/>
      <c r="C141" s="238" t="s">
        <v>307</v>
      </c>
      <c r="D141" s="238" t="s">
        <v>302</v>
      </c>
      <c r="E141" s="239" t="s">
        <v>5597</v>
      </c>
      <c r="F141" s="240" t="s">
        <v>4282</v>
      </c>
      <c r="G141" s="241" t="s">
        <v>345</v>
      </c>
      <c r="H141" s="242">
        <v>1.25</v>
      </c>
      <c r="I141" s="243"/>
      <c r="J141" s="244">
        <f t="shared" si="20"/>
        <v>0</v>
      </c>
      <c r="K141" s="240" t="s">
        <v>21</v>
      </c>
      <c r="L141" s="245"/>
      <c r="M141" s="246" t="s">
        <v>21</v>
      </c>
      <c r="N141" s="247" t="s">
        <v>42</v>
      </c>
      <c r="O141" s="42"/>
      <c r="P141" s="212">
        <f t="shared" si="21"/>
        <v>0</v>
      </c>
      <c r="Q141" s="212">
        <v>0</v>
      </c>
      <c r="R141" s="212">
        <f t="shared" si="22"/>
        <v>0</v>
      </c>
      <c r="S141" s="212">
        <v>0</v>
      </c>
      <c r="T141" s="213">
        <f t="shared" si="23"/>
        <v>0</v>
      </c>
      <c r="AR141" s="25" t="s">
        <v>252</v>
      </c>
      <c r="AT141" s="25" t="s">
        <v>302</v>
      </c>
      <c r="AU141" s="25" t="s">
        <v>80</v>
      </c>
      <c r="AY141" s="25" t="s">
        <v>210</v>
      </c>
      <c r="BE141" s="214">
        <f t="shared" si="24"/>
        <v>0</v>
      </c>
      <c r="BF141" s="214">
        <f t="shared" si="25"/>
        <v>0</v>
      </c>
      <c r="BG141" s="214">
        <f t="shared" si="26"/>
        <v>0</v>
      </c>
      <c r="BH141" s="214">
        <f t="shared" si="27"/>
        <v>0</v>
      </c>
      <c r="BI141" s="214">
        <f t="shared" si="28"/>
        <v>0</v>
      </c>
      <c r="BJ141" s="25" t="s">
        <v>78</v>
      </c>
      <c r="BK141" s="214">
        <f t="shared" si="29"/>
        <v>0</v>
      </c>
      <c r="BL141" s="25" t="s">
        <v>217</v>
      </c>
      <c r="BM141" s="25" t="s">
        <v>404</v>
      </c>
    </row>
    <row r="142" spans="2:65" s="1" customFormat="1" ht="16.5" customHeight="1">
      <c r="B142" s="41"/>
      <c r="C142" s="203" t="s">
        <v>312</v>
      </c>
      <c r="D142" s="203" t="s">
        <v>212</v>
      </c>
      <c r="E142" s="204" t="s">
        <v>5598</v>
      </c>
      <c r="F142" s="205" t="s">
        <v>4284</v>
      </c>
      <c r="G142" s="206" t="s">
        <v>345</v>
      </c>
      <c r="H142" s="207">
        <v>1.25</v>
      </c>
      <c r="I142" s="208"/>
      <c r="J142" s="209">
        <f t="shared" si="20"/>
        <v>0</v>
      </c>
      <c r="K142" s="205" t="s">
        <v>21</v>
      </c>
      <c r="L142" s="61"/>
      <c r="M142" s="210" t="s">
        <v>21</v>
      </c>
      <c r="N142" s="211" t="s">
        <v>42</v>
      </c>
      <c r="O142" s="42"/>
      <c r="P142" s="212">
        <f t="shared" si="21"/>
        <v>0</v>
      </c>
      <c r="Q142" s="212">
        <v>0</v>
      </c>
      <c r="R142" s="212">
        <f t="shared" si="22"/>
        <v>0</v>
      </c>
      <c r="S142" s="212">
        <v>0</v>
      </c>
      <c r="T142" s="213">
        <f t="shared" si="23"/>
        <v>0</v>
      </c>
      <c r="AR142" s="25" t="s">
        <v>217</v>
      </c>
      <c r="AT142" s="25" t="s">
        <v>212</v>
      </c>
      <c r="AU142" s="25" t="s">
        <v>80</v>
      </c>
      <c r="AY142" s="25" t="s">
        <v>210</v>
      </c>
      <c r="BE142" s="214">
        <f t="shared" si="24"/>
        <v>0</v>
      </c>
      <c r="BF142" s="214">
        <f t="shared" si="25"/>
        <v>0</v>
      </c>
      <c r="BG142" s="214">
        <f t="shared" si="26"/>
        <v>0</v>
      </c>
      <c r="BH142" s="214">
        <f t="shared" si="27"/>
        <v>0</v>
      </c>
      <c r="BI142" s="214">
        <f t="shared" si="28"/>
        <v>0</v>
      </c>
      <c r="BJ142" s="25" t="s">
        <v>78</v>
      </c>
      <c r="BK142" s="214">
        <f t="shared" si="29"/>
        <v>0</v>
      </c>
      <c r="BL142" s="25" t="s">
        <v>217</v>
      </c>
      <c r="BM142" s="25" t="s">
        <v>414</v>
      </c>
    </row>
    <row r="143" spans="2:65" s="1" customFormat="1" ht="16.5" customHeight="1">
      <c r="B143" s="41"/>
      <c r="C143" s="238" t="s">
        <v>9</v>
      </c>
      <c r="D143" s="238" t="s">
        <v>302</v>
      </c>
      <c r="E143" s="239" t="s">
        <v>4285</v>
      </c>
      <c r="F143" s="240" t="s">
        <v>4286</v>
      </c>
      <c r="G143" s="241" t="s">
        <v>1472</v>
      </c>
      <c r="H143" s="242">
        <v>2</v>
      </c>
      <c r="I143" s="243"/>
      <c r="J143" s="244">
        <f t="shared" si="20"/>
        <v>0</v>
      </c>
      <c r="K143" s="240" t="s">
        <v>21</v>
      </c>
      <c r="L143" s="245"/>
      <c r="M143" s="246" t="s">
        <v>21</v>
      </c>
      <c r="N143" s="247" t="s">
        <v>42</v>
      </c>
      <c r="O143" s="42"/>
      <c r="P143" s="212">
        <f t="shared" si="21"/>
        <v>0</v>
      </c>
      <c r="Q143" s="212">
        <v>0</v>
      </c>
      <c r="R143" s="212">
        <f t="shared" si="22"/>
        <v>0</v>
      </c>
      <c r="S143" s="212">
        <v>0</v>
      </c>
      <c r="T143" s="213">
        <f t="shared" si="23"/>
        <v>0</v>
      </c>
      <c r="AR143" s="25" t="s">
        <v>252</v>
      </c>
      <c r="AT143" s="25" t="s">
        <v>302</v>
      </c>
      <c r="AU143" s="25" t="s">
        <v>80</v>
      </c>
      <c r="AY143" s="25" t="s">
        <v>210</v>
      </c>
      <c r="BE143" s="214">
        <f t="shared" si="24"/>
        <v>0</v>
      </c>
      <c r="BF143" s="214">
        <f t="shared" si="25"/>
        <v>0</v>
      </c>
      <c r="BG143" s="214">
        <f t="shared" si="26"/>
        <v>0</v>
      </c>
      <c r="BH143" s="214">
        <f t="shared" si="27"/>
        <v>0</v>
      </c>
      <c r="BI143" s="214">
        <f t="shared" si="28"/>
        <v>0</v>
      </c>
      <c r="BJ143" s="25" t="s">
        <v>78</v>
      </c>
      <c r="BK143" s="214">
        <f t="shared" si="29"/>
        <v>0</v>
      </c>
      <c r="BL143" s="25" t="s">
        <v>217</v>
      </c>
      <c r="BM143" s="25" t="s">
        <v>426</v>
      </c>
    </row>
    <row r="144" spans="2:65" s="1" customFormat="1" ht="16.5" customHeight="1">
      <c r="B144" s="41"/>
      <c r="C144" s="203" t="s">
        <v>319</v>
      </c>
      <c r="D144" s="203" t="s">
        <v>212</v>
      </c>
      <c r="E144" s="204" t="s">
        <v>5599</v>
      </c>
      <c r="F144" s="205" t="s">
        <v>4288</v>
      </c>
      <c r="G144" s="206" t="s">
        <v>1472</v>
      </c>
      <c r="H144" s="207">
        <v>2</v>
      </c>
      <c r="I144" s="208"/>
      <c r="J144" s="209">
        <f t="shared" si="20"/>
        <v>0</v>
      </c>
      <c r="K144" s="205" t="s">
        <v>21</v>
      </c>
      <c r="L144" s="61"/>
      <c r="M144" s="210" t="s">
        <v>21</v>
      </c>
      <c r="N144" s="211" t="s">
        <v>42</v>
      </c>
      <c r="O144" s="42"/>
      <c r="P144" s="212">
        <f t="shared" si="21"/>
        <v>0</v>
      </c>
      <c r="Q144" s="212">
        <v>0</v>
      </c>
      <c r="R144" s="212">
        <f t="shared" si="22"/>
        <v>0</v>
      </c>
      <c r="S144" s="212">
        <v>0</v>
      </c>
      <c r="T144" s="213">
        <f t="shared" si="23"/>
        <v>0</v>
      </c>
      <c r="AR144" s="25" t="s">
        <v>217</v>
      </c>
      <c r="AT144" s="25" t="s">
        <v>212</v>
      </c>
      <c r="AU144" s="25" t="s">
        <v>80</v>
      </c>
      <c r="AY144" s="25" t="s">
        <v>210</v>
      </c>
      <c r="BE144" s="214">
        <f t="shared" si="24"/>
        <v>0</v>
      </c>
      <c r="BF144" s="214">
        <f t="shared" si="25"/>
        <v>0</v>
      </c>
      <c r="BG144" s="214">
        <f t="shared" si="26"/>
        <v>0</v>
      </c>
      <c r="BH144" s="214">
        <f t="shared" si="27"/>
        <v>0</v>
      </c>
      <c r="BI144" s="214">
        <f t="shared" si="28"/>
        <v>0</v>
      </c>
      <c r="BJ144" s="25" t="s">
        <v>78</v>
      </c>
      <c r="BK144" s="214">
        <f t="shared" si="29"/>
        <v>0</v>
      </c>
      <c r="BL144" s="25" t="s">
        <v>217</v>
      </c>
      <c r="BM144" s="25" t="s">
        <v>437</v>
      </c>
    </row>
    <row r="145" spans="2:65" s="1" customFormat="1" ht="16.5" customHeight="1">
      <c r="B145" s="41"/>
      <c r="C145" s="238" t="s">
        <v>325</v>
      </c>
      <c r="D145" s="238" t="s">
        <v>302</v>
      </c>
      <c r="E145" s="239" t="s">
        <v>4289</v>
      </c>
      <c r="F145" s="240" t="s">
        <v>4290</v>
      </c>
      <c r="G145" s="241" t="s">
        <v>1472</v>
      </c>
      <c r="H145" s="242">
        <v>0.25</v>
      </c>
      <c r="I145" s="243"/>
      <c r="J145" s="244">
        <f t="shared" si="20"/>
        <v>0</v>
      </c>
      <c r="K145" s="240" t="s">
        <v>21</v>
      </c>
      <c r="L145" s="245"/>
      <c r="M145" s="246" t="s">
        <v>21</v>
      </c>
      <c r="N145" s="247" t="s">
        <v>42</v>
      </c>
      <c r="O145" s="42"/>
      <c r="P145" s="212">
        <f t="shared" si="21"/>
        <v>0</v>
      </c>
      <c r="Q145" s="212">
        <v>0</v>
      </c>
      <c r="R145" s="212">
        <f t="shared" si="22"/>
        <v>0</v>
      </c>
      <c r="S145" s="212">
        <v>0</v>
      </c>
      <c r="T145" s="213">
        <f t="shared" si="23"/>
        <v>0</v>
      </c>
      <c r="AR145" s="25" t="s">
        <v>252</v>
      </c>
      <c r="AT145" s="25" t="s">
        <v>302</v>
      </c>
      <c r="AU145" s="25" t="s">
        <v>80</v>
      </c>
      <c r="AY145" s="25" t="s">
        <v>210</v>
      </c>
      <c r="BE145" s="214">
        <f t="shared" si="24"/>
        <v>0</v>
      </c>
      <c r="BF145" s="214">
        <f t="shared" si="25"/>
        <v>0</v>
      </c>
      <c r="BG145" s="214">
        <f t="shared" si="26"/>
        <v>0</v>
      </c>
      <c r="BH145" s="214">
        <f t="shared" si="27"/>
        <v>0</v>
      </c>
      <c r="BI145" s="214">
        <f t="shared" si="28"/>
        <v>0</v>
      </c>
      <c r="BJ145" s="25" t="s">
        <v>78</v>
      </c>
      <c r="BK145" s="214">
        <f t="shared" si="29"/>
        <v>0</v>
      </c>
      <c r="BL145" s="25" t="s">
        <v>217</v>
      </c>
      <c r="BM145" s="25" t="s">
        <v>452</v>
      </c>
    </row>
    <row r="146" spans="2:65" s="1" customFormat="1" ht="16.5" customHeight="1">
      <c r="B146" s="41"/>
      <c r="C146" s="203" t="s">
        <v>332</v>
      </c>
      <c r="D146" s="203" t="s">
        <v>212</v>
      </c>
      <c r="E146" s="204" t="s">
        <v>4291</v>
      </c>
      <c r="F146" s="205" t="s">
        <v>4292</v>
      </c>
      <c r="G146" s="206" t="s">
        <v>1472</v>
      </c>
      <c r="H146" s="207">
        <v>0.25</v>
      </c>
      <c r="I146" s="208"/>
      <c r="J146" s="209">
        <f t="shared" si="20"/>
        <v>0</v>
      </c>
      <c r="K146" s="205" t="s">
        <v>21</v>
      </c>
      <c r="L146" s="61"/>
      <c r="M146" s="210" t="s">
        <v>21</v>
      </c>
      <c r="N146" s="211" t="s">
        <v>42</v>
      </c>
      <c r="O146" s="42"/>
      <c r="P146" s="212">
        <f t="shared" si="21"/>
        <v>0</v>
      </c>
      <c r="Q146" s="212">
        <v>0</v>
      </c>
      <c r="R146" s="212">
        <f t="shared" si="22"/>
        <v>0</v>
      </c>
      <c r="S146" s="212">
        <v>0</v>
      </c>
      <c r="T146" s="213">
        <f t="shared" si="23"/>
        <v>0</v>
      </c>
      <c r="AR146" s="25" t="s">
        <v>217</v>
      </c>
      <c r="AT146" s="25" t="s">
        <v>212</v>
      </c>
      <c r="AU146" s="25" t="s">
        <v>80</v>
      </c>
      <c r="AY146" s="25" t="s">
        <v>210</v>
      </c>
      <c r="BE146" s="214">
        <f t="shared" si="24"/>
        <v>0</v>
      </c>
      <c r="BF146" s="214">
        <f t="shared" si="25"/>
        <v>0</v>
      </c>
      <c r="BG146" s="214">
        <f t="shared" si="26"/>
        <v>0</v>
      </c>
      <c r="BH146" s="214">
        <f t="shared" si="27"/>
        <v>0</v>
      </c>
      <c r="BI146" s="214">
        <f t="shared" si="28"/>
        <v>0</v>
      </c>
      <c r="BJ146" s="25" t="s">
        <v>78</v>
      </c>
      <c r="BK146" s="214">
        <f t="shared" si="29"/>
        <v>0</v>
      </c>
      <c r="BL146" s="25" t="s">
        <v>217</v>
      </c>
      <c r="BM146" s="25" t="s">
        <v>462</v>
      </c>
    </row>
    <row r="147" spans="2:65" s="1" customFormat="1" ht="16.5" customHeight="1">
      <c r="B147" s="41"/>
      <c r="C147" s="238" t="s">
        <v>337</v>
      </c>
      <c r="D147" s="238" t="s">
        <v>302</v>
      </c>
      <c r="E147" s="239" t="s">
        <v>4293</v>
      </c>
      <c r="F147" s="240" t="s">
        <v>4294</v>
      </c>
      <c r="G147" s="241" t="s">
        <v>345</v>
      </c>
      <c r="H147" s="242">
        <v>0.5</v>
      </c>
      <c r="I147" s="243"/>
      <c r="J147" s="244">
        <f t="shared" si="20"/>
        <v>0</v>
      </c>
      <c r="K147" s="240" t="s">
        <v>21</v>
      </c>
      <c r="L147" s="245"/>
      <c r="M147" s="246" t="s">
        <v>21</v>
      </c>
      <c r="N147" s="247" t="s">
        <v>42</v>
      </c>
      <c r="O147" s="42"/>
      <c r="P147" s="212">
        <f t="shared" si="21"/>
        <v>0</v>
      </c>
      <c r="Q147" s="212">
        <v>0</v>
      </c>
      <c r="R147" s="212">
        <f t="shared" si="22"/>
        <v>0</v>
      </c>
      <c r="S147" s="212">
        <v>0</v>
      </c>
      <c r="T147" s="213">
        <f t="shared" si="23"/>
        <v>0</v>
      </c>
      <c r="AR147" s="25" t="s">
        <v>252</v>
      </c>
      <c r="AT147" s="25" t="s">
        <v>302</v>
      </c>
      <c r="AU147" s="25" t="s">
        <v>80</v>
      </c>
      <c r="AY147" s="25" t="s">
        <v>210</v>
      </c>
      <c r="BE147" s="214">
        <f t="shared" si="24"/>
        <v>0</v>
      </c>
      <c r="BF147" s="214">
        <f t="shared" si="25"/>
        <v>0</v>
      </c>
      <c r="BG147" s="214">
        <f t="shared" si="26"/>
        <v>0</v>
      </c>
      <c r="BH147" s="214">
        <f t="shared" si="27"/>
        <v>0</v>
      </c>
      <c r="BI147" s="214">
        <f t="shared" si="28"/>
        <v>0</v>
      </c>
      <c r="BJ147" s="25" t="s">
        <v>78</v>
      </c>
      <c r="BK147" s="214">
        <f t="shared" si="29"/>
        <v>0</v>
      </c>
      <c r="BL147" s="25" t="s">
        <v>217</v>
      </c>
      <c r="BM147" s="25" t="s">
        <v>471</v>
      </c>
    </row>
    <row r="148" spans="2:65" s="1" customFormat="1" ht="16.5" customHeight="1">
      <c r="B148" s="41"/>
      <c r="C148" s="203" t="s">
        <v>342</v>
      </c>
      <c r="D148" s="203" t="s">
        <v>212</v>
      </c>
      <c r="E148" s="204" t="s">
        <v>5600</v>
      </c>
      <c r="F148" s="205" t="s">
        <v>4296</v>
      </c>
      <c r="G148" s="206" t="s">
        <v>345</v>
      </c>
      <c r="H148" s="207">
        <v>0.5</v>
      </c>
      <c r="I148" s="208"/>
      <c r="J148" s="209">
        <f t="shared" si="20"/>
        <v>0</v>
      </c>
      <c r="K148" s="205" t="s">
        <v>21</v>
      </c>
      <c r="L148" s="61"/>
      <c r="M148" s="210" t="s">
        <v>21</v>
      </c>
      <c r="N148" s="211" t="s">
        <v>42</v>
      </c>
      <c r="O148" s="42"/>
      <c r="P148" s="212">
        <f t="shared" si="21"/>
        <v>0</v>
      </c>
      <c r="Q148" s="212">
        <v>0</v>
      </c>
      <c r="R148" s="212">
        <f t="shared" si="22"/>
        <v>0</v>
      </c>
      <c r="S148" s="212">
        <v>0</v>
      </c>
      <c r="T148" s="213">
        <f t="shared" si="23"/>
        <v>0</v>
      </c>
      <c r="AR148" s="25" t="s">
        <v>217</v>
      </c>
      <c r="AT148" s="25" t="s">
        <v>212</v>
      </c>
      <c r="AU148" s="25" t="s">
        <v>80</v>
      </c>
      <c r="AY148" s="25" t="s">
        <v>210</v>
      </c>
      <c r="BE148" s="214">
        <f t="shared" si="24"/>
        <v>0</v>
      </c>
      <c r="BF148" s="214">
        <f t="shared" si="25"/>
        <v>0</v>
      </c>
      <c r="BG148" s="214">
        <f t="shared" si="26"/>
        <v>0</v>
      </c>
      <c r="BH148" s="214">
        <f t="shared" si="27"/>
        <v>0</v>
      </c>
      <c r="BI148" s="214">
        <f t="shared" si="28"/>
        <v>0</v>
      </c>
      <c r="BJ148" s="25" t="s">
        <v>78</v>
      </c>
      <c r="BK148" s="214">
        <f t="shared" si="29"/>
        <v>0</v>
      </c>
      <c r="BL148" s="25" t="s">
        <v>217</v>
      </c>
      <c r="BM148" s="25" t="s">
        <v>480</v>
      </c>
    </row>
    <row r="149" spans="2:65" s="1" customFormat="1" ht="16.5" customHeight="1">
      <c r="B149" s="41"/>
      <c r="C149" s="238" t="s">
        <v>347</v>
      </c>
      <c r="D149" s="238" t="s">
        <v>302</v>
      </c>
      <c r="E149" s="239" t="s">
        <v>4297</v>
      </c>
      <c r="F149" s="240" t="s">
        <v>4298</v>
      </c>
      <c r="G149" s="241" t="s">
        <v>345</v>
      </c>
      <c r="H149" s="242">
        <v>0.5</v>
      </c>
      <c r="I149" s="243"/>
      <c r="J149" s="244">
        <f t="shared" si="20"/>
        <v>0</v>
      </c>
      <c r="K149" s="240" t="s">
        <v>21</v>
      </c>
      <c r="L149" s="245"/>
      <c r="M149" s="246" t="s">
        <v>21</v>
      </c>
      <c r="N149" s="247" t="s">
        <v>42</v>
      </c>
      <c r="O149" s="42"/>
      <c r="P149" s="212">
        <f t="shared" si="21"/>
        <v>0</v>
      </c>
      <c r="Q149" s="212">
        <v>0</v>
      </c>
      <c r="R149" s="212">
        <f t="shared" si="22"/>
        <v>0</v>
      </c>
      <c r="S149" s="212">
        <v>0</v>
      </c>
      <c r="T149" s="213">
        <f t="shared" si="23"/>
        <v>0</v>
      </c>
      <c r="AR149" s="25" t="s">
        <v>252</v>
      </c>
      <c r="AT149" s="25" t="s">
        <v>302</v>
      </c>
      <c r="AU149" s="25" t="s">
        <v>80</v>
      </c>
      <c r="AY149" s="25" t="s">
        <v>210</v>
      </c>
      <c r="BE149" s="214">
        <f t="shared" si="24"/>
        <v>0</v>
      </c>
      <c r="BF149" s="214">
        <f t="shared" si="25"/>
        <v>0</v>
      </c>
      <c r="BG149" s="214">
        <f t="shared" si="26"/>
        <v>0</v>
      </c>
      <c r="BH149" s="214">
        <f t="shared" si="27"/>
        <v>0</v>
      </c>
      <c r="BI149" s="214">
        <f t="shared" si="28"/>
        <v>0</v>
      </c>
      <c r="BJ149" s="25" t="s">
        <v>78</v>
      </c>
      <c r="BK149" s="214">
        <f t="shared" si="29"/>
        <v>0</v>
      </c>
      <c r="BL149" s="25" t="s">
        <v>217</v>
      </c>
      <c r="BM149" s="25" t="s">
        <v>489</v>
      </c>
    </row>
    <row r="150" spans="2:65" s="1" customFormat="1" ht="16.5" customHeight="1">
      <c r="B150" s="41"/>
      <c r="C150" s="203" t="s">
        <v>352</v>
      </c>
      <c r="D150" s="203" t="s">
        <v>212</v>
      </c>
      <c r="E150" s="204" t="s">
        <v>5601</v>
      </c>
      <c r="F150" s="205" t="s">
        <v>4300</v>
      </c>
      <c r="G150" s="206" t="s">
        <v>345</v>
      </c>
      <c r="H150" s="207">
        <v>0.5</v>
      </c>
      <c r="I150" s="208"/>
      <c r="J150" s="209">
        <f t="shared" si="20"/>
        <v>0</v>
      </c>
      <c r="K150" s="205" t="s">
        <v>21</v>
      </c>
      <c r="L150" s="61"/>
      <c r="M150" s="210" t="s">
        <v>21</v>
      </c>
      <c r="N150" s="211" t="s">
        <v>42</v>
      </c>
      <c r="O150" s="42"/>
      <c r="P150" s="212">
        <f t="shared" si="21"/>
        <v>0</v>
      </c>
      <c r="Q150" s="212">
        <v>0</v>
      </c>
      <c r="R150" s="212">
        <f t="shared" si="22"/>
        <v>0</v>
      </c>
      <c r="S150" s="212">
        <v>0</v>
      </c>
      <c r="T150" s="213">
        <f t="shared" si="23"/>
        <v>0</v>
      </c>
      <c r="AR150" s="25" t="s">
        <v>217</v>
      </c>
      <c r="AT150" s="25" t="s">
        <v>212</v>
      </c>
      <c r="AU150" s="25" t="s">
        <v>80</v>
      </c>
      <c r="AY150" s="25" t="s">
        <v>210</v>
      </c>
      <c r="BE150" s="214">
        <f t="shared" si="24"/>
        <v>0</v>
      </c>
      <c r="BF150" s="214">
        <f t="shared" si="25"/>
        <v>0</v>
      </c>
      <c r="BG150" s="214">
        <f t="shared" si="26"/>
        <v>0</v>
      </c>
      <c r="BH150" s="214">
        <f t="shared" si="27"/>
        <v>0</v>
      </c>
      <c r="BI150" s="214">
        <f t="shared" si="28"/>
        <v>0</v>
      </c>
      <c r="BJ150" s="25" t="s">
        <v>78</v>
      </c>
      <c r="BK150" s="214">
        <f t="shared" si="29"/>
        <v>0</v>
      </c>
      <c r="BL150" s="25" t="s">
        <v>217</v>
      </c>
      <c r="BM150" s="25" t="s">
        <v>503</v>
      </c>
    </row>
    <row r="151" spans="2:65" s="1" customFormat="1" ht="16.5" customHeight="1">
      <c r="B151" s="41"/>
      <c r="C151" s="238" t="s">
        <v>357</v>
      </c>
      <c r="D151" s="238" t="s">
        <v>302</v>
      </c>
      <c r="E151" s="239" t="s">
        <v>4301</v>
      </c>
      <c r="F151" s="240" t="s">
        <v>4302</v>
      </c>
      <c r="G151" s="241" t="s">
        <v>4303</v>
      </c>
      <c r="H151" s="242">
        <v>0.05</v>
      </c>
      <c r="I151" s="243"/>
      <c r="J151" s="244">
        <f t="shared" si="20"/>
        <v>0</v>
      </c>
      <c r="K151" s="240" t="s">
        <v>21</v>
      </c>
      <c r="L151" s="245"/>
      <c r="M151" s="246" t="s">
        <v>21</v>
      </c>
      <c r="N151" s="247" t="s">
        <v>42</v>
      </c>
      <c r="O151" s="42"/>
      <c r="P151" s="212">
        <f t="shared" si="21"/>
        <v>0</v>
      </c>
      <c r="Q151" s="212">
        <v>0</v>
      </c>
      <c r="R151" s="212">
        <f t="shared" si="22"/>
        <v>0</v>
      </c>
      <c r="S151" s="212">
        <v>0</v>
      </c>
      <c r="T151" s="213">
        <f t="shared" si="23"/>
        <v>0</v>
      </c>
      <c r="AR151" s="25" t="s">
        <v>252</v>
      </c>
      <c r="AT151" s="25" t="s">
        <v>302</v>
      </c>
      <c r="AU151" s="25" t="s">
        <v>80</v>
      </c>
      <c r="AY151" s="25" t="s">
        <v>210</v>
      </c>
      <c r="BE151" s="214">
        <f t="shared" si="24"/>
        <v>0</v>
      </c>
      <c r="BF151" s="214">
        <f t="shared" si="25"/>
        <v>0</v>
      </c>
      <c r="BG151" s="214">
        <f t="shared" si="26"/>
        <v>0</v>
      </c>
      <c r="BH151" s="214">
        <f t="shared" si="27"/>
        <v>0</v>
      </c>
      <c r="BI151" s="214">
        <f t="shared" si="28"/>
        <v>0</v>
      </c>
      <c r="BJ151" s="25" t="s">
        <v>78</v>
      </c>
      <c r="BK151" s="214">
        <f t="shared" si="29"/>
        <v>0</v>
      </c>
      <c r="BL151" s="25" t="s">
        <v>217</v>
      </c>
      <c r="BM151" s="25" t="s">
        <v>513</v>
      </c>
    </row>
    <row r="152" spans="2:65" s="1" customFormat="1" ht="16.5" customHeight="1">
      <c r="B152" s="41"/>
      <c r="C152" s="203" t="s">
        <v>363</v>
      </c>
      <c r="D152" s="203" t="s">
        <v>212</v>
      </c>
      <c r="E152" s="204" t="s">
        <v>4304</v>
      </c>
      <c r="F152" s="205" t="s">
        <v>4305</v>
      </c>
      <c r="G152" s="206" t="s">
        <v>4303</v>
      </c>
      <c r="H152" s="207">
        <v>0.05</v>
      </c>
      <c r="I152" s="208"/>
      <c r="J152" s="209">
        <f t="shared" si="20"/>
        <v>0</v>
      </c>
      <c r="K152" s="205" t="s">
        <v>21</v>
      </c>
      <c r="L152" s="61"/>
      <c r="M152" s="210" t="s">
        <v>21</v>
      </c>
      <c r="N152" s="211" t="s">
        <v>42</v>
      </c>
      <c r="O152" s="42"/>
      <c r="P152" s="212">
        <f t="shared" si="21"/>
        <v>0</v>
      </c>
      <c r="Q152" s="212">
        <v>0</v>
      </c>
      <c r="R152" s="212">
        <f t="shared" si="22"/>
        <v>0</v>
      </c>
      <c r="S152" s="212">
        <v>0</v>
      </c>
      <c r="T152" s="213">
        <f t="shared" si="23"/>
        <v>0</v>
      </c>
      <c r="AR152" s="25" t="s">
        <v>217</v>
      </c>
      <c r="AT152" s="25" t="s">
        <v>212</v>
      </c>
      <c r="AU152" s="25" t="s">
        <v>80</v>
      </c>
      <c r="AY152" s="25" t="s">
        <v>210</v>
      </c>
      <c r="BE152" s="214">
        <f t="shared" si="24"/>
        <v>0</v>
      </c>
      <c r="BF152" s="214">
        <f t="shared" si="25"/>
        <v>0</v>
      </c>
      <c r="BG152" s="214">
        <f t="shared" si="26"/>
        <v>0</v>
      </c>
      <c r="BH152" s="214">
        <f t="shared" si="27"/>
        <v>0</v>
      </c>
      <c r="BI152" s="214">
        <f t="shared" si="28"/>
        <v>0</v>
      </c>
      <c r="BJ152" s="25" t="s">
        <v>78</v>
      </c>
      <c r="BK152" s="214">
        <f t="shared" si="29"/>
        <v>0</v>
      </c>
      <c r="BL152" s="25" t="s">
        <v>217</v>
      </c>
      <c r="BM152" s="25" t="s">
        <v>523</v>
      </c>
    </row>
    <row r="153" spans="2:63" s="11" customFormat="1" ht="29.85" customHeight="1">
      <c r="B153" s="187"/>
      <c r="C153" s="188"/>
      <c r="D153" s="189" t="s">
        <v>70</v>
      </c>
      <c r="E153" s="201" t="s">
        <v>4306</v>
      </c>
      <c r="F153" s="201" t="s">
        <v>4307</v>
      </c>
      <c r="G153" s="188"/>
      <c r="H153" s="188"/>
      <c r="I153" s="191"/>
      <c r="J153" s="202">
        <f>BK153</f>
        <v>0</v>
      </c>
      <c r="K153" s="188"/>
      <c r="L153" s="193"/>
      <c r="M153" s="194"/>
      <c r="N153" s="195"/>
      <c r="O153" s="195"/>
      <c r="P153" s="196">
        <f>SUM(P154:P159)</f>
        <v>0</v>
      </c>
      <c r="Q153" s="195"/>
      <c r="R153" s="196">
        <f>SUM(R154:R159)</f>
        <v>0</v>
      </c>
      <c r="S153" s="195"/>
      <c r="T153" s="197">
        <f>SUM(T154:T159)</f>
        <v>0</v>
      </c>
      <c r="AR153" s="198" t="s">
        <v>78</v>
      </c>
      <c r="AT153" s="199" t="s">
        <v>70</v>
      </c>
      <c r="AU153" s="199" t="s">
        <v>78</v>
      </c>
      <c r="AY153" s="198" t="s">
        <v>210</v>
      </c>
      <c r="BK153" s="200">
        <f>SUM(BK154:BK159)</f>
        <v>0</v>
      </c>
    </row>
    <row r="154" spans="2:65" s="1" customFormat="1" ht="16.5" customHeight="1">
      <c r="B154" s="41"/>
      <c r="C154" s="203" t="s">
        <v>366</v>
      </c>
      <c r="D154" s="203" t="s">
        <v>212</v>
      </c>
      <c r="E154" s="204" t="s">
        <v>4308</v>
      </c>
      <c r="F154" s="205" t="s">
        <v>4309</v>
      </c>
      <c r="G154" s="206" t="s">
        <v>4303</v>
      </c>
      <c r="H154" s="207">
        <v>0.05</v>
      </c>
      <c r="I154" s="208"/>
      <c r="J154" s="209">
        <f aca="true" t="shared" si="30" ref="J154:J159">ROUND(I154*H154,2)</f>
        <v>0</v>
      </c>
      <c r="K154" s="205" t="s">
        <v>21</v>
      </c>
      <c r="L154" s="61"/>
      <c r="M154" s="210" t="s">
        <v>21</v>
      </c>
      <c r="N154" s="211" t="s">
        <v>42</v>
      </c>
      <c r="O154" s="42"/>
      <c r="P154" s="212">
        <f aca="true" t="shared" si="31" ref="P154:P159">O154*H154</f>
        <v>0</v>
      </c>
      <c r="Q154" s="212">
        <v>0</v>
      </c>
      <c r="R154" s="212">
        <f aca="true" t="shared" si="32" ref="R154:R159">Q154*H154</f>
        <v>0</v>
      </c>
      <c r="S154" s="212">
        <v>0</v>
      </c>
      <c r="T154" s="213">
        <f aca="true" t="shared" si="33" ref="T154:T159">S154*H154</f>
        <v>0</v>
      </c>
      <c r="AR154" s="25" t="s">
        <v>217</v>
      </c>
      <c r="AT154" s="25" t="s">
        <v>212</v>
      </c>
      <c r="AU154" s="25" t="s">
        <v>80</v>
      </c>
      <c r="AY154" s="25" t="s">
        <v>210</v>
      </c>
      <c r="BE154" s="214">
        <f aca="true" t="shared" si="34" ref="BE154:BE159">IF(N154="základní",J154,0)</f>
        <v>0</v>
      </c>
      <c r="BF154" s="214">
        <f aca="true" t="shared" si="35" ref="BF154:BF159">IF(N154="snížená",J154,0)</f>
        <v>0</v>
      </c>
      <c r="BG154" s="214">
        <f aca="true" t="shared" si="36" ref="BG154:BG159">IF(N154="zákl. přenesená",J154,0)</f>
        <v>0</v>
      </c>
      <c r="BH154" s="214">
        <f aca="true" t="shared" si="37" ref="BH154:BH159">IF(N154="sníž. přenesená",J154,0)</f>
        <v>0</v>
      </c>
      <c r="BI154" s="214">
        <f aca="true" t="shared" si="38" ref="BI154:BI159">IF(N154="nulová",J154,0)</f>
        <v>0</v>
      </c>
      <c r="BJ154" s="25" t="s">
        <v>78</v>
      </c>
      <c r="BK154" s="214">
        <f aca="true" t="shared" si="39" ref="BK154:BK159">ROUND(I154*H154,2)</f>
        <v>0</v>
      </c>
      <c r="BL154" s="25" t="s">
        <v>217</v>
      </c>
      <c r="BM154" s="25" t="s">
        <v>535</v>
      </c>
    </row>
    <row r="155" spans="2:65" s="1" customFormat="1" ht="16.5" customHeight="1">
      <c r="B155" s="41"/>
      <c r="C155" s="203" t="s">
        <v>372</v>
      </c>
      <c r="D155" s="203" t="s">
        <v>212</v>
      </c>
      <c r="E155" s="204" t="s">
        <v>4310</v>
      </c>
      <c r="F155" s="205" t="s">
        <v>4311</v>
      </c>
      <c r="G155" s="206" t="s">
        <v>4303</v>
      </c>
      <c r="H155" s="207">
        <v>0.05</v>
      </c>
      <c r="I155" s="208"/>
      <c r="J155" s="209">
        <f t="shared" si="30"/>
        <v>0</v>
      </c>
      <c r="K155" s="205" t="s">
        <v>21</v>
      </c>
      <c r="L155" s="61"/>
      <c r="M155" s="210" t="s">
        <v>21</v>
      </c>
      <c r="N155" s="211" t="s">
        <v>42</v>
      </c>
      <c r="O155" s="42"/>
      <c r="P155" s="212">
        <f t="shared" si="31"/>
        <v>0</v>
      </c>
      <c r="Q155" s="212">
        <v>0</v>
      </c>
      <c r="R155" s="212">
        <f t="shared" si="32"/>
        <v>0</v>
      </c>
      <c r="S155" s="212">
        <v>0</v>
      </c>
      <c r="T155" s="213">
        <f t="shared" si="33"/>
        <v>0</v>
      </c>
      <c r="AR155" s="25" t="s">
        <v>217</v>
      </c>
      <c r="AT155" s="25" t="s">
        <v>212</v>
      </c>
      <c r="AU155" s="25" t="s">
        <v>80</v>
      </c>
      <c r="AY155" s="25" t="s">
        <v>210</v>
      </c>
      <c r="BE155" s="214">
        <f t="shared" si="34"/>
        <v>0</v>
      </c>
      <c r="BF155" s="214">
        <f t="shared" si="35"/>
        <v>0</v>
      </c>
      <c r="BG155" s="214">
        <f t="shared" si="36"/>
        <v>0</v>
      </c>
      <c r="BH155" s="214">
        <f t="shared" si="37"/>
        <v>0</v>
      </c>
      <c r="BI155" s="214">
        <f t="shared" si="38"/>
        <v>0</v>
      </c>
      <c r="BJ155" s="25" t="s">
        <v>78</v>
      </c>
      <c r="BK155" s="214">
        <f t="shared" si="39"/>
        <v>0</v>
      </c>
      <c r="BL155" s="25" t="s">
        <v>217</v>
      </c>
      <c r="BM155" s="25" t="s">
        <v>553</v>
      </c>
    </row>
    <row r="156" spans="2:65" s="1" customFormat="1" ht="16.5" customHeight="1">
      <c r="B156" s="41"/>
      <c r="C156" s="203" t="s">
        <v>377</v>
      </c>
      <c r="D156" s="203" t="s">
        <v>212</v>
      </c>
      <c r="E156" s="204" t="s">
        <v>4312</v>
      </c>
      <c r="F156" s="205" t="s">
        <v>4313</v>
      </c>
      <c r="G156" s="206" t="s">
        <v>4303</v>
      </c>
      <c r="H156" s="207">
        <v>0.05</v>
      </c>
      <c r="I156" s="208"/>
      <c r="J156" s="209">
        <f t="shared" si="30"/>
        <v>0</v>
      </c>
      <c r="K156" s="205" t="s">
        <v>21</v>
      </c>
      <c r="L156" s="61"/>
      <c r="M156" s="210" t="s">
        <v>21</v>
      </c>
      <c r="N156" s="211" t="s">
        <v>42</v>
      </c>
      <c r="O156" s="42"/>
      <c r="P156" s="212">
        <f t="shared" si="31"/>
        <v>0</v>
      </c>
      <c r="Q156" s="212">
        <v>0</v>
      </c>
      <c r="R156" s="212">
        <f t="shared" si="32"/>
        <v>0</v>
      </c>
      <c r="S156" s="212">
        <v>0</v>
      </c>
      <c r="T156" s="213">
        <f t="shared" si="33"/>
        <v>0</v>
      </c>
      <c r="AR156" s="25" t="s">
        <v>217</v>
      </c>
      <c r="AT156" s="25" t="s">
        <v>212</v>
      </c>
      <c r="AU156" s="25" t="s">
        <v>80</v>
      </c>
      <c r="AY156" s="25" t="s">
        <v>210</v>
      </c>
      <c r="BE156" s="214">
        <f t="shared" si="34"/>
        <v>0</v>
      </c>
      <c r="BF156" s="214">
        <f t="shared" si="35"/>
        <v>0</v>
      </c>
      <c r="BG156" s="214">
        <f t="shared" si="36"/>
        <v>0</v>
      </c>
      <c r="BH156" s="214">
        <f t="shared" si="37"/>
        <v>0</v>
      </c>
      <c r="BI156" s="214">
        <f t="shared" si="38"/>
        <v>0</v>
      </c>
      <c r="BJ156" s="25" t="s">
        <v>78</v>
      </c>
      <c r="BK156" s="214">
        <f t="shared" si="39"/>
        <v>0</v>
      </c>
      <c r="BL156" s="25" t="s">
        <v>217</v>
      </c>
      <c r="BM156" s="25" t="s">
        <v>563</v>
      </c>
    </row>
    <row r="157" spans="2:65" s="1" customFormat="1" ht="16.5" customHeight="1">
      <c r="B157" s="41"/>
      <c r="C157" s="203" t="s">
        <v>383</v>
      </c>
      <c r="D157" s="203" t="s">
        <v>212</v>
      </c>
      <c r="E157" s="204" t="s">
        <v>4314</v>
      </c>
      <c r="F157" s="205" t="s">
        <v>4315</v>
      </c>
      <c r="G157" s="206" t="s">
        <v>4303</v>
      </c>
      <c r="H157" s="207">
        <v>0.05</v>
      </c>
      <c r="I157" s="208"/>
      <c r="J157" s="209">
        <f t="shared" si="30"/>
        <v>0</v>
      </c>
      <c r="K157" s="205" t="s">
        <v>21</v>
      </c>
      <c r="L157" s="61"/>
      <c r="M157" s="210" t="s">
        <v>21</v>
      </c>
      <c r="N157" s="211" t="s">
        <v>42</v>
      </c>
      <c r="O157" s="42"/>
      <c r="P157" s="212">
        <f t="shared" si="31"/>
        <v>0</v>
      </c>
      <c r="Q157" s="212">
        <v>0</v>
      </c>
      <c r="R157" s="212">
        <f t="shared" si="32"/>
        <v>0</v>
      </c>
      <c r="S157" s="212">
        <v>0</v>
      </c>
      <c r="T157" s="213">
        <f t="shared" si="33"/>
        <v>0</v>
      </c>
      <c r="AR157" s="25" t="s">
        <v>217</v>
      </c>
      <c r="AT157" s="25" t="s">
        <v>212</v>
      </c>
      <c r="AU157" s="25" t="s">
        <v>80</v>
      </c>
      <c r="AY157" s="25" t="s">
        <v>210</v>
      </c>
      <c r="BE157" s="214">
        <f t="shared" si="34"/>
        <v>0</v>
      </c>
      <c r="BF157" s="214">
        <f t="shared" si="35"/>
        <v>0</v>
      </c>
      <c r="BG157" s="214">
        <f t="shared" si="36"/>
        <v>0</v>
      </c>
      <c r="BH157" s="214">
        <f t="shared" si="37"/>
        <v>0</v>
      </c>
      <c r="BI157" s="214">
        <f t="shared" si="38"/>
        <v>0</v>
      </c>
      <c r="BJ157" s="25" t="s">
        <v>78</v>
      </c>
      <c r="BK157" s="214">
        <f t="shared" si="39"/>
        <v>0</v>
      </c>
      <c r="BL157" s="25" t="s">
        <v>217</v>
      </c>
      <c r="BM157" s="25" t="s">
        <v>575</v>
      </c>
    </row>
    <row r="158" spans="2:65" s="1" customFormat="1" ht="16.5" customHeight="1">
      <c r="B158" s="41"/>
      <c r="C158" s="203" t="s">
        <v>387</v>
      </c>
      <c r="D158" s="203" t="s">
        <v>212</v>
      </c>
      <c r="E158" s="204" t="s">
        <v>4316</v>
      </c>
      <c r="F158" s="205" t="s">
        <v>4317</v>
      </c>
      <c r="G158" s="206" t="s">
        <v>4303</v>
      </c>
      <c r="H158" s="207">
        <v>0.05</v>
      </c>
      <c r="I158" s="208"/>
      <c r="J158" s="209">
        <f t="shared" si="30"/>
        <v>0</v>
      </c>
      <c r="K158" s="205" t="s">
        <v>21</v>
      </c>
      <c r="L158" s="61"/>
      <c r="M158" s="210" t="s">
        <v>21</v>
      </c>
      <c r="N158" s="211" t="s">
        <v>42</v>
      </c>
      <c r="O158" s="42"/>
      <c r="P158" s="212">
        <f t="shared" si="31"/>
        <v>0</v>
      </c>
      <c r="Q158" s="212">
        <v>0</v>
      </c>
      <c r="R158" s="212">
        <f t="shared" si="32"/>
        <v>0</v>
      </c>
      <c r="S158" s="212">
        <v>0</v>
      </c>
      <c r="T158" s="213">
        <f t="shared" si="33"/>
        <v>0</v>
      </c>
      <c r="AR158" s="25" t="s">
        <v>217</v>
      </c>
      <c r="AT158" s="25" t="s">
        <v>212</v>
      </c>
      <c r="AU158" s="25" t="s">
        <v>80</v>
      </c>
      <c r="AY158" s="25" t="s">
        <v>210</v>
      </c>
      <c r="BE158" s="214">
        <f t="shared" si="34"/>
        <v>0</v>
      </c>
      <c r="BF158" s="214">
        <f t="shared" si="35"/>
        <v>0</v>
      </c>
      <c r="BG158" s="214">
        <f t="shared" si="36"/>
        <v>0</v>
      </c>
      <c r="BH158" s="214">
        <f t="shared" si="37"/>
        <v>0</v>
      </c>
      <c r="BI158" s="214">
        <f t="shared" si="38"/>
        <v>0</v>
      </c>
      <c r="BJ158" s="25" t="s">
        <v>78</v>
      </c>
      <c r="BK158" s="214">
        <f t="shared" si="39"/>
        <v>0</v>
      </c>
      <c r="BL158" s="25" t="s">
        <v>217</v>
      </c>
      <c r="BM158" s="25" t="s">
        <v>587</v>
      </c>
    </row>
    <row r="159" spans="2:65" s="1" customFormat="1" ht="16.5" customHeight="1">
      <c r="B159" s="41"/>
      <c r="C159" s="203" t="s">
        <v>393</v>
      </c>
      <c r="D159" s="203" t="s">
        <v>212</v>
      </c>
      <c r="E159" s="204" t="s">
        <v>4318</v>
      </c>
      <c r="F159" s="205" t="s">
        <v>4319</v>
      </c>
      <c r="G159" s="206" t="s">
        <v>4303</v>
      </c>
      <c r="H159" s="207">
        <v>0.05</v>
      </c>
      <c r="I159" s="208"/>
      <c r="J159" s="209">
        <f t="shared" si="30"/>
        <v>0</v>
      </c>
      <c r="K159" s="205" t="s">
        <v>21</v>
      </c>
      <c r="L159" s="61"/>
      <c r="M159" s="210" t="s">
        <v>21</v>
      </c>
      <c r="N159" s="211" t="s">
        <v>42</v>
      </c>
      <c r="O159" s="42"/>
      <c r="P159" s="212">
        <f t="shared" si="31"/>
        <v>0</v>
      </c>
      <c r="Q159" s="212">
        <v>0</v>
      </c>
      <c r="R159" s="212">
        <f t="shared" si="32"/>
        <v>0</v>
      </c>
      <c r="S159" s="212">
        <v>0</v>
      </c>
      <c r="T159" s="213">
        <f t="shared" si="33"/>
        <v>0</v>
      </c>
      <c r="AR159" s="25" t="s">
        <v>217</v>
      </c>
      <c r="AT159" s="25" t="s">
        <v>212</v>
      </c>
      <c r="AU159" s="25" t="s">
        <v>80</v>
      </c>
      <c r="AY159" s="25" t="s">
        <v>210</v>
      </c>
      <c r="BE159" s="214">
        <f t="shared" si="34"/>
        <v>0</v>
      </c>
      <c r="BF159" s="214">
        <f t="shared" si="35"/>
        <v>0</v>
      </c>
      <c r="BG159" s="214">
        <f t="shared" si="36"/>
        <v>0</v>
      </c>
      <c r="BH159" s="214">
        <f t="shared" si="37"/>
        <v>0</v>
      </c>
      <c r="BI159" s="214">
        <f t="shared" si="38"/>
        <v>0</v>
      </c>
      <c r="BJ159" s="25" t="s">
        <v>78</v>
      </c>
      <c r="BK159" s="214">
        <f t="shared" si="39"/>
        <v>0</v>
      </c>
      <c r="BL159" s="25" t="s">
        <v>217</v>
      </c>
      <c r="BM159" s="25" t="s">
        <v>605</v>
      </c>
    </row>
    <row r="160" spans="2:63" s="11" customFormat="1" ht="37.35" customHeight="1">
      <c r="B160" s="187"/>
      <c r="C160" s="188"/>
      <c r="D160" s="189" t="s">
        <v>70</v>
      </c>
      <c r="E160" s="190" t="s">
        <v>4320</v>
      </c>
      <c r="F160" s="190" t="s">
        <v>4321</v>
      </c>
      <c r="G160" s="188"/>
      <c r="H160" s="188"/>
      <c r="I160" s="191"/>
      <c r="J160" s="192">
        <f>BK160</f>
        <v>0</v>
      </c>
      <c r="K160" s="188"/>
      <c r="L160" s="193"/>
      <c r="M160" s="194"/>
      <c r="N160" s="195"/>
      <c r="O160" s="195"/>
      <c r="P160" s="196">
        <f>P161+P174+P181+P184+P205</f>
        <v>0</v>
      </c>
      <c r="Q160" s="195"/>
      <c r="R160" s="196">
        <f>R161+R174+R181+R184+R205</f>
        <v>0</v>
      </c>
      <c r="S160" s="195"/>
      <c r="T160" s="197">
        <f>T161+T174+T181+T184+T205</f>
        <v>0</v>
      </c>
      <c r="AR160" s="198" t="s">
        <v>78</v>
      </c>
      <c r="AT160" s="199" t="s">
        <v>70</v>
      </c>
      <c r="AU160" s="199" t="s">
        <v>71</v>
      </c>
      <c r="AY160" s="198" t="s">
        <v>210</v>
      </c>
      <c r="BK160" s="200">
        <f>BK161+BK174+BK181+BK184+BK205</f>
        <v>0</v>
      </c>
    </row>
    <row r="161" spans="2:63" s="11" customFormat="1" ht="19.9" customHeight="1">
      <c r="B161" s="187"/>
      <c r="C161" s="188"/>
      <c r="D161" s="189" t="s">
        <v>70</v>
      </c>
      <c r="E161" s="201" t="s">
        <v>4322</v>
      </c>
      <c r="F161" s="201" t="s">
        <v>4323</v>
      </c>
      <c r="G161" s="188"/>
      <c r="H161" s="188"/>
      <c r="I161" s="191"/>
      <c r="J161" s="202">
        <f>BK161</f>
        <v>0</v>
      </c>
      <c r="K161" s="188"/>
      <c r="L161" s="193"/>
      <c r="M161" s="194"/>
      <c r="N161" s="195"/>
      <c r="O161" s="195"/>
      <c r="P161" s="196">
        <f>SUM(P162:P173)</f>
        <v>0</v>
      </c>
      <c r="Q161" s="195"/>
      <c r="R161" s="196">
        <f>SUM(R162:R173)</f>
        <v>0</v>
      </c>
      <c r="S161" s="195"/>
      <c r="T161" s="197">
        <f>SUM(T162:T173)</f>
        <v>0</v>
      </c>
      <c r="AR161" s="198" t="s">
        <v>78</v>
      </c>
      <c r="AT161" s="199" t="s">
        <v>70</v>
      </c>
      <c r="AU161" s="199" t="s">
        <v>78</v>
      </c>
      <c r="AY161" s="198" t="s">
        <v>210</v>
      </c>
      <c r="BK161" s="200">
        <f>SUM(BK162:BK173)</f>
        <v>0</v>
      </c>
    </row>
    <row r="162" spans="2:65" s="1" customFormat="1" ht="25.5" customHeight="1">
      <c r="B162" s="41"/>
      <c r="C162" s="238" t="s">
        <v>399</v>
      </c>
      <c r="D162" s="238" t="s">
        <v>302</v>
      </c>
      <c r="E162" s="239" t="s">
        <v>4324</v>
      </c>
      <c r="F162" s="240" t="s">
        <v>4325</v>
      </c>
      <c r="G162" s="241" t="s">
        <v>1472</v>
      </c>
      <c r="H162" s="242">
        <v>0.05</v>
      </c>
      <c r="I162" s="243"/>
      <c r="J162" s="244">
        <f aca="true" t="shared" si="40" ref="J162:J173">ROUND(I162*H162,2)</f>
        <v>0</v>
      </c>
      <c r="K162" s="240" t="s">
        <v>21</v>
      </c>
      <c r="L162" s="245"/>
      <c r="M162" s="246" t="s">
        <v>21</v>
      </c>
      <c r="N162" s="247" t="s">
        <v>42</v>
      </c>
      <c r="O162" s="42"/>
      <c r="P162" s="212">
        <f aca="true" t="shared" si="41" ref="P162:P173">O162*H162</f>
        <v>0</v>
      </c>
      <c r="Q162" s="212">
        <v>0</v>
      </c>
      <c r="R162" s="212">
        <f aca="true" t="shared" si="42" ref="R162:R173">Q162*H162</f>
        <v>0</v>
      </c>
      <c r="S162" s="212">
        <v>0</v>
      </c>
      <c r="T162" s="213">
        <f aca="true" t="shared" si="43" ref="T162:T173">S162*H162</f>
        <v>0</v>
      </c>
      <c r="AR162" s="25" t="s">
        <v>252</v>
      </c>
      <c r="AT162" s="25" t="s">
        <v>302</v>
      </c>
      <c r="AU162" s="25" t="s">
        <v>80</v>
      </c>
      <c r="AY162" s="25" t="s">
        <v>210</v>
      </c>
      <c r="BE162" s="214">
        <f aca="true" t="shared" si="44" ref="BE162:BE173">IF(N162="základní",J162,0)</f>
        <v>0</v>
      </c>
      <c r="BF162" s="214">
        <f aca="true" t="shared" si="45" ref="BF162:BF173">IF(N162="snížená",J162,0)</f>
        <v>0</v>
      </c>
      <c r="BG162" s="214">
        <f aca="true" t="shared" si="46" ref="BG162:BG173">IF(N162="zákl. přenesená",J162,0)</f>
        <v>0</v>
      </c>
      <c r="BH162" s="214">
        <f aca="true" t="shared" si="47" ref="BH162:BH173">IF(N162="sníž. přenesená",J162,0)</f>
        <v>0</v>
      </c>
      <c r="BI162" s="214">
        <f aca="true" t="shared" si="48" ref="BI162:BI173">IF(N162="nulová",J162,0)</f>
        <v>0</v>
      </c>
      <c r="BJ162" s="25" t="s">
        <v>78</v>
      </c>
      <c r="BK162" s="214">
        <f aca="true" t="shared" si="49" ref="BK162:BK173">ROUND(I162*H162,2)</f>
        <v>0</v>
      </c>
      <c r="BL162" s="25" t="s">
        <v>217</v>
      </c>
      <c r="BM162" s="25" t="s">
        <v>617</v>
      </c>
    </row>
    <row r="163" spans="2:65" s="1" customFormat="1" ht="25.5" customHeight="1">
      <c r="B163" s="41"/>
      <c r="C163" s="203" t="s">
        <v>404</v>
      </c>
      <c r="D163" s="203" t="s">
        <v>212</v>
      </c>
      <c r="E163" s="204" t="s">
        <v>4326</v>
      </c>
      <c r="F163" s="205" t="s">
        <v>4327</v>
      </c>
      <c r="G163" s="206" t="s">
        <v>1472</v>
      </c>
      <c r="H163" s="207">
        <v>0.05</v>
      </c>
      <c r="I163" s="208"/>
      <c r="J163" s="209">
        <f t="shared" si="40"/>
        <v>0</v>
      </c>
      <c r="K163" s="205" t="s">
        <v>21</v>
      </c>
      <c r="L163" s="61"/>
      <c r="M163" s="210" t="s">
        <v>21</v>
      </c>
      <c r="N163" s="211" t="s">
        <v>42</v>
      </c>
      <c r="O163" s="42"/>
      <c r="P163" s="212">
        <f t="shared" si="41"/>
        <v>0</v>
      </c>
      <c r="Q163" s="212">
        <v>0</v>
      </c>
      <c r="R163" s="212">
        <f t="shared" si="42"/>
        <v>0</v>
      </c>
      <c r="S163" s="212">
        <v>0</v>
      </c>
      <c r="T163" s="213">
        <f t="shared" si="43"/>
        <v>0</v>
      </c>
      <c r="AR163" s="25" t="s">
        <v>217</v>
      </c>
      <c r="AT163" s="25" t="s">
        <v>212</v>
      </c>
      <c r="AU163" s="25" t="s">
        <v>80</v>
      </c>
      <c r="AY163" s="25" t="s">
        <v>210</v>
      </c>
      <c r="BE163" s="214">
        <f t="shared" si="44"/>
        <v>0</v>
      </c>
      <c r="BF163" s="214">
        <f t="shared" si="45"/>
        <v>0</v>
      </c>
      <c r="BG163" s="214">
        <f t="shared" si="46"/>
        <v>0</v>
      </c>
      <c r="BH163" s="214">
        <f t="shared" si="47"/>
        <v>0</v>
      </c>
      <c r="BI163" s="214">
        <f t="shared" si="48"/>
        <v>0</v>
      </c>
      <c r="BJ163" s="25" t="s">
        <v>78</v>
      </c>
      <c r="BK163" s="214">
        <f t="shared" si="49"/>
        <v>0</v>
      </c>
      <c r="BL163" s="25" t="s">
        <v>217</v>
      </c>
      <c r="BM163" s="25" t="s">
        <v>628</v>
      </c>
    </row>
    <row r="164" spans="2:65" s="1" customFormat="1" ht="16.5" customHeight="1">
      <c r="B164" s="41"/>
      <c r="C164" s="238" t="s">
        <v>409</v>
      </c>
      <c r="D164" s="238" t="s">
        <v>302</v>
      </c>
      <c r="E164" s="239" t="s">
        <v>4328</v>
      </c>
      <c r="F164" s="240" t="s">
        <v>4329</v>
      </c>
      <c r="G164" s="241" t="s">
        <v>1472</v>
      </c>
      <c r="H164" s="242">
        <v>0.05</v>
      </c>
      <c r="I164" s="243"/>
      <c r="J164" s="244">
        <f t="shared" si="40"/>
        <v>0</v>
      </c>
      <c r="K164" s="240" t="s">
        <v>21</v>
      </c>
      <c r="L164" s="245"/>
      <c r="M164" s="246" t="s">
        <v>21</v>
      </c>
      <c r="N164" s="247" t="s">
        <v>42</v>
      </c>
      <c r="O164" s="42"/>
      <c r="P164" s="212">
        <f t="shared" si="41"/>
        <v>0</v>
      </c>
      <c r="Q164" s="212">
        <v>0</v>
      </c>
      <c r="R164" s="212">
        <f t="shared" si="42"/>
        <v>0</v>
      </c>
      <c r="S164" s="212">
        <v>0</v>
      </c>
      <c r="T164" s="213">
        <f t="shared" si="43"/>
        <v>0</v>
      </c>
      <c r="AR164" s="25" t="s">
        <v>252</v>
      </c>
      <c r="AT164" s="25" t="s">
        <v>302</v>
      </c>
      <c r="AU164" s="25" t="s">
        <v>80</v>
      </c>
      <c r="AY164" s="25" t="s">
        <v>210</v>
      </c>
      <c r="BE164" s="214">
        <f t="shared" si="44"/>
        <v>0</v>
      </c>
      <c r="BF164" s="214">
        <f t="shared" si="45"/>
        <v>0</v>
      </c>
      <c r="BG164" s="214">
        <f t="shared" si="46"/>
        <v>0</v>
      </c>
      <c r="BH164" s="214">
        <f t="shared" si="47"/>
        <v>0</v>
      </c>
      <c r="BI164" s="214">
        <f t="shared" si="48"/>
        <v>0</v>
      </c>
      <c r="BJ164" s="25" t="s">
        <v>78</v>
      </c>
      <c r="BK164" s="214">
        <f t="shared" si="49"/>
        <v>0</v>
      </c>
      <c r="BL164" s="25" t="s">
        <v>217</v>
      </c>
      <c r="BM164" s="25" t="s">
        <v>639</v>
      </c>
    </row>
    <row r="165" spans="2:65" s="1" customFormat="1" ht="16.5" customHeight="1">
      <c r="B165" s="41"/>
      <c r="C165" s="203" t="s">
        <v>414</v>
      </c>
      <c r="D165" s="203" t="s">
        <v>212</v>
      </c>
      <c r="E165" s="204" t="s">
        <v>4330</v>
      </c>
      <c r="F165" s="205" t="s">
        <v>4331</v>
      </c>
      <c r="G165" s="206" t="s">
        <v>1472</v>
      </c>
      <c r="H165" s="207">
        <v>0.05</v>
      </c>
      <c r="I165" s="208"/>
      <c r="J165" s="209">
        <f t="shared" si="40"/>
        <v>0</v>
      </c>
      <c r="K165" s="205" t="s">
        <v>21</v>
      </c>
      <c r="L165" s="61"/>
      <c r="M165" s="210" t="s">
        <v>21</v>
      </c>
      <c r="N165" s="211" t="s">
        <v>42</v>
      </c>
      <c r="O165" s="42"/>
      <c r="P165" s="212">
        <f t="shared" si="41"/>
        <v>0</v>
      </c>
      <c r="Q165" s="212">
        <v>0</v>
      </c>
      <c r="R165" s="212">
        <f t="shared" si="42"/>
        <v>0</v>
      </c>
      <c r="S165" s="212">
        <v>0</v>
      </c>
      <c r="T165" s="213">
        <f t="shared" si="43"/>
        <v>0</v>
      </c>
      <c r="AR165" s="25" t="s">
        <v>217</v>
      </c>
      <c r="AT165" s="25" t="s">
        <v>212</v>
      </c>
      <c r="AU165" s="25" t="s">
        <v>80</v>
      </c>
      <c r="AY165" s="25" t="s">
        <v>210</v>
      </c>
      <c r="BE165" s="214">
        <f t="shared" si="44"/>
        <v>0</v>
      </c>
      <c r="BF165" s="214">
        <f t="shared" si="45"/>
        <v>0</v>
      </c>
      <c r="BG165" s="214">
        <f t="shared" si="46"/>
        <v>0</v>
      </c>
      <c r="BH165" s="214">
        <f t="shared" si="47"/>
        <v>0</v>
      </c>
      <c r="BI165" s="214">
        <f t="shared" si="48"/>
        <v>0</v>
      </c>
      <c r="BJ165" s="25" t="s">
        <v>78</v>
      </c>
      <c r="BK165" s="214">
        <f t="shared" si="49"/>
        <v>0</v>
      </c>
      <c r="BL165" s="25" t="s">
        <v>217</v>
      </c>
      <c r="BM165" s="25" t="s">
        <v>653</v>
      </c>
    </row>
    <row r="166" spans="2:65" s="1" customFormat="1" ht="16.5" customHeight="1">
      <c r="B166" s="41"/>
      <c r="C166" s="238" t="s">
        <v>421</v>
      </c>
      <c r="D166" s="238" t="s">
        <v>302</v>
      </c>
      <c r="E166" s="239" t="s">
        <v>4332</v>
      </c>
      <c r="F166" s="240" t="s">
        <v>4333</v>
      </c>
      <c r="G166" s="241" t="s">
        <v>1472</v>
      </c>
      <c r="H166" s="242">
        <v>0.05</v>
      </c>
      <c r="I166" s="243"/>
      <c r="J166" s="244">
        <f t="shared" si="40"/>
        <v>0</v>
      </c>
      <c r="K166" s="240" t="s">
        <v>21</v>
      </c>
      <c r="L166" s="245"/>
      <c r="M166" s="246" t="s">
        <v>21</v>
      </c>
      <c r="N166" s="247" t="s">
        <v>42</v>
      </c>
      <c r="O166" s="42"/>
      <c r="P166" s="212">
        <f t="shared" si="41"/>
        <v>0</v>
      </c>
      <c r="Q166" s="212">
        <v>0</v>
      </c>
      <c r="R166" s="212">
        <f t="shared" si="42"/>
        <v>0</v>
      </c>
      <c r="S166" s="212">
        <v>0</v>
      </c>
      <c r="T166" s="213">
        <f t="shared" si="43"/>
        <v>0</v>
      </c>
      <c r="AR166" s="25" t="s">
        <v>252</v>
      </c>
      <c r="AT166" s="25" t="s">
        <v>302</v>
      </c>
      <c r="AU166" s="25" t="s">
        <v>80</v>
      </c>
      <c r="AY166" s="25" t="s">
        <v>210</v>
      </c>
      <c r="BE166" s="214">
        <f t="shared" si="44"/>
        <v>0</v>
      </c>
      <c r="BF166" s="214">
        <f t="shared" si="45"/>
        <v>0</v>
      </c>
      <c r="BG166" s="214">
        <f t="shared" si="46"/>
        <v>0</v>
      </c>
      <c r="BH166" s="214">
        <f t="shared" si="47"/>
        <v>0</v>
      </c>
      <c r="BI166" s="214">
        <f t="shared" si="48"/>
        <v>0</v>
      </c>
      <c r="BJ166" s="25" t="s">
        <v>78</v>
      </c>
      <c r="BK166" s="214">
        <f t="shared" si="49"/>
        <v>0</v>
      </c>
      <c r="BL166" s="25" t="s">
        <v>217</v>
      </c>
      <c r="BM166" s="25" t="s">
        <v>666</v>
      </c>
    </row>
    <row r="167" spans="2:65" s="1" customFormat="1" ht="16.5" customHeight="1">
      <c r="B167" s="41"/>
      <c r="C167" s="203" t="s">
        <v>426</v>
      </c>
      <c r="D167" s="203" t="s">
        <v>212</v>
      </c>
      <c r="E167" s="204" t="s">
        <v>4334</v>
      </c>
      <c r="F167" s="205" t="s">
        <v>4335</v>
      </c>
      <c r="G167" s="206" t="s">
        <v>1472</v>
      </c>
      <c r="H167" s="207">
        <v>0.05</v>
      </c>
      <c r="I167" s="208"/>
      <c r="J167" s="209">
        <f t="shared" si="40"/>
        <v>0</v>
      </c>
      <c r="K167" s="205" t="s">
        <v>21</v>
      </c>
      <c r="L167" s="61"/>
      <c r="M167" s="210" t="s">
        <v>21</v>
      </c>
      <c r="N167" s="211" t="s">
        <v>42</v>
      </c>
      <c r="O167" s="42"/>
      <c r="P167" s="212">
        <f t="shared" si="41"/>
        <v>0</v>
      </c>
      <c r="Q167" s="212">
        <v>0</v>
      </c>
      <c r="R167" s="212">
        <f t="shared" si="42"/>
        <v>0</v>
      </c>
      <c r="S167" s="212">
        <v>0</v>
      </c>
      <c r="T167" s="213">
        <f t="shared" si="43"/>
        <v>0</v>
      </c>
      <c r="AR167" s="25" t="s">
        <v>217</v>
      </c>
      <c r="AT167" s="25" t="s">
        <v>212</v>
      </c>
      <c r="AU167" s="25" t="s">
        <v>80</v>
      </c>
      <c r="AY167" s="25" t="s">
        <v>210</v>
      </c>
      <c r="BE167" s="214">
        <f t="shared" si="44"/>
        <v>0</v>
      </c>
      <c r="BF167" s="214">
        <f t="shared" si="45"/>
        <v>0</v>
      </c>
      <c r="BG167" s="214">
        <f t="shared" si="46"/>
        <v>0</v>
      </c>
      <c r="BH167" s="214">
        <f t="shared" si="47"/>
        <v>0</v>
      </c>
      <c r="BI167" s="214">
        <f t="shared" si="48"/>
        <v>0</v>
      </c>
      <c r="BJ167" s="25" t="s">
        <v>78</v>
      </c>
      <c r="BK167" s="214">
        <f t="shared" si="49"/>
        <v>0</v>
      </c>
      <c r="BL167" s="25" t="s">
        <v>217</v>
      </c>
      <c r="BM167" s="25" t="s">
        <v>674</v>
      </c>
    </row>
    <row r="168" spans="2:65" s="1" customFormat="1" ht="16.5" customHeight="1">
      <c r="B168" s="41"/>
      <c r="C168" s="238" t="s">
        <v>432</v>
      </c>
      <c r="D168" s="238" t="s">
        <v>302</v>
      </c>
      <c r="E168" s="239" t="s">
        <v>4336</v>
      </c>
      <c r="F168" s="240" t="s">
        <v>4337</v>
      </c>
      <c r="G168" s="241" t="s">
        <v>1472</v>
      </c>
      <c r="H168" s="242">
        <v>0.1</v>
      </c>
      <c r="I168" s="243"/>
      <c r="J168" s="244">
        <f t="shared" si="40"/>
        <v>0</v>
      </c>
      <c r="K168" s="240" t="s">
        <v>21</v>
      </c>
      <c r="L168" s="245"/>
      <c r="M168" s="246" t="s">
        <v>21</v>
      </c>
      <c r="N168" s="247" t="s">
        <v>42</v>
      </c>
      <c r="O168" s="42"/>
      <c r="P168" s="212">
        <f t="shared" si="41"/>
        <v>0</v>
      </c>
      <c r="Q168" s="212">
        <v>0</v>
      </c>
      <c r="R168" s="212">
        <f t="shared" si="42"/>
        <v>0</v>
      </c>
      <c r="S168" s="212">
        <v>0</v>
      </c>
      <c r="T168" s="213">
        <f t="shared" si="43"/>
        <v>0</v>
      </c>
      <c r="AR168" s="25" t="s">
        <v>252</v>
      </c>
      <c r="AT168" s="25" t="s">
        <v>302</v>
      </c>
      <c r="AU168" s="25" t="s">
        <v>80</v>
      </c>
      <c r="AY168" s="25" t="s">
        <v>210</v>
      </c>
      <c r="BE168" s="214">
        <f t="shared" si="44"/>
        <v>0</v>
      </c>
      <c r="BF168" s="214">
        <f t="shared" si="45"/>
        <v>0</v>
      </c>
      <c r="BG168" s="214">
        <f t="shared" si="46"/>
        <v>0</v>
      </c>
      <c r="BH168" s="214">
        <f t="shared" si="47"/>
        <v>0</v>
      </c>
      <c r="BI168" s="214">
        <f t="shared" si="48"/>
        <v>0</v>
      </c>
      <c r="BJ168" s="25" t="s">
        <v>78</v>
      </c>
      <c r="BK168" s="214">
        <f t="shared" si="49"/>
        <v>0</v>
      </c>
      <c r="BL168" s="25" t="s">
        <v>217</v>
      </c>
      <c r="BM168" s="25" t="s">
        <v>683</v>
      </c>
    </row>
    <row r="169" spans="2:65" s="1" customFormat="1" ht="16.5" customHeight="1">
      <c r="B169" s="41"/>
      <c r="C169" s="203" t="s">
        <v>437</v>
      </c>
      <c r="D169" s="203" t="s">
        <v>212</v>
      </c>
      <c r="E169" s="204" t="s">
        <v>4338</v>
      </c>
      <c r="F169" s="205" t="s">
        <v>4339</v>
      </c>
      <c r="G169" s="206" t="s">
        <v>1472</v>
      </c>
      <c r="H169" s="207">
        <v>0.1</v>
      </c>
      <c r="I169" s="208"/>
      <c r="J169" s="209">
        <f t="shared" si="40"/>
        <v>0</v>
      </c>
      <c r="K169" s="205" t="s">
        <v>21</v>
      </c>
      <c r="L169" s="61"/>
      <c r="M169" s="210" t="s">
        <v>21</v>
      </c>
      <c r="N169" s="211" t="s">
        <v>42</v>
      </c>
      <c r="O169" s="42"/>
      <c r="P169" s="212">
        <f t="shared" si="41"/>
        <v>0</v>
      </c>
      <c r="Q169" s="212">
        <v>0</v>
      </c>
      <c r="R169" s="212">
        <f t="shared" si="42"/>
        <v>0</v>
      </c>
      <c r="S169" s="212">
        <v>0</v>
      </c>
      <c r="T169" s="213">
        <f t="shared" si="43"/>
        <v>0</v>
      </c>
      <c r="AR169" s="25" t="s">
        <v>217</v>
      </c>
      <c r="AT169" s="25" t="s">
        <v>212</v>
      </c>
      <c r="AU169" s="25" t="s">
        <v>80</v>
      </c>
      <c r="AY169" s="25" t="s">
        <v>210</v>
      </c>
      <c r="BE169" s="214">
        <f t="shared" si="44"/>
        <v>0</v>
      </c>
      <c r="BF169" s="214">
        <f t="shared" si="45"/>
        <v>0</v>
      </c>
      <c r="BG169" s="214">
        <f t="shared" si="46"/>
        <v>0</v>
      </c>
      <c r="BH169" s="214">
        <f t="shared" si="47"/>
        <v>0</v>
      </c>
      <c r="BI169" s="214">
        <f t="shared" si="48"/>
        <v>0</v>
      </c>
      <c r="BJ169" s="25" t="s">
        <v>78</v>
      </c>
      <c r="BK169" s="214">
        <f t="shared" si="49"/>
        <v>0</v>
      </c>
      <c r="BL169" s="25" t="s">
        <v>217</v>
      </c>
      <c r="BM169" s="25" t="s">
        <v>696</v>
      </c>
    </row>
    <row r="170" spans="2:65" s="1" customFormat="1" ht="16.5" customHeight="1">
      <c r="B170" s="41"/>
      <c r="C170" s="238" t="s">
        <v>444</v>
      </c>
      <c r="D170" s="238" t="s">
        <v>302</v>
      </c>
      <c r="E170" s="239" t="s">
        <v>4340</v>
      </c>
      <c r="F170" s="240" t="s">
        <v>4341</v>
      </c>
      <c r="G170" s="241" t="s">
        <v>1472</v>
      </c>
      <c r="H170" s="242">
        <v>0.3</v>
      </c>
      <c r="I170" s="243"/>
      <c r="J170" s="244">
        <f t="shared" si="40"/>
        <v>0</v>
      </c>
      <c r="K170" s="240" t="s">
        <v>21</v>
      </c>
      <c r="L170" s="245"/>
      <c r="M170" s="246" t="s">
        <v>21</v>
      </c>
      <c r="N170" s="247" t="s">
        <v>42</v>
      </c>
      <c r="O170" s="42"/>
      <c r="P170" s="212">
        <f t="shared" si="41"/>
        <v>0</v>
      </c>
      <c r="Q170" s="212">
        <v>0</v>
      </c>
      <c r="R170" s="212">
        <f t="shared" si="42"/>
        <v>0</v>
      </c>
      <c r="S170" s="212">
        <v>0</v>
      </c>
      <c r="T170" s="213">
        <f t="shared" si="43"/>
        <v>0</v>
      </c>
      <c r="AR170" s="25" t="s">
        <v>252</v>
      </c>
      <c r="AT170" s="25" t="s">
        <v>302</v>
      </c>
      <c r="AU170" s="25" t="s">
        <v>80</v>
      </c>
      <c r="AY170" s="25" t="s">
        <v>210</v>
      </c>
      <c r="BE170" s="214">
        <f t="shared" si="44"/>
        <v>0</v>
      </c>
      <c r="BF170" s="214">
        <f t="shared" si="45"/>
        <v>0</v>
      </c>
      <c r="BG170" s="214">
        <f t="shared" si="46"/>
        <v>0</v>
      </c>
      <c r="BH170" s="214">
        <f t="shared" si="47"/>
        <v>0</v>
      </c>
      <c r="BI170" s="214">
        <f t="shared" si="48"/>
        <v>0</v>
      </c>
      <c r="BJ170" s="25" t="s">
        <v>78</v>
      </c>
      <c r="BK170" s="214">
        <f t="shared" si="49"/>
        <v>0</v>
      </c>
      <c r="BL170" s="25" t="s">
        <v>217</v>
      </c>
      <c r="BM170" s="25" t="s">
        <v>706</v>
      </c>
    </row>
    <row r="171" spans="2:65" s="1" customFormat="1" ht="16.5" customHeight="1">
      <c r="B171" s="41"/>
      <c r="C171" s="203" t="s">
        <v>452</v>
      </c>
      <c r="D171" s="203" t="s">
        <v>212</v>
      </c>
      <c r="E171" s="204" t="s">
        <v>4342</v>
      </c>
      <c r="F171" s="205" t="s">
        <v>4343</v>
      </c>
      <c r="G171" s="206" t="s">
        <v>1472</v>
      </c>
      <c r="H171" s="207">
        <v>0.3</v>
      </c>
      <c r="I171" s="208"/>
      <c r="J171" s="209">
        <f t="shared" si="40"/>
        <v>0</v>
      </c>
      <c r="K171" s="205" t="s">
        <v>21</v>
      </c>
      <c r="L171" s="61"/>
      <c r="M171" s="210" t="s">
        <v>21</v>
      </c>
      <c r="N171" s="211" t="s">
        <v>42</v>
      </c>
      <c r="O171" s="42"/>
      <c r="P171" s="212">
        <f t="shared" si="41"/>
        <v>0</v>
      </c>
      <c r="Q171" s="212">
        <v>0</v>
      </c>
      <c r="R171" s="212">
        <f t="shared" si="42"/>
        <v>0</v>
      </c>
      <c r="S171" s="212">
        <v>0</v>
      </c>
      <c r="T171" s="213">
        <f t="shared" si="43"/>
        <v>0</v>
      </c>
      <c r="AR171" s="25" t="s">
        <v>217</v>
      </c>
      <c r="AT171" s="25" t="s">
        <v>212</v>
      </c>
      <c r="AU171" s="25" t="s">
        <v>80</v>
      </c>
      <c r="AY171" s="25" t="s">
        <v>210</v>
      </c>
      <c r="BE171" s="214">
        <f t="shared" si="44"/>
        <v>0</v>
      </c>
      <c r="BF171" s="214">
        <f t="shared" si="45"/>
        <v>0</v>
      </c>
      <c r="BG171" s="214">
        <f t="shared" si="46"/>
        <v>0</v>
      </c>
      <c r="BH171" s="214">
        <f t="shared" si="47"/>
        <v>0</v>
      </c>
      <c r="BI171" s="214">
        <f t="shared" si="48"/>
        <v>0</v>
      </c>
      <c r="BJ171" s="25" t="s">
        <v>78</v>
      </c>
      <c r="BK171" s="214">
        <f t="shared" si="49"/>
        <v>0</v>
      </c>
      <c r="BL171" s="25" t="s">
        <v>217</v>
      </c>
      <c r="BM171" s="25" t="s">
        <v>718</v>
      </c>
    </row>
    <row r="172" spans="2:65" s="1" customFormat="1" ht="16.5" customHeight="1">
      <c r="B172" s="41"/>
      <c r="C172" s="238" t="s">
        <v>457</v>
      </c>
      <c r="D172" s="238" t="s">
        <v>302</v>
      </c>
      <c r="E172" s="239" t="s">
        <v>4344</v>
      </c>
      <c r="F172" s="240" t="s">
        <v>4345</v>
      </c>
      <c r="G172" s="241" t="s">
        <v>1472</v>
      </c>
      <c r="H172" s="242">
        <v>0.05</v>
      </c>
      <c r="I172" s="243"/>
      <c r="J172" s="244">
        <f t="shared" si="40"/>
        <v>0</v>
      </c>
      <c r="K172" s="240" t="s">
        <v>21</v>
      </c>
      <c r="L172" s="245"/>
      <c r="M172" s="246" t="s">
        <v>21</v>
      </c>
      <c r="N172" s="247" t="s">
        <v>42</v>
      </c>
      <c r="O172" s="42"/>
      <c r="P172" s="212">
        <f t="shared" si="41"/>
        <v>0</v>
      </c>
      <c r="Q172" s="212">
        <v>0</v>
      </c>
      <c r="R172" s="212">
        <f t="shared" si="42"/>
        <v>0</v>
      </c>
      <c r="S172" s="212">
        <v>0</v>
      </c>
      <c r="T172" s="213">
        <f t="shared" si="43"/>
        <v>0</v>
      </c>
      <c r="AR172" s="25" t="s">
        <v>252</v>
      </c>
      <c r="AT172" s="25" t="s">
        <v>302</v>
      </c>
      <c r="AU172" s="25" t="s">
        <v>80</v>
      </c>
      <c r="AY172" s="25" t="s">
        <v>210</v>
      </c>
      <c r="BE172" s="214">
        <f t="shared" si="44"/>
        <v>0</v>
      </c>
      <c r="BF172" s="214">
        <f t="shared" si="45"/>
        <v>0</v>
      </c>
      <c r="BG172" s="214">
        <f t="shared" si="46"/>
        <v>0</v>
      </c>
      <c r="BH172" s="214">
        <f t="shared" si="47"/>
        <v>0</v>
      </c>
      <c r="BI172" s="214">
        <f t="shared" si="48"/>
        <v>0</v>
      </c>
      <c r="BJ172" s="25" t="s">
        <v>78</v>
      </c>
      <c r="BK172" s="214">
        <f t="shared" si="49"/>
        <v>0</v>
      </c>
      <c r="BL172" s="25" t="s">
        <v>217</v>
      </c>
      <c r="BM172" s="25" t="s">
        <v>729</v>
      </c>
    </row>
    <row r="173" spans="2:65" s="1" customFormat="1" ht="16.5" customHeight="1">
      <c r="B173" s="41"/>
      <c r="C173" s="203" t="s">
        <v>462</v>
      </c>
      <c r="D173" s="203" t="s">
        <v>212</v>
      </c>
      <c r="E173" s="204" t="s">
        <v>4346</v>
      </c>
      <c r="F173" s="205" t="s">
        <v>4347</v>
      </c>
      <c r="G173" s="206" t="s">
        <v>1472</v>
      </c>
      <c r="H173" s="207">
        <v>0.05</v>
      </c>
      <c r="I173" s="208"/>
      <c r="J173" s="209">
        <f t="shared" si="40"/>
        <v>0</v>
      </c>
      <c r="K173" s="205" t="s">
        <v>21</v>
      </c>
      <c r="L173" s="61"/>
      <c r="M173" s="210" t="s">
        <v>21</v>
      </c>
      <c r="N173" s="211" t="s">
        <v>42</v>
      </c>
      <c r="O173" s="42"/>
      <c r="P173" s="212">
        <f t="shared" si="41"/>
        <v>0</v>
      </c>
      <c r="Q173" s="212">
        <v>0</v>
      </c>
      <c r="R173" s="212">
        <f t="shared" si="42"/>
        <v>0</v>
      </c>
      <c r="S173" s="212">
        <v>0</v>
      </c>
      <c r="T173" s="213">
        <f t="shared" si="43"/>
        <v>0</v>
      </c>
      <c r="AR173" s="25" t="s">
        <v>217</v>
      </c>
      <c r="AT173" s="25" t="s">
        <v>212</v>
      </c>
      <c r="AU173" s="25" t="s">
        <v>80</v>
      </c>
      <c r="AY173" s="25" t="s">
        <v>210</v>
      </c>
      <c r="BE173" s="214">
        <f t="shared" si="44"/>
        <v>0</v>
      </c>
      <c r="BF173" s="214">
        <f t="shared" si="45"/>
        <v>0</v>
      </c>
      <c r="BG173" s="214">
        <f t="shared" si="46"/>
        <v>0</v>
      </c>
      <c r="BH173" s="214">
        <f t="shared" si="47"/>
        <v>0</v>
      </c>
      <c r="BI173" s="214">
        <f t="shared" si="48"/>
        <v>0</v>
      </c>
      <c r="BJ173" s="25" t="s">
        <v>78</v>
      </c>
      <c r="BK173" s="214">
        <f t="shared" si="49"/>
        <v>0</v>
      </c>
      <c r="BL173" s="25" t="s">
        <v>217</v>
      </c>
      <c r="BM173" s="25" t="s">
        <v>744</v>
      </c>
    </row>
    <row r="174" spans="2:63" s="11" customFormat="1" ht="29.85" customHeight="1">
      <c r="B174" s="187"/>
      <c r="C174" s="188"/>
      <c r="D174" s="189" t="s">
        <v>70</v>
      </c>
      <c r="E174" s="201" t="s">
        <v>4348</v>
      </c>
      <c r="F174" s="201" t="s">
        <v>4349</v>
      </c>
      <c r="G174" s="188"/>
      <c r="H174" s="188"/>
      <c r="I174" s="191"/>
      <c r="J174" s="202">
        <f>BK174</f>
        <v>0</v>
      </c>
      <c r="K174" s="188"/>
      <c r="L174" s="193"/>
      <c r="M174" s="194"/>
      <c r="N174" s="195"/>
      <c r="O174" s="195"/>
      <c r="P174" s="196">
        <f>SUM(P175:P180)</f>
        <v>0</v>
      </c>
      <c r="Q174" s="195"/>
      <c r="R174" s="196">
        <f>SUM(R175:R180)</f>
        <v>0</v>
      </c>
      <c r="S174" s="195"/>
      <c r="T174" s="197">
        <f>SUM(T175:T180)</f>
        <v>0</v>
      </c>
      <c r="AR174" s="198" t="s">
        <v>78</v>
      </c>
      <c r="AT174" s="199" t="s">
        <v>70</v>
      </c>
      <c r="AU174" s="199" t="s">
        <v>78</v>
      </c>
      <c r="AY174" s="198" t="s">
        <v>210</v>
      </c>
      <c r="BK174" s="200">
        <f>SUM(BK175:BK180)</f>
        <v>0</v>
      </c>
    </row>
    <row r="175" spans="2:65" s="1" customFormat="1" ht="16.5" customHeight="1">
      <c r="B175" s="41"/>
      <c r="C175" s="238" t="s">
        <v>466</v>
      </c>
      <c r="D175" s="238" t="s">
        <v>302</v>
      </c>
      <c r="E175" s="239" t="s">
        <v>4350</v>
      </c>
      <c r="F175" s="240" t="s">
        <v>4351</v>
      </c>
      <c r="G175" s="241" t="s">
        <v>1472</v>
      </c>
      <c r="H175" s="242">
        <v>0.15</v>
      </c>
      <c r="I175" s="243"/>
      <c r="J175" s="244">
        <f aca="true" t="shared" si="50" ref="J175:J180">ROUND(I175*H175,2)</f>
        <v>0</v>
      </c>
      <c r="K175" s="240" t="s">
        <v>21</v>
      </c>
      <c r="L175" s="245"/>
      <c r="M175" s="246" t="s">
        <v>21</v>
      </c>
      <c r="N175" s="247" t="s">
        <v>42</v>
      </c>
      <c r="O175" s="42"/>
      <c r="P175" s="212">
        <f aca="true" t="shared" si="51" ref="P175:P180">O175*H175</f>
        <v>0</v>
      </c>
      <c r="Q175" s="212">
        <v>0</v>
      </c>
      <c r="R175" s="212">
        <f aca="true" t="shared" si="52" ref="R175:R180">Q175*H175</f>
        <v>0</v>
      </c>
      <c r="S175" s="212">
        <v>0</v>
      </c>
      <c r="T175" s="213">
        <f aca="true" t="shared" si="53" ref="T175:T180">S175*H175</f>
        <v>0</v>
      </c>
      <c r="AR175" s="25" t="s">
        <v>252</v>
      </c>
      <c r="AT175" s="25" t="s">
        <v>302</v>
      </c>
      <c r="AU175" s="25" t="s">
        <v>80</v>
      </c>
      <c r="AY175" s="25" t="s">
        <v>210</v>
      </c>
      <c r="BE175" s="214">
        <f aca="true" t="shared" si="54" ref="BE175:BE180">IF(N175="základní",J175,0)</f>
        <v>0</v>
      </c>
      <c r="BF175" s="214">
        <f aca="true" t="shared" si="55" ref="BF175:BF180">IF(N175="snížená",J175,0)</f>
        <v>0</v>
      </c>
      <c r="BG175" s="214">
        <f aca="true" t="shared" si="56" ref="BG175:BG180">IF(N175="zákl. přenesená",J175,0)</f>
        <v>0</v>
      </c>
      <c r="BH175" s="214">
        <f aca="true" t="shared" si="57" ref="BH175:BH180">IF(N175="sníž. přenesená",J175,0)</f>
        <v>0</v>
      </c>
      <c r="BI175" s="214">
        <f aca="true" t="shared" si="58" ref="BI175:BI180">IF(N175="nulová",J175,0)</f>
        <v>0</v>
      </c>
      <c r="BJ175" s="25" t="s">
        <v>78</v>
      </c>
      <c r="BK175" s="214">
        <f aca="true" t="shared" si="59" ref="BK175:BK180">ROUND(I175*H175,2)</f>
        <v>0</v>
      </c>
      <c r="BL175" s="25" t="s">
        <v>217</v>
      </c>
      <c r="BM175" s="25" t="s">
        <v>755</v>
      </c>
    </row>
    <row r="176" spans="2:65" s="1" customFormat="1" ht="16.5" customHeight="1">
      <c r="B176" s="41"/>
      <c r="C176" s="203" t="s">
        <v>471</v>
      </c>
      <c r="D176" s="203" t="s">
        <v>212</v>
      </c>
      <c r="E176" s="204" t="s">
        <v>4352</v>
      </c>
      <c r="F176" s="205" t="s">
        <v>4353</v>
      </c>
      <c r="G176" s="206" t="s">
        <v>1472</v>
      </c>
      <c r="H176" s="207">
        <v>0.15</v>
      </c>
      <c r="I176" s="208"/>
      <c r="J176" s="209">
        <f t="shared" si="50"/>
        <v>0</v>
      </c>
      <c r="K176" s="205" t="s">
        <v>21</v>
      </c>
      <c r="L176" s="61"/>
      <c r="M176" s="210" t="s">
        <v>21</v>
      </c>
      <c r="N176" s="211" t="s">
        <v>42</v>
      </c>
      <c r="O176" s="42"/>
      <c r="P176" s="212">
        <f t="shared" si="51"/>
        <v>0</v>
      </c>
      <c r="Q176" s="212">
        <v>0</v>
      </c>
      <c r="R176" s="212">
        <f t="shared" si="52"/>
        <v>0</v>
      </c>
      <c r="S176" s="212">
        <v>0</v>
      </c>
      <c r="T176" s="213">
        <f t="shared" si="53"/>
        <v>0</v>
      </c>
      <c r="AR176" s="25" t="s">
        <v>217</v>
      </c>
      <c r="AT176" s="25" t="s">
        <v>212</v>
      </c>
      <c r="AU176" s="25" t="s">
        <v>80</v>
      </c>
      <c r="AY176" s="25" t="s">
        <v>210</v>
      </c>
      <c r="BE176" s="214">
        <f t="shared" si="54"/>
        <v>0</v>
      </c>
      <c r="BF176" s="214">
        <f t="shared" si="55"/>
        <v>0</v>
      </c>
      <c r="BG176" s="214">
        <f t="shared" si="56"/>
        <v>0</v>
      </c>
      <c r="BH176" s="214">
        <f t="shared" si="57"/>
        <v>0</v>
      </c>
      <c r="BI176" s="214">
        <f t="shared" si="58"/>
        <v>0</v>
      </c>
      <c r="BJ176" s="25" t="s">
        <v>78</v>
      </c>
      <c r="BK176" s="214">
        <f t="shared" si="59"/>
        <v>0</v>
      </c>
      <c r="BL176" s="25" t="s">
        <v>217</v>
      </c>
      <c r="BM176" s="25" t="s">
        <v>765</v>
      </c>
    </row>
    <row r="177" spans="2:65" s="1" customFormat="1" ht="16.5" customHeight="1">
      <c r="B177" s="41"/>
      <c r="C177" s="238" t="s">
        <v>475</v>
      </c>
      <c r="D177" s="238" t="s">
        <v>302</v>
      </c>
      <c r="E177" s="239" t="s">
        <v>4354</v>
      </c>
      <c r="F177" s="240" t="s">
        <v>4355</v>
      </c>
      <c r="G177" s="241" t="s">
        <v>1472</v>
      </c>
      <c r="H177" s="242">
        <v>0.2</v>
      </c>
      <c r="I177" s="243"/>
      <c r="J177" s="244">
        <f t="shared" si="50"/>
        <v>0</v>
      </c>
      <c r="K177" s="240" t="s">
        <v>21</v>
      </c>
      <c r="L177" s="245"/>
      <c r="M177" s="246" t="s">
        <v>21</v>
      </c>
      <c r="N177" s="247" t="s">
        <v>42</v>
      </c>
      <c r="O177" s="42"/>
      <c r="P177" s="212">
        <f t="shared" si="51"/>
        <v>0</v>
      </c>
      <c r="Q177" s="212">
        <v>0</v>
      </c>
      <c r="R177" s="212">
        <f t="shared" si="52"/>
        <v>0</v>
      </c>
      <c r="S177" s="212">
        <v>0</v>
      </c>
      <c r="T177" s="213">
        <f t="shared" si="53"/>
        <v>0</v>
      </c>
      <c r="AR177" s="25" t="s">
        <v>252</v>
      </c>
      <c r="AT177" s="25" t="s">
        <v>302</v>
      </c>
      <c r="AU177" s="25" t="s">
        <v>80</v>
      </c>
      <c r="AY177" s="25" t="s">
        <v>210</v>
      </c>
      <c r="BE177" s="214">
        <f t="shared" si="54"/>
        <v>0</v>
      </c>
      <c r="BF177" s="214">
        <f t="shared" si="55"/>
        <v>0</v>
      </c>
      <c r="BG177" s="214">
        <f t="shared" si="56"/>
        <v>0</v>
      </c>
      <c r="BH177" s="214">
        <f t="shared" si="57"/>
        <v>0</v>
      </c>
      <c r="BI177" s="214">
        <f t="shared" si="58"/>
        <v>0</v>
      </c>
      <c r="BJ177" s="25" t="s">
        <v>78</v>
      </c>
      <c r="BK177" s="214">
        <f t="shared" si="59"/>
        <v>0</v>
      </c>
      <c r="BL177" s="25" t="s">
        <v>217</v>
      </c>
      <c r="BM177" s="25" t="s">
        <v>775</v>
      </c>
    </row>
    <row r="178" spans="2:65" s="1" customFormat="1" ht="16.5" customHeight="1">
      <c r="B178" s="41"/>
      <c r="C178" s="203" t="s">
        <v>480</v>
      </c>
      <c r="D178" s="203" t="s">
        <v>212</v>
      </c>
      <c r="E178" s="204" t="s">
        <v>4356</v>
      </c>
      <c r="F178" s="205" t="s">
        <v>4357</v>
      </c>
      <c r="G178" s="206" t="s">
        <v>1472</v>
      </c>
      <c r="H178" s="207">
        <v>0.2</v>
      </c>
      <c r="I178" s="208"/>
      <c r="J178" s="209">
        <f t="shared" si="50"/>
        <v>0</v>
      </c>
      <c r="K178" s="205" t="s">
        <v>21</v>
      </c>
      <c r="L178" s="61"/>
      <c r="M178" s="210" t="s">
        <v>21</v>
      </c>
      <c r="N178" s="211" t="s">
        <v>42</v>
      </c>
      <c r="O178" s="42"/>
      <c r="P178" s="212">
        <f t="shared" si="51"/>
        <v>0</v>
      </c>
      <c r="Q178" s="212">
        <v>0</v>
      </c>
      <c r="R178" s="212">
        <f t="shared" si="52"/>
        <v>0</v>
      </c>
      <c r="S178" s="212">
        <v>0</v>
      </c>
      <c r="T178" s="213">
        <f t="shared" si="53"/>
        <v>0</v>
      </c>
      <c r="AR178" s="25" t="s">
        <v>217</v>
      </c>
      <c r="AT178" s="25" t="s">
        <v>212</v>
      </c>
      <c r="AU178" s="25" t="s">
        <v>80</v>
      </c>
      <c r="AY178" s="25" t="s">
        <v>210</v>
      </c>
      <c r="BE178" s="214">
        <f t="shared" si="54"/>
        <v>0</v>
      </c>
      <c r="BF178" s="214">
        <f t="shared" si="55"/>
        <v>0</v>
      </c>
      <c r="BG178" s="214">
        <f t="shared" si="56"/>
        <v>0</v>
      </c>
      <c r="BH178" s="214">
        <f t="shared" si="57"/>
        <v>0</v>
      </c>
      <c r="BI178" s="214">
        <f t="shared" si="58"/>
        <v>0</v>
      </c>
      <c r="BJ178" s="25" t="s">
        <v>78</v>
      </c>
      <c r="BK178" s="214">
        <f t="shared" si="59"/>
        <v>0</v>
      </c>
      <c r="BL178" s="25" t="s">
        <v>217</v>
      </c>
      <c r="BM178" s="25" t="s">
        <v>786</v>
      </c>
    </row>
    <row r="179" spans="2:65" s="1" customFormat="1" ht="16.5" customHeight="1">
      <c r="B179" s="41"/>
      <c r="C179" s="238" t="s">
        <v>485</v>
      </c>
      <c r="D179" s="238" t="s">
        <v>302</v>
      </c>
      <c r="E179" s="239" t="s">
        <v>4358</v>
      </c>
      <c r="F179" s="240" t="s">
        <v>4359</v>
      </c>
      <c r="G179" s="241" t="s">
        <v>1472</v>
      </c>
      <c r="H179" s="242">
        <v>0.6</v>
      </c>
      <c r="I179" s="243"/>
      <c r="J179" s="244">
        <f t="shared" si="50"/>
        <v>0</v>
      </c>
      <c r="K179" s="240" t="s">
        <v>21</v>
      </c>
      <c r="L179" s="245"/>
      <c r="M179" s="246" t="s">
        <v>21</v>
      </c>
      <c r="N179" s="247" t="s">
        <v>42</v>
      </c>
      <c r="O179" s="42"/>
      <c r="P179" s="212">
        <f t="shared" si="51"/>
        <v>0</v>
      </c>
      <c r="Q179" s="212">
        <v>0</v>
      </c>
      <c r="R179" s="212">
        <f t="shared" si="52"/>
        <v>0</v>
      </c>
      <c r="S179" s="212">
        <v>0</v>
      </c>
      <c r="T179" s="213">
        <f t="shared" si="53"/>
        <v>0</v>
      </c>
      <c r="AR179" s="25" t="s">
        <v>252</v>
      </c>
      <c r="AT179" s="25" t="s">
        <v>302</v>
      </c>
      <c r="AU179" s="25" t="s">
        <v>80</v>
      </c>
      <c r="AY179" s="25" t="s">
        <v>210</v>
      </c>
      <c r="BE179" s="214">
        <f t="shared" si="54"/>
        <v>0</v>
      </c>
      <c r="BF179" s="214">
        <f t="shared" si="55"/>
        <v>0</v>
      </c>
      <c r="BG179" s="214">
        <f t="shared" si="56"/>
        <v>0</v>
      </c>
      <c r="BH179" s="214">
        <f t="shared" si="57"/>
        <v>0</v>
      </c>
      <c r="BI179" s="214">
        <f t="shared" si="58"/>
        <v>0</v>
      </c>
      <c r="BJ179" s="25" t="s">
        <v>78</v>
      </c>
      <c r="BK179" s="214">
        <f t="shared" si="59"/>
        <v>0</v>
      </c>
      <c r="BL179" s="25" t="s">
        <v>217</v>
      </c>
      <c r="BM179" s="25" t="s">
        <v>797</v>
      </c>
    </row>
    <row r="180" spans="2:65" s="1" customFormat="1" ht="16.5" customHeight="1">
      <c r="B180" s="41"/>
      <c r="C180" s="203" t="s">
        <v>489</v>
      </c>
      <c r="D180" s="203" t="s">
        <v>212</v>
      </c>
      <c r="E180" s="204" t="s">
        <v>4360</v>
      </c>
      <c r="F180" s="205" t="s">
        <v>4361</v>
      </c>
      <c r="G180" s="206" t="s">
        <v>1472</v>
      </c>
      <c r="H180" s="207">
        <v>0.6</v>
      </c>
      <c r="I180" s="208"/>
      <c r="J180" s="209">
        <f t="shared" si="50"/>
        <v>0</v>
      </c>
      <c r="K180" s="205" t="s">
        <v>21</v>
      </c>
      <c r="L180" s="61"/>
      <c r="M180" s="210" t="s">
        <v>21</v>
      </c>
      <c r="N180" s="211" t="s">
        <v>42</v>
      </c>
      <c r="O180" s="42"/>
      <c r="P180" s="212">
        <f t="shared" si="51"/>
        <v>0</v>
      </c>
      <c r="Q180" s="212">
        <v>0</v>
      </c>
      <c r="R180" s="212">
        <f t="shared" si="52"/>
        <v>0</v>
      </c>
      <c r="S180" s="212">
        <v>0</v>
      </c>
      <c r="T180" s="213">
        <f t="shared" si="53"/>
        <v>0</v>
      </c>
      <c r="AR180" s="25" t="s">
        <v>217</v>
      </c>
      <c r="AT180" s="25" t="s">
        <v>212</v>
      </c>
      <c r="AU180" s="25" t="s">
        <v>80</v>
      </c>
      <c r="AY180" s="25" t="s">
        <v>210</v>
      </c>
      <c r="BE180" s="214">
        <f t="shared" si="54"/>
        <v>0</v>
      </c>
      <c r="BF180" s="214">
        <f t="shared" si="55"/>
        <v>0</v>
      </c>
      <c r="BG180" s="214">
        <f t="shared" si="56"/>
        <v>0</v>
      </c>
      <c r="BH180" s="214">
        <f t="shared" si="57"/>
        <v>0</v>
      </c>
      <c r="BI180" s="214">
        <f t="shared" si="58"/>
        <v>0</v>
      </c>
      <c r="BJ180" s="25" t="s">
        <v>78</v>
      </c>
      <c r="BK180" s="214">
        <f t="shared" si="59"/>
        <v>0</v>
      </c>
      <c r="BL180" s="25" t="s">
        <v>217</v>
      </c>
      <c r="BM180" s="25" t="s">
        <v>805</v>
      </c>
    </row>
    <row r="181" spans="2:63" s="11" customFormat="1" ht="29.85" customHeight="1">
      <c r="B181" s="187"/>
      <c r="C181" s="188"/>
      <c r="D181" s="189" t="s">
        <v>70</v>
      </c>
      <c r="E181" s="201" t="s">
        <v>4265</v>
      </c>
      <c r="F181" s="201" t="s">
        <v>4266</v>
      </c>
      <c r="G181" s="188"/>
      <c r="H181" s="188"/>
      <c r="I181" s="191"/>
      <c r="J181" s="202">
        <f>BK181</f>
        <v>0</v>
      </c>
      <c r="K181" s="188"/>
      <c r="L181" s="193"/>
      <c r="M181" s="194"/>
      <c r="N181" s="195"/>
      <c r="O181" s="195"/>
      <c r="P181" s="196">
        <f>SUM(P182:P183)</f>
        <v>0</v>
      </c>
      <c r="Q181" s="195"/>
      <c r="R181" s="196">
        <f>SUM(R182:R183)</f>
        <v>0</v>
      </c>
      <c r="S181" s="195"/>
      <c r="T181" s="197">
        <f>SUM(T182:T183)</f>
        <v>0</v>
      </c>
      <c r="AR181" s="198" t="s">
        <v>78</v>
      </c>
      <c r="AT181" s="199" t="s">
        <v>70</v>
      </c>
      <c r="AU181" s="199" t="s">
        <v>78</v>
      </c>
      <c r="AY181" s="198" t="s">
        <v>210</v>
      </c>
      <c r="BK181" s="200">
        <f>SUM(BK182:BK183)</f>
        <v>0</v>
      </c>
    </row>
    <row r="182" spans="2:65" s="1" customFormat="1" ht="16.5" customHeight="1">
      <c r="B182" s="41"/>
      <c r="C182" s="238" t="s">
        <v>493</v>
      </c>
      <c r="D182" s="238" t="s">
        <v>302</v>
      </c>
      <c r="E182" s="239" t="s">
        <v>4362</v>
      </c>
      <c r="F182" s="240" t="s">
        <v>4363</v>
      </c>
      <c r="G182" s="241" t="s">
        <v>345</v>
      </c>
      <c r="H182" s="242">
        <v>122.5</v>
      </c>
      <c r="I182" s="243"/>
      <c r="J182" s="244">
        <f>ROUND(I182*H182,2)</f>
        <v>0</v>
      </c>
      <c r="K182" s="240" t="s">
        <v>21</v>
      </c>
      <c r="L182" s="245"/>
      <c r="M182" s="246" t="s">
        <v>21</v>
      </c>
      <c r="N182" s="247" t="s">
        <v>42</v>
      </c>
      <c r="O182" s="42"/>
      <c r="P182" s="212">
        <f>O182*H182</f>
        <v>0</v>
      </c>
      <c r="Q182" s="212">
        <v>0</v>
      </c>
      <c r="R182" s="212">
        <f>Q182*H182</f>
        <v>0</v>
      </c>
      <c r="S182" s="212">
        <v>0</v>
      </c>
      <c r="T182" s="213">
        <f>S182*H182</f>
        <v>0</v>
      </c>
      <c r="AR182" s="25" t="s">
        <v>252</v>
      </c>
      <c r="AT182" s="25" t="s">
        <v>302</v>
      </c>
      <c r="AU182" s="25" t="s">
        <v>80</v>
      </c>
      <c r="AY182" s="25" t="s">
        <v>210</v>
      </c>
      <c r="BE182" s="214">
        <f>IF(N182="základní",J182,0)</f>
        <v>0</v>
      </c>
      <c r="BF182" s="214">
        <f>IF(N182="snížená",J182,0)</f>
        <v>0</v>
      </c>
      <c r="BG182" s="214">
        <f>IF(N182="zákl. přenesená",J182,0)</f>
        <v>0</v>
      </c>
      <c r="BH182" s="214">
        <f>IF(N182="sníž. přenesená",J182,0)</f>
        <v>0</v>
      </c>
      <c r="BI182" s="214">
        <f>IF(N182="nulová",J182,0)</f>
        <v>0</v>
      </c>
      <c r="BJ182" s="25" t="s">
        <v>78</v>
      </c>
      <c r="BK182" s="214">
        <f>ROUND(I182*H182,2)</f>
        <v>0</v>
      </c>
      <c r="BL182" s="25" t="s">
        <v>217</v>
      </c>
      <c r="BM182" s="25" t="s">
        <v>813</v>
      </c>
    </row>
    <row r="183" spans="2:65" s="1" customFormat="1" ht="16.5" customHeight="1">
      <c r="B183" s="41"/>
      <c r="C183" s="203" t="s">
        <v>503</v>
      </c>
      <c r="D183" s="203" t="s">
        <v>212</v>
      </c>
      <c r="E183" s="204" t="s">
        <v>4364</v>
      </c>
      <c r="F183" s="205" t="s">
        <v>4365</v>
      </c>
      <c r="G183" s="206" t="s">
        <v>345</v>
      </c>
      <c r="H183" s="207">
        <v>122.5</v>
      </c>
      <c r="I183" s="208"/>
      <c r="J183" s="209">
        <f>ROUND(I183*H183,2)</f>
        <v>0</v>
      </c>
      <c r="K183" s="205" t="s">
        <v>21</v>
      </c>
      <c r="L183" s="61"/>
      <c r="M183" s="210" t="s">
        <v>21</v>
      </c>
      <c r="N183" s="211" t="s">
        <v>42</v>
      </c>
      <c r="O183" s="42"/>
      <c r="P183" s="212">
        <f>O183*H183</f>
        <v>0</v>
      </c>
      <c r="Q183" s="212">
        <v>0</v>
      </c>
      <c r="R183" s="212">
        <f>Q183*H183</f>
        <v>0</v>
      </c>
      <c r="S183" s="212">
        <v>0</v>
      </c>
      <c r="T183" s="213">
        <f>S183*H183</f>
        <v>0</v>
      </c>
      <c r="AR183" s="25" t="s">
        <v>217</v>
      </c>
      <c r="AT183" s="25" t="s">
        <v>212</v>
      </c>
      <c r="AU183" s="25" t="s">
        <v>80</v>
      </c>
      <c r="AY183" s="25" t="s">
        <v>210</v>
      </c>
      <c r="BE183" s="214">
        <f>IF(N183="základní",J183,0)</f>
        <v>0</v>
      </c>
      <c r="BF183" s="214">
        <f>IF(N183="snížená",J183,0)</f>
        <v>0</v>
      </c>
      <c r="BG183" s="214">
        <f>IF(N183="zákl. přenesená",J183,0)</f>
        <v>0</v>
      </c>
      <c r="BH183" s="214">
        <f>IF(N183="sníž. přenesená",J183,0)</f>
        <v>0</v>
      </c>
      <c r="BI183" s="214">
        <f>IF(N183="nulová",J183,0)</f>
        <v>0</v>
      </c>
      <c r="BJ183" s="25" t="s">
        <v>78</v>
      </c>
      <c r="BK183" s="214">
        <f>ROUND(I183*H183,2)</f>
        <v>0</v>
      </c>
      <c r="BL183" s="25" t="s">
        <v>217</v>
      </c>
      <c r="BM183" s="25" t="s">
        <v>829</v>
      </c>
    </row>
    <row r="184" spans="2:63" s="11" customFormat="1" ht="29.85" customHeight="1">
      <c r="B184" s="187"/>
      <c r="C184" s="188"/>
      <c r="D184" s="189" t="s">
        <v>70</v>
      </c>
      <c r="E184" s="201" t="s">
        <v>4275</v>
      </c>
      <c r="F184" s="201" t="s">
        <v>4276</v>
      </c>
      <c r="G184" s="188"/>
      <c r="H184" s="188"/>
      <c r="I184" s="191"/>
      <c r="J184" s="202">
        <f>BK184</f>
        <v>0</v>
      </c>
      <c r="K184" s="188"/>
      <c r="L184" s="193"/>
      <c r="M184" s="194"/>
      <c r="N184" s="195"/>
      <c r="O184" s="195"/>
      <c r="P184" s="196">
        <f>SUM(P185:P204)</f>
        <v>0</v>
      </c>
      <c r="Q184" s="195"/>
      <c r="R184" s="196">
        <f>SUM(R185:R204)</f>
        <v>0</v>
      </c>
      <c r="S184" s="195"/>
      <c r="T184" s="197">
        <f>SUM(T185:T204)</f>
        <v>0</v>
      </c>
      <c r="AR184" s="198" t="s">
        <v>78</v>
      </c>
      <c r="AT184" s="199" t="s">
        <v>70</v>
      </c>
      <c r="AU184" s="199" t="s">
        <v>78</v>
      </c>
      <c r="AY184" s="198" t="s">
        <v>210</v>
      </c>
      <c r="BK184" s="200">
        <f>SUM(BK185:BK204)</f>
        <v>0</v>
      </c>
    </row>
    <row r="185" spans="2:65" s="1" customFormat="1" ht="16.5" customHeight="1">
      <c r="B185" s="41"/>
      <c r="C185" s="238" t="s">
        <v>508</v>
      </c>
      <c r="D185" s="238" t="s">
        <v>302</v>
      </c>
      <c r="E185" s="239" t="s">
        <v>4366</v>
      </c>
      <c r="F185" s="240" t="s">
        <v>4367</v>
      </c>
      <c r="G185" s="241" t="s">
        <v>345</v>
      </c>
      <c r="H185" s="242">
        <v>6</v>
      </c>
      <c r="I185" s="243"/>
      <c r="J185" s="244">
        <f aca="true" t="shared" si="60" ref="J185:J204">ROUND(I185*H185,2)</f>
        <v>0</v>
      </c>
      <c r="K185" s="240" t="s">
        <v>21</v>
      </c>
      <c r="L185" s="245"/>
      <c r="M185" s="246" t="s">
        <v>21</v>
      </c>
      <c r="N185" s="247" t="s">
        <v>42</v>
      </c>
      <c r="O185" s="42"/>
      <c r="P185" s="212">
        <f aca="true" t="shared" si="61" ref="P185:P204">O185*H185</f>
        <v>0</v>
      </c>
      <c r="Q185" s="212">
        <v>0</v>
      </c>
      <c r="R185" s="212">
        <f aca="true" t="shared" si="62" ref="R185:R204">Q185*H185</f>
        <v>0</v>
      </c>
      <c r="S185" s="212">
        <v>0</v>
      </c>
      <c r="T185" s="213">
        <f aca="true" t="shared" si="63" ref="T185:T204">S185*H185</f>
        <v>0</v>
      </c>
      <c r="AR185" s="25" t="s">
        <v>252</v>
      </c>
      <c r="AT185" s="25" t="s">
        <v>302</v>
      </c>
      <c r="AU185" s="25" t="s">
        <v>80</v>
      </c>
      <c r="AY185" s="25" t="s">
        <v>210</v>
      </c>
      <c r="BE185" s="214">
        <f aca="true" t="shared" si="64" ref="BE185:BE204">IF(N185="základní",J185,0)</f>
        <v>0</v>
      </c>
      <c r="BF185" s="214">
        <f aca="true" t="shared" si="65" ref="BF185:BF204">IF(N185="snížená",J185,0)</f>
        <v>0</v>
      </c>
      <c r="BG185" s="214">
        <f aca="true" t="shared" si="66" ref="BG185:BG204">IF(N185="zákl. přenesená",J185,0)</f>
        <v>0</v>
      </c>
      <c r="BH185" s="214">
        <f aca="true" t="shared" si="67" ref="BH185:BH204">IF(N185="sníž. přenesená",J185,0)</f>
        <v>0</v>
      </c>
      <c r="BI185" s="214">
        <f aca="true" t="shared" si="68" ref="BI185:BI204">IF(N185="nulová",J185,0)</f>
        <v>0</v>
      </c>
      <c r="BJ185" s="25" t="s">
        <v>78</v>
      </c>
      <c r="BK185" s="214">
        <f aca="true" t="shared" si="69" ref="BK185:BK204">ROUND(I185*H185,2)</f>
        <v>0</v>
      </c>
      <c r="BL185" s="25" t="s">
        <v>217</v>
      </c>
      <c r="BM185" s="25" t="s">
        <v>860</v>
      </c>
    </row>
    <row r="186" spans="2:65" s="1" customFormat="1" ht="16.5" customHeight="1">
      <c r="B186" s="41"/>
      <c r="C186" s="203" t="s">
        <v>513</v>
      </c>
      <c r="D186" s="203" t="s">
        <v>212</v>
      </c>
      <c r="E186" s="204" t="s">
        <v>5602</v>
      </c>
      <c r="F186" s="205" t="s">
        <v>4369</v>
      </c>
      <c r="G186" s="206" t="s">
        <v>345</v>
      </c>
      <c r="H186" s="207">
        <v>6</v>
      </c>
      <c r="I186" s="208"/>
      <c r="J186" s="209">
        <f t="shared" si="60"/>
        <v>0</v>
      </c>
      <c r="K186" s="205" t="s">
        <v>21</v>
      </c>
      <c r="L186" s="61"/>
      <c r="M186" s="210" t="s">
        <v>21</v>
      </c>
      <c r="N186" s="211" t="s">
        <v>42</v>
      </c>
      <c r="O186" s="42"/>
      <c r="P186" s="212">
        <f t="shared" si="61"/>
        <v>0</v>
      </c>
      <c r="Q186" s="212">
        <v>0</v>
      </c>
      <c r="R186" s="212">
        <f t="shared" si="62"/>
        <v>0</v>
      </c>
      <c r="S186" s="212">
        <v>0</v>
      </c>
      <c r="T186" s="213">
        <f t="shared" si="63"/>
        <v>0</v>
      </c>
      <c r="AR186" s="25" t="s">
        <v>217</v>
      </c>
      <c r="AT186" s="25" t="s">
        <v>212</v>
      </c>
      <c r="AU186" s="25" t="s">
        <v>80</v>
      </c>
      <c r="AY186" s="25" t="s">
        <v>210</v>
      </c>
      <c r="BE186" s="214">
        <f t="shared" si="64"/>
        <v>0</v>
      </c>
      <c r="BF186" s="214">
        <f t="shared" si="65"/>
        <v>0</v>
      </c>
      <c r="BG186" s="214">
        <f t="shared" si="66"/>
        <v>0</v>
      </c>
      <c r="BH186" s="214">
        <f t="shared" si="67"/>
        <v>0</v>
      </c>
      <c r="BI186" s="214">
        <f t="shared" si="68"/>
        <v>0</v>
      </c>
      <c r="BJ186" s="25" t="s">
        <v>78</v>
      </c>
      <c r="BK186" s="214">
        <f t="shared" si="69"/>
        <v>0</v>
      </c>
      <c r="BL186" s="25" t="s">
        <v>217</v>
      </c>
      <c r="BM186" s="25" t="s">
        <v>872</v>
      </c>
    </row>
    <row r="187" spans="2:65" s="1" customFormat="1" ht="16.5" customHeight="1">
      <c r="B187" s="41"/>
      <c r="C187" s="238" t="s">
        <v>518</v>
      </c>
      <c r="D187" s="238" t="s">
        <v>302</v>
      </c>
      <c r="E187" s="239" t="s">
        <v>4370</v>
      </c>
      <c r="F187" s="240" t="s">
        <v>4371</v>
      </c>
      <c r="G187" s="241" t="s">
        <v>345</v>
      </c>
      <c r="H187" s="242">
        <v>7.5</v>
      </c>
      <c r="I187" s="243"/>
      <c r="J187" s="244">
        <f t="shared" si="60"/>
        <v>0</v>
      </c>
      <c r="K187" s="240" t="s">
        <v>21</v>
      </c>
      <c r="L187" s="245"/>
      <c r="M187" s="246" t="s">
        <v>21</v>
      </c>
      <c r="N187" s="247" t="s">
        <v>42</v>
      </c>
      <c r="O187" s="42"/>
      <c r="P187" s="212">
        <f t="shared" si="61"/>
        <v>0</v>
      </c>
      <c r="Q187" s="212">
        <v>0</v>
      </c>
      <c r="R187" s="212">
        <f t="shared" si="62"/>
        <v>0</v>
      </c>
      <c r="S187" s="212">
        <v>0</v>
      </c>
      <c r="T187" s="213">
        <f t="shared" si="63"/>
        <v>0</v>
      </c>
      <c r="AR187" s="25" t="s">
        <v>252</v>
      </c>
      <c r="AT187" s="25" t="s">
        <v>302</v>
      </c>
      <c r="AU187" s="25" t="s">
        <v>80</v>
      </c>
      <c r="AY187" s="25" t="s">
        <v>210</v>
      </c>
      <c r="BE187" s="214">
        <f t="shared" si="64"/>
        <v>0</v>
      </c>
      <c r="BF187" s="214">
        <f t="shared" si="65"/>
        <v>0</v>
      </c>
      <c r="BG187" s="214">
        <f t="shared" si="66"/>
        <v>0</v>
      </c>
      <c r="BH187" s="214">
        <f t="shared" si="67"/>
        <v>0</v>
      </c>
      <c r="BI187" s="214">
        <f t="shared" si="68"/>
        <v>0</v>
      </c>
      <c r="BJ187" s="25" t="s">
        <v>78</v>
      </c>
      <c r="BK187" s="214">
        <f t="shared" si="69"/>
        <v>0</v>
      </c>
      <c r="BL187" s="25" t="s">
        <v>217</v>
      </c>
      <c r="BM187" s="25" t="s">
        <v>886</v>
      </c>
    </row>
    <row r="188" spans="2:65" s="1" customFormat="1" ht="16.5" customHeight="1">
      <c r="B188" s="41"/>
      <c r="C188" s="203" t="s">
        <v>523</v>
      </c>
      <c r="D188" s="203" t="s">
        <v>212</v>
      </c>
      <c r="E188" s="204" t="s">
        <v>4372</v>
      </c>
      <c r="F188" s="205" t="s">
        <v>4373</v>
      </c>
      <c r="G188" s="206" t="s">
        <v>345</v>
      </c>
      <c r="H188" s="207">
        <v>7.5</v>
      </c>
      <c r="I188" s="208"/>
      <c r="J188" s="209">
        <f t="shared" si="60"/>
        <v>0</v>
      </c>
      <c r="K188" s="205" t="s">
        <v>21</v>
      </c>
      <c r="L188" s="61"/>
      <c r="M188" s="210" t="s">
        <v>21</v>
      </c>
      <c r="N188" s="211" t="s">
        <v>42</v>
      </c>
      <c r="O188" s="42"/>
      <c r="P188" s="212">
        <f t="shared" si="61"/>
        <v>0</v>
      </c>
      <c r="Q188" s="212">
        <v>0</v>
      </c>
      <c r="R188" s="212">
        <f t="shared" si="62"/>
        <v>0</v>
      </c>
      <c r="S188" s="212">
        <v>0</v>
      </c>
      <c r="T188" s="213">
        <f t="shared" si="63"/>
        <v>0</v>
      </c>
      <c r="AR188" s="25" t="s">
        <v>217</v>
      </c>
      <c r="AT188" s="25" t="s">
        <v>212</v>
      </c>
      <c r="AU188" s="25" t="s">
        <v>80</v>
      </c>
      <c r="AY188" s="25" t="s">
        <v>210</v>
      </c>
      <c r="BE188" s="214">
        <f t="shared" si="64"/>
        <v>0</v>
      </c>
      <c r="BF188" s="214">
        <f t="shared" si="65"/>
        <v>0</v>
      </c>
      <c r="BG188" s="214">
        <f t="shared" si="66"/>
        <v>0</v>
      </c>
      <c r="BH188" s="214">
        <f t="shared" si="67"/>
        <v>0</v>
      </c>
      <c r="BI188" s="214">
        <f t="shared" si="68"/>
        <v>0</v>
      </c>
      <c r="BJ188" s="25" t="s">
        <v>78</v>
      </c>
      <c r="BK188" s="214">
        <f t="shared" si="69"/>
        <v>0</v>
      </c>
      <c r="BL188" s="25" t="s">
        <v>217</v>
      </c>
      <c r="BM188" s="25" t="s">
        <v>894</v>
      </c>
    </row>
    <row r="189" spans="2:65" s="1" customFormat="1" ht="16.5" customHeight="1">
      <c r="B189" s="41"/>
      <c r="C189" s="238" t="s">
        <v>529</v>
      </c>
      <c r="D189" s="238" t="s">
        <v>302</v>
      </c>
      <c r="E189" s="239" t="s">
        <v>5603</v>
      </c>
      <c r="F189" s="240" t="s">
        <v>4375</v>
      </c>
      <c r="G189" s="241" t="s">
        <v>345</v>
      </c>
      <c r="H189" s="242">
        <v>2.5</v>
      </c>
      <c r="I189" s="243"/>
      <c r="J189" s="244">
        <f t="shared" si="60"/>
        <v>0</v>
      </c>
      <c r="K189" s="240" t="s">
        <v>21</v>
      </c>
      <c r="L189" s="245"/>
      <c r="M189" s="246" t="s">
        <v>21</v>
      </c>
      <c r="N189" s="247" t="s">
        <v>42</v>
      </c>
      <c r="O189" s="42"/>
      <c r="P189" s="212">
        <f t="shared" si="61"/>
        <v>0</v>
      </c>
      <c r="Q189" s="212">
        <v>0</v>
      </c>
      <c r="R189" s="212">
        <f t="shared" si="62"/>
        <v>0</v>
      </c>
      <c r="S189" s="212">
        <v>0</v>
      </c>
      <c r="T189" s="213">
        <f t="shared" si="63"/>
        <v>0</v>
      </c>
      <c r="AR189" s="25" t="s">
        <v>252</v>
      </c>
      <c r="AT189" s="25" t="s">
        <v>302</v>
      </c>
      <c r="AU189" s="25" t="s">
        <v>80</v>
      </c>
      <c r="AY189" s="25" t="s">
        <v>210</v>
      </c>
      <c r="BE189" s="214">
        <f t="shared" si="64"/>
        <v>0</v>
      </c>
      <c r="BF189" s="214">
        <f t="shared" si="65"/>
        <v>0</v>
      </c>
      <c r="BG189" s="214">
        <f t="shared" si="66"/>
        <v>0</v>
      </c>
      <c r="BH189" s="214">
        <f t="shared" si="67"/>
        <v>0</v>
      </c>
      <c r="BI189" s="214">
        <f t="shared" si="68"/>
        <v>0</v>
      </c>
      <c r="BJ189" s="25" t="s">
        <v>78</v>
      </c>
      <c r="BK189" s="214">
        <f t="shared" si="69"/>
        <v>0</v>
      </c>
      <c r="BL189" s="25" t="s">
        <v>217</v>
      </c>
      <c r="BM189" s="25" t="s">
        <v>906</v>
      </c>
    </row>
    <row r="190" spans="2:65" s="1" customFormat="1" ht="16.5" customHeight="1">
      <c r="B190" s="41"/>
      <c r="C190" s="203" t="s">
        <v>535</v>
      </c>
      <c r="D190" s="203" t="s">
        <v>212</v>
      </c>
      <c r="E190" s="204" t="s">
        <v>4376</v>
      </c>
      <c r="F190" s="205" t="s">
        <v>4377</v>
      </c>
      <c r="G190" s="206" t="s">
        <v>345</v>
      </c>
      <c r="H190" s="207">
        <v>2.5</v>
      </c>
      <c r="I190" s="208"/>
      <c r="J190" s="209">
        <f t="shared" si="60"/>
        <v>0</v>
      </c>
      <c r="K190" s="205" t="s">
        <v>21</v>
      </c>
      <c r="L190" s="61"/>
      <c r="M190" s="210" t="s">
        <v>21</v>
      </c>
      <c r="N190" s="211" t="s">
        <v>42</v>
      </c>
      <c r="O190" s="42"/>
      <c r="P190" s="212">
        <f t="shared" si="61"/>
        <v>0</v>
      </c>
      <c r="Q190" s="212">
        <v>0</v>
      </c>
      <c r="R190" s="212">
        <f t="shared" si="62"/>
        <v>0</v>
      </c>
      <c r="S190" s="212">
        <v>0</v>
      </c>
      <c r="T190" s="213">
        <f t="shared" si="63"/>
        <v>0</v>
      </c>
      <c r="AR190" s="25" t="s">
        <v>217</v>
      </c>
      <c r="AT190" s="25" t="s">
        <v>212</v>
      </c>
      <c r="AU190" s="25" t="s">
        <v>80</v>
      </c>
      <c r="AY190" s="25" t="s">
        <v>210</v>
      </c>
      <c r="BE190" s="214">
        <f t="shared" si="64"/>
        <v>0</v>
      </c>
      <c r="BF190" s="214">
        <f t="shared" si="65"/>
        <v>0</v>
      </c>
      <c r="BG190" s="214">
        <f t="shared" si="66"/>
        <v>0</v>
      </c>
      <c r="BH190" s="214">
        <f t="shared" si="67"/>
        <v>0</v>
      </c>
      <c r="BI190" s="214">
        <f t="shared" si="68"/>
        <v>0</v>
      </c>
      <c r="BJ190" s="25" t="s">
        <v>78</v>
      </c>
      <c r="BK190" s="214">
        <f t="shared" si="69"/>
        <v>0</v>
      </c>
      <c r="BL190" s="25" t="s">
        <v>217</v>
      </c>
      <c r="BM190" s="25" t="s">
        <v>920</v>
      </c>
    </row>
    <row r="191" spans="2:65" s="1" customFormat="1" ht="16.5" customHeight="1">
      <c r="B191" s="41"/>
      <c r="C191" s="238" t="s">
        <v>541</v>
      </c>
      <c r="D191" s="238" t="s">
        <v>302</v>
      </c>
      <c r="E191" s="239" t="s">
        <v>4378</v>
      </c>
      <c r="F191" s="240" t="s">
        <v>4379</v>
      </c>
      <c r="G191" s="241" t="s">
        <v>1472</v>
      </c>
      <c r="H191" s="242">
        <v>0.05</v>
      </c>
      <c r="I191" s="243"/>
      <c r="J191" s="244">
        <f t="shared" si="60"/>
        <v>0</v>
      </c>
      <c r="K191" s="240" t="s">
        <v>21</v>
      </c>
      <c r="L191" s="245"/>
      <c r="M191" s="246" t="s">
        <v>21</v>
      </c>
      <c r="N191" s="247" t="s">
        <v>42</v>
      </c>
      <c r="O191" s="42"/>
      <c r="P191" s="212">
        <f t="shared" si="61"/>
        <v>0</v>
      </c>
      <c r="Q191" s="212">
        <v>0</v>
      </c>
      <c r="R191" s="212">
        <f t="shared" si="62"/>
        <v>0</v>
      </c>
      <c r="S191" s="212">
        <v>0</v>
      </c>
      <c r="T191" s="213">
        <f t="shared" si="63"/>
        <v>0</v>
      </c>
      <c r="AR191" s="25" t="s">
        <v>252</v>
      </c>
      <c r="AT191" s="25" t="s">
        <v>302</v>
      </c>
      <c r="AU191" s="25" t="s">
        <v>80</v>
      </c>
      <c r="AY191" s="25" t="s">
        <v>210</v>
      </c>
      <c r="BE191" s="214">
        <f t="shared" si="64"/>
        <v>0</v>
      </c>
      <c r="BF191" s="214">
        <f t="shared" si="65"/>
        <v>0</v>
      </c>
      <c r="BG191" s="214">
        <f t="shared" si="66"/>
        <v>0</v>
      </c>
      <c r="BH191" s="214">
        <f t="shared" si="67"/>
        <v>0</v>
      </c>
      <c r="BI191" s="214">
        <f t="shared" si="68"/>
        <v>0</v>
      </c>
      <c r="BJ191" s="25" t="s">
        <v>78</v>
      </c>
      <c r="BK191" s="214">
        <f t="shared" si="69"/>
        <v>0</v>
      </c>
      <c r="BL191" s="25" t="s">
        <v>217</v>
      </c>
      <c r="BM191" s="25" t="s">
        <v>929</v>
      </c>
    </row>
    <row r="192" spans="2:65" s="1" customFormat="1" ht="16.5" customHeight="1">
      <c r="B192" s="41"/>
      <c r="C192" s="203" t="s">
        <v>553</v>
      </c>
      <c r="D192" s="203" t="s">
        <v>212</v>
      </c>
      <c r="E192" s="204" t="s">
        <v>4380</v>
      </c>
      <c r="F192" s="205" t="s">
        <v>4381</v>
      </c>
      <c r="G192" s="206" t="s">
        <v>1472</v>
      </c>
      <c r="H192" s="207">
        <v>0.05</v>
      </c>
      <c r="I192" s="208"/>
      <c r="J192" s="209">
        <f t="shared" si="60"/>
        <v>0</v>
      </c>
      <c r="K192" s="205" t="s">
        <v>21</v>
      </c>
      <c r="L192" s="61"/>
      <c r="M192" s="210" t="s">
        <v>21</v>
      </c>
      <c r="N192" s="211" t="s">
        <v>42</v>
      </c>
      <c r="O192" s="42"/>
      <c r="P192" s="212">
        <f t="shared" si="61"/>
        <v>0</v>
      </c>
      <c r="Q192" s="212">
        <v>0</v>
      </c>
      <c r="R192" s="212">
        <f t="shared" si="62"/>
        <v>0</v>
      </c>
      <c r="S192" s="212">
        <v>0</v>
      </c>
      <c r="T192" s="213">
        <f t="shared" si="63"/>
        <v>0</v>
      </c>
      <c r="AR192" s="25" t="s">
        <v>217</v>
      </c>
      <c r="AT192" s="25" t="s">
        <v>212</v>
      </c>
      <c r="AU192" s="25" t="s">
        <v>80</v>
      </c>
      <c r="AY192" s="25" t="s">
        <v>210</v>
      </c>
      <c r="BE192" s="214">
        <f t="shared" si="64"/>
        <v>0</v>
      </c>
      <c r="BF192" s="214">
        <f t="shared" si="65"/>
        <v>0</v>
      </c>
      <c r="BG192" s="214">
        <f t="shared" si="66"/>
        <v>0</v>
      </c>
      <c r="BH192" s="214">
        <f t="shared" si="67"/>
        <v>0</v>
      </c>
      <c r="BI192" s="214">
        <f t="shared" si="68"/>
        <v>0</v>
      </c>
      <c r="BJ192" s="25" t="s">
        <v>78</v>
      </c>
      <c r="BK192" s="214">
        <f t="shared" si="69"/>
        <v>0</v>
      </c>
      <c r="BL192" s="25" t="s">
        <v>217</v>
      </c>
      <c r="BM192" s="25" t="s">
        <v>938</v>
      </c>
    </row>
    <row r="193" spans="2:65" s="1" customFormat="1" ht="25.5" customHeight="1">
      <c r="B193" s="41"/>
      <c r="C193" s="238" t="s">
        <v>558</v>
      </c>
      <c r="D193" s="238" t="s">
        <v>302</v>
      </c>
      <c r="E193" s="239" t="s">
        <v>4382</v>
      </c>
      <c r="F193" s="240" t="s">
        <v>4383</v>
      </c>
      <c r="G193" s="241" t="s">
        <v>1472</v>
      </c>
      <c r="H193" s="242">
        <v>1.25</v>
      </c>
      <c r="I193" s="243"/>
      <c r="J193" s="244">
        <f t="shared" si="60"/>
        <v>0</v>
      </c>
      <c r="K193" s="240" t="s">
        <v>21</v>
      </c>
      <c r="L193" s="245"/>
      <c r="M193" s="246" t="s">
        <v>21</v>
      </c>
      <c r="N193" s="247" t="s">
        <v>42</v>
      </c>
      <c r="O193" s="42"/>
      <c r="P193" s="212">
        <f t="shared" si="61"/>
        <v>0</v>
      </c>
      <c r="Q193" s="212">
        <v>0</v>
      </c>
      <c r="R193" s="212">
        <f t="shared" si="62"/>
        <v>0</v>
      </c>
      <c r="S193" s="212">
        <v>0</v>
      </c>
      <c r="T193" s="213">
        <f t="shared" si="63"/>
        <v>0</v>
      </c>
      <c r="AR193" s="25" t="s">
        <v>252</v>
      </c>
      <c r="AT193" s="25" t="s">
        <v>302</v>
      </c>
      <c r="AU193" s="25" t="s">
        <v>80</v>
      </c>
      <c r="AY193" s="25" t="s">
        <v>210</v>
      </c>
      <c r="BE193" s="214">
        <f t="shared" si="64"/>
        <v>0</v>
      </c>
      <c r="BF193" s="214">
        <f t="shared" si="65"/>
        <v>0</v>
      </c>
      <c r="BG193" s="214">
        <f t="shared" si="66"/>
        <v>0</v>
      </c>
      <c r="BH193" s="214">
        <f t="shared" si="67"/>
        <v>0</v>
      </c>
      <c r="BI193" s="214">
        <f t="shared" si="68"/>
        <v>0</v>
      </c>
      <c r="BJ193" s="25" t="s">
        <v>78</v>
      </c>
      <c r="BK193" s="214">
        <f t="shared" si="69"/>
        <v>0</v>
      </c>
      <c r="BL193" s="25" t="s">
        <v>217</v>
      </c>
      <c r="BM193" s="25" t="s">
        <v>952</v>
      </c>
    </row>
    <row r="194" spans="2:65" s="1" customFormat="1" ht="25.5" customHeight="1">
      <c r="B194" s="41"/>
      <c r="C194" s="203" t="s">
        <v>563</v>
      </c>
      <c r="D194" s="203" t="s">
        <v>212</v>
      </c>
      <c r="E194" s="204" t="s">
        <v>5604</v>
      </c>
      <c r="F194" s="205" t="s">
        <v>4385</v>
      </c>
      <c r="G194" s="206" t="s">
        <v>1472</v>
      </c>
      <c r="H194" s="207">
        <v>1.25</v>
      </c>
      <c r="I194" s="208"/>
      <c r="J194" s="209">
        <f t="shared" si="60"/>
        <v>0</v>
      </c>
      <c r="K194" s="205" t="s">
        <v>21</v>
      </c>
      <c r="L194" s="61"/>
      <c r="M194" s="210" t="s">
        <v>21</v>
      </c>
      <c r="N194" s="211" t="s">
        <v>42</v>
      </c>
      <c r="O194" s="42"/>
      <c r="P194" s="212">
        <f t="shared" si="61"/>
        <v>0</v>
      </c>
      <c r="Q194" s="212">
        <v>0</v>
      </c>
      <c r="R194" s="212">
        <f t="shared" si="62"/>
        <v>0</v>
      </c>
      <c r="S194" s="212">
        <v>0</v>
      </c>
      <c r="T194" s="213">
        <f t="shared" si="63"/>
        <v>0</v>
      </c>
      <c r="AR194" s="25" t="s">
        <v>217</v>
      </c>
      <c r="AT194" s="25" t="s">
        <v>212</v>
      </c>
      <c r="AU194" s="25" t="s">
        <v>80</v>
      </c>
      <c r="AY194" s="25" t="s">
        <v>210</v>
      </c>
      <c r="BE194" s="214">
        <f t="shared" si="64"/>
        <v>0</v>
      </c>
      <c r="BF194" s="214">
        <f t="shared" si="65"/>
        <v>0</v>
      </c>
      <c r="BG194" s="214">
        <f t="shared" si="66"/>
        <v>0</v>
      </c>
      <c r="BH194" s="214">
        <f t="shared" si="67"/>
        <v>0</v>
      </c>
      <c r="BI194" s="214">
        <f t="shared" si="68"/>
        <v>0</v>
      </c>
      <c r="BJ194" s="25" t="s">
        <v>78</v>
      </c>
      <c r="BK194" s="214">
        <f t="shared" si="69"/>
        <v>0</v>
      </c>
      <c r="BL194" s="25" t="s">
        <v>217</v>
      </c>
      <c r="BM194" s="25" t="s">
        <v>962</v>
      </c>
    </row>
    <row r="195" spans="2:65" s="1" customFormat="1" ht="16.5" customHeight="1">
      <c r="B195" s="41"/>
      <c r="C195" s="238" t="s">
        <v>570</v>
      </c>
      <c r="D195" s="238" t="s">
        <v>302</v>
      </c>
      <c r="E195" s="239" t="s">
        <v>4386</v>
      </c>
      <c r="F195" s="240" t="s">
        <v>4387</v>
      </c>
      <c r="G195" s="241" t="s">
        <v>1472</v>
      </c>
      <c r="H195" s="242">
        <v>0.25</v>
      </c>
      <c r="I195" s="243"/>
      <c r="J195" s="244">
        <f t="shared" si="60"/>
        <v>0</v>
      </c>
      <c r="K195" s="240" t="s">
        <v>21</v>
      </c>
      <c r="L195" s="245"/>
      <c r="M195" s="246" t="s">
        <v>21</v>
      </c>
      <c r="N195" s="247" t="s">
        <v>42</v>
      </c>
      <c r="O195" s="42"/>
      <c r="P195" s="212">
        <f t="shared" si="61"/>
        <v>0</v>
      </c>
      <c r="Q195" s="212">
        <v>0</v>
      </c>
      <c r="R195" s="212">
        <f t="shared" si="62"/>
        <v>0</v>
      </c>
      <c r="S195" s="212">
        <v>0</v>
      </c>
      <c r="T195" s="213">
        <f t="shared" si="63"/>
        <v>0</v>
      </c>
      <c r="AR195" s="25" t="s">
        <v>252</v>
      </c>
      <c r="AT195" s="25" t="s">
        <v>302</v>
      </c>
      <c r="AU195" s="25" t="s">
        <v>80</v>
      </c>
      <c r="AY195" s="25" t="s">
        <v>210</v>
      </c>
      <c r="BE195" s="214">
        <f t="shared" si="64"/>
        <v>0</v>
      </c>
      <c r="BF195" s="214">
        <f t="shared" si="65"/>
        <v>0</v>
      </c>
      <c r="BG195" s="214">
        <f t="shared" si="66"/>
        <v>0</v>
      </c>
      <c r="BH195" s="214">
        <f t="shared" si="67"/>
        <v>0</v>
      </c>
      <c r="BI195" s="214">
        <f t="shared" si="68"/>
        <v>0</v>
      </c>
      <c r="BJ195" s="25" t="s">
        <v>78</v>
      </c>
      <c r="BK195" s="214">
        <f t="shared" si="69"/>
        <v>0</v>
      </c>
      <c r="BL195" s="25" t="s">
        <v>217</v>
      </c>
      <c r="BM195" s="25" t="s">
        <v>972</v>
      </c>
    </row>
    <row r="196" spans="2:65" s="1" customFormat="1" ht="16.5" customHeight="1">
      <c r="B196" s="41"/>
      <c r="C196" s="203" t="s">
        <v>575</v>
      </c>
      <c r="D196" s="203" t="s">
        <v>212</v>
      </c>
      <c r="E196" s="204" t="s">
        <v>5605</v>
      </c>
      <c r="F196" s="205" t="s">
        <v>4389</v>
      </c>
      <c r="G196" s="206" t="s">
        <v>1472</v>
      </c>
      <c r="H196" s="207">
        <v>0.25</v>
      </c>
      <c r="I196" s="208"/>
      <c r="J196" s="209">
        <f t="shared" si="60"/>
        <v>0</v>
      </c>
      <c r="K196" s="205" t="s">
        <v>21</v>
      </c>
      <c r="L196" s="61"/>
      <c r="M196" s="210" t="s">
        <v>21</v>
      </c>
      <c r="N196" s="211" t="s">
        <v>42</v>
      </c>
      <c r="O196" s="42"/>
      <c r="P196" s="212">
        <f t="shared" si="61"/>
        <v>0</v>
      </c>
      <c r="Q196" s="212">
        <v>0</v>
      </c>
      <c r="R196" s="212">
        <f t="shared" si="62"/>
        <v>0</v>
      </c>
      <c r="S196" s="212">
        <v>0</v>
      </c>
      <c r="T196" s="213">
        <f t="shared" si="63"/>
        <v>0</v>
      </c>
      <c r="AR196" s="25" t="s">
        <v>217</v>
      </c>
      <c r="AT196" s="25" t="s">
        <v>212</v>
      </c>
      <c r="AU196" s="25" t="s">
        <v>80</v>
      </c>
      <c r="AY196" s="25" t="s">
        <v>210</v>
      </c>
      <c r="BE196" s="214">
        <f t="shared" si="64"/>
        <v>0</v>
      </c>
      <c r="BF196" s="214">
        <f t="shared" si="65"/>
        <v>0</v>
      </c>
      <c r="BG196" s="214">
        <f t="shared" si="66"/>
        <v>0</v>
      </c>
      <c r="BH196" s="214">
        <f t="shared" si="67"/>
        <v>0</v>
      </c>
      <c r="BI196" s="214">
        <f t="shared" si="68"/>
        <v>0</v>
      </c>
      <c r="BJ196" s="25" t="s">
        <v>78</v>
      </c>
      <c r="BK196" s="214">
        <f t="shared" si="69"/>
        <v>0</v>
      </c>
      <c r="BL196" s="25" t="s">
        <v>217</v>
      </c>
      <c r="BM196" s="25" t="s">
        <v>984</v>
      </c>
    </row>
    <row r="197" spans="2:65" s="1" customFormat="1" ht="16.5" customHeight="1">
      <c r="B197" s="41"/>
      <c r="C197" s="238" t="s">
        <v>581</v>
      </c>
      <c r="D197" s="238" t="s">
        <v>302</v>
      </c>
      <c r="E197" s="239" t="s">
        <v>4390</v>
      </c>
      <c r="F197" s="240" t="s">
        <v>4391</v>
      </c>
      <c r="G197" s="241" t="s">
        <v>1472</v>
      </c>
      <c r="H197" s="242">
        <v>0.25</v>
      </c>
      <c r="I197" s="243"/>
      <c r="J197" s="244">
        <f t="shared" si="60"/>
        <v>0</v>
      </c>
      <c r="K197" s="240" t="s">
        <v>21</v>
      </c>
      <c r="L197" s="245"/>
      <c r="M197" s="246" t="s">
        <v>21</v>
      </c>
      <c r="N197" s="247" t="s">
        <v>42</v>
      </c>
      <c r="O197" s="42"/>
      <c r="P197" s="212">
        <f t="shared" si="61"/>
        <v>0</v>
      </c>
      <c r="Q197" s="212">
        <v>0</v>
      </c>
      <c r="R197" s="212">
        <f t="shared" si="62"/>
        <v>0</v>
      </c>
      <c r="S197" s="212">
        <v>0</v>
      </c>
      <c r="T197" s="213">
        <f t="shared" si="63"/>
        <v>0</v>
      </c>
      <c r="AR197" s="25" t="s">
        <v>252</v>
      </c>
      <c r="AT197" s="25" t="s">
        <v>302</v>
      </c>
      <c r="AU197" s="25" t="s">
        <v>80</v>
      </c>
      <c r="AY197" s="25" t="s">
        <v>210</v>
      </c>
      <c r="BE197" s="214">
        <f t="shared" si="64"/>
        <v>0</v>
      </c>
      <c r="BF197" s="214">
        <f t="shared" si="65"/>
        <v>0</v>
      </c>
      <c r="BG197" s="214">
        <f t="shared" si="66"/>
        <v>0</v>
      </c>
      <c r="BH197" s="214">
        <f t="shared" si="67"/>
        <v>0</v>
      </c>
      <c r="BI197" s="214">
        <f t="shared" si="68"/>
        <v>0</v>
      </c>
      <c r="BJ197" s="25" t="s">
        <v>78</v>
      </c>
      <c r="BK197" s="214">
        <f t="shared" si="69"/>
        <v>0</v>
      </c>
      <c r="BL197" s="25" t="s">
        <v>217</v>
      </c>
      <c r="BM197" s="25" t="s">
        <v>996</v>
      </c>
    </row>
    <row r="198" spans="2:65" s="1" customFormat="1" ht="16.5" customHeight="1">
      <c r="B198" s="41"/>
      <c r="C198" s="203" t="s">
        <v>587</v>
      </c>
      <c r="D198" s="203" t="s">
        <v>212</v>
      </c>
      <c r="E198" s="204" t="s">
        <v>4392</v>
      </c>
      <c r="F198" s="205" t="s">
        <v>4393</v>
      </c>
      <c r="G198" s="206" t="s">
        <v>1472</v>
      </c>
      <c r="H198" s="207">
        <v>0.25</v>
      </c>
      <c r="I198" s="208"/>
      <c r="J198" s="209">
        <f t="shared" si="60"/>
        <v>0</v>
      </c>
      <c r="K198" s="205" t="s">
        <v>21</v>
      </c>
      <c r="L198" s="61"/>
      <c r="M198" s="210" t="s">
        <v>21</v>
      </c>
      <c r="N198" s="211" t="s">
        <v>42</v>
      </c>
      <c r="O198" s="42"/>
      <c r="P198" s="212">
        <f t="shared" si="61"/>
        <v>0</v>
      </c>
      <c r="Q198" s="212">
        <v>0</v>
      </c>
      <c r="R198" s="212">
        <f t="shared" si="62"/>
        <v>0</v>
      </c>
      <c r="S198" s="212">
        <v>0</v>
      </c>
      <c r="T198" s="213">
        <f t="shared" si="63"/>
        <v>0</v>
      </c>
      <c r="AR198" s="25" t="s">
        <v>217</v>
      </c>
      <c r="AT198" s="25" t="s">
        <v>212</v>
      </c>
      <c r="AU198" s="25" t="s">
        <v>80</v>
      </c>
      <c r="AY198" s="25" t="s">
        <v>210</v>
      </c>
      <c r="BE198" s="214">
        <f t="shared" si="64"/>
        <v>0</v>
      </c>
      <c r="BF198" s="214">
        <f t="shared" si="65"/>
        <v>0</v>
      </c>
      <c r="BG198" s="214">
        <f t="shared" si="66"/>
        <v>0</v>
      </c>
      <c r="BH198" s="214">
        <f t="shared" si="67"/>
        <v>0</v>
      </c>
      <c r="BI198" s="214">
        <f t="shared" si="68"/>
        <v>0</v>
      </c>
      <c r="BJ198" s="25" t="s">
        <v>78</v>
      </c>
      <c r="BK198" s="214">
        <f t="shared" si="69"/>
        <v>0</v>
      </c>
      <c r="BL198" s="25" t="s">
        <v>217</v>
      </c>
      <c r="BM198" s="25" t="s">
        <v>1011</v>
      </c>
    </row>
    <row r="199" spans="2:65" s="1" customFormat="1" ht="16.5" customHeight="1">
      <c r="B199" s="41"/>
      <c r="C199" s="238" t="s">
        <v>597</v>
      </c>
      <c r="D199" s="238" t="s">
        <v>302</v>
      </c>
      <c r="E199" s="239" t="s">
        <v>4394</v>
      </c>
      <c r="F199" s="240" t="s">
        <v>4395</v>
      </c>
      <c r="G199" s="241" t="s">
        <v>345</v>
      </c>
      <c r="H199" s="242">
        <v>1</v>
      </c>
      <c r="I199" s="243"/>
      <c r="J199" s="244">
        <f t="shared" si="60"/>
        <v>0</v>
      </c>
      <c r="K199" s="240" t="s">
        <v>21</v>
      </c>
      <c r="L199" s="245"/>
      <c r="M199" s="246" t="s">
        <v>21</v>
      </c>
      <c r="N199" s="247" t="s">
        <v>42</v>
      </c>
      <c r="O199" s="42"/>
      <c r="P199" s="212">
        <f t="shared" si="61"/>
        <v>0</v>
      </c>
      <c r="Q199" s="212">
        <v>0</v>
      </c>
      <c r="R199" s="212">
        <f t="shared" si="62"/>
        <v>0</v>
      </c>
      <c r="S199" s="212">
        <v>0</v>
      </c>
      <c r="T199" s="213">
        <f t="shared" si="63"/>
        <v>0</v>
      </c>
      <c r="AR199" s="25" t="s">
        <v>252</v>
      </c>
      <c r="AT199" s="25" t="s">
        <v>302</v>
      </c>
      <c r="AU199" s="25" t="s">
        <v>80</v>
      </c>
      <c r="AY199" s="25" t="s">
        <v>210</v>
      </c>
      <c r="BE199" s="214">
        <f t="shared" si="64"/>
        <v>0</v>
      </c>
      <c r="BF199" s="214">
        <f t="shared" si="65"/>
        <v>0</v>
      </c>
      <c r="BG199" s="214">
        <f t="shared" si="66"/>
        <v>0</v>
      </c>
      <c r="BH199" s="214">
        <f t="shared" si="67"/>
        <v>0</v>
      </c>
      <c r="BI199" s="214">
        <f t="shared" si="68"/>
        <v>0</v>
      </c>
      <c r="BJ199" s="25" t="s">
        <v>78</v>
      </c>
      <c r="BK199" s="214">
        <f t="shared" si="69"/>
        <v>0</v>
      </c>
      <c r="BL199" s="25" t="s">
        <v>217</v>
      </c>
      <c r="BM199" s="25" t="s">
        <v>1026</v>
      </c>
    </row>
    <row r="200" spans="2:65" s="1" customFormat="1" ht="16.5" customHeight="1">
      <c r="B200" s="41"/>
      <c r="C200" s="203" t="s">
        <v>605</v>
      </c>
      <c r="D200" s="203" t="s">
        <v>212</v>
      </c>
      <c r="E200" s="204" t="s">
        <v>5606</v>
      </c>
      <c r="F200" s="205" t="s">
        <v>4397</v>
      </c>
      <c r="G200" s="206" t="s">
        <v>345</v>
      </c>
      <c r="H200" s="207">
        <v>1</v>
      </c>
      <c r="I200" s="208"/>
      <c r="J200" s="209">
        <f t="shared" si="60"/>
        <v>0</v>
      </c>
      <c r="K200" s="205" t="s">
        <v>21</v>
      </c>
      <c r="L200" s="61"/>
      <c r="M200" s="210" t="s">
        <v>21</v>
      </c>
      <c r="N200" s="211" t="s">
        <v>42</v>
      </c>
      <c r="O200" s="42"/>
      <c r="P200" s="212">
        <f t="shared" si="61"/>
        <v>0</v>
      </c>
      <c r="Q200" s="212">
        <v>0</v>
      </c>
      <c r="R200" s="212">
        <f t="shared" si="62"/>
        <v>0</v>
      </c>
      <c r="S200" s="212">
        <v>0</v>
      </c>
      <c r="T200" s="213">
        <f t="shared" si="63"/>
        <v>0</v>
      </c>
      <c r="AR200" s="25" t="s">
        <v>217</v>
      </c>
      <c r="AT200" s="25" t="s">
        <v>212</v>
      </c>
      <c r="AU200" s="25" t="s">
        <v>80</v>
      </c>
      <c r="AY200" s="25" t="s">
        <v>210</v>
      </c>
      <c r="BE200" s="214">
        <f t="shared" si="64"/>
        <v>0</v>
      </c>
      <c r="BF200" s="214">
        <f t="shared" si="65"/>
        <v>0</v>
      </c>
      <c r="BG200" s="214">
        <f t="shared" si="66"/>
        <v>0</v>
      </c>
      <c r="BH200" s="214">
        <f t="shared" si="67"/>
        <v>0</v>
      </c>
      <c r="BI200" s="214">
        <f t="shared" si="68"/>
        <v>0</v>
      </c>
      <c r="BJ200" s="25" t="s">
        <v>78</v>
      </c>
      <c r="BK200" s="214">
        <f t="shared" si="69"/>
        <v>0</v>
      </c>
      <c r="BL200" s="25" t="s">
        <v>217</v>
      </c>
      <c r="BM200" s="25" t="s">
        <v>1037</v>
      </c>
    </row>
    <row r="201" spans="2:65" s="1" customFormat="1" ht="16.5" customHeight="1">
      <c r="B201" s="41"/>
      <c r="C201" s="238" t="s">
        <v>610</v>
      </c>
      <c r="D201" s="238" t="s">
        <v>302</v>
      </c>
      <c r="E201" s="239" t="s">
        <v>4398</v>
      </c>
      <c r="F201" s="240" t="s">
        <v>4399</v>
      </c>
      <c r="G201" s="241" t="s">
        <v>345</v>
      </c>
      <c r="H201" s="242">
        <v>1</v>
      </c>
      <c r="I201" s="243"/>
      <c r="J201" s="244">
        <f t="shared" si="60"/>
        <v>0</v>
      </c>
      <c r="K201" s="240" t="s">
        <v>21</v>
      </c>
      <c r="L201" s="245"/>
      <c r="M201" s="246" t="s">
        <v>21</v>
      </c>
      <c r="N201" s="247" t="s">
        <v>42</v>
      </c>
      <c r="O201" s="42"/>
      <c r="P201" s="212">
        <f t="shared" si="61"/>
        <v>0</v>
      </c>
      <c r="Q201" s="212">
        <v>0</v>
      </c>
      <c r="R201" s="212">
        <f t="shared" si="62"/>
        <v>0</v>
      </c>
      <c r="S201" s="212">
        <v>0</v>
      </c>
      <c r="T201" s="213">
        <f t="shared" si="63"/>
        <v>0</v>
      </c>
      <c r="AR201" s="25" t="s">
        <v>252</v>
      </c>
      <c r="AT201" s="25" t="s">
        <v>302</v>
      </c>
      <c r="AU201" s="25" t="s">
        <v>80</v>
      </c>
      <c r="AY201" s="25" t="s">
        <v>210</v>
      </c>
      <c r="BE201" s="214">
        <f t="shared" si="64"/>
        <v>0</v>
      </c>
      <c r="BF201" s="214">
        <f t="shared" si="65"/>
        <v>0</v>
      </c>
      <c r="BG201" s="214">
        <f t="shared" si="66"/>
        <v>0</v>
      </c>
      <c r="BH201" s="214">
        <f t="shared" si="67"/>
        <v>0</v>
      </c>
      <c r="BI201" s="214">
        <f t="shared" si="68"/>
        <v>0</v>
      </c>
      <c r="BJ201" s="25" t="s">
        <v>78</v>
      </c>
      <c r="BK201" s="214">
        <f t="shared" si="69"/>
        <v>0</v>
      </c>
      <c r="BL201" s="25" t="s">
        <v>217</v>
      </c>
      <c r="BM201" s="25" t="s">
        <v>1052</v>
      </c>
    </row>
    <row r="202" spans="2:65" s="1" customFormat="1" ht="16.5" customHeight="1">
      <c r="B202" s="41"/>
      <c r="C202" s="203" t="s">
        <v>617</v>
      </c>
      <c r="D202" s="203" t="s">
        <v>212</v>
      </c>
      <c r="E202" s="204" t="s">
        <v>5607</v>
      </c>
      <c r="F202" s="205" t="s">
        <v>4401</v>
      </c>
      <c r="G202" s="206" t="s">
        <v>345</v>
      </c>
      <c r="H202" s="207">
        <v>1</v>
      </c>
      <c r="I202" s="208"/>
      <c r="J202" s="209">
        <f t="shared" si="60"/>
        <v>0</v>
      </c>
      <c r="K202" s="205" t="s">
        <v>21</v>
      </c>
      <c r="L202" s="61"/>
      <c r="M202" s="210" t="s">
        <v>21</v>
      </c>
      <c r="N202" s="211" t="s">
        <v>42</v>
      </c>
      <c r="O202" s="42"/>
      <c r="P202" s="212">
        <f t="shared" si="61"/>
        <v>0</v>
      </c>
      <c r="Q202" s="212">
        <v>0</v>
      </c>
      <c r="R202" s="212">
        <f t="shared" si="62"/>
        <v>0</v>
      </c>
      <c r="S202" s="212">
        <v>0</v>
      </c>
      <c r="T202" s="213">
        <f t="shared" si="63"/>
        <v>0</v>
      </c>
      <c r="AR202" s="25" t="s">
        <v>217</v>
      </c>
      <c r="AT202" s="25" t="s">
        <v>212</v>
      </c>
      <c r="AU202" s="25" t="s">
        <v>80</v>
      </c>
      <c r="AY202" s="25" t="s">
        <v>210</v>
      </c>
      <c r="BE202" s="214">
        <f t="shared" si="64"/>
        <v>0</v>
      </c>
      <c r="BF202" s="214">
        <f t="shared" si="65"/>
        <v>0</v>
      </c>
      <c r="BG202" s="214">
        <f t="shared" si="66"/>
        <v>0</v>
      </c>
      <c r="BH202" s="214">
        <f t="shared" si="67"/>
        <v>0</v>
      </c>
      <c r="BI202" s="214">
        <f t="shared" si="68"/>
        <v>0</v>
      </c>
      <c r="BJ202" s="25" t="s">
        <v>78</v>
      </c>
      <c r="BK202" s="214">
        <f t="shared" si="69"/>
        <v>0</v>
      </c>
      <c r="BL202" s="25" t="s">
        <v>217</v>
      </c>
      <c r="BM202" s="25" t="s">
        <v>1063</v>
      </c>
    </row>
    <row r="203" spans="2:65" s="1" customFormat="1" ht="16.5" customHeight="1">
      <c r="B203" s="41"/>
      <c r="C203" s="238" t="s">
        <v>71</v>
      </c>
      <c r="D203" s="238" t="s">
        <v>302</v>
      </c>
      <c r="E203" s="239" t="s">
        <v>4402</v>
      </c>
      <c r="F203" s="240" t="s">
        <v>4403</v>
      </c>
      <c r="G203" s="241" t="s">
        <v>1472</v>
      </c>
      <c r="H203" s="242">
        <v>0.05</v>
      </c>
      <c r="I203" s="243"/>
      <c r="J203" s="244">
        <f t="shared" si="60"/>
        <v>0</v>
      </c>
      <c r="K203" s="240" t="s">
        <v>21</v>
      </c>
      <c r="L203" s="245"/>
      <c r="M203" s="246" t="s">
        <v>21</v>
      </c>
      <c r="N203" s="247" t="s">
        <v>42</v>
      </c>
      <c r="O203" s="42"/>
      <c r="P203" s="212">
        <f t="shared" si="61"/>
        <v>0</v>
      </c>
      <c r="Q203" s="212">
        <v>0</v>
      </c>
      <c r="R203" s="212">
        <f t="shared" si="62"/>
        <v>0</v>
      </c>
      <c r="S203" s="212">
        <v>0</v>
      </c>
      <c r="T203" s="213">
        <f t="shared" si="63"/>
        <v>0</v>
      </c>
      <c r="AR203" s="25" t="s">
        <v>252</v>
      </c>
      <c r="AT203" s="25" t="s">
        <v>302</v>
      </c>
      <c r="AU203" s="25" t="s">
        <v>80</v>
      </c>
      <c r="AY203" s="25" t="s">
        <v>210</v>
      </c>
      <c r="BE203" s="214">
        <f t="shared" si="64"/>
        <v>0</v>
      </c>
      <c r="BF203" s="214">
        <f t="shared" si="65"/>
        <v>0</v>
      </c>
      <c r="BG203" s="214">
        <f t="shared" si="66"/>
        <v>0</v>
      </c>
      <c r="BH203" s="214">
        <f t="shared" si="67"/>
        <v>0</v>
      </c>
      <c r="BI203" s="214">
        <f t="shared" si="68"/>
        <v>0</v>
      </c>
      <c r="BJ203" s="25" t="s">
        <v>78</v>
      </c>
      <c r="BK203" s="214">
        <f t="shared" si="69"/>
        <v>0</v>
      </c>
      <c r="BL203" s="25" t="s">
        <v>217</v>
      </c>
      <c r="BM203" s="25" t="s">
        <v>1073</v>
      </c>
    </row>
    <row r="204" spans="2:65" s="1" customFormat="1" ht="16.5" customHeight="1">
      <c r="B204" s="41"/>
      <c r="C204" s="203" t="s">
        <v>71</v>
      </c>
      <c r="D204" s="203" t="s">
        <v>212</v>
      </c>
      <c r="E204" s="204" t="s">
        <v>4404</v>
      </c>
      <c r="F204" s="205" t="s">
        <v>4405</v>
      </c>
      <c r="G204" s="206" t="s">
        <v>1472</v>
      </c>
      <c r="H204" s="207">
        <v>0.05</v>
      </c>
      <c r="I204" s="208"/>
      <c r="J204" s="209">
        <f t="shared" si="60"/>
        <v>0</v>
      </c>
      <c r="K204" s="205" t="s">
        <v>21</v>
      </c>
      <c r="L204" s="61"/>
      <c r="M204" s="210" t="s">
        <v>21</v>
      </c>
      <c r="N204" s="211" t="s">
        <v>42</v>
      </c>
      <c r="O204" s="42"/>
      <c r="P204" s="212">
        <f t="shared" si="61"/>
        <v>0</v>
      </c>
      <c r="Q204" s="212">
        <v>0</v>
      </c>
      <c r="R204" s="212">
        <f t="shared" si="62"/>
        <v>0</v>
      </c>
      <c r="S204" s="212">
        <v>0</v>
      </c>
      <c r="T204" s="213">
        <f t="shared" si="63"/>
        <v>0</v>
      </c>
      <c r="AR204" s="25" t="s">
        <v>217</v>
      </c>
      <c r="AT204" s="25" t="s">
        <v>212</v>
      </c>
      <c r="AU204" s="25" t="s">
        <v>80</v>
      </c>
      <c r="AY204" s="25" t="s">
        <v>210</v>
      </c>
      <c r="BE204" s="214">
        <f t="shared" si="64"/>
        <v>0</v>
      </c>
      <c r="BF204" s="214">
        <f t="shared" si="65"/>
        <v>0</v>
      </c>
      <c r="BG204" s="214">
        <f t="shared" si="66"/>
        <v>0</v>
      </c>
      <c r="BH204" s="214">
        <f t="shared" si="67"/>
        <v>0</v>
      </c>
      <c r="BI204" s="214">
        <f t="shared" si="68"/>
        <v>0</v>
      </c>
      <c r="BJ204" s="25" t="s">
        <v>78</v>
      </c>
      <c r="BK204" s="214">
        <f t="shared" si="69"/>
        <v>0</v>
      </c>
      <c r="BL204" s="25" t="s">
        <v>217</v>
      </c>
      <c r="BM204" s="25" t="s">
        <v>1098</v>
      </c>
    </row>
    <row r="205" spans="2:63" s="11" customFormat="1" ht="29.85" customHeight="1">
      <c r="B205" s="187"/>
      <c r="C205" s="188"/>
      <c r="D205" s="189" t="s">
        <v>70</v>
      </c>
      <c r="E205" s="201" t="s">
        <v>4406</v>
      </c>
      <c r="F205" s="201" t="s">
        <v>4407</v>
      </c>
      <c r="G205" s="188"/>
      <c r="H205" s="188"/>
      <c r="I205" s="191"/>
      <c r="J205" s="202">
        <f>BK205</f>
        <v>0</v>
      </c>
      <c r="K205" s="188"/>
      <c r="L205" s="193"/>
      <c r="M205" s="194"/>
      <c r="N205" s="195"/>
      <c r="O205" s="195"/>
      <c r="P205" s="196">
        <f>SUM(P206:P216)</f>
        <v>0</v>
      </c>
      <c r="Q205" s="195"/>
      <c r="R205" s="196">
        <f>SUM(R206:R216)</f>
        <v>0</v>
      </c>
      <c r="S205" s="195"/>
      <c r="T205" s="197">
        <f>SUM(T206:T216)</f>
        <v>0</v>
      </c>
      <c r="AR205" s="198" t="s">
        <v>78</v>
      </c>
      <c r="AT205" s="199" t="s">
        <v>70</v>
      </c>
      <c r="AU205" s="199" t="s">
        <v>78</v>
      </c>
      <c r="AY205" s="198" t="s">
        <v>210</v>
      </c>
      <c r="BK205" s="200">
        <f>SUM(BK206:BK216)</f>
        <v>0</v>
      </c>
    </row>
    <row r="206" spans="2:65" s="1" customFormat="1" ht="16.5" customHeight="1">
      <c r="B206" s="41"/>
      <c r="C206" s="203" t="s">
        <v>624</v>
      </c>
      <c r="D206" s="203" t="s">
        <v>212</v>
      </c>
      <c r="E206" s="204" t="s">
        <v>4408</v>
      </c>
      <c r="F206" s="205" t="s">
        <v>4409</v>
      </c>
      <c r="G206" s="206" t="s">
        <v>1472</v>
      </c>
      <c r="H206" s="207">
        <v>1.55</v>
      </c>
      <c r="I206" s="208"/>
      <c r="J206" s="209">
        <f aca="true" t="shared" si="70" ref="J206:J216">ROUND(I206*H206,2)</f>
        <v>0</v>
      </c>
      <c r="K206" s="205" t="s">
        <v>21</v>
      </c>
      <c r="L206" s="61"/>
      <c r="M206" s="210" t="s">
        <v>21</v>
      </c>
      <c r="N206" s="211" t="s">
        <v>42</v>
      </c>
      <c r="O206" s="42"/>
      <c r="P206" s="212">
        <f aca="true" t="shared" si="71" ref="P206:P216">O206*H206</f>
        <v>0</v>
      </c>
      <c r="Q206" s="212">
        <v>0</v>
      </c>
      <c r="R206" s="212">
        <f aca="true" t="shared" si="72" ref="R206:R216">Q206*H206</f>
        <v>0</v>
      </c>
      <c r="S206" s="212">
        <v>0</v>
      </c>
      <c r="T206" s="213">
        <f aca="true" t="shared" si="73" ref="T206:T216">S206*H206</f>
        <v>0</v>
      </c>
      <c r="AR206" s="25" t="s">
        <v>217</v>
      </c>
      <c r="AT206" s="25" t="s">
        <v>212</v>
      </c>
      <c r="AU206" s="25" t="s">
        <v>80</v>
      </c>
      <c r="AY206" s="25" t="s">
        <v>210</v>
      </c>
      <c r="BE206" s="214">
        <f aca="true" t="shared" si="74" ref="BE206:BE216">IF(N206="základní",J206,0)</f>
        <v>0</v>
      </c>
      <c r="BF206" s="214">
        <f aca="true" t="shared" si="75" ref="BF206:BF216">IF(N206="snížená",J206,0)</f>
        <v>0</v>
      </c>
      <c r="BG206" s="214">
        <f aca="true" t="shared" si="76" ref="BG206:BG216">IF(N206="zákl. přenesená",J206,0)</f>
        <v>0</v>
      </c>
      <c r="BH206" s="214">
        <f aca="true" t="shared" si="77" ref="BH206:BH216">IF(N206="sníž. přenesená",J206,0)</f>
        <v>0</v>
      </c>
      <c r="BI206" s="214">
        <f aca="true" t="shared" si="78" ref="BI206:BI216">IF(N206="nulová",J206,0)</f>
        <v>0</v>
      </c>
      <c r="BJ206" s="25" t="s">
        <v>78</v>
      </c>
      <c r="BK206" s="214">
        <f aca="true" t="shared" si="79" ref="BK206:BK216">ROUND(I206*H206,2)</f>
        <v>0</v>
      </c>
      <c r="BL206" s="25" t="s">
        <v>217</v>
      </c>
      <c r="BM206" s="25" t="s">
        <v>1108</v>
      </c>
    </row>
    <row r="207" spans="2:65" s="1" customFormat="1" ht="16.5" customHeight="1">
      <c r="B207" s="41"/>
      <c r="C207" s="203" t="s">
        <v>628</v>
      </c>
      <c r="D207" s="203" t="s">
        <v>212</v>
      </c>
      <c r="E207" s="204" t="s">
        <v>4410</v>
      </c>
      <c r="F207" s="205" t="s">
        <v>4411</v>
      </c>
      <c r="G207" s="206" t="s">
        <v>1472</v>
      </c>
      <c r="H207" s="207">
        <v>3.1</v>
      </c>
      <c r="I207" s="208"/>
      <c r="J207" s="209">
        <f t="shared" si="70"/>
        <v>0</v>
      </c>
      <c r="K207" s="205" t="s">
        <v>21</v>
      </c>
      <c r="L207" s="61"/>
      <c r="M207" s="210" t="s">
        <v>21</v>
      </c>
      <c r="N207" s="211" t="s">
        <v>42</v>
      </c>
      <c r="O207" s="42"/>
      <c r="P207" s="212">
        <f t="shared" si="71"/>
        <v>0</v>
      </c>
      <c r="Q207" s="212">
        <v>0</v>
      </c>
      <c r="R207" s="212">
        <f t="shared" si="72"/>
        <v>0</v>
      </c>
      <c r="S207" s="212">
        <v>0</v>
      </c>
      <c r="T207" s="213">
        <f t="shared" si="73"/>
        <v>0</v>
      </c>
      <c r="AR207" s="25" t="s">
        <v>217</v>
      </c>
      <c r="AT207" s="25" t="s">
        <v>212</v>
      </c>
      <c r="AU207" s="25" t="s">
        <v>80</v>
      </c>
      <c r="AY207" s="25" t="s">
        <v>210</v>
      </c>
      <c r="BE207" s="214">
        <f t="shared" si="74"/>
        <v>0</v>
      </c>
      <c r="BF207" s="214">
        <f t="shared" si="75"/>
        <v>0</v>
      </c>
      <c r="BG207" s="214">
        <f t="shared" si="76"/>
        <v>0</v>
      </c>
      <c r="BH207" s="214">
        <f t="shared" si="77"/>
        <v>0</v>
      </c>
      <c r="BI207" s="214">
        <f t="shared" si="78"/>
        <v>0</v>
      </c>
      <c r="BJ207" s="25" t="s">
        <v>78</v>
      </c>
      <c r="BK207" s="214">
        <f t="shared" si="79"/>
        <v>0</v>
      </c>
      <c r="BL207" s="25" t="s">
        <v>217</v>
      </c>
      <c r="BM207" s="25" t="s">
        <v>1118</v>
      </c>
    </row>
    <row r="208" spans="2:65" s="1" customFormat="1" ht="16.5" customHeight="1">
      <c r="B208" s="41"/>
      <c r="C208" s="203" t="s">
        <v>635</v>
      </c>
      <c r="D208" s="203" t="s">
        <v>212</v>
      </c>
      <c r="E208" s="204" t="s">
        <v>5608</v>
      </c>
      <c r="F208" s="205" t="s">
        <v>4413</v>
      </c>
      <c r="G208" s="206" t="s">
        <v>1472</v>
      </c>
      <c r="H208" s="207">
        <v>3.1</v>
      </c>
      <c r="I208" s="208"/>
      <c r="J208" s="209">
        <f t="shared" si="70"/>
        <v>0</v>
      </c>
      <c r="K208" s="205" t="s">
        <v>21</v>
      </c>
      <c r="L208" s="61"/>
      <c r="M208" s="210" t="s">
        <v>21</v>
      </c>
      <c r="N208" s="211" t="s">
        <v>42</v>
      </c>
      <c r="O208" s="42"/>
      <c r="P208" s="212">
        <f t="shared" si="71"/>
        <v>0</v>
      </c>
      <c r="Q208" s="212">
        <v>0</v>
      </c>
      <c r="R208" s="212">
        <f t="shared" si="72"/>
        <v>0</v>
      </c>
      <c r="S208" s="212">
        <v>0</v>
      </c>
      <c r="T208" s="213">
        <f t="shared" si="73"/>
        <v>0</v>
      </c>
      <c r="AR208" s="25" t="s">
        <v>217</v>
      </c>
      <c r="AT208" s="25" t="s">
        <v>212</v>
      </c>
      <c r="AU208" s="25" t="s">
        <v>80</v>
      </c>
      <c r="AY208" s="25" t="s">
        <v>210</v>
      </c>
      <c r="BE208" s="214">
        <f t="shared" si="74"/>
        <v>0</v>
      </c>
      <c r="BF208" s="214">
        <f t="shared" si="75"/>
        <v>0</v>
      </c>
      <c r="BG208" s="214">
        <f t="shared" si="76"/>
        <v>0</v>
      </c>
      <c r="BH208" s="214">
        <f t="shared" si="77"/>
        <v>0</v>
      </c>
      <c r="BI208" s="214">
        <f t="shared" si="78"/>
        <v>0</v>
      </c>
      <c r="BJ208" s="25" t="s">
        <v>78</v>
      </c>
      <c r="BK208" s="214">
        <f t="shared" si="79"/>
        <v>0</v>
      </c>
      <c r="BL208" s="25" t="s">
        <v>217</v>
      </c>
      <c r="BM208" s="25" t="s">
        <v>1127</v>
      </c>
    </row>
    <row r="209" spans="2:65" s="1" customFormat="1" ht="16.5" customHeight="1">
      <c r="B209" s="41"/>
      <c r="C209" s="203" t="s">
        <v>639</v>
      </c>
      <c r="D209" s="203" t="s">
        <v>212</v>
      </c>
      <c r="E209" s="204" t="s">
        <v>4414</v>
      </c>
      <c r="F209" s="205" t="s">
        <v>4415</v>
      </c>
      <c r="G209" s="206" t="s">
        <v>1472</v>
      </c>
      <c r="H209" s="207">
        <v>1.55</v>
      </c>
      <c r="I209" s="208"/>
      <c r="J209" s="209">
        <f t="shared" si="70"/>
        <v>0</v>
      </c>
      <c r="K209" s="205" t="s">
        <v>21</v>
      </c>
      <c r="L209" s="61"/>
      <c r="M209" s="210" t="s">
        <v>21</v>
      </c>
      <c r="N209" s="211" t="s">
        <v>42</v>
      </c>
      <c r="O209" s="42"/>
      <c r="P209" s="212">
        <f t="shared" si="71"/>
        <v>0</v>
      </c>
      <c r="Q209" s="212">
        <v>0</v>
      </c>
      <c r="R209" s="212">
        <f t="shared" si="72"/>
        <v>0</v>
      </c>
      <c r="S209" s="212">
        <v>0</v>
      </c>
      <c r="T209" s="213">
        <f t="shared" si="73"/>
        <v>0</v>
      </c>
      <c r="AR209" s="25" t="s">
        <v>217</v>
      </c>
      <c r="AT209" s="25" t="s">
        <v>212</v>
      </c>
      <c r="AU209" s="25" t="s">
        <v>80</v>
      </c>
      <c r="AY209" s="25" t="s">
        <v>210</v>
      </c>
      <c r="BE209" s="214">
        <f t="shared" si="74"/>
        <v>0</v>
      </c>
      <c r="BF209" s="214">
        <f t="shared" si="75"/>
        <v>0</v>
      </c>
      <c r="BG209" s="214">
        <f t="shared" si="76"/>
        <v>0</v>
      </c>
      <c r="BH209" s="214">
        <f t="shared" si="77"/>
        <v>0</v>
      </c>
      <c r="BI209" s="214">
        <f t="shared" si="78"/>
        <v>0</v>
      </c>
      <c r="BJ209" s="25" t="s">
        <v>78</v>
      </c>
      <c r="BK209" s="214">
        <f t="shared" si="79"/>
        <v>0</v>
      </c>
      <c r="BL209" s="25" t="s">
        <v>217</v>
      </c>
      <c r="BM209" s="25" t="s">
        <v>1139</v>
      </c>
    </row>
    <row r="210" spans="2:65" s="1" customFormat="1" ht="16.5" customHeight="1">
      <c r="B210" s="41"/>
      <c r="C210" s="203" t="s">
        <v>646</v>
      </c>
      <c r="D210" s="203" t="s">
        <v>212</v>
      </c>
      <c r="E210" s="204" t="s">
        <v>4416</v>
      </c>
      <c r="F210" s="205" t="s">
        <v>4417</v>
      </c>
      <c r="G210" s="206" t="s">
        <v>1472</v>
      </c>
      <c r="H210" s="207">
        <v>1.55</v>
      </c>
      <c r="I210" s="208"/>
      <c r="J210" s="209">
        <f t="shared" si="70"/>
        <v>0</v>
      </c>
      <c r="K210" s="205" t="s">
        <v>21</v>
      </c>
      <c r="L210" s="61"/>
      <c r="M210" s="210" t="s">
        <v>21</v>
      </c>
      <c r="N210" s="211" t="s">
        <v>42</v>
      </c>
      <c r="O210" s="42"/>
      <c r="P210" s="212">
        <f t="shared" si="71"/>
        <v>0</v>
      </c>
      <c r="Q210" s="212">
        <v>0</v>
      </c>
      <c r="R210" s="212">
        <f t="shared" si="72"/>
        <v>0</v>
      </c>
      <c r="S210" s="212">
        <v>0</v>
      </c>
      <c r="T210" s="213">
        <f t="shared" si="73"/>
        <v>0</v>
      </c>
      <c r="AR210" s="25" t="s">
        <v>217</v>
      </c>
      <c r="AT210" s="25" t="s">
        <v>212</v>
      </c>
      <c r="AU210" s="25" t="s">
        <v>80</v>
      </c>
      <c r="AY210" s="25" t="s">
        <v>210</v>
      </c>
      <c r="BE210" s="214">
        <f t="shared" si="74"/>
        <v>0</v>
      </c>
      <c r="BF210" s="214">
        <f t="shared" si="75"/>
        <v>0</v>
      </c>
      <c r="BG210" s="214">
        <f t="shared" si="76"/>
        <v>0</v>
      </c>
      <c r="BH210" s="214">
        <f t="shared" si="77"/>
        <v>0</v>
      </c>
      <c r="BI210" s="214">
        <f t="shared" si="78"/>
        <v>0</v>
      </c>
      <c r="BJ210" s="25" t="s">
        <v>78</v>
      </c>
      <c r="BK210" s="214">
        <f t="shared" si="79"/>
        <v>0</v>
      </c>
      <c r="BL210" s="25" t="s">
        <v>217</v>
      </c>
      <c r="BM210" s="25" t="s">
        <v>1155</v>
      </c>
    </row>
    <row r="211" spans="2:65" s="1" customFormat="1" ht="16.5" customHeight="1">
      <c r="B211" s="41"/>
      <c r="C211" s="203" t="s">
        <v>653</v>
      </c>
      <c r="D211" s="203" t="s">
        <v>212</v>
      </c>
      <c r="E211" s="204" t="s">
        <v>4418</v>
      </c>
      <c r="F211" s="205" t="s">
        <v>4419</v>
      </c>
      <c r="G211" s="206" t="s">
        <v>1472</v>
      </c>
      <c r="H211" s="207">
        <v>0.05</v>
      </c>
      <c r="I211" s="208"/>
      <c r="J211" s="209">
        <f t="shared" si="70"/>
        <v>0</v>
      </c>
      <c r="K211" s="205" t="s">
        <v>21</v>
      </c>
      <c r="L211" s="61"/>
      <c r="M211" s="210" t="s">
        <v>21</v>
      </c>
      <c r="N211" s="211" t="s">
        <v>42</v>
      </c>
      <c r="O211" s="42"/>
      <c r="P211" s="212">
        <f t="shared" si="71"/>
        <v>0</v>
      </c>
      <c r="Q211" s="212">
        <v>0</v>
      </c>
      <c r="R211" s="212">
        <f t="shared" si="72"/>
        <v>0</v>
      </c>
      <c r="S211" s="212">
        <v>0</v>
      </c>
      <c r="T211" s="213">
        <f t="shared" si="73"/>
        <v>0</v>
      </c>
      <c r="AR211" s="25" t="s">
        <v>217</v>
      </c>
      <c r="AT211" s="25" t="s">
        <v>212</v>
      </c>
      <c r="AU211" s="25" t="s">
        <v>80</v>
      </c>
      <c r="AY211" s="25" t="s">
        <v>210</v>
      </c>
      <c r="BE211" s="214">
        <f t="shared" si="74"/>
        <v>0</v>
      </c>
      <c r="BF211" s="214">
        <f t="shared" si="75"/>
        <v>0</v>
      </c>
      <c r="BG211" s="214">
        <f t="shared" si="76"/>
        <v>0</v>
      </c>
      <c r="BH211" s="214">
        <f t="shared" si="77"/>
        <v>0</v>
      </c>
      <c r="BI211" s="214">
        <f t="shared" si="78"/>
        <v>0</v>
      </c>
      <c r="BJ211" s="25" t="s">
        <v>78</v>
      </c>
      <c r="BK211" s="214">
        <f t="shared" si="79"/>
        <v>0</v>
      </c>
      <c r="BL211" s="25" t="s">
        <v>217</v>
      </c>
      <c r="BM211" s="25" t="s">
        <v>1175</v>
      </c>
    </row>
    <row r="212" spans="2:65" s="1" customFormat="1" ht="16.5" customHeight="1">
      <c r="B212" s="41"/>
      <c r="C212" s="203" t="s">
        <v>661</v>
      </c>
      <c r="D212" s="203" t="s">
        <v>212</v>
      </c>
      <c r="E212" s="204" t="s">
        <v>4420</v>
      </c>
      <c r="F212" s="205" t="s">
        <v>4313</v>
      </c>
      <c r="G212" s="206" t="s">
        <v>1472</v>
      </c>
      <c r="H212" s="207">
        <v>0.05</v>
      </c>
      <c r="I212" s="208"/>
      <c r="J212" s="209">
        <f t="shared" si="70"/>
        <v>0</v>
      </c>
      <c r="K212" s="205" t="s">
        <v>21</v>
      </c>
      <c r="L212" s="61"/>
      <c r="M212" s="210" t="s">
        <v>21</v>
      </c>
      <c r="N212" s="211" t="s">
        <v>42</v>
      </c>
      <c r="O212" s="42"/>
      <c r="P212" s="212">
        <f t="shared" si="71"/>
        <v>0</v>
      </c>
      <c r="Q212" s="212">
        <v>0</v>
      </c>
      <c r="R212" s="212">
        <f t="shared" si="72"/>
        <v>0</v>
      </c>
      <c r="S212" s="212">
        <v>0</v>
      </c>
      <c r="T212" s="213">
        <f t="shared" si="73"/>
        <v>0</v>
      </c>
      <c r="AR212" s="25" t="s">
        <v>217</v>
      </c>
      <c r="AT212" s="25" t="s">
        <v>212</v>
      </c>
      <c r="AU212" s="25" t="s">
        <v>80</v>
      </c>
      <c r="AY212" s="25" t="s">
        <v>210</v>
      </c>
      <c r="BE212" s="214">
        <f t="shared" si="74"/>
        <v>0</v>
      </c>
      <c r="BF212" s="214">
        <f t="shared" si="75"/>
        <v>0</v>
      </c>
      <c r="BG212" s="214">
        <f t="shared" si="76"/>
        <v>0</v>
      </c>
      <c r="BH212" s="214">
        <f t="shared" si="77"/>
        <v>0</v>
      </c>
      <c r="BI212" s="214">
        <f t="shared" si="78"/>
        <v>0</v>
      </c>
      <c r="BJ212" s="25" t="s">
        <v>78</v>
      </c>
      <c r="BK212" s="214">
        <f t="shared" si="79"/>
        <v>0</v>
      </c>
      <c r="BL212" s="25" t="s">
        <v>217</v>
      </c>
      <c r="BM212" s="25" t="s">
        <v>1189</v>
      </c>
    </row>
    <row r="213" spans="2:65" s="1" customFormat="1" ht="16.5" customHeight="1">
      <c r="B213" s="41"/>
      <c r="C213" s="203" t="s">
        <v>666</v>
      </c>
      <c r="D213" s="203" t="s">
        <v>212</v>
      </c>
      <c r="E213" s="204" t="s">
        <v>4421</v>
      </c>
      <c r="F213" s="205" t="s">
        <v>4315</v>
      </c>
      <c r="G213" s="206" t="s">
        <v>1472</v>
      </c>
      <c r="H213" s="207">
        <v>0.05</v>
      </c>
      <c r="I213" s="208"/>
      <c r="J213" s="209">
        <f t="shared" si="70"/>
        <v>0</v>
      </c>
      <c r="K213" s="205" t="s">
        <v>21</v>
      </c>
      <c r="L213" s="61"/>
      <c r="M213" s="210" t="s">
        <v>21</v>
      </c>
      <c r="N213" s="211" t="s">
        <v>42</v>
      </c>
      <c r="O213" s="42"/>
      <c r="P213" s="212">
        <f t="shared" si="71"/>
        <v>0</v>
      </c>
      <c r="Q213" s="212">
        <v>0</v>
      </c>
      <c r="R213" s="212">
        <f t="shared" si="72"/>
        <v>0</v>
      </c>
      <c r="S213" s="212">
        <v>0</v>
      </c>
      <c r="T213" s="213">
        <f t="shared" si="73"/>
        <v>0</v>
      </c>
      <c r="AR213" s="25" t="s">
        <v>217</v>
      </c>
      <c r="AT213" s="25" t="s">
        <v>212</v>
      </c>
      <c r="AU213" s="25" t="s">
        <v>80</v>
      </c>
      <c r="AY213" s="25" t="s">
        <v>210</v>
      </c>
      <c r="BE213" s="214">
        <f t="shared" si="74"/>
        <v>0</v>
      </c>
      <c r="BF213" s="214">
        <f t="shared" si="75"/>
        <v>0</v>
      </c>
      <c r="BG213" s="214">
        <f t="shared" si="76"/>
        <v>0</v>
      </c>
      <c r="BH213" s="214">
        <f t="shared" si="77"/>
        <v>0</v>
      </c>
      <c r="BI213" s="214">
        <f t="shared" si="78"/>
        <v>0</v>
      </c>
      <c r="BJ213" s="25" t="s">
        <v>78</v>
      </c>
      <c r="BK213" s="214">
        <f t="shared" si="79"/>
        <v>0</v>
      </c>
      <c r="BL213" s="25" t="s">
        <v>217</v>
      </c>
      <c r="BM213" s="25" t="s">
        <v>1199</v>
      </c>
    </row>
    <row r="214" spans="2:65" s="1" customFormat="1" ht="16.5" customHeight="1">
      <c r="B214" s="41"/>
      <c r="C214" s="203" t="s">
        <v>670</v>
      </c>
      <c r="D214" s="203" t="s">
        <v>212</v>
      </c>
      <c r="E214" s="204" t="s">
        <v>4422</v>
      </c>
      <c r="F214" s="205" t="s">
        <v>4317</v>
      </c>
      <c r="G214" s="206" t="s">
        <v>1472</v>
      </c>
      <c r="H214" s="207">
        <v>0.05</v>
      </c>
      <c r="I214" s="208"/>
      <c r="J214" s="209">
        <f t="shared" si="70"/>
        <v>0</v>
      </c>
      <c r="K214" s="205" t="s">
        <v>21</v>
      </c>
      <c r="L214" s="61"/>
      <c r="M214" s="210" t="s">
        <v>21</v>
      </c>
      <c r="N214" s="211" t="s">
        <v>42</v>
      </c>
      <c r="O214" s="42"/>
      <c r="P214" s="212">
        <f t="shared" si="71"/>
        <v>0</v>
      </c>
      <c r="Q214" s="212">
        <v>0</v>
      </c>
      <c r="R214" s="212">
        <f t="shared" si="72"/>
        <v>0</v>
      </c>
      <c r="S214" s="212">
        <v>0</v>
      </c>
      <c r="T214" s="213">
        <f t="shared" si="73"/>
        <v>0</v>
      </c>
      <c r="AR214" s="25" t="s">
        <v>217</v>
      </c>
      <c r="AT214" s="25" t="s">
        <v>212</v>
      </c>
      <c r="AU214" s="25" t="s">
        <v>80</v>
      </c>
      <c r="AY214" s="25" t="s">
        <v>210</v>
      </c>
      <c r="BE214" s="214">
        <f t="shared" si="74"/>
        <v>0</v>
      </c>
      <c r="BF214" s="214">
        <f t="shared" si="75"/>
        <v>0</v>
      </c>
      <c r="BG214" s="214">
        <f t="shared" si="76"/>
        <v>0</v>
      </c>
      <c r="BH214" s="214">
        <f t="shared" si="77"/>
        <v>0</v>
      </c>
      <c r="BI214" s="214">
        <f t="shared" si="78"/>
        <v>0</v>
      </c>
      <c r="BJ214" s="25" t="s">
        <v>78</v>
      </c>
      <c r="BK214" s="214">
        <f t="shared" si="79"/>
        <v>0</v>
      </c>
      <c r="BL214" s="25" t="s">
        <v>217</v>
      </c>
      <c r="BM214" s="25" t="s">
        <v>1212</v>
      </c>
    </row>
    <row r="215" spans="2:65" s="1" customFormat="1" ht="16.5" customHeight="1">
      <c r="B215" s="41"/>
      <c r="C215" s="203" t="s">
        <v>674</v>
      </c>
      <c r="D215" s="203" t="s">
        <v>212</v>
      </c>
      <c r="E215" s="204" t="s">
        <v>4423</v>
      </c>
      <c r="F215" s="205" t="s">
        <v>4319</v>
      </c>
      <c r="G215" s="206" t="s">
        <v>1472</v>
      </c>
      <c r="H215" s="207">
        <v>0.05</v>
      </c>
      <c r="I215" s="208"/>
      <c r="J215" s="209">
        <f t="shared" si="70"/>
        <v>0</v>
      </c>
      <c r="K215" s="205" t="s">
        <v>21</v>
      </c>
      <c r="L215" s="61"/>
      <c r="M215" s="210" t="s">
        <v>21</v>
      </c>
      <c r="N215" s="211" t="s">
        <v>42</v>
      </c>
      <c r="O215" s="42"/>
      <c r="P215" s="212">
        <f t="shared" si="71"/>
        <v>0</v>
      </c>
      <c r="Q215" s="212">
        <v>0</v>
      </c>
      <c r="R215" s="212">
        <f t="shared" si="72"/>
        <v>0</v>
      </c>
      <c r="S215" s="212">
        <v>0</v>
      </c>
      <c r="T215" s="213">
        <f t="shared" si="73"/>
        <v>0</v>
      </c>
      <c r="AR215" s="25" t="s">
        <v>217</v>
      </c>
      <c r="AT215" s="25" t="s">
        <v>212</v>
      </c>
      <c r="AU215" s="25" t="s">
        <v>80</v>
      </c>
      <c r="AY215" s="25" t="s">
        <v>210</v>
      </c>
      <c r="BE215" s="214">
        <f t="shared" si="74"/>
        <v>0</v>
      </c>
      <c r="BF215" s="214">
        <f t="shared" si="75"/>
        <v>0</v>
      </c>
      <c r="BG215" s="214">
        <f t="shared" si="76"/>
        <v>0</v>
      </c>
      <c r="BH215" s="214">
        <f t="shared" si="77"/>
        <v>0</v>
      </c>
      <c r="BI215" s="214">
        <f t="shared" si="78"/>
        <v>0</v>
      </c>
      <c r="BJ215" s="25" t="s">
        <v>78</v>
      </c>
      <c r="BK215" s="214">
        <f t="shared" si="79"/>
        <v>0</v>
      </c>
      <c r="BL215" s="25" t="s">
        <v>217</v>
      </c>
      <c r="BM215" s="25" t="s">
        <v>1224</v>
      </c>
    </row>
    <row r="216" spans="2:65" s="1" customFormat="1" ht="16.5" customHeight="1">
      <c r="B216" s="41"/>
      <c r="C216" s="203" t="s">
        <v>678</v>
      </c>
      <c r="D216" s="203" t="s">
        <v>212</v>
      </c>
      <c r="E216" s="204" t="s">
        <v>4424</v>
      </c>
      <c r="F216" s="205" t="s">
        <v>4425</v>
      </c>
      <c r="G216" s="206" t="s">
        <v>1472</v>
      </c>
      <c r="H216" s="207">
        <v>0.05</v>
      </c>
      <c r="I216" s="208"/>
      <c r="J216" s="209">
        <f t="shared" si="70"/>
        <v>0</v>
      </c>
      <c r="K216" s="205" t="s">
        <v>21</v>
      </c>
      <c r="L216" s="61"/>
      <c r="M216" s="210" t="s">
        <v>21</v>
      </c>
      <c r="N216" s="211" t="s">
        <v>42</v>
      </c>
      <c r="O216" s="42"/>
      <c r="P216" s="212">
        <f t="shared" si="71"/>
        <v>0</v>
      </c>
      <c r="Q216" s="212">
        <v>0</v>
      </c>
      <c r="R216" s="212">
        <f t="shared" si="72"/>
        <v>0</v>
      </c>
      <c r="S216" s="212">
        <v>0</v>
      </c>
      <c r="T216" s="213">
        <f t="shared" si="73"/>
        <v>0</v>
      </c>
      <c r="AR216" s="25" t="s">
        <v>217</v>
      </c>
      <c r="AT216" s="25" t="s">
        <v>212</v>
      </c>
      <c r="AU216" s="25" t="s">
        <v>80</v>
      </c>
      <c r="AY216" s="25" t="s">
        <v>210</v>
      </c>
      <c r="BE216" s="214">
        <f t="shared" si="74"/>
        <v>0</v>
      </c>
      <c r="BF216" s="214">
        <f t="shared" si="75"/>
        <v>0</v>
      </c>
      <c r="BG216" s="214">
        <f t="shared" si="76"/>
        <v>0</v>
      </c>
      <c r="BH216" s="214">
        <f t="shared" si="77"/>
        <v>0</v>
      </c>
      <c r="BI216" s="214">
        <f t="shared" si="78"/>
        <v>0</v>
      </c>
      <c r="BJ216" s="25" t="s">
        <v>78</v>
      </c>
      <c r="BK216" s="214">
        <f t="shared" si="79"/>
        <v>0</v>
      </c>
      <c r="BL216" s="25" t="s">
        <v>217</v>
      </c>
      <c r="BM216" s="25" t="s">
        <v>1232</v>
      </c>
    </row>
    <row r="217" spans="2:63" s="11" customFormat="1" ht="37.35" customHeight="1">
      <c r="B217" s="187"/>
      <c r="C217" s="188"/>
      <c r="D217" s="189" t="s">
        <v>70</v>
      </c>
      <c r="E217" s="190" t="s">
        <v>4426</v>
      </c>
      <c r="F217" s="190" t="s">
        <v>4427</v>
      </c>
      <c r="G217" s="188"/>
      <c r="H217" s="188"/>
      <c r="I217" s="191"/>
      <c r="J217" s="192">
        <f>BK217</f>
        <v>0</v>
      </c>
      <c r="K217" s="188"/>
      <c r="L217" s="193"/>
      <c r="M217" s="194"/>
      <c r="N217" s="195"/>
      <c r="O217" s="195"/>
      <c r="P217" s="196">
        <f>P218+P227+P232+P237+P246+P263</f>
        <v>0</v>
      </c>
      <c r="Q217" s="195"/>
      <c r="R217" s="196">
        <f>R218+R227+R232+R237+R246+R263</f>
        <v>0</v>
      </c>
      <c r="S217" s="195"/>
      <c r="T217" s="197">
        <f>T218+T227+T232+T237+T246+T263</f>
        <v>0</v>
      </c>
      <c r="AR217" s="198" t="s">
        <v>78</v>
      </c>
      <c r="AT217" s="199" t="s">
        <v>70</v>
      </c>
      <c r="AU217" s="199" t="s">
        <v>71</v>
      </c>
      <c r="AY217" s="198" t="s">
        <v>210</v>
      </c>
      <c r="BK217" s="200">
        <f>BK218+BK227+BK232+BK237+BK246+BK263</f>
        <v>0</v>
      </c>
    </row>
    <row r="218" spans="2:63" s="11" customFormat="1" ht="19.9" customHeight="1">
      <c r="B218" s="187"/>
      <c r="C218" s="188"/>
      <c r="D218" s="189" t="s">
        <v>70</v>
      </c>
      <c r="E218" s="201" t="s">
        <v>4428</v>
      </c>
      <c r="F218" s="201" t="s">
        <v>4429</v>
      </c>
      <c r="G218" s="188"/>
      <c r="H218" s="188"/>
      <c r="I218" s="191"/>
      <c r="J218" s="202">
        <f>BK218</f>
        <v>0</v>
      </c>
      <c r="K218" s="188"/>
      <c r="L218" s="193"/>
      <c r="M218" s="194"/>
      <c r="N218" s="195"/>
      <c r="O218" s="195"/>
      <c r="P218" s="196">
        <f>SUM(P219:P226)</f>
        <v>0</v>
      </c>
      <c r="Q218" s="195"/>
      <c r="R218" s="196">
        <f>SUM(R219:R226)</f>
        <v>0</v>
      </c>
      <c r="S218" s="195"/>
      <c r="T218" s="197">
        <f>SUM(T219:T226)</f>
        <v>0</v>
      </c>
      <c r="AR218" s="198" t="s">
        <v>78</v>
      </c>
      <c r="AT218" s="199" t="s">
        <v>70</v>
      </c>
      <c r="AU218" s="199" t="s">
        <v>78</v>
      </c>
      <c r="AY218" s="198" t="s">
        <v>210</v>
      </c>
      <c r="BK218" s="200">
        <f>SUM(BK219:BK226)</f>
        <v>0</v>
      </c>
    </row>
    <row r="219" spans="2:65" s="1" customFormat="1" ht="16.5" customHeight="1">
      <c r="B219" s="41"/>
      <c r="C219" s="238" t="s">
        <v>683</v>
      </c>
      <c r="D219" s="238" t="s">
        <v>302</v>
      </c>
      <c r="E219" s="239" t="s">
        <v>4430</v>
      </c>
      <c r="F219" s="240" t="s">
        <v>4431</v>
      </c>
      <c r="G219" s="241" t="s">
        <v>1472</v>
      </c>
      <c r="H219" s="242">
        <v>0.05</v>
      </c>
      <c r="I219" s="243"/>
      <c r="J219" s="244">
        <f aca="true" t="shared" si="80" ref="J219:J226">ROUND(I219*H219,2)</f>
        <v>0</v>
      </c>
      <c r="K219" s="240" t="s">
        <v>21</v>
      </c>
      <c r="L219" s="245"/>
      <c r="M219" s="246" t="s">
        <v>21</v>
      </c>
      <c r="N219" s="247" t="s">
        <v>42</v>
      </c>
      <c r="O219" s="42"/>
      <c r="P219" s="212">
        <f aca="true" t="shared" si="81" ref="P219:P226">O219*H219</f>
        <v>0</v>
      </c>
      <c r="Q219" s="212">
        <v>0</v>
      </c>
      <c r="R219" s="212">
        <f aca="true" t="shared" si="82" ref="R219:R226">Q219*H219</f>
        <v>0</v>
      </c>
      <c r="S219" s="212">
        <v>0</v>
      </c>
      <c r="T219" s="213">
        <f aca="true" t="shared" si="83" ref="T219:T226">S219*H219</f>
        <v>0</v>
      </c>
      <c r="AR219" s="25" t="s">
        <v>252</v>
      </c>
      <c r="AT219" s="25" t="s">
        <v>302</v>
      </c>
      <c r="AU219" s="25" t="s">
        <v>80</v>
      </c>
      <c r="AY219" s="25" t="s">
        <v>210</v>
      </c>
      <c r="BE219" s="214">
        <f aca="true" t="shared" si="84" ref="BE219:BE226">IF(N219="základní",J219,0)</f>
        <v>0</v>
      </c>
      <c r="BF219" s="214">
        <f aca="true" t="shared" si="85" ref="BF219:BF226">IF(N219="snížená",J219,0)</f>
        <v>0</v>
      </c>
      <c r="BG219" s="214">
        <f aca="true" t="shared" si="86" ref="BG219:BG226">IF(N219="zákl. přenesená",J219,0)</f>
        <v>0</v>
      </c>
      <c r="BH219" s="214">
        <f aca="true" t="shared" si="87" ref="BH219:BH226">IF(N219="sníž. přenesená",J219,0)</f>
        <v>0</v>
      </c>
      <c r="BI219" s="214">
        <f aca="true" t="shared" si="88" ref="BI219:BI226">IF(N219="nulová",J219,0)</f>
        <v>0</v>
      </c>
      <c r="BJ219" s="25" t="s">
        <v>78</v>
      </c>
      <c r="BK219" s="214">
        <f aca="true" t="shared" si="89" ref="BK219:BK226">ROUND(I219*H219,2)</f>
        <v>0</v>
      </c>
      <c r="BL219" s="25" t="s">
        <v>217</v>
      </c>
      <c r="BM219" s="25" t="s">
        <v>1240</v>
      </c>
    </row>
    <row r="220" spans="2:65" s="1" customFormat="1" ht="16.5" customHeight="1">
      <c r="B220" s="41"/>
      <c r="C220" s="203" t="s">
        <v>688</v>
      </c>
      <c r="D220" s="203" t="s">
        <v>212</v>
      </c>
      <c r="E220" s="204" t="s">
        <v>4432</v>
      </c>
      <c r="F220" s="205" t="s">
        <v>4433</v>
      </c>
      <c r="G220" s="206" t="s">
        <v>1472</v>
      </c>
      <c r="H220" s="207">
        <v>0.05</v>
      </c>
      <c r="I220" s="208"/>
      <c r="J220" s="209">
        <f t="shared" si="80"/>
        <v>0</v>
      </c>
      <c r="K220" s="205" t="s">
        <v>21</v>
      </c>
      <c r="L220" s="61"/>
      <c r="M220" s="210" t="s">
        <v>21</v>
      </c>
      <c r="N220" s="211" t="s">
        <v>42</v>
      </c>
      <c r="O220" s="42"/>
      <c r="P220" s="212">
        <f t="shared" si="81"/>
        <v>0</v>
      </c>
      <c r="Q220" s="212">
        <v>0</v>
      </c>
      <c r="R220" s="212">
        <f t="shared" si="82"/>
        <v>0</v>
      </c>
      <c r="S220" s="212">
        <v>0</v>
      </c>
      <c r="T220" s="213">
        <f t="shared" si="83"/>
        <v>0</v>
      </c>
      <c r="AR220" s="25" t="s">
        <v>217</v>
      </c>
      <c r="AT220" s="25" t="s">
        <v>212</v>
      </c>
      <c r="AU220" s="25" t="s">
        <v>80</v>
      </c>
      <c r="AY220" s="25" t="s">
        <v>210</v>
      </c>
      <c r="BE220" s="214">
        <f t="shared" si="84"/>
        <v>0</v>
      </c>
      <c r="BF220" s="214">
        <f t="shared" si="85"/>
        <v>0</v>
      </c>
      <c r="BG220" s="214">
        <f t="shared" si="86"/>
        <v>0</v>
      </c>
      <c r="BH220" s="214">
        <f t="shared" si="87"/>
        <v>0</v>
      </c>
      <c r="BI220" s="214">
        <f t="shared" si="88"/>
        <v>0</v>
      </c>
      <c r="BJ220" s="25" t="s">
        <v>78</v>
      </c>
      <c r="BK220" s="214">
        <f t="shared" si="89"/>
        <v>0</v>
      </c>
      <c r="BL220" s="25" t="s">
        <v>217</v>
      </c>
      <c r="BM220" s="25" t="s">
        <v>1261</v>
      </c>
    </row>
    <row r="221" spans="2:65" s="1" customFormat="1" ht="16.5" customHeight="1">
      <c r="B221" s="41"/>
      <c r="C221" s="238" t="s">
        <v>696</v>
      </c>
      <c r="D221" s="238" t="s">
        <v>302</v>
      </c>
      <c r="E221" s="239" t="s">
        <v>4434</v>
      </c>
      <c r="F221" s="240" t="s">
        <v>4435</v>
      </c>
      <c r="G221" s="241" t="s">
        <v>1472</v>
      </c>
      <c r="H221" s="242">
        <v>0.05</v>
      </c>
      <c r="I221" s="243"/>
      <c r="J221" s="244">
        <f t="shared" si="80"/>
        <v>0</v>
      </c>
      <c r="K221" s="240" t="s">
        <v>21</v>
      </c>
      <c r="L221" s="245"/>
      <c r="M221" s="246" t="s">
        <v>21</v>
      </c>
      <c r="N221" s="247" t="s">
        <v>42</v>
      </c>
      <c r="O221" s="42"/>
      <c r="P221" s="212">
        <f t="shared" si="81"/>
        <v>0</v>
      </c>
      <c r="Q221" s="212">
        <v>0</v>
      </c>
      <c r="R221" s="212">
        <f t="shared" si="82"/>
        <v>0</v>
      </c>
      <c r="S221" s="212">
        <v>0</v>
      </c>
      <c r="T221" s="213">
        <f t="shared" si="83"/>
        <v>0</v>
      </c>
      <c r="AR221" s="25" t="s">
        <v>252</v>
      </c>
      <c r="AT221" s="25" t="s">
        <v>302</v>
      </c>
      <c r="AU221" s="25" t="s">
        <v>80</v>
      </c>
      <c r="AY221" s="25" t="s">
        <v>210</v>
      </c>
      <c r="BE221" s="214">
        <f t="shared" si="84"/>
        <v>0</v>
      </c>
      <c r="BF221" s="214">
        <f t="shared" si="85"/>
        <v>0</v>
      </c>
      <c r="BG221" s="214">
        <f t="shared" si="86"/>
        <v>0</v>
      </c>
      <c r="BH221" s="214">
        <f t="shared" si="87"/>
        <v>0</v>
      </c>
      <c r="BI221" s="214">
        <f t="shared" si="88"/>
        <v>0</v>
      </c>
      <c r="BJ221" s="25" t="s">
        <v>78</v>
      </c>
      <c r="BK221" s="214">
        <f t="shared" si="89"/>
        <v>0</v>
      </c>
      <c r="BL221" s="25" t="s">
        <v>217</v>
      </c>
      <c r="BM221" s="25" t="s">
        <v>1274</v>
      </c>
    </row>
    <row r="222" spans="2:65" s="1" customFormat="1" ht="16.5" customHeight="1">
      <c r="B222" s="41"/>
      <c r="C222" s="203" t="s">
        <v>701</v>
      </c>
      <c r="D222" s="203" t="s">
        <v>212</v>
      </c>
      <c r="E222" s="204" t="s">
        <v>4436</v>
      </c>
      <c r="F222" s="205" t="s">
        <v>4437</v>
      </c>
      <c r="G222" s="206" t="s">
        <v>1472</v>
      </c>
      <c r="H222" s="207">
        <v>0.05</v>
      </c>
      <c r="I222" s="208"/>
      <c r="J222" s="209">
        <f t="shared" si="80"/>
        <v>0</v>
      </c>
      <c r="K222" s="205" t="s">
        <v>21</v>
      </c>
      <c r="L222" s="61"/>
      <c r="M222" s="210" t="s">
        <v>21</v>
      </c>
      <c r="N222" s="211" t="s">
        <v>42</v>
      </c>
      <c r="O222" s="42"/>
      <c r="P222" s="212">
        <f t="shared" si="81"/>
        <v>0</v>
      </c>
      <c r="Q222" s="212">
        <v>0</v>
      </c>
      <c r="R222" s="212">
        <f t="shared" si="82"/>
        <v>0</v>
      </c>
      <c r="S222" s="212">
        <v>0</v>
      </c>
      <c r="T222" s="213">
        <f t="shared" si="83"/>
        <v>0</v>
      </c>
      <c r="AR222" s="25" t="s">
        <v>217</v>
      </c>
      <c r="AT222" s="25" t="s">
        <v>212</v>
      </c>
      <c r="AU222" s="25" t="s">
        <v>80</v>
      </c>
      <c r="AY222" s="25" t="s">
        <v>210</v>
      </c>
      <c r="BE222" s="214">
        <f t="shared" si="84"/>
        <v>0</v>
      </c>
      <c r="BF222" s="214">
        <f t="shared" si="85"/>
        <v>0</v>
      </c>
      <c r="BG222" s="214">
        <f t="shared" si="86"/>
        <v>0</v>
      </c>
      <c r="BH222" s="214">
        <f t="shared" si="87"/>
        <v>0</v>
      </c>
      <c r="BI222" s="214">
        <f t="shared" si="88"/>
        <v>0</v>
      </c>
      <c r="BJ222" s="25" t="s">
        <v>78</v>
      </c>
      <c r="BK222" s="214">
        <f t="shared" si="89"/>
        <v>0</v>
      </c>
      <c r="BL222" s="25" t="s">
        <v>217</v>
      </c>
      <c r="BM222" s="25" t="s">
        <v>1296</v>
      </c>
    </row>
    <row r="223" spans="2:65" s="1" customFormat="1" ht="16.5" customHeight="1">
      <c r="B223" s="41"/>
      <c r="C223" s="238" t="s">
        <v>706</v>
      </c>
      <c r="D223" s="238" t="s">
        <v>302</v>
      </c>
      <c r="E223" s="239" t="s">
        <v>4438</v>
      </c>
      <c r="F223" s="240" t="s">
        <v>4439</v>
      </c>
      <c r="G223" s="241" t="s">
        <v>1472</v>
      </c>
      <c r="H223" s="242">
        <v>0.05</v>
      </c>
      <c r="I223" s="243"/>
      <c r="J223" s="244">
        <f t="shared" si="80"/>
        <v>0</v>
      </c>
      <c r="K223" s="240" t="s">
        <v>21</v>
      </c>
      <c r="L223" s="245"/>
      <c r="M223" s="246" t="s">
        <v>21</v>
      </c>
      <c r="N223" s="247" t="s">
        <v>42</v>
      </c>
      <c r="O223" s="42"/>
      <c r="P223" s="212">
        <f t="shared" si="81"/>
        <v>0</v>
      </c>
      <c r="Q223" s="212">
        <v>0</v>
      </c>
      <c r="R223" s="212">
        <f t="shared" si="82"/>
        <v>0</v>
      </c>
      <c r="S223" s="212">
        <v>0</v>
      </c>
      <c r="T223" s="213">
        <f t="shared" si="83"/>
        <v>0</v>
      </c>
      <c r="AR223" s="25" t="s">
        <v>252</v>
      </c>
      <c r="AT223" s="25" t="s">
        <v>302</v>
      </c>
      <c r="AU223" s="25" t="s">
        <v>80</v>
      </c>
      <c r="AY223" s="25" t="s">
        <v>210</v>
      </c>
      <c r="BE223" s="214">
        <f t="shared" si="84"/>
        <v>0</v>
      </c>
      <c r="BF223" s="214">
        <f t="shared" si="85"/>
        <v>0</v>
      </c>
      <c r="BG223" s="214">
        <f t="shared" si="86"/>
        <v>0</v>
      </c>
      <c r="BH223" s="214">
        <f t="shared" si="87"/>
        <v>0</v>
      </c>
      <c r="BI223" s="214">
        <f t="shared" si="88"/>
        <v>0</v>
      </c>
      <c r="BJ223" s="25" t="s">
        <v>78</v>
      </c>
      <c r="BK223" s="214">
        <f t="shared" si="89"/>
        <v>0</v>
      </c>
      <c r="BL223" s="25" t="s">
        <v>217</v>
      </c>
      <c r="BM223" s="25" t="s">
        <v>1308</v>
      </c>
    </row>
    <row r="224" spans="2:65" s="1" customFormat="1" ht="16.5" customHeight="1">
      <c r="B224" s="41"/>
      <c r="C224" s="203" t="s">
        <v>711</v>
      </c>
      <c r="D224" s="203" t="s">
        <v>212</v>
      </c>
      <c r="E224" s="204" t="s">
        <v>4440</v>
      </c>
      <c r="F224" s="205" t="s">
        <v>4441</v>
      </c>
      <c r="G224" s="206" t="s">
        <v>1472</v>
      </c>
      <c r="H224" s="207">
        <v>0.05</v>
      </c>
      <c r="I224" s="208"/>
      <c r="J224" s="209">
        <f t="shared" si="80"/>
        <v>0</v>
      </c>
      <c r="K224" s="205" t="s">
        <v>21</v>
      </c>
      <c r="L224" s="61"/>
      <c r="M224" s="210" t="s">
        <v>21</v>
      </c>
      <c r="N224" s="211" t="s">
        <v>42</v>
      </c>
      <c r="O224" s="42"/>
      <c r="P224" s="212">
        <f t="shared" si="81"/>
        <v>0</v>
      </c>
      <c r="Q224" s="212">
        <v>0</v>
      </c>
      <c r="R224" s="212">
        <f t="shared" si="82"/>
        <v>0</v>
      </c>
      <c r="S224" s="212">
        <v>0</v>
      </c>
      <c r="T224" s="213">
        <f t="shared" si="83"/>
        <v>0</v>
      </c>
      <c r="AR224" s="25" t="s">
        <v>217</v>
      </c>
      <c r="AT224" s="25" t="s">
        <v>212</v>
      </c>
      <c r="AU224" s="25" t="s">
        <v>80</v>
      </c>
      <c r="AY224" s="25" t="s">
        <v>210</v>
      </c>
      <c r="BE224" s="214">
        <f t="shared" si="84"/>
        <v>0</v>
      </c>
      <c r="BF224" s="214">
        <f t="shared" si="85"/>
        <v>0</v>
      </c>
      <c r="BG224" s="214">
        <f t="shared" si="86"/>
        <v>0</v>
      </c>
      <c r="BH224" s="214">
        <f t="shared" si="87"/>
        <v>0</v>
      </c>
      <c r="BI224" s="214">
        <f t="shared" si="88"/>
        <v>0</v>
      </c>
      <c r="BJ224" s="25" t="s">
        <v>78</v>
      </c>
      <c r="BK224" s="214">
        <f t="shared" si="89"/>
        <v>0</v>
      </c>
      <c r="BL224" s="25" t="s">
        <v>217</v>
      </c>
      <c r="BM224" s="25" t="s">
        <v>1318</v>
      </c>
    </row>
    <row r="225" spans="2:65" s="1" customFormat="1" ht="16.5" customHeight="1">
      <c r="B225" s="41"/>
      <c r="C225" s="238" t="s">
        <v>718</v>
      </c>
      <c r="D225" s="238" t="s">
        <v>302</v>
      </c>
      <c r="E225" s="239" t="s">
        <v>4442</v>
      </c>
      <c r="F225" s="240" t="s">
        <v>4443</v>
      </c>
      <c r="G225" s="241" t="s">
        <v>1472</v>
      </c>
      <c r="H225" s="242">
        <v>0.05</v>
      </c>
      <c r="I225" s="243"/>
      <c r="J225" s="244">
        <f t="shared" si="80"/>
        <v>0</v>
      </c>
      <c r="K225" s="240" t="s">
        <v>21</v>
      </c>
      <c r="L225" s="245"/>
      <c r="M225" s="246" t="s">
        <v>21</v>
      </c>
      <c r="N225" s="247" t="s">
        <v>42</v>
      </c>
      <c r="O225" s="42"/>
      <c r="P225" s="212">
        <f t="shared" si="81"/>
        <v>0</v>
      </c>
      <c r="Q225" s="212">
        <v>0</v>
      </c>
      <c r="R225" s="212">
        <f t="shared" si="82"/>
        <v>0</v>
      </c>
      <c r="S225" s="212">
        <v>0</v>
      </c>
      <c r="T225" s="213">
        <f t="shared" si="83"/>
        <v>0</v>
      </c>
      <c r="AR225" s="25" t="s">
        <v>252</v>
      </c>
      <c r="AT225" s="25" t="s">
        <v>302</v>
      </c>
      <c r="AU225" s="25" t="s">
        <v>80</v>
      </c>
      <c r="AY225" s="25" t="s">
        <v>210</v>
      </c>
      <c r="BE225" s="214">
        <f t="shared" si="84"/>
        <v>0</v>
      </c>
      <c r="BF225" s="214">
        <f t="shared" si="85"/>
        <v>0</v>
      </c>
      <c r="BG225" s="214">
        <f t="shared" si="86"/>
        <v>0</v>
      </c>
      <c r="BH225" s="214">
        <f t="shared" si="87"/>
        <v>0</v>
      </c>
      <c r="BI225" s="214">
        <f t="shared" si="88"/>
        <v>0</v>
      </c>
      <c r="BJ225" s="25" t="s">
        <v>78</v>
      </c>
      <c r="BK225" s="214">
        <f t="shared" si="89"/>
        <v>0</v>
      </c>
      <c r="BL225" s="25" t="s">
        <v>217</v>
      </c>
      <c r="BM225" s="25" t="s">
        <v>1329</v>
      </c>
    </row>
    <row r="226" spans="2:65" s="1" customFormat="1" ht="16.5" customHeight="1">
      <c r="B226" s="41"/>
      <c r="C226" s="203" t="s">
        <v>725</v>
      </c>
      <c r="D226" s="203" t="s">
        <v>212</v>
      </c>
      <c r="E226" s="204" t="s">
        <v>4444</v>
      </c>
      <c r="F226" s="205" t="s">
        <v>4445</v>
      </c>
      <c r="G226" s="206" t="s">
        <v>1472</v>
      </c>
      <c r="H226" s="207">
        <v>0.05</v>
      </c>
      <c r="I226" s="208"/>
      <c r="J226" s="209">
        <f t="shared" si="80"/>
        <v>0</v>
      </c>
      <c r="K226" s="205" t="s">
        <v>21</v>
      </c>
      <c r="L226" s="61"/>
      <c r="M226" s="210" t="s">
        <v>21</v>
      </c>
      <c r="N226" s="211" t="s">
        <v>42</v>
      </c>
      <c r="O226" s="42"/>
      <c r="P226" s="212">
        <f t="shared" si="81"/>
        <v>0</v>
      </c>
      <c r="Q226" s="212">
        <v>0</v>
      </c>
      <c r="R226" s="212">
        <f t="shared" si="82"/>
        <v>0</v>
      </c>
      <c r="S226" s="212">
        <v>0</v>
      </c>
      <c r="T226" s="213">
        <f t="shared" si="83"/>
        <v>0</v>
      </c>
      <c r="AR226" s="25" t="s">
        <v>217</v>
      </c>
      <c r="AT226" s="25" t="s">
        <v>212</v>
      </c>
      <c r="AU226" s="25" t="s">
        <v>80</v>
      </c>
      <c r="AY226" s="25" t="s">
        <v>210</v>
      </c>
      <c r="BE226" s="214">
        <f t="shared" si="84"/>
        <v>0</v>
      </c>
      <c r="BF226" s="214">
        <f t="shared" si="85"/>
        <v>0</v>
      </c>
      <c r="BG226" s="214">
        <f t="shared" si="86"/>
        <v>0</v>
      </c>
      <c r="BH226" s="214">
        <f t="shared" si="87"/>
        <v>0</v>
      </c>
      <c r="BI226" s="214">
        <f t="shared" si="88"/>
        <v>0</v>
      </c>
      <c r="BJ226" s="25" t="s">
        <v>78</v>
      </c>
      <c r="BK226" s="214">
        <f t="shared" si="89"/>
        <v>0</v>
      </c>
      <c r="BL226" s="25" t="s">
        <v>217</v>
      </c>
      <c r="BM226" s="25" t="s">
        <v>1339</v>
      </c>
    </row>
    <row r="227" spans="2:63" s="11" customFormat="1" ht="29.85" customHeight="1">
      <c r="B227" s="187"/>
      <c r="C227" s="188"/>
      <c r="D227" s="189" t="s">
        <v>70</v>
      </c>
      <c r="E227" s="201" t="s">
        <v>4446</v>
      </c>
      <c r="F227" s="201" t="s">
        <v>4447</v>
      </c>
      <c r="G227" s="188"/>
      <c r="H227" s="188"/>
      <c r="I227" s="191"/>
      <c r="J227" s="202">
        <f>BK227</f>
        <v>0</v>
      </c>
      <c r="K227" s="188"/>
      <c r="L227" s="193"/>
      <c r="M227" s="194"/>
      <c r="N227" s="195"/>
      <c r="O227" s="195"/>
      <c r="P227" s="196">
        <f>SUM(P228:P231)</f>
        <v>0</v>
      </c>
      <c r="Q227" s="195"/>
      <c r="R227" s="196">
        <f>SUM(R228:R231)</f>
        <v>0</v>
      </c>
      <c r="S227" s="195"/>
      <c r="T227" s="197">
        <f>SUM(T228:T231)</f>
        <v>0</v>
      </c>
      <c r="AR227" s="198" t="s">
        <v>78</v>
      </c>
      <c r="AT227" s="199" t="s">
        <v>70</v>
      </c>
      <c r="AU227" s="199" t="s">
        <v>78</v>
      </c>
      <c r="AY227" s="198" t="s">
        <v>210</v>
      </c>
      <c r="BK227" s="200">
        <f>SUM(BK228:BK231)</f>
        <v>0</v>
      </c>
    </row>
    <row r="228" spans="2:65" s="1" customFormat="1" ht="16.5" customHeight="1">
      <c r="B228" s="41"/>
      <c r="C228" s="238" t="s">
        <v>729</v>
      </c>
      <c r="D228" s="238" t="s">
        <v>302</v>
      </c>
      <c r="E228" s="239" t="s">
        <v>4448</v>
      </c>
      <c r="F228" s="240" t="s">
        <v>4449</v>
      </c>
      <c r="G228" s="241" t="s">
        <v>1472</v>
      </c>
      <c r="H228" s="242">
        <v>0.05</v>
      </c>
      <c r="I228" s="243"/>
      <c r="J228" s="244">
        <f>ROUND(I228*H228,2)</f>
        <v>0</v>
      </c>
      <c r="K228" s="240" t="s">
        <v>21</v>
      </c>
      <c r="L228" s="245"/>
      <c r="M228" s="246" t="s">
        <v>21</v>
      </c>
      <c r="N228" s="247" t="s">
        <v>42</v>
      </c>
      <c r="O228" s="42"/>
      <c r="P228" s="212">
        <f>O228*H228</f>
        <v>0</v>
      </c>
      <c r="Q228" s="212">
        <v>0</v>
      </c>
      <c r="R228" s="212">
        <f>Q228*H228</f>
        <v>0</v>
      </c>
      <c r="S228" s="212">
        <v>0</v>
      </c>
      <c r="T228" s="213">
        <f>S228*H228</f>
        <v>0</v>
      </c>
      <c r="AR228" s="25" t="s">
        <v>252</v>
      </c>
      <c r="AT228" s="25" t="s">
        <v>302</v>
      </c>
      <c r="AU228" s="25" t="s">
        <v>80</v>
      </c>
      <c r="AY228" s="25" t="s">
        <v>210</v>
      </c>
      <c r="BE228" s="214">
        <f>IF(N228="základní",J228,0)</f>
        <v>0</v>
      </c>
      <c r="BF228" s="214">
        <f>IF(N228="snížená",J228,0)</f>
        <v>0</v>
      </c>
      <c r="BG228" s="214">
        <f>IF(N228="zákl. přenesená",J228,0)</f>
        <v>0</v>
      </c>
      <c r="BH228" s="214">
        <f>IF(N228="sníž. přenesená",J228,0)</f>
        <v>0</v>
      </c>
      <c r="BI228" s="214">
        <f>IF(N228="nulová",J228,0)</f>
        <v>0</v>
      </c>
      <c r="BJ228" s="25" t="s">
        <v>78</v>
      </c>
      <c r="BK228" s="214">
        <f>ROUND(I228*H228,2)</f>
        <v>0</v>
      </c>
      <c r="BL228" s="25" t="s">
        <v>217</v>
      </c>
      <c r="BM228" s="25" t="s">
        <v>1350</v>
      </c>
    </row>
    <row r="229" spans="2:65" s="1" customFormat="1" ht="16.5" customHeight="1">
      <c r="B229" s="41"/>
      <c r="C229" s="203" t="s">
        <v>739</v>
      </c>
      <c r="D229" s="203" t="s">
        <v>212</v>
      </c>
      <c r="E229" s="204" t="s">
        <v>4450</v>
      </c>
      <c r="F229" s="205" t="s">
        <v>4451</v>
      </c>
      <c r="G229" s="206" t="s">
        <v>1472</v>
      </c>
      <c r="H229" s="207">
        <v>0.05</v>
      </c>
      <c r="I229" s="208"/>
      <c r="J229" s="209">
        <f>ROUND(I229*H229,2)</f>
        <v>0</v>
      </c>
      <c r="K229" s="205" t="s">
        <v>21</v>
      </c>
      <c r="L229" s="61"/>
      <c r="M229" s="210" t="s">
        <v>21</v>
      </c>
      <c r="N229" s="211" t="s">
        <v>42</v>
      </c>
      <c r="O229" s="42"/>
      <c r="P229" s="212">
        <f>O229*H229</f>
        <v>0</v>
      </c>
      <c r="Q229" s="212">
        <v>0</v>
      </c>
      <c r="R229" s="212">
        <f>Q229*H229</f>
        <v>0</v>
      </c>
      <c r="S229" s="212">
        <v>0</v>
      </c>
      <c r="T229" s="213">
        <f>S229*H229</f>
        <v>0</v>
      </c>
      <c r="AR229" s="25" t="s">
        <v>217</v>
      </c>
      <c r="AT229" s="25" t="s">
        <v>212</v>
      </c>
      <c r="AU229" s="25" t="s">
        <v>80</v>
      </c>
      <c r="AY229" s="25" t="s">
        <v>210</v>
      </c>
      <c r="BE229" s="214">
        <f>IF(N229="základní",J229,0)</f>
        <v>0</v>
      </c>
      <c r="BF229" s="214">
        <f>IF(N229="snížená",J229,0)</f>
        <v>0</v>
      </c>
      <c r="BG229" s="214">
        <f>IF(N229="zákl. přenesená",J229,0)</f>
        <v>0</v>
      </c>
      <c r="BH229" s="214">
        <f>IF(N229="sníž. přenesená",J229,0)</f>
        <v>0</v>
      </c>
      <c r="BI229" s="214">
        <f>IF(N229="nulová",J229,0)</f>
        <v>0</v>
      </c>
      <c r="BJ229" s="25" t="s">
        <v>78</v>
      </c>
      <c r="BK229" s="214">
        <f>ROUND(I229*H229,2)</f>
        <v>0</v>
      </c>
      <c r="BL229" s="25" t="s">
        <v>217</v>
      </c>
      <c r="BM229" s="25" t="s">
        <v>1359</v>
      </c>
    </row>
    <row r="230" spans="2:65" s="1" customFormat="1" ht="25.5" customHeight="1">
      <c r="B230" s="41"/>
      <c r="C230" s="238" t="s">
        <v>744</v>
      </c>
      <c r="D230" s="238" t="s">
        <v>302</v>
      </c>
      <c r="E230" s="239" t="s">
        <v>4452</v>
      </c>
      <c r="F230" s="240" t="s">
        <v>4453</v>
      </c>
      <c r="G230" s="241" t="s">
        <v>1472</v>
      </c>
      <c r="H230" s="242">
        <v>0.05</v>
      </c>
      <c r="I230" s="243"/>
      <c r="J230" s="244">
        <f>ROUND(I230*H230,2)</f>
        <v>0</v>
      </c>
      <c r="K230" s="240" t="s">
        <v>21</v>
      </c>
      <c r="L230" s="245"/>
      <c r="M230" s="246" t="s">
        <v>21</v>
      </c>
      <c r="N230" s="247" t="s">
        <v>42</v>
      </c>
      <c r="O230" s="42"/>
      <c r="P230" s="212">
        <f>O230*H230</f>
        <v>0</v>
      </c>
      <c r="Q230" s="212">
        <v>0</v>
      </c>
      <c r="R230" s="212">
        <f>Q230*H230</f>
        <v>0</v>
      </c>
      <c r="S230" s="212">
        <v>0</v>
      </c>
      <c r="T230" s="213">
        <f>S230*H230</f>
        <v>0</v>
      </c>
      <c r="AR230" s="25" t="s">
        <v>252</v>
      </c>
      <c r="AT230" s="25" t="s">
        <v>302</v>
      </c>
      <c r="AU230" s="25" t="s">
        <v>80</v>
      </c>
      <c r="AY230" s="25" t="s">
        <v>210</v>
      </c>
      <c r="BE230" s="214">
        <f>IF(N230="základní",J230,0)</f>
        <v>0</v>
      </c>
      <c r="BF230" s="214">
        <f>IF(N230="snížená",J230,0)</f>
        <v>0</v>
      </c>
      <c r="BG230" s="214">
        <f>IF(N230="zákl. přenesená",J230,0)</f>
        <v>0</v>
      </c>
      <c r="BH230" s="214">
        <f>IF(N230="sníž. přenesená",J230,0)</f>
        <v>0</v>
      </c>
      <c r="BI230" s="214">
        <f>IF(N230="nulová",J230,0)</f>
        <v>0</v>
      </c>
      <c r="BJ230" s="25" t="s">
        <v>78</v>
      </c>
      <c r="BK230" s="214">
        <f>ROUND(I230*H230,2)</f>
        <v>0</v>
      </c>
      <c r="BL230" s="25" t="s">
        <v>217</v>
      </c>
      <c r="BM230" s="25" t="s">
        <v>1371</v>
      </c>
    </row>
    <row r="231" spans="2:65" s="1" customFormat="1" ht="25.5" customHeight="1">
      <c r="B231" s="41"/>
      <c r="C231" s="203" t="s">
        <v>748</v>
      </c>
      <c r="D231" s="203" t="s">
        <v>212</v>
      </c>
      <c r="E231" s="204" t="s">
        <v>4454</v>
      </c>
      <c r="F231" s="205" t="s">
        <v>4455</v>
      </c>
      <c r="G231" s="206" t="s">
        <v>1472</v>
      </c>
      <c r="H231" s="207">
        <v>0.05</v>
      </c>
      <c r="I231" s="208"/>
      <c r="J231" s="209">
        <f>ROUND(I231*H231,2)</f>
        <v>0</v>
      </c>
      <c r="K231" s="205" t="s">
        <v>21</v>
      </c>
      <c r="L231" s="61"/>
      <c r="M231" s="210" t="s">
        <v>21</v>
      </c>
      <c r="N231" s="211" t="s">
        <v>42</v>
      </c>
      <c r="O231" s="42"/>
      <c r="P231" s="212">
        <f>O231*H231</f>
        <v>0</v>
      </c>
      <c r="Q231" s="212">
        <v>0</v>
      </c>
      <c r="R231" s="212">
        <f>Q231*H231</f>
        <v>0</v>
      </c>
      <c r="S231" s="212">
        <v>0</v>
      </c>
      <c r="T231" s="213">
        <f>S231*H231</f>
        <v>0</v>
      </c>
      <c r="AR231" s="25" t="s">
        <v>217</v>
      </c>
      <c r="AT231" s="25" t="s">
        <v>212</v>
      </c>
      <c r="AU231" s="25" t="s">
        <v>80</v>
      </c>
      <c r="AY231" s="25" t="s">
        <v>210</v>
      </c>
      <c r="BE231" s="214">
        <f>IF(N231="základní",J231,0)</f>
        <v>0</v>
      </c>
      <c r="BF231" s="214">
        <f>IF(N231="snížená",J231,0)</f>
        <v>0</v>
      </c>
      <c r="BG231" s="214">
        <f>IF(N231="zákl. přenesená",J231,0)</f>
        <v>0</v>
      </c>
      <c r="BH231" s="214">
        <f>IF(N231="sníž. přenesená",J231,0)</f>
        <v>0</v>
      </c>
      <c r="BI231" s="214">
        <f>IF(N231="nulová",J231,0)</f>
        <v>0</v>
      </c>
      <c r="BJ231" s="25" t="s">
        <v>78</v>
      </c>
      <c r="BK231" s="214">
        <f>ROUND(I231*H231,2)</f>
        <v>0</v>
      </c>
      <c r="BL231" s="25" t="s">
        <v>217</v>
      </c>
      <c r="BM231" s="25" t="s">
        <v>1380</v>
      </c>
    </row>
    <row r="232" spans="2:63" s="11" customFormat="1" ht="29.85" customHeight="1">
      <c r="B232" s="187"/>
      <c r="C232" s="188"/>
      <c r="D232" s="189" t="s">
        <v>70</v>
      </c>
      <c r="E232" s="201" t="s">
        <v>4456</v>
      </c>
      <c r="F232" s="201" t="s">
        <v>4457</v>
      </c>
      <c r="G232" s="188"/>
      <c r="H232" s="188"/>
      <c r="I232" s="191"/>
      <c r="J232" s="202">
        <f>BK232</f>
        <v>0</v>
      </c>
      <c r="K232" s="188"/>
      <c r="L232" s="193"/>
      <c r="M232" s="194"/>
      <c r="N232" s="195"/>
      <c r="O232" s="195"/>
      <c r="P232" s="196">
        <f>SUM(P233:P236)</f>
        <v>0</v>
      </c>
      <c r="Q232" s="195"/>
      <c r="R232" s="196">
        <f>SUM(R233:R236)</f>
        <v>0</v>
      </c>
      <c r="S232" s="195"/>
      <c r="T232" s="197">
        <f>SUM(T233:T236)</f>
        <v>0</v>
      </c>
      <c r="AR232" s="198" t="s">
        <v>78</v>
      </c>
      <c r="AT232" s="199" t="s">
        <v>70</v>
      </c>
      <c r="AU232" s="199" t="s">
        <v>78</v>
      </c>
      <c r="AY232" s="198" t="s">
        <v>210</v>
      </c>
      <c r="BK232" s="200">
        <f>SUM(BK233:BK236)</f>
        <v>0</v>
      </c>
    </row>
    <row r="233" spans="2:65" s="1" customFormat="1" ht="16.5" customHeight="1">
      <c r="B233" s="41"/>
      <c r="C233" s="238" t="s">
        <v>755</v>
      </c>
      <c r="D233" s="238" t="s">
        <v>302</v>
      </c>
      <c r="E233" s="239" t="s">
        <v>4458</v>
      </c>
      <c r="F233" s="240" t="s">
        <v>4459</v>
      </c>
      <c r="G233" s="241" t="s">
        <v>1472</v>
      </c>
      <c r="H233" s="242">
        <v>0.4</v>
      </c>
      <c r="I233" s="243"/>
      <c r="J233" s="244">
        <f>ROUND(I233*H233,2)</f>
        <v>0</v>
      </c>
      <c r="K233" s="240" t="s">
        <v>21</v>
      </c>
      <c r="L233" s="245"/>
      <c r="M233" s="246" t="s">
        <v>21</v>
      </c>
      <c r="N233" s="247" t="s">
        <v>42</v>
      </c>
      <c r="O233" s="42"/>
      <c r="P233" s="212">
        <f>O233*H233</f>
        <v>0</v>
      </c>
      <c r="Q233" s="212">
        <v>0</v>
      </c>
      <c r="R233" s="212">
        <f>Q233*H233</f>
        <v>0</v>
      </c>
      <c r="S233" s="212">
        <v>0</v>
      </c>
      <c r="T233" s="213">
        <f>S233*H233</f>
        <v>0</v>
      </c>
      <c r="AR233" s="25" t="s">
        <v>252</v>
      </c>
      <c r="AT233" s="25" t="s">
        <v>302</v>
      </c>
      <c r="AU233" s="25" t="s">
        <v>80</v>
      </c>
      <c r="AY233" s="25" t="s">
        <v>210</v>
      </c>
      <c r="BE233" s="214">
        <f>IF(N233="základní",J233,0)</f>
        <v>0</v>
      </c>
      <c r="BF233" s="214">
        <f>IF(N233="snížená",J233,0)</f>
        <v>0</v>
      </c>
      <c r="BG233" s="214">
        <f>IF(N233="zákl. přenesená",J233,0)</f>
        <v>0</v>
      </c>
      <c r="BH233" s="214">
        <f>IF(N233="sníž. přenesená",J233,0)</f>
        <v>0</v>
      </c>
      <c r="BI233" s="214">
        <f>IF(N233="nulová",J233,0)</f>
        <v>0</v>
      </c>
      <c r="BJ233" s="25" t="s">
        <v>78</v>
      </c>
      <c r="BK233" s="214">
        <f>ROUND(I233*H233,2)</f>
        <v>0</v>
      </c>
      <c r="BL233" s="25" t="s">
        <v>217</v>
      </c>
      <c r="BM233" s="25" t="s">
        <v>1390</v>
      </c>
    </row>
    <row r="234" spans="2:65" s="1" customFormat="1" ht="16.5" customHeight="1">
      <c r="B234" s="41"/>
      <c r="C234" s="203" t="s">
        <v>759</v>
      </c>
      <c r="D234" s="203" t="s">
        <v>212</v>
      </c>
      <c r="E234" s="204" t="s">
        <v>4460</v>
      </c>
      <c r="F234" s="205" t="s">
        <v>4461</v>
      </c>
      <c r="G234" s="206" t="s">
        <v>1472</v>
      </c>
      <c r="H234" s="207">
        <v>0.4</v>
      </c>
      <c r="I234" s="208"/>
      <c r="J234" s="209">
        <f>ROUND(I234*H234,2)</f>
        <v>0</v>
      </c>
      <c r="K234" s="205" t="s">
        <v>21</v>
      </c>
      <c r="L234" s="61"/>
      <c r="M234" s="210" t="s">
        <v>21</v>
      </c>
      <c r="N234" s="211" t="s">
        <v>42</v>
      </c>
      <c r="O234" s="42"/>
      <c r="P234" s="212">
        <f>O234*H234</f>
        <v>0</v>
      </c>
      <c r="Q234" s="212">
        <v>0</v>
      </c>
      <c r="R234" s="212">
        <f>Q234*H234</f>
        <v>0</v>
      </c>
      <c r="S234" s="212">
        <v>0</v>
      </c>
      <c r="T234" s="213">
        <f>S234*H234</f>
        <v>0</v>
      </c>
      <c r="AR234" s="25" t="s">
        <v>217</v>
      </c>
      <c r="AT234" s="25" t="s">
        <v>212</v>
      </c>
      <c r="AU234" s="25" t="s">
        <v>80</v>
      </c>
      <c r="AY234" s="25" t="s">
        <v>210</v>
      </c>
      <c r="BE234" s="214">
        <f>IF(N234="základní",J234,0)</f>
        <v>0</v>
      </c>
      <c r="BF234" s="214">
        <f>IF(N234="snížená",J234,0)</f>
        <v>0</v>
      </c>
      <c r="BG234" s="214">
        <f>IF(N234="zákl. přenesená",J234,0)</f>
        <v>0</v>
      </c>
      <c r="BH234" s="214">
        <f>IF(N234="sníž. přenesená",J234,0)</f>
        <v>0</v>
      </c>
      <c r="BI234" s="214">
        <f>IF(N234="nulová",J234,0)</f>
        <v>0</v>
      </c>
      <c r="BJ234" s="25" t="s">
        <v>78</v>
      </c>
      <c r="BK234" s="214">
        <f>ROUND(I234*H234,2)</f>
        <v>0</v>
      </c>
      <c r="BL234" s="25" t="s">
        <v>217</v>
      </c>
      <c r="BM234" s="25" t="s">
        <v>1398</v>
      </c>
    </row>
    <row r="235" spans="2:65" s="1" customFormat="1" ht="16.5" customHeight="1">
      <c r="B235" s="41"/>
      <c r="C235" s="238" t="s">
        <v>765</v>
      </c>
      <c r="D235" s="238" t="s">
        <v>302</v>
      </c>
      <c r="E235" s="239" t="s">
        <v>4462</v>
      </c>
      <c r="F235" s="240" t="s">
        <v>4463</v>
      </c>
      <c r="G235" s="241" t="s">
        <v>1472</v>
      </c>
      <c r="H235" s="242">
        <v>0.05</v>
      </c>
      <c r="I235" s="243"/>
      <c r="J235" s="244">
        <f>ROUND(I235*H235,2)</f>
        <v>0</v>
      </c>
      <c r="K235" s="240" t="s">
        <v>21</v>
      </c>
      <c r="L235" s="245"/>
      <c r="M235" s="246" t="s">
        <v>21</v>
      </c>
      <c r="N235" s="247" t="s">
        <v>42</v>
      </c>
      <c r="O235" s="42"/>
      <c r="P235" s="212">
        <f>O235*H235</f>
        <v>0</v>
      </c>
      <c r="Q235" s="212">
        <v>0</v>
      </c>
      <c r="R235" s="212">
        <f>Q235*H235</f>
        <v>0</v>
      </c>
      <c r="S235" s="212">
        <v>0</v>
      </c>
      <c r="T235" s="213">
        <f>S235*H235</f>
        <v>0</v>
      </c>
      <c r="AR235" s="25" t="s">
        <v>252</v>
      </c>
      <c r="AT235" s="25" t="s">
        <v>302</v>
      </c>
      <c r="AU235" s="25" t="s">
        <v>80</v>
      </c>
      <c r="AY235" s="25" t="s">
        <v>210</v>
      </c>
      <c r="BE235" s="214">
        <f>IF(N235="základní",J235,0)</f>
        <v>0</v>
      </c>
      <c r="BF235" s="214">
        <f>IF(N235="snížená",J235,0)</f>
        <v>0</v>
      </c>
      <c r="BG235" s="214">
        <f>IF(N235="zákl. přenesená",J235,0)</f>
        <v>0</v>
      </c>
      <c r="BH235" s="214">
        <f>IF(N235="sníž. přenesená",J235,0)</f>
        <v>0</v>
      </c>
      <c r="BI235" s="214">
        <f>IF(N235="nulová",J235,0)</f>
        <v>0</v>
      </c>
      <c r="BJ235" s="25" t="s">
        <v>78</v>
      </c>
      <c r="BK235" s="214">
        <f>ROUND(I235*H235,2)</f>
        <v>0</v>
      </c>
      <c r="BL235" s="25" t="s">
        <v>217</v>
      </c>
      <c r="BM235" s="25" t="s">
        <v>1406</v>
      </c>
    </row>
    <row r="236" spans="2:65" s="1" customFormat="1" ht="16.5" customHeight="1">
      <c r="B236" s="41"/>
      <c r="C236" s="203" t="s">
        <v>769</v>
      </c>
      <c r="D236" s="203" t="s">
        <v>212</v>
      </c>
      <c r="E236" s="204" t="s">
        <v>4464</v>
      </c>
      <c r="F236" s="205" t="s">
        <v>4465</v>
      </c>
      <c r="G236" s="206" t="s">
        <v>1472</v>
      </c>
      <c r="H236" s="207">
        <v>0.05</v>
      </c>
      <c r="I236" s="208"/>
      <c r="J236" s="209">
        <f>ROUND(I236*H236,2)</f>
        <v>0</v>
      </c>
      <c r="K236" s="205" t="s">
        <v>21</v>
      </c>
      <c r="L236" s="61"/>
      <c r="M236" s="210" t="s">
        <v>21</v>
      </c>
      <c r="N236" s="211" t="s">
        <v>42</v>
      </c>
      <c r="O236" s="42"/>
      <c r="P236" s="212">
        <f>O236*H236</f>
        <v>0</v>
      </c>
      <c r="Q236" s="212">
        <v>0</v>
      </c>
      <c r="R236" s="212">
        <f>Q236*H236</f>
        <v>0</v>
      </c>
      <c r="S236" s="212">
        <v>0</v>
      </c>
      <c r="T236" s="213">
        <f>S236*H236</f>
        <v>0</v>
      </c>
      <c r="AR236" s="25" t="s">
        <v>217</v>
      </c>
      <c r="AT236" s="25" t="s">
        <v>212</v>
      </c>
      <c r="AU236" s="25" t="s">
        <v>80</v>
      </c>
      <c r="AY236" s="25" t="s">
        <v>210</v>
      </c>
      <c r="BE236" s="214">
        <f>IF(N236="základní",J236,0)</f>
        <v>0</v>
      </c>
      <c r="BF236" s="214">
        <f>IF(N236="snížená",J236,0)</f>
        <v>0</v>
      </c>
      <c r="BG236" s="214">
        <f>IF(N236="zákl. přenesená",J236,0)</f>
        <v>0</v>
      </c>
      <c r="BH236" s="214">
        <f>IF(N236="sníž. přenesená",J236,0)</f>
        <v>0</v>
      </c>
      <c r="BI236" s="214">
        <f>IF(N236="nulová",J236,0)</f>
        <v>0</v>
      </c>
      <c r="BJ236" s="25" t="s">
        <v>78</v>
      </c>
      <c r="BK236" s="214">
        <f>ROUND(I236*H236,2)</f>
        <v>0</v>
      </c>
      <c r="BL236" s="25" t="s">
        <v>217</v>
      </c>
      <c r="BM236" s="25" t="s">
        <v>1414</v>
      </c>
    </row>
    <row r="237" spans="2:63" s="11" customFormat="1" ht="29.85" customHeight="1">
      <c r="B237" s="187"/>
      <c r="C237" s="188"/>
      <c r="D237" s="189" t="s">
        <v>70</v>
      </c>
      <c r="E237" s="201" t="s">
        <v>4265</v>
      </c>
      <c r="F237" s="201" t="s">
        <v>4266</v>
      </c>
      <c r="G237" s="188"/>
      <c r="H237" s="188"/>
      <c r="I237" s="191"/>
      <c r="J237" s="202">
        <f>BK237</f>
        <v>0</v>
      </c>
      <c r="K237" s="188"/>
      <c r="L237" s="193"/>
      <c r="M237" s="194"/>
      <c r="N237" s="195"/>
      <c r="O237" s="195"/>
      <c r="P237" s="196">
        <f>SUM(P238:P245)</f>
        <v>0</v>
      </c>
      <c r="Q237" s="195"/>
      <c r="R237" s="196">
        <f>SUM(R238:R245)</f>
        <v>0</v>
      </c>
      <c r="S237" s="195"/>
      <c r="T237" s="197">
        <f>SUM(T238:T245)</f>
        <v>0</v>
      </c>
      <c r="AR237" s="198" t="s">
        <v>78</v>
      </c>
      <c r="AT237" s="199" t="s">
        <v>70</v>
      </c>
      <c r="AU237" s="199" t="s">
        <v>78</v>
      </c>
      <c r="AY237" s="198" t="s">
        <v>210</v>
      </c>
      <c r="BK237" s="200">
        <f>SUM(BK238:BK245)</f>
        <v>0</v>
      </c>
    </row>
    <row r="238" spans="2:65" s="1" customFormat="1" ht="16.5" customHeight="1">
      <c r="B238" s="41"/>
      <c r="C238" s="238" t="s">
        <v>775</v>
      </c>
      <c r="D238" s="238" t="s">
        <v>302</v>
      </c>
      <c r="E238" s="239" t="s">
        <v>4466</v>
      </c>
      <c r="F238" s="240" t="s">
        <v>4363</v>
      </c>
      <c r="G238" s="241" t="s">
        <v>345</v>
      </c>
      <c r="H238" s="242">
        <v>12.5</v>
      </c>
      <c r="I238" s="243"/>
      <c r="J238" s="244">
        <f aca="true" t="shared" si="90" ref="J238:J245">ROUND(I238*H238,2)</f>
        <v>0</v>
      </c>
      <c r="K238" s="240" t="s">
        <v>21</v>
      </c>
      <c r="L238" s="245"/>
      <c r="M238" s="246" t="s">
        <v>21</v>
      </c>
      <c r="N238" s="247" t="s">
        <v>42</v>
      </c>
      <c r="O238" s="42"/>
      <c r="P238" s="212">
        <f aca="true" t="shared" si="91" ref="P238:P245">O238*H238</f>
        <v>0</v>
      </c>
      <c r="Q238" s="212">
        <v>0</v>
      </c>
      <c r="R238" s="212">
        <f aca="true" t="shared" si="92" ref="R238:R245">Q238*H238</f>
        <v>0</v>
      </c>
      <c r="S238" s="212">
        <v>0</v>
      </c>
      <c r="T238" s="213">
        <f aca="true" t="shared" si="93" ref="T238:T245">S238*H238</f>
        <v>0</v>
      </c>
      <c r="AR238" s="25" t="s">
        <v>252</v>
      </c>
      <c r="AT238" s="25" t="s">
        <v>302</v>
      </c>
      <c r="AU238" s="25" t="s">
        <v>80</v>
      </c>
      <c r="AY238" s="25" t="s">
        <v>210</v>
      </c>
      <c r="BE238" s="214">
        <f aca="true" t="shared" si="94" ref="BE238:BE245">IF(N238="základní",J238,0)</f>
        <v>0</v>
      </c>
      <c r="BF238" s="214">
        <f aca="true" t="shared" si="95" ref="BF238:BF245">IF(N238="snížená",J238,0)</f>
        <v>0</v>
      </c>
      <c r="BG238" s="214">
        <f aca="true" t="shared" si="96" ref="BG238:BG245">IF(N238="zákl. přenesená",J238,0)</f>
        <v>0</v>
      </c>
      <c r="BH238" s="214">
        <f aca="true" t="shared" si="97" ref="BH238:BH245">IF(N238="sníž. přenesená",J238,0)</f>
        <v>0</v>
      </c>
      <c r="BI238" s="214">
        <f aca="true" t="shared" si="98" ref="BI238:BI245">IF(N238="nulová",J238,0)</f>
        <v>0</v>
      </c>
      <c r="BJ238" s="25" t="s">
        <v>78</v>
      </c>
      <c r="BK238" s="214">
        <f aca="true" t="shared" si="99" ref="BK238:BK245">ROUND(I238*H238,2)</f>
        <v>0</v>
      </c>
      <c r="BL238" s="25" t="s">
        <v>217</v>
      </c>
      <c r="BM238" s="25" t="s">
        <v>1422</v>
      </c>
    </row>
    <row r="239" spans="2:65" s="1" customFormat="1" ht="16.5" customHeight="1">
      <c r="B239" s="41"/>
      <c r="C239" s="203" t="s">
        <v>780</v>
      </c>
      <c r="D239" s="203" t="s">
        <v>212</v>
      </c>
      <c r="E239" s="204" t="s">
        <v>4364</v>
      </c>
      <c r="F239" s="205" t="s">
        <v>4365</v>
      </c>
      <c r="G239" s="206" t="s">
        <v>345</v>
      </c>
      <c r="H239" s="207">
        <v>12.5</v>
      </c>
      <c r="I239" s="208"/>
      <c r="J239" s="209">
        <f t="shared" si="90"/>
        <v>0</v>
      </c>
      <c r="K239" s="205" t="s">
        <v>21</v>
      </c>
      <c r="L239" s="61"/>
      <c r="M239" s="210" t="s">
        <v>21</v>
      </c>
      <c r="N239" s="211" t="s">
        <v>42</v>
      </c>
      <c r="O239" s="42"/>
      <c r="P239" s="212">
        <f t="shared" si="91"/>
        <v>0</v>
      </c>
      <c r="Q239" s="212">
        <v>0</v>
      </c>
      <c r="R239" s="212">
        <f t="shared" si="92"/>
        <v>0</v>
      </c>
      <c r="S239" s="212">
        <v>0</v>
      </c>
      <c r="T239" s="213">
        <f t="shared" si="93"/>
        <v>0</v>
      </c>
      <c r="AR239" s="25" t="s">
        <v>217</v>
      </c>
      <c r="AT239" s="25" t="s">
        <v>212</v>
      </c>
      <c r="AU239" s="25" t="s">
        <v>80</v>
      </c>
      <c r="AY239" s="25" t="s">
        <v>210</v>
      </c>
      <c r="BE239" s="214">
        <f t="shared" si="94"/>
        <v>0</v>
      </c>
      <c r="BF239" s="214">
        <f t="shared" si="95"/>
        <v>0</v>
      </c>
      <c r="BG239" s="214">
        <f t="shared" si="96"/>
        <v>0</v>
      </c>
      <c r="BH239" s="214">
        <f t="shared" si="97"/>
        <v>0</v>
      </c>
      <c r="BI239" s="214">
        <f t="shared" si="98"/>
        <v>0</v>
      </c>
      <c r="BJ239" s="25" t="s">
        <v>78</v>
      </c>
      <c r="BK239" s="214">
        <f t="shared" si="99"/>
        <v>0</v>
      </c>
      <c r="BL239" s="25" t="s">
        <v>217</v>
      </c>
      <c r="BM239" s="25" t="s">
        <v>1430</v>
      </c>
    </row>
    <row r="240" spans="2:65" s="1" customFormat="1" ht="16.5" customHeight="1">
      <c r="B240" s="41"/>
      <c r="C240" s="238" t="s">
        <v>786</v>
      </c>
      <c r="D240" s="238" t="s">
        <v>302</v>
      </c>
      <c r="E240" s="239" t="s">
        <v>4467</v>
      </c>
      <c r="F240" s="240" t="s">
        <v>4468</v>
      </c>
      <c r="G240" s="241" t="s">
        <v>345</v>
      </c>
      <c r="H240" s="242">
        <v>2.5</v>
      </c>
      <c r="I240" s="243"/>
      <c r="J240" s="244">
        <f t="shared" si="90"/>
        <v>0</v>
      </c>
      <c r="K240" s="240" t="s">
        <v>21</v>
      </c>
      <c r="L240" s="245"/>
      <c r="M240" s="246" t="s">
        <v>21</v>
      </c>
      <c r="N240" s="247" t="s">
        <v>42</v>
      </c>
      <c r="O240" s="42"/>
      <c r="P240" s="212">
        <f t="shared" si="91"/>
        <v>0</v>
      </c>
      <c r="Q240" s="212">
        <v>0</v>
      </c>
      <c r="R240" s="212">
        <f t="shared" si="92"/>
        <v>0</v>
      </c>
      <c r="S240" s="212">
        <v>0</v>
      </c>
      <c r="T240" s="213">
        <f t="shared" si="93"/>
        <v>0</v>
      </c>
      <c r="AR240" s="25" t="s">
        <v>252</v>
      </c>
      <c r="AT240" s="25" t="s">
        <v>302</v>
      </c>
      <c r="AU240" s="25" t="s">
        <v>80</v>
      </c>
      <c r="AY240" s="25" t="s">
        <v>210</v>
      </c>
      <c r="BE240" s="214">
        <f t="shared" si="94"/>
        <v>0</v>
      </c>
      <c r="BF240" s="214">
        <f t="shared" si="95"/>
        <v>0</v>
      </c>
      <c r="BG240" s="214">
        <f t="shared" si="96"/>
        <v>0</v>
      </c>
      <c r="BH240" s="214">
        <f t="shared" si="97"/>
        <v>0</v>
      </c>
      <c r="BI240" s="214">
        <f t="shared" si="98"/>
        <v>0</v>
      </c>
      <c r="BJ240" s="25" t="s">
        <v>78</v>
      </c>
      <c r="BK240" s="214">
        <f t="shared" si="99"/>
        <v>0</v>
      </c>
      <c r="BL240" s="25" t="s">
        <v>217</v>
      </c>
      <c r="BM240" s="25" t="s">
        <v>1438</v>
      </c>
    </row>
    <row r="241" spans="2:65" s="1" customFormat="1" ht="16.5" customHeight="1">
      <c r="B241" s="41"/>
      <c r="C241" s="203" t="s">
        <v>793</v>
      </c>
      <c r="D241" s="203" t="s">
        <v>212</v>
      </c>
      <c r="E241" s="204" t="s">
        <v>4469</v>
      </c>
      <c r="F241" s="205" t="s">
        <v>4470</v>
      </c>
      <c r="G241" s="206" t="s">
        <v>345</v>
      </c>
      <c r="H241" s="207">
        <v>2.5</v>
      </c>
      <c r="I241" s="208"/>
      <c r="J241" s="209">
        <f t="shared" si="90"/>
        <v>0</v>
      </c>
      <c r="K241" s="205" t="s">
        <v>21</v>
      </c>
      <c r="L241" s="61"/>
      <c r="M241" s="210" t="s">
        <v>21</v>
      </c>
      <c r="N241" s="211" t="s">
        <v>42</v>
      </c>
      <c r="O241" s="42"/>
      <c r="P241" s="212">
        <f t="shared" si="91"/>
        <v>0</v>
      </c>
      <c r="Q241" s="212">
        <v>0</v>
      </c>
      <c r="R241" s="212">
        <f t="shared" si="92"/>
        <v>0</v>
      </c>
      <c r="S241" s="212">
        <v>0</v>
      </c>
      <c r="T241" s="213">
        <f t="shared" si="93"/>
        <v>0</v>
      </c>
      <c r="AR241" s="25" t="s">
        <v>217</v>
      </c>
      <c r="AT241" s="25" t="s">
        <v>212</v>
      </c>
      <c r="AU241" s="25" t="s">
        <v>80</v>
      </c>
      <c r="AY241" s="25" t="s">
        <v>210</v>
      </c>
      <c r="BE241" s="214">
        <f t="shared" si="94"/>
        <v>0</v>
      </c>
      <c r="BF241" s="214">
        <f t="shared" si="95"/>
        <v>0</v>
      </c>
      <c r="BG241" s="214">
        <f t="shared" si="96"/>
        <v>0</v>
      </c>
      <c r="BH241" s="214">
        <f t="shared" si="97"/>
        <v>0</v>
      </c>
      <c r="BI241" s="214">
        <f t="shared" si="98"/>
        <v>0</v>
      </c>
      <c r="BJ241" s="25" t="s">
        <v>78</v>
      </c>
      <c r="BK241" s="214">
        <f t="shared" si="99"/>
        <v>0</v>
      </c>
      <c r="BL241" s="25" t="s">
        <v>217</v>
      </c>
      <c r="BM241" s="25" t="s">
        <v>1451</v>
      </c>
    </row>
    <row r="242" spans="2:65" s="1" customFormat="1" ht="16.5" customHeight="1">
      <c r="B242" s="41"/>
      <c r="C242" s="238" t="s">
        <v>797</v>
      </c>
      <c r="D242" s="238" t="s">
        <v>302</v>
      </c>
      <c r="E242" s="239" t="s">
        <v>4471</v>
      </c>
      <c r="F242" s="240" t="s">
        <v>4472</v>
      </c>
      <c r="G242" s="241" t="s">
        <v>345</v>
      </c>
      <c r="H242" s="242">
        <v>0.5</v>
      </c>
      <c r="I242" s="243"/>
      <c r="J242" s="244">
        <f t="shared" si="90"/>
        <v>0</v>
      </c>
      <c r="K242" s="240" t="s">
        <v>21</v>
      </c>
      <c r="L242" s="245"/>
      <c r="M242" s="246" t="s">
        <v>21</v>
      </c>
      <c r="N242" s="247" t="s">
        <v>42</v>
      </c>
      <c r="O242" s="42"/>
      <c r="P242" s="212">
        <f t="shared" si="91"/>
        <v>0</v>
      </c>
      <c r="Q242" s="212">
        <v>0</v>
      </c>
      <c r="R242" s="212">
        <f t="shared" si="92"/>
        <v>0</v>
      </c>
      <c r="S242" s="212">
        <v>0</v>
      </c>
      <c r="T242" s="213">
        <f t="shared" si="93"/>
        <v>0</v>
      </c>
      <c r="AR242" s="25" t="s">
        <v>252</v>
      </c>
      <c r="AT242" s="25" t="s">
        <v>302</v>
      </c>
      <c r="AU242" s="25" t="s">
        <v>80</v>
      </c>
      <c r="AY242" s="25" t="s">
        <v>210</v>
      </c>
      <c r="BE242" s="214">
        <f t="shared" si="94"/>
        <v>0</v>
      </c>
      <c r="BF242" s="214">
        <f t="shared" si="95"/>
        <v>0</v>
      </c>
      <c r="BG242" s="214">
        <f t="shared" si="96"/>
        <v>0</v>
      </c>
      <c r="BH242" s="214">
        <f t="shared" si="97"/>
        <v>0</v>
      </c>
      <c r="BI242" s="214">
        <f t="shared" si="98"/>
        <v>0</v>
      </c>
      <c r="BJ242" s="25" t="s">
        <v>78</v>
      </c>
      <c r="BK242" s="214">
        <f t="shared" si="99"/>
        <v>0</v>
      </c>
      <c r="BL242" s="25" t="s">
        <v>217</v>
      </c>
      <c r="BM242" s="25" t="s">
        <v>1460</v>
      </c>
    </row>
    <row r="243" spans="2:65" s="1" customFormat="1" ht="16.5" customHeight="1">
      <c r="B243" s="41"/>
      <c r="C243" s="203" t="s">
        <v>801</v>
      </c>
      <c r="D243" s="203" t="s">
        <v>212</v>
      </c>
      <c r="E243" s="204" t="s">
        <v>4473</v>
      </c>
      <c r="F243" s="205" t="s">
        <v>4474</v>
      </c>
      <c r="G243" s="206" t="s">
        <v>345</v>
      </c>
      <c r="H243" s="207">
        <v>0.5</v>
      </c>
      <c r="I243" s="208"/>
      <c r="J243" s="209">
        <f t="shared" si="90"/>
        <v>0</v>
      </c>
      <c r="K243" s="205" t="s">
        <v>21</v>
      </c>
      <c r="L243" s="61"/>
      <c r="M243" s="210" t="s">
        <v>21</v>
      </c>
      <c r="N243" s="211" t="s">
        <v>42</v>
      </c>
      <c r="O243" s="42"/>
      <c r="P243" s="212">
        <f t="shared" si="91"/>
        <v>0</v>
      </c>
      <c r="Q243" s="212">
        <v>0</v>
      </c>
      <c r="R243" s="212">
        <f t="shared" si="92"/>
        <v>0</v>
      </c>
      <c r="S243" s="212">
        <v>0</v>
      </c>
      <c r="T243" s="213">
        <f t="shared" si="93"/>
        <v>0</v>
      </c>
      <c r="AR243" s="25" t="s">
        <v>217</v>
      </c>
      <c r="AT243" s="25" t="s">
        <v>212</v>
      </c>
      <c r="AU243" s="25" t="s">
        <v>80</v>
      </c>
      <c r="AY243" s="25" t="s">
        <v>210</v>
      </c>
      <c r="BE243" s="214">
        <f t="shared" si="94"/>
        <v>0</v>
      </c>
      <c r="BF243" s="214">
        <f t="shared" si="95"/>
        <v>0</v>
      </c>
      <c r="BG243" s="214">
        <f t="shared" si="96"/>
        <v>0</v>
      </c>
      <c r="BH243" s="214">
        <f t="shared" si="97"/>
        <v>0</v>
      </c>
      <c r="BI243" s="214">
        <f t="shared" si="98"/>
        <v>0</v>
      </c>
      <c r="BJ243" s="25" t="s">
        <v>78</v>
      </c>
      <c r="BK243" s="214">
        <f t="shared" si="99"/>
        <v>0</v>
      </c>
      <c r="BL243" s="25" t="s">
        <v>217</v>
      </c>
      <c r="BM243" s="25" t="s">
        <v>1474</v>
      </c>
    </row>
    <row r="244" spans="2:65" s="1" customFormat="1" ht="16.5" customHeight="1">
      <c r="B244" s="41"/>
      <c r="C244" s="238" t="s">
        <v>805</v>
      </c>
      <c r="D244" s="238" t="s">
        <v>302</v>
      </c>
      <c r="E244" s="239" t="s">
        <v>4475</v>
      </c>
      <c r="F244" s="240" t="s">
        <v>4476</v>
      </c>
      <c r="G244" s="241" t="s">
        <v>345</v>
      </c>
      <c r="H244" s="242">
        <v>0.5</v>
      </c>
      <c r="I244" s="243"/>
      <c r="J244" s="244">
        <f t="shared" si="90"/>
        <v>0</v>
      </c>
      <c r="K244" s="240" t="s">
        <v>21</v>
      </c>
      <c r="L244" s="245"/>
      <c r="M244" s="246" t="s">
        <v>21</v>
      </c>
      <c r="N244" s="247" t="s">
        <v>42</v>
      </c>
      <c r="O244" s="42"/>
      <c r="P244" s="212">
        <f t="shared" si="91"/>
        <v>0</v>
      </c>
      <c r="Q244" s="212">
        <v>0</v>
      </c>
      <c r="R244" s="212">
        <f t="shared" si="92"/>
        <v>0</v>
      </c>
      <c r="S244" s="212">
        <v>0</v>
      </c>
      <c r="T244" s="213">
        <f t="shared" si="93"/>
        <v>0</v>
      </c>
      <c r="AR244" s="25" t="s">
        <v>252</v>
      </c>
      <c r="AT244" s="25" t="s">
        <v>302</v>
      </c>
      <c r="AU244" s="25" t="s">
        <v>80</v>
      </c>
      <c r="AY244" s="25" t="s">
        <v>210</v>
      </c>
      <c r="BE244" s="214">
        <f t="shared" si="94"/>
        <v>0</v>
      </c>
      <c r="BF244" s="214">
        <f t="shared" si="95"/>
        <v>0</v>
      </c>
      <c r="BG244" s="214">
        <f t="shared" si="96"/>
        <v>0</v>
      </c>
      <c r="BH244" s="214">
        <f t="shared" si="97"/>
        <v>0</v>
      </c>
      <c r="BI244" s="214">
        <f t="shared" si="98"/>
        <v>0</v>
      </c>
      <c r="BJ244" s="25" t="s">
        <v>78</v>
      </c>
      <c r="BK244" s="214">
        <f t="shared" si="99"/>
        <v>0</v>
      </c>
      <c r="BL244" s="25" t="s">
        <v>217</v>
      </c>
      <c r="BM244" s="25" t="s">
        <v>1484</v>
      </c>
    </row>
    <row r="245" spans="2:65" s="1" customFormat="1" ht="16.5" customHeight="1">
      <c r="B245" s="41"/>
      <c r="C245" s="203" t="s">
        <v>809</v>
      </c>
      <c r="D245" s="203" t="s">
        <v>212</v>
      </c>
      <c r="E245" s="204" t="s">
        <v>4477</v>
      </c>
      <c r="F245" s="205" t="s">
        <v>4478</v>
      </c>
      <c r="G245" s="206" t="s">
        <v>345</v>
      </c>
      <c r="H245" s="207">
        <v>0.5</v>
      </c>
      <c r="I245" s="208"/>
      <c r="J245" s="209">
        <f t="shared" si="90"/>
        <v>0</v>
      </c>
      <c r="K245" s="205" t="s">
        <v>21</v>
      </c>
      <c r="L245" s="61"/>
      <c r="M245" s="210" t="s">
        <v>21</v>
      </c>
      <c r="N245" s="211" t="s">
        <v>42</v>
      </c>
      <c r="O245" s="42"/>
      <c r="P245" s="212">
        <f t="shared" si="91"/>
        <v>0</v>
      </c>
      <c r="Q245" s="212">
        <v>0</v>
      </c>
      <c r="R245" s="212">
        <f t="shared" si="92"/>
        <v>0</v>
      </c>
      <c r="S245" s="212">
        <v>0</v>
      </c>
      <c r="T245" s="213">
        <f t="shared" si="93"/>
        <v>0</v>
      </c>
      <c r="AR245" s="25" t="s">
        <v>217</v>
      </c>
      <c r="AT245" s="25" t="s">
        <v>212</v>
      </c>
      <c r="AU245" s="25" t="s">
        <v>80</v>
      </c>
      <c r="AY245" s="25" t="s">
        <v>210</v>
      </c>
      <c r="BE245" s="214">
        <f t="shared" si="94"/>
        <v>0</v>
      </c>
      <c r="BF245" s="214">
        <f t="shared" si="95"/>
        <v>0</v>
      </c>
      <c r="BG245" s="214">
        <f t="shared" si="96"/>
        <v>0</v>
      </c>
      <c r="BH245" s="214">
        <f t="shared" si="97"/>
        <v>0</v>
      </c>
      <c r="BI245" s="214">
        <f t="shared" si="98"/>
        <v>0</v>
      </c>
      <c r="BJ245" s="25" t="s">
        <v>78</v>
      </c>
      <c r="BK245" s="214">
        <f t="shared" si="99"/>
        <v>0</v>
      </c>
      <c r="BL245" s="25" t="s">
        <v>217</v>
      </c>
      <c r="BM245" s="25" t="s">
        <v>1494</v>
      </c>
    </row>
    <row r="246" spans="2:63" s="11" customFormat="1" ht="29.85" customHeight="1">
      <c r="B246" s="187"/>
      <c r="C246" s="188"/>
      <c r="D246" s="189" t="s">
        <v>70</v>
      </c>
      <c r="E246" s="201" t="s">
        <v>4275</v>
      </c>
      <c r="F246" s="201" t="s">
        <v>4276</v>
      </c>
      <c r="G246" s="188"/>
      <c r="H246" s="188"/>
      <c r="I246" s="191"/>
      <c r="J246" s="202">
        <f>BK246</f>
        <v>0</v>
      </c>
      <c r="K246" s="188"/>
      <c r="L246" s="193"/>
      <c r="M246" s="194"/>
      <c r="N246" s="195"/>
      <c r="O246" s="195"/>
      <c r="P246" s="196">
        <f>SUM(P247:P262)</f>
        <v>0</v>
      </c>
      <c r="Q246" s="195"/>
      <c r="R246" s="196">
        <f>SUM(R247:R262)</f>
        <v>0</v>
      </c>
      <c r="S246" s="195"/>
      <c r="T246" s="197">
        <f>SUM(T247:T262)</f>
        <v>0</v>
      </c>
      <c r="AR246" s="198" t="s">
        <v>78</v>
      </c>
      <c r="AT246" s="199" t="s">
        <v>70</v>
      </c>
      <c r="AU246" s="199" t="s">
        <v>78</v>
      </c>
      <c r="AY246" s="198" t="s">
        <v>210</v>
      </c>
      <c r="BK246" s="200">
        <f>SUM(BK247:BK262)</f>
        <v>0</v>
      </c>
    </row>
    <row r="247" spans="2:65" s="1" customFormat="1" ht="16.5" customHeight="1">
      <c r="B247" s="41"/>
      <c r="C247" s="238" t="s">
        <v>813</v>
      </c>
      <c r="D247" s="238" t="s">
        <v>302</v>
      </c>
      <c r="E247" s="239" t="s">
        <v>4366</v>
      </c>
      <c r="F247" s="240" t="s">
        <v>4367</v>
      </c>
      <c r="G247" s="241" t="s">
        <v>345</v>
      </c>
      <c r="H247" s="242">
        <v>10</v>
      </c>
      <c r="I247" s="243"/>
      <c r="J247" s="244">
        <f aca="true" t="shared" si="100" ref="J247:J262">ROUND(I247*H247,2)</f>
        <v>0</v>
      </c>
      <c r="K247" s="240" t="s">
        <v>21</v>
      </c>
      <c r="L247" s="245"/>
      <c r="M247" s="246" t="s">
        <v>21</v>
      </c>
      <c r="N247" s="247" t="s">
        <v>42</v>
      </c>
      <c r="O247" s="42"/>
      <c r="P247" s="212">
        <f aca="true" t="shared" si="101" ref="P247:P262">O247*H247</f>
        <v>0</v>
      </c>
      <c r="Q247" s="212">
        <v>0</v>
      </c>
      <c r="R247" s="212">
        <f aca="true" t="shared" si="102" ref="R247:R262">Q247*H247</f>
        <v>0</v>
      </c>
      <c r="S247" s="212">
        <v>0</v>
      </c>
      <c r="T247" s="213">
        <f aca="true" t="shared" si="103" ref="T247:T262">S247*H247</f>
        <v>0</v>
      </c>
      <c r="AR247" s="25" t="s">
        <v>252</v>
      </c>
      <c r="AT247" s="25" t="s">
        <v>302</v>
      </c>
      <c r="AU247" s="25" t="s">
        <v>80</v>
      </c>
      <c r="AY247" s="25" t="s">
        <v>210</v>
      </c>
      <c r="BE247" s="214">
        <f aca="true" t="shared" si="104" ref="BE247:BE262">IF(N247="základní",J247,0)</f>
        <v>0</v>
      </c>
      <c r="BF247" s="214">
        <f aca="true" t="shared" si="105" ref="BF247:BF262">IF(N247="snížená",J247,0)</f>
        <v>0</v>
      </c>
      <c r="BG247" s="214">
        <f aca="true" t="shared" si="106" ref="BG247:BG262">IF(N247="zákl. přenesená",J247,0)</f>
        <v>0</v>
      </c>
      <c r="BH247" s="214">
        <f aca="true" t="shared" si="107" ref="BH247:BH262">IF(N247="sníž. přenesená",J247,0)</f>
        <v>0</v>
      </c>
      <c r="BI247" s="214">
        <f aca="true" t="shared" si="108" ref="BI247:BI262">IF(N247="nulová",J247,0)</f>
        <v>0</v>
      </c>
      <c r="BJ247" s="25" t="s">
        <v>78</v>
      </c>
      <c r="BK247" s="214">
        <f aca="true" t="shared" si="109" ref="BK247:BK262">ROUND(I247*H247,2)</f>
        <v>0</v>
      </c>
      <c r="BL247" s="25" t="s">
        <v>217</v>
      </c>
      <c r="BM247" s="25" t="s">
        <v>1503</v>
      </c>
    </row>
    <row r="248" spans="2:65" s="1" customFormat="1" ht="16.5" customHeight="1">
      <c r="B248" s="41"/>
      <c r="C248" s="203" t="s">
        <v>817</v>
      </c>
      <c r="D248" s="203" t="s">
        <v>212</v>
      </c>
      <c r="E248" s="204" t="s">
        <v>4368</v>
      </c>
      <c r="F248" s="205" t="s">
        <v>4369</v>
      </c>
      <c r="G248" s="206" t="s">
        <v>345</v>
      </c>
      <c r="H248" s="207">
        <v>10</v>
      </c>
      <c r="I248" s="208"/>
      <c r="J248" s="209">
        <f t="shared" si="100"/>
        <v>0</v>
      </c>
      <c r="K248" s="205" t="s">
        <v>21</v>
      </c>
      <c r="L248" s="61"/>
      <c r="M248" s="210" t="s">
        <v>21</v>
      </c>
      <c r="N248" s="211" t="s">
        <v>42</v>
      </c>
      <c r="O248" s="42"/>
      <c r="P248" s="212">
        <f t="shared" si="101"/>
        <v>0</v>
      </c>
      <c r="Q248" s="212">
        <v>0</v>
      </c>
      <c r="R248" s="212">
        <f t="shared" si="102"/>
        <v>0</v>
      </c>
      <c r="S248" s="212">
        <v>0</v>
      </c>
      <c r="T248" s="213">
        <f t="shared" si="103"/>
        <v>0</v>
      </c>
      <c r="AR248" s="25" t="s">
        <v>217</v>
      </c>
      <c r="AT248" s="25" t="s">
        <v>212</v>
      </c>
      <c r="AU248" s="25" t="s">
        <v>80</v>
      </c>
      <c r="AY248" s="25" t="s">
        <v>210</v>
      </c>
      <c r="BE248" s="214">
        <f t="shared" si="104"/>
        <v>0</v>
      </c>
      <c r="BF248" s="214">
        <f t="shared" si="105"/>
        <v>0</v>
      </c>
      <c r="BG248" s="214">
        <f t="shared" si="106"/>
        <v>0</v>
      </c>
      <c r="BH248" s="214">
        <f t="shared" si="107"/>
        <v>0</v>
      </c>
      <c r="BI248" s="214">
        <f t="shared" si="108"/>
        <v>0</v>
      </c>
      <c r="BJ248" s="25" t="s">
        <v>78</v>
      </c>
      <c r="BK248" s="214">
        <f t="shared" si="109"/>
        <v>0</v>
      </c>
      <c r="BL248" s="25" t="s">
        <v>217</v>
      </c>
      <c r="BM248" s="25" t="s">
        <v>1512</v>
      </c>
    </row>
    <row r="249" spans="2:65" s="1" customFormat="1" ht="16.5" customHeight="1">
      <c r="B249" s="41"/>
      <c r="C249" s="238" t="s">
        <v>829</v>
      </c>
      <c r="D249" s="238" t="s">
        <v>302</v>
      </c>
      <c r="E249" s="239" t="s">
        <v>4374</v>
      </c>
      <c r="F249" s="240" t="s">
        <v>4375</v>
      </c>
      <c r="G249" s="241" t="s">
        <v>345</v>
      </c>
      <c r="H249" s="242">
        <v>10</v>
      </c>
      <c r="I249" s="243"/>
      <c r="J249" s="244">
        <f t="shared" si="100"/>
        <v>0</v>
      </c>
      <c r="K249" s="240" t="s">
        <v>21</v>
      </c>
      <c r="L249" s="245"/>
      <c r="M249" s="246" t="s">
        <v>21</v>
      </c>
      <c r="N249" s="247" t="s">
        <v>42</v>
      </c>
      <c r="O249" s="42"/>
      <c r="P249" s="212">
        <f t="shared" si="101"/>
        <v>0</v>
      </c>
      <c r="Q249" s="212">
        <v>0</v>
      </c>
      <c r="R249" s="212">
        <f t="shared" si="102"/>
        <v>0</v>
      </c>
      <c r="S249" s="212">
        <v>0</v>
      </c>
      <c r="T249" s="213">
        <f t="shared" si="103"/>
        <v>0</v>
      </c>
      <c r="AR249" s="25" t="s">
        <v>252</v>
      </c>
      <c r="AT249" s="25" t="s">
        <v>302</v>
      </c>
      <c r="AU249" s="25" t="s">
        <v>80</v>
      </c>
      <c r="AY249" s="25" t="s">
        <v>210</v>
      </c>
      <c r="BE249" s="214">
        <f t="shared" si="104"/>
        <v>0</v>
      </c>
      <c r="BF249" s="214">
        <f t="shared" si="105"/>
        <v>0</v>
      </c>
      <c r="BG249" s="214">
        <f t="shared" si="106"/>
        <v>0</v>
      </c>
      <c r="BH249" s="214">
        <f t="shared" si="107"/>
        <v>0</v>
      </c>
      <c r="BI249" s="214">
        <f t="shared" si="108"/>
        <v>0</v>
      </c>
      <c r="BJ249" s="25" t="s">
        <v>78</v>
      </c>
      <c r="BK249" s="214">
        <f t="shared" si="109"/>
        <v>0</v>
      </c>
      <c r="BL249" s="25" t="s">
        <v>217</v>
      </c>
      <c r="BM249" s="25" t="s">
        <v>1521</v>
      </c>
    </row>
    <row r="250" spans="2:65" s="1" customFormat="1" ht="16.5" customHeight="1">
      <c r="B250" s="41"/>
      <c r="C250" s="203" t="s">
        <v>851</v>
      </c>
      <c r="D250" s="203" t="s">
        <v>212</v>
      </c>
      <c r="E250" s="204" t="s">
        <v>4376</v>
      </c>
      <c r="F250" s="205" t="s">
        <v>4377</v>
      </c>
      <c r="G250" s="206" t="s">
        <v>345</v>
      </c>
      <c r="H250" s="207">
        <v>10</v>
      </c>
      <c r="I250" s="208"/>
      <c r="J250" s="209">
        <f t="shared" si="100"/>
        <v>0</v>
      </c>
      <c r="K250" s="205" t="s">
        <v>21</v>
      </c>
      <c r="L250" s="61"/>
      <c r="M250" s="210" t="s">
        <v>21</v>
      </c>
      <c r="N250" s="211" t="s">
        <v>42</v>
      </c>
      <c r="O250" s="42"/>
      <c r="P250" s="212">
        <f t="shared" si="101"/>
        <v>0</v>
      </c>
      <c r="Q250" s="212">
        <v>0</v>
      </c>
      <c r="R250" s="212">
        <f t="shared" si="102"/>
        <v>0</v>
      </c>
      <c r="S250" s="212">
        <v>0</v>
      </c>
      <c r="T250" s="213">
        <f t="shared" si="103"/>
        <v>0</v>
      </c>
      <c r="AR250" s="25" t="s">
        <v>217</v>
      </c>
      <c r="AT250" s="25" t="s">
        <v>212</v>
      </c>
      <c r="AU250" s="25" t="s">
        <v>80</v>
      </c>
      <c r="AY250" s="25" t="s">
        <v>210</v>
      </c>
      <c r="BE250" s="214">
        <f t="shared" si="104"/>
        <v>0</v>
      </c>
      <c r="BF250" s="214">
        <f t="shared" si="105"/>
        <v>0</v>
      </c>
      <c r="BG250" s="214">
        <f t="shared" si="106"/>
        <v>0</v>
      </c>
      <c r="BH250" s="214">
        <f t="shared" si="107"/>
        <v>0</v>
      </c>
      <c r="BI250" s="214">
        <f t="shared" si="108"/>
        <v>0</v>
      </c>
      <c r="BJ250" s="25" t="s">
        <v>78</v>
      </c>
      <c r="BK250" s="214">
        <f t="shared" si="109"/>
        <v>0</v>
      </c>
      <c r="BL250" s="25" t="s">
        <v>217</v>
      </c>
      <c r="BM250" s="25" t="s">
        <v>1530</v>
      </c>
    </row>
    <row r="251" spans="2:65" s="1" customFormat="1" ht="25.5" customHeight="1">
      <c r="B251" s="41"/>
      <c r="C251" s="238" t="s">
        <v>860</v>
      </c>
      <c r="D251" s="238" t="s">
        <v>302</v>
      </c>
      <c r="E251" s="239" t="s">
        <v>4382</v>
      </c>
      <c r="F251" s="240" t="s">
        <v>4383</v>
      </c>
      <c r="G251" s="241" t="s">
        <v>1472</v>
      </c>
      <c r="H251" s="242">
        <v>0.5</v>
      </c>
      <c r="I251" s="243"/>
      <c r="J251" s="244">
        <f t="shared" si="100"/>
        <v>0</v>
      </c>
      <c r="K251" s="240" t="s">
        <v>21</v>
      </c>
      <c r="L251" s="245"/>
      <c r="M251" s="246" t="s">
        <v>21</v>
      </c>
      <c r="N251" s="247" t="s">
        <v>42</v>
      </c>
      <c r="O251" s="42"/>
      <c r="P251" s="212">
        <f t="shared" si="101"/>
        <v>0</v>
      </c>
      <c r="Q251" s="212">
        <v>0</v>
      </c>
      <c r="R251" s="212">
        <f t="shared" si="102"/>
        <v>0</v>
      </c>
      <c r="S251" s="212">
        <v>0</v>
      </c>
      <c r="T251" s="213">
        <f t="shared" si="103"/>
        <v>0</v>
      </c>
      <c r="AR251" s="25" t="s">
        <v>252</v>
      </c>
      <c r="AT251" s="25" t="s">
        <v>302</v>
      </c>
      <c r="AU251" s="25" t="s">
        <v>80</v>
      </c>
      <c r="AY251" s="25" t="s">
        <v>210</v>
      </c>
      <c r="BE251" s="214">
        <f t="shared" si="104"/>
        <v>0</v>
      </c>
      <c r="BF251" s="214">
        <f t="shared" si="105"/>
        <v>0</v>
      </c>
      <c r="BG251" s="214">
        <f t="shared" si="106"/>
        <v>0</v>
      </c>
      <c r="BH251" s="214">
        <f t="shared" si="107"/>
        <v>0</v>
      </c>
      <c r="BI251" s="214">
        <f t="shared" si="108"/>
        <v>0</v>
      </c>
      <c r="BJ251" s="25" t="s">
        <v>78</v>
      </c>
      <c r="BK251" s="214">
        <f t="shared" si="109"/>
        <v>0</v>
      </c>
      <c r="BL251" s="25" t="s">
        <v>217</v>
      </c>
      <c r="BM251" s="25" t="s">
        <v>1539</v>
      </c>
    </row>
    <row r="252" spans="2:65" s="1" customFormat="1" ht="25.5" customHeight="1">
      <c r="B252" s="41"/>
      <c r="C252" s="203" t="s">
        <v>864</v>
      </c>
      <c r="D252" s="203" t="s">
        <v>212</v>
      </c>
      <c r="E252" s="204" t="s">
        <v>5604</v>
      </c>
      <c r="F252" s="205" t="s">
        <v>4385</v>
      </c>
      <c r="G252" s="206" t="s">
        <v>1472</v>
      </c>
      <c r="H252" s="207">
        <v>0.5</v>
      </c>
      <c r="I252" s="208"/>
      <c r="J252" s="209">
        <f t="shared" si="100"/>
        <v>0</v>
      </c>
      <c r="K252" s="205" t="s">
        <v>21</v>
      </c>
      <c r="L252" s="61"/>
      <c r="M252" s="210" t="s">
        <v>21</v>
      </c>
      <c r="N252" s="211" t="s">
        <v>42</v>
      </c>
      <c r="O252" s="42"/>
      <c r="P252" s="212">
        <f t="shared" si="101"/>
        <v>0</v>
      </c>
      <c r="Q252" s="212">
        <v>0</v>
      </c>
      <c r="R252" s="212">
        <f t="shared" si="102"/>
        <v>0</v>
      </c>
      <c r="S252" s="212">
        <v>0</v>
      </c>
      <c r="T252" s="213">
        <f t="shared" si="103"/>
        <v>0</v>
      </c>
      <c r="AR252" s="25" t="s">
        <v>217</v>
      </c>
      <c r="AT252" s="25" t="s">
        <v>212</v>
      </c>
      <c r="AU252" s="25" t="s">
        <v>80</v>
      </c>
      <c r="AY252" s="25" t="s">
        <v>210</v>
      </c>
      <c r="BE252" s="214">
        <f t="shared" si="104"/>
        <v>0</v>
      </c>
      <c r="BF252" s="214">
        <f t="shared" si="105"/>
        <v>0</v>
      </c>
      <c r="BG252" s="214">
        <f t="shared" si="106"/>
        <v>0</v>
      </c>
      <c r="BH252" s="214">
        <f t="shared" si="107"/>
        <v>0</v>
      </c>
      <c r="BI252" s="214">
        <f t="shared" si="108"/>
        <v>0</v>
      </c>
      <c r="BJ252" s="25" t="s">
        <v>78</v>
      </c>
      <c r="BK252" s="214">
        <f t="shared" si="109"/>
        <v>0</v>
      </c>
      <c r="BL252" s="25" t="s">
        <v>217</v>
      </c>
      <c r="BM252" s="25" t="s">
        <v>1550</v>
      </c>
    </row>
    <row r="253" spans="2:65" s="1" customFormat="1" ht="16.5" customHeight="1">
      <c r="B253" s="41"/>
      <c r="C253" s="238" t="s">
        <v>872</v>
      </c>
      <c r="D253" s="238" t="s">
        <v>302</v>
      </c>
      <c r="E253" s="239" t="s">
        <v>4386</v>
      </c>
      <c r="F253" s="240" t="s">
        <v>4387</v>
      </c>
      <c r="G253" s="241" t="s">
        <v>1472</v>
      </c>
      <c r="H253" s="242">
        <v>1</v>
      </c>
      <c r="I253" s="243"/>
      <c r="J253" s="244">
        <f t="shared" si="100"/>
        <v>0</v>
      </c>
      <c r="K253" s="240" t="s">
        <v>21</v>
      </c>
      <c r="L253" s="245"/>
      <c r="M253" s="246" t="s">
        <v>21</v>
      </c>
      <c r="N253" s="247" t="s">
        <v>42</v>
      </c>
      <c r="O253" s="42"/>
      <c r="P253" s="212">
        <f t="shared" si="101"/>
        <v>0</v>
      </c>
      <c r="Q253" s="212">
        <v>0</v>
      </c>
      <c r="R253" s="212">
        <f t="shared" si="102"/>
        <v>0</v>
      </c>
      <c r="S253" s="212">
        <v>0</v>
      </c>
      <c r="T253" s="213">
        <f t="shared" si="103"/>
        <v>0</v>
      </c>
      <c r="AR253" s="25" t="s">
        <v>252</v>
      </c>
      <c r="AT253" s="25" t="s">
        <v>302</v>
      </c>
      <c r="AU253" s="25" t="s">
        <v>80</v>
      </c>
      <c r="AY253" s="25" t="s">
        <v>210</v>
      </c>
      <c r="BE253" s="214">
        <f t="shared" si="104"/>
        <v>0</v>
      </c>
      <c r="BF253" s="214">
        <f t="shared" si="105"/>
        <v>0</v>
      </c>
      <c r="BG253" s="214">
        <f t="shared" si="106"/>
        <v>0</v>
      </c>
      <c r="BH253" s="214">
        <f t="shared" si="107"/>
        <v>0</v>
      </c>
      <c r="BI253" s="214">
        <f t="shared" si="108"/>
        <v>0</v>
      </c>
      <c r="BJ253" s="25" t="s">
        <v>78</v>
      </c>
      <c r="BK253" s="214">
        <f t="shared" si="109"/>
        <v>0</v>
      </c>
      <c r="BL253" s="25" t="s">
        <v>217</v>
      </c>
      <c r="BM253" s="25" t="s">
        <v>1559</v>
      </c>
    </row>
    <row r="254" spans="2:65" s="1" customFormat="1" ht="16.5" customHeight="1">
      <c r="B254" s="41"/>
      <c r="C254" s="203" t="s">
        <v>878</v>
      </c>
      <c r="D254" s="203" t="s">
        <v>212</v>
      </c>
      <c r="E254" s="204" t="s">
        <v>4388</v>
      </c>
      <c r="F254" s="205" t="s">
        <v>4389</v>
      </c>
      <c r="G254" s="206" t="s">
        <v>1472</v>
      </c>
      <c r="H254" s="207">
        <v>1</v>
      </c>
      <c r="I254" s="208"/>
      <c r="J254" s="209">
        <f t="shared" si="100"/>
        <v>0</v>
      </c>
      <c r="K254" s="205" t="s">
        <v>21</v>
      </c>
      <c r="L254" s="61"/>
      <c r="M254" s="210" t="s">
        <v>21</v>
      </c>
      <c r="N254" s="211" t="s">
        <v>42</v>
      </c>
      <c r="O254" s="42"/>
      <c r="P254" s="212">
        <f t="shared" si="101"/>
        <v>0</v>
      </c>
      <c r="Q254" s="212">
        <v>0</v>
      </c>
      <c r="R254" s="212">
        <f t="shared" si="102"/>
        <v>0</v>
      </c>
      <c r="S254" s="212">
        <v>0</v>
      </c>
      <c r="T254" s="213">
        <f t="shared" si="103"/>
        <v>0</v>
      </c>
      <c r="AR254" s="25" t="s">
        <v>217</v>
      </c>
      <c r="AT254" s="25" t="s">
        <v>212</v>
      </c>
      <c r="AU254" s="25" t="s">
        <v>80</v>
      </c>
      <c r="AY254" s="25" t="s">
        <v>210</v>
      </c>
      <c r="BE254" s="214">
        <f t="shared" si="104"/>
        <v>0</v>
      </c>
      <c r="BF254" s="214">
        <f t="shared" si="105"/>
        <v>0</v>
      </c>
      <c r="BG254" s="214">
        <f t="shared" si="106"/>
        <v>0</v>
      </c>
      <c r="BH254" s="214">
        <f t="shared" si="107"/>
        <v>0</v>
      </c>
      <c r="BI254" s="214">
        <f t="shared" si="108"/>
        <v>0</v>
      </c>
      <c r="BJ254" s="25" t="s">
        <v>78</v>
      </c>
      <c r="BK254" s="214">
        <f t="shared" si="109"/>
        <v>0</v>
      </c>
      <c r="BL254" s="25" t="s">
        <v>217</v>
      </c>
      <c r="BM254" s="25" t="s">
        <v>1572</v>
      </c>
    </row>
    <row r="255" spans="2:65" s="1" customFormat="1" ht="16.5" customHeight="1">
      <c r="B255" s="41"/>
      <c r="C255" s="238" t="s">
        <v>886</v>
      </c>
      <c r="D255" s="238" t="s">
        <v>302</v>
      </c>
      <c r="E255" s="239" t="s">
        <v>4390</v>
      </c>
      <c r="F255" s="240" t="s">
        <v>4391</v>
      </c>
      <c r="G255" s="241" t="s">
        <v>1472</v>
      </c>
      <c r="H255" s="242">
        <v>1</v>
      </c>
      <c r="I255" s="243"/>
      <c r="J255" s="244">
        <f t="shared" si="100"/>
        <v>0</v>
      </c>
      <c r="K255" s="240" t="s">
        <v>21</v>
      </c>
      <c r="L255" s="245"/>
      <c r="M255" s="246" t="s">
        <v>21</v>
      </c>
      <c r="N255" s="247" t="s">
        <v>42</v>
      </c>
      <c r="O255" s="42"/>
      <c r="P255" s="212">
        <f t="shared" si="101"/>
        <v>0</v>
      </c>
      <c r="Q255" s="212">
        <v>0</v>
      </c>
      <c r="R255" s="212">
        <f t="shared" si="102"/>
        <v>0</v>
      </c>
      <c r="S255" s="212">
        <v>0</v>
      </c>
      <c r="T255" s="213">
        <f t="shared" si="103"/>
        <v>0</v>
      </c>
      <c r="AR255" s="25" t="s">
        <v>252</v>
      </c>
      <c r="AT255" s="25" t="s">
        <v>302</v>
      </c>
      <c r="AU255" s="25" t="s">
        <v>80</v>
      </c>
      <c r="AY255" s="25" t="s">
        <v>210</v>
      </c>
      <c r="BE255" s="214">
        <f t="shared" si="104"/>
        <v>0</v>
      </c>
      <c r="BF255" s="214">
        <f t="shared" si="105"/>
        <v>0</v>
      </c>
      <c r="BG255" s="214">
        <f t="shared" si="106"/>
        <v>0</v>
      </c>
      <c r="BH255" s="214">
        <f t="shared" si="107"/>
        <v>0</v>
      </c>
      <c r="BI255" s="214">
        <f t="shared" si="108"/>
        <v>0</v>
      </c>
      <c r="BJ255" s="25" t="s">
        <v>78</v>
      </c>
      <c r="BK255" s="214">
        <f t="shared" si="109"/>
        <v>0</v>
      </c>
      <c r="BL255" s="25" t="s">
        <v>217</v>
      </c>
      <c r="BM255" s="25" t="s">
        <v>1582</v>
      </c>
    </row>
    <row r="256" spans="2:65" s="1" customFormat="1" ht="16.5" customHeight="1">
      <c r="B256" s="41"/>
      <c r="C256" s="203" t="s">
        <v>890</v>
      </c>
      <c r="D256" s="203" t="s">
        <v>212</v>
      </c>
      <c r="E256" s="204" t="s">
        <v>4392</v>
      </c>
      <c r="F256" s="205" t="s">
        <v>4393</v>
      </c>
      <c r="G256" s="206" t="s">
        <v>1472</v>
      </c>
      <c r="H256" s="207">
        <v>1</v>
      </c>
      <c r="I256" s="208"/>
      <c r="J256" s="209">
        <f t="shared" si="100"/>
        <v>0</v>
      </c>
      <c r="K256" s="205" t="s">
        <v>21</v>
      </c>
      <c r="L256" s="61"/>
      <c r="M256" s="210" t="s">
        <v>21</v>
      </c>
      <c r="N256" s="211" t="s">
        <v>42</v>
      </c>
      <c r="O256" s="42"/>
      <c r="P256" s="212">
        <f t="shared" si="101"/>
        <v>0</v>
      </c>
      <c r="Q256" s="212">
        <v>0</v>
      </c>
      <c r="R256" s="212">
        <f t="shared" si="102"/>
        <v>0</v>
      </c>
      <c r="S256" s="212">
        <v>0</v>
      </c>
      <c r="T256" s="213">
        <f t="shared" si="103"/>
        <v>0</v>
      </c>
      <c r="AR256" s="25" t="s">
        <v>217</v>
      </c>
      <c r="AT256" s="25" t="s">
        <v>212</v>
      </c>
      <c r="AU256" s="25" t="s">
        <v>80</v>
      </c>
      <c r="AY256" s="25" t="s">
        <v>210</v>
      </c>
      <c r="BE256" s="214">
        <f t="shared" si="104"/>
        <v>0</v>
      </c>
      <c r="BF256" s="214">
        <f t="shared" si="105"/>
        <v>0</v>
      </c>
      <c r="BG256" s="214">
        <f t="shared" si="106"/>
        <v>0</v>
      </c>
      <c r="BH256" s="214">
        <f t="shared" si="107"/>
        <v>0</v>
      </c>
      <c r="BI256" s="214">
        <f t="shared" si="108"/>
        <v>0</v>
      </c>
      <c r="BJ256" s="25" t="s">
        <v>78</v>
      </c>
      <c r="BK256" s="214">
        <f t="shared" si="109"/>
        <v>0</v>
      </c>
      <c r="BL256" s="25" t="s">
        <v>217</v>
      </c>
      <c r="BM256" s="25" t="s">
        <v>1592</v>
      </c>
    </row>
    <row r="257" spans="2:65" s="1" customFormat="1" ht="16.5" customHeight="1">
      <c r="B257" s="41"/>
      <c r="C257" s="238" t="s">
        <v>894</v>
      </c>
      <c r="D257" s="238" t="s">
        <v>302</v>
      </c>
      <c r="E257" s="239" t="s">
        <v>4394</v>
      </c>
      <c r="F257" s="240" t="s">
        <v>4395</v>
      </c>
      <c r="G257" s="241" t="s">
        <v>345</v>
      </c>
      <c r="H257" s="242">
        <v>0.75</v>
      </c>
      <c r="I257" s="243"/>
      <c r="J257" s="244">
        <f t="shared" si="100"/>
        <v>0</v>
      </c>
      <c r="K257" s="240" t="s">
        <v>21</v>
      </c>
      <c r="L257" s="245"/>
      <c r="M257" s="246" t="s">
        <v>21</v>
      </c>
      <c r="N257" s="247" t="s">
        <v>42</v>
      </c>
      <c r="O257" s="42"/>
      <c r="P257" s="212">
        <f t="shared" si="101"/>
        <v>0</v>
      </c>
      <c r="Q257" s="212">
        <v>0</v>
      </c>
      <c r="R257" s="212">
        <f t="shared" si="102"/>
        <v>0</v>
      </c>
      <c r="S257" s="212">
        <v>0</v>
      </c>
      <c r="T257" s="213">
        <f t="shared" si="103"/>
        <v>0</v>
      </c>
      <c r="AR257" s="25" t="s">
        <v>252</v>
      </c>
      <c r="AT257" s="25" t="s">
        <v>302</v>
      </c>
      <c r="AU257" s="25" t="s">
        <v>80</v>
      </c>
      <c r="AY257" s="25" t="s">
        <v>210</v>
      </c>
      <c r="BE257" s="214">
        <f t="shared" si="104"/>
        <v>0</v>
      </c>
      <c r="BF257" s="214">
        <f t="shared" si="105"/>
        <v>0</v>
      </c>
      <c r="BG257" s="214">
        <f t="shared" si="106"/>
        <v>0</v>
      </c>
      <c r="BH257" s="214">
        <f t="shared" si="107"/>
        <v>0</v>
      </c>
      <c r="BI257" s="214">
        <f t="shared" si="108"/>
        <v>0</v>
      </c>
      <c r="BJ257" s="25" t="s">
        <v>78</v>
      </c>
      <c r="BK257" s="214">
        <f t="shared" si="109"/>
        <v>0</v>
      </c>
      <c r="BL257" s="25" t="s">
        <v>217</v>
      </c>
      <c r="BM257" s="25" t="s">
        <v>1602</v>
      </c>
    </row>
    <row r="258" spans="2:65" s="1" customFormat="1" ht="16.5" customHeight="1">
      <c r="B258" s="41"/>
      <c r="C258" s="203" t="s">
        <v>902</v>
      </c>
      <c r="D258" s="203" t="s">
        <v>212</v>
      </c>
      <c r="E258" s="204" t="s">
        <v>5606</v>
      </c>
      <c r="F258" s="205" t="s">
        <v>4397</v>
      </c>
      <c r="G258" s="206" t="s">
        <v>345</v>
      </c>
      <c r="H258" s="207">
        <v>0.75</v>
      </c>
      <c r="I258" s="208"/>
      <c r="J258" s="209">
        <f t="shared" si="100"/>
        <v>0</v>
      </c>
      <c r="K258" s="205" t="s">
        <v>21</v>
      </c>
      <c r="L258" s="61"/>
      <c r="M258" s="210" t="s">
        <v>21</v>
      </c>
      <c r="N258" s="211" t="s">
        <v>42</v>
      </c>
      <c r="O258" s="42"/>
      <c r="P258" s="212">
        <f t="shared" si="101"/>
        <v>0</v>
      </c>
      <c r="Q258" s="212">
        <v>0</v>
      </c>
      <c r="R258" s="212">
        <f t="shared" si="102"/>
        <v>0</v>
      </c>
      <c r="S258" s="212">
        <v>0</v>
      </c>
      <c r="T258" s="213">
        <f t="shared" si="103"/>
        <v>0</v>
      </c>
      <c r="AR258" s="25" t="s">
        <v>217</v>
      </c>
      <c r="AT258" s="25" t="s">
        <v>212</v>
      </c>
      <c r="AU258" s="25" t="s">
        <v>80</v>
      </c>
      <c r="AY258" s="25" t="s">
        <v>210</v>
      </c>
      <c r="BE258" s="214">
        <f t="shared" si="104"/>
        <v>0</v>
      </c>
      <c r="BF258" s="214">
        <f t="shared" si="105"/>
        <v>0</v>
      </c>
      <c r="BG258" s="214">
        <f t="shared" si="106"/>
        <v>0</v>
      </c>
      <c r="BH258" s="214">
        <f t="shared" si="107"/>
        <v>0</v>
      </c>
      <c r="BI258" s="214">
        <f t="shared" si="108"/>
        <v>0</v>
      </c>
      <c r="BJ258" s="25" t="s">
        <v>78</v>
      </c>
      <c r="BK258" s="214">
        <f t="shared" si="109"/>
        <v>0</v>
      </c>
      <c r="BL258" s="25" t="s">
        <v>217</v>
      </c>
      <c r="BM258" s="25" t="s">
        <v>1612</v>
      </c>
    </row>
    <row r="259" spans="2:65" s="1" customFormat="1" ht="16.5" customHeight="1">
      <c r="B259" s="41"/>
      <c r="C259" s="238" t="s">
        <v>906</v>
      </c>
      <c r="D259" s="238" t="s">
        <v>302</v>
      </c>
      <c r="E259" s="239" t="s">
        <v>4398</v>
      </c>
      <c r="F259" s="240" t="s">
        <v>4399</v>
      </c>
      <c r="G259" s="241" t="s">
        <v>345</v>
      </c>
      <c r="H259" s="242">
        <v>0.75</v>
      </c>
      <c r="I259" s="243"/>
      <c r="J259" s="244">
        <f t="shared" si="100"/>
        <v>0</v>
      </c>
      <c r="K259" s="240" t="s">
        <v>21</v>
      </c>
      <c r="L259" s="245"/>
      <c r="M259" s="246" t="s">
        <v>21</v>
      </c>
      <c r="N259" s="247" t="s">
        <v>42</v>
      </c>
      <c r="O259" s="42"/>
      <c r="P259" s="212">
        <f t="shared" si="101"/>
        <v>0</v>
      </c>
      <c r="Q259" s="212">
        <v>0</v>
      </c>
      <c r="R259" s="212">
        <f t="shared" si="102"/>
        <v>0</v>
      </c>
      <c r="S259" s="212">
        <v>0</v>
      </c>
      <c r="T259" s="213">
        <f t="shared" si="103"/>
        <v>0</v>
      </c>
      <c r="AR259" s="25" t="s">
        <v>252</v>
      </c>
      <c r="AT259" s="25" t="s">
        <v>302</v>
      </c>
      <c r="AU259" s="25" t="s">
        <v>80</v>
      </c>
      <c r="AY259" s="25" t="s">
        <v>210</v>
      </c>
      <c r="BE259" s="214">
        <f t="shared" si="104"/>
        <v>0</v>
      </c>
      <c r="BF259" s="214">
        <f t="shared" si="105"/>
        <v>0</v>
      </c>
      <c r="BG259" s="214">
        <f t="shared" si="106"/>
        <v>0</v>
      </c>
      <c r="BH259" s="214">
        <f t="shared" si="107"/>
        <v>0</v>
      </c>
      <c r="BI259" s="214">
        <f t="shared" si="108"/>
        <v>0</v>
      </c>
      <c r="BJ259" s="25" t="s">
        <v>78</v>
      </c>
      <c r="BK259" s="214">
        <f t="shared" si="109"/>
        <v>0</v>
      </c>
      <c r="BL259" s="25" t="s">
        <v>217</v>
      </c>
      <c r="BM259" s="25" t="s">
        <v>1622</v>
      </c>
    </row>
    <row r="260" spans="2:65" s="1" customFormat="1" ht="16.5" customHeight="1">
      <c r="B260" s="41"/>
      <c r="C260" s="203" t="s">
        <v>911</v>
      </c>
      <c r="D260" s="203" t="s">
        <v>212</v>
      </c>
      <c r="E260" s="204" t="s">
        <v>5607</v>
      </c>
      <c r="F260" s="205" t="s">
        <v>4401</v>
      </c>
      <c r="G260" s="206" t="s">
        <v>345</v>
      </c>
      <c r="H260" s="207">
        <v>0.75</v>
      </c>
      <c r="I260" s="208"/>
      <c r="J260" s="209">
        <f t="shared" si="100"/>
        <v>0</v>
      </c>
      <c r="K260" s="205" t="s">
        <v>21</v>
      </c>
      <c r="L260" s="61"/>
      <c r="M260" s="210" t="s">
        <v>21</v>
      </c>
      <c r="N260" s="211" t="s">
        <v>42</v>
      </c>
      <c r="O260" s="42"/>
      <c r="P260" s="212">
        <f t="shared" si="101"/>
        <v>0</v>
      </c>
      <c r="Q260" s="212">
        <v>0</v>
      </c>
      <c r="R260" s="212">
        <f t="shared" si="102"/>
        <v>0</v>
      </c>
      <c r="S260" s="212">
        <v>0</v>
      </c>
      <c r="T260" s="213">
        <f t="shared" si="103"/>
        <v>0</v>
      </c>
      <c r="AR260" s="25" t="s">
        <v>217</v>
      </c>
      <c r="AT260" s="25" t="s">
        <v>212</v>
      </c>
      <c r="AU260" s="25" t="s">
        <v>80</v>
      </c>
      <c r="AY260" s="25" t="s">
        <v>210</v>
      </c>
      <c r="BE260" s="214">
        <f t="shared" si="104"/>
        <v>0</v>
      </c>
      <c r="BF260" s="214">
        <f t="shared" si="105"/>
        <v>0</v>
      </c>
      <c r="BG260" s="214">
        <f t="shared" si="106"/>
        <v>0</v>
      </c>
      <c r="BH260" s="214">
        <f t="shared" si="107"/>
        <v>0</v>
      </c>
      <c r="BI260" s="214">
        <f t="shared" si="108"/>
        <v>0</v>
      </c>
      <c r="BJ260" s="25" t="s">
        <v>78</v>
      </c>
      <c r="BK260" s="214">
        <f t="shared" si="109"/>
        <v>0</v>
      </c>
      <c r="BL260" s="25" t="s">
        <v>217</v>
      </c>
      <c r="BM260" s="25" t="s">
        <v>1634</v>
      </c>
    </row>
    <row r="261" spans="2:65" s="1" customFormat="1" ht="16.5" customHeight="1">
      <c r="B261" s="41"/>
      <c r="C261" s="238" t="s">
        <v>920</v>
      </c>
      <c r="D261" s="238" t="s">
        <v>302</v>
      </c>
      <c r="E261" s="239" t="s">
        <v>4479</v>
      </c>
      <c r="F261" s="240" t="s">
        <v>4403</v>
      </c>
      <c r="G261" s="241" t="s">
        <v>4303</v>
      </c>
      <c r="H261" s="242">
        <v>0.05</v>
      </c>
      <c r="I261" s="243"/>
      <c r="J261" s="244">
        <f t="shared" si="100"/>
        <v>0</v>
      </c>
      <c r="K261" s="240" t="s">
        <v>21</v>
      </c>
      <c r="L261" s="245"/>
      <c r="M261" s="246" t="s">
        <v>21</v>
      </c>
      <c r="N261" s="247" t="s">
        <v>42</v>
      </c>
      <c r="O261" s="42"/>
      <c r="P261" s="212">
        <f t="shared" si="101"/>
        <v>0</v>
      </c>
      <c r="Q261" s="212">
        <v>0</v>
      </c>
      <c r="R261" s="212">
        <f t="shared" si="102"/>
        <v>0</v>
      </c>
      <c r="S261" s="212">
        <v>0</v>
      </c>
      <c r="T261" s="213">
        <f t="shared" si="103"/>
        <v>0</v>
      </c>
      <c r="AR261" s="25" t="s">
        <v>252</v>
      </c>
      <c r="AT261" s="25" t="s">
        <v>302</v>
      </c>
      <c r="AU261" s="25" t="s">
        <v>80</v>
      </c>
      <c r="AY261" s="25" t="s">
        <v>210</v>
      </c>
      <c r="BE261" s="214">
        <f t="shared" si="104"/>
        <v>0</v>
      </c>
      <c r="BF261" s="214">
        <f t="shared" si="105"/>
        <v>0</v>
      </c>
      <c r="BG261" s="214">
        <f t="shared" si="106"/>
        <v>0</v>
      </c>
      <c r="BH261" s="214">
        <f t="shared" si="107"/>
        <v>0</v>
      </c>
      <c r="BI261" s="214">
        <f t="shared" si="108"/>
        <v>0</v>
      </c>
      <c r="BJ261" s="25" t="s">
        <v>78</v>
      </c>
      <c r="BK261" s="214">
        <f t="shared" si="109"/>
        <v>0</v>
      </c>
      <c r="BL261" s="25" t="s">
        <v>217</v>
      </c>
      <c r="BM261" s="25" t="s">
        <v>1648</v>
      </c>
    </row>
    <row r="262" spans="2:65" s="1" customFormat="1" ht="16.5" customHeight="1">
      <c r="B262" s="41"/>
      <c r="C262" s="203" t="s">
        <v>925</v>
      </c>
      <c r="D262" s="203" t="s">
        <v>212</v>
      </c>
      <c r="E262" s="204" t="s">
        <v>4480</v>
      </c>
      <c r="F262" s="205" t="s">
        <v>4405</v>
      </c>
      <c r="G262" s="206" t="s">
        <v>4303</v>
      </c>
      <c r="H262" s="207">
        <v>0.05</v>
      </c>
      <c r="I262" s="208"/>
      <c r="J262" s="209">
        <f t="shared" si="100"/>
        <v>0</v>
      </c>
      <c r="K262" s="205" t="s">
        <v>21</v>
      </c>
      <c r="L262" s="61"/>
      <c r="M262" s="210" t="s">
        <v>21</v>
      </c>
      <c r="N262" s="211" t="s">
        <v>42</v>
      </c>
      <c r="O262" s="42"/>
      <c r="P262" s="212">
        <f t="shared" si="101"/>
        <v>0</v>
      </c>
      <c r="Q262" s="212">
        <v>0</v>
      </c>
      <c r="R262" s="212">
        <f t="shared" si="102"/>
        <v>0</v>
      </c>
      <c r="S262" s="212">
        <v>0</v>
      </c>
      <c r="T262" s="213">
        <f t="shared" si="103"/>
        <v>0</v>
      </c>
      <c r="AR262" s="25" t="s">
        <v>217</v>
      </c>
      <c r="AT262" s="25" t="s">
        <v>212</v>
      </c>
      <c r="AU262" s="25" t="s">
        <v>80</v>
      </c>
      <c r="AY262" s="25" t="s">
        <v>210</v>
      </c>
      <c r="BE262" s="214">
        <f t="shared" si="104"/>
        <v>0</v>
      </c>
      <c r="BF262" s="214">
        <f t="shared" si="105"/>
        <v>0</v>
      </c>
      <c r="BG262" s="214">
        <f t="shared" si="106"/>
        <v>0</v>
      </c>
      <c r="BH262" s="214">
        <f t="shared" si="107"/>
        <v>0</v>
      </c>
      <c r="BI262" s="214">
        <f t="shared" si="108"/>
        <v>0</v>
      </c>
      <c r="BJ262" s="25" t="s">
        <v>78</v>
      </c>
      <c r="BK262" s="214">
        <f t="shared" si="109"/>
        <v>0</v>
      </c>
      <c r="BL262" s="25" t="s">
        <v>217</v>
      </c>
      <c r="BM262" s="25" t="s">
        <v>1658</v>
      </c>
    </row>
    <row r="263" spans="2:63" s="11" customFormat="1" ht="29.85" customHeight="1">
      <c r="B263" s="187"/>
      <c r="C263" s="188"/>
      <c r="D263" s="189" t="s">
        <v>70</v>
      </c>
      <c r="E263" s="201" t="s">
        <v>4406</v>
      </c>
      <c r="F263" s="201" t="s">
        <v>4407</v>
      </c>
      <c r="G263" s="188"/>
      <c r="H263" s="188"/>
      <c r="I263" s="191"/>
      <c r="J263" s="202">
        <f>BK263</f>
        <v>0</v>
      </c>
      <c r="K263" s="188"/>
      <c r="L263" s="193"/>
      <c r="M263" s="194"/>
      <c r="N263" s="195"/>
      <c r="O263" s="195"/>
      <c r="P263" s="196">
        <f>SUM(P264:P268)</f>
        <v>0</v>
      </c>
      <c r="Q263" s="195"/>
      <c r="R263" s="196">
        <f>SUM(R264:R268)</f>
        <v>0</v>
      </c>
      <c r="S263" s="195"/>
      <c r="T263" s="197">
        <f>SUM(T264:T268)</f>
        <v>0</v>
      </c>
      <c r="AR263" s="198" t="s">
        <v>78</v>
      </c>
      <c r="AT263" s="199" t="s">
        <v>70</v>
      </c>
      <c r="AU263" s="199" t="s">
        <v>78</v>
      </c>
      <c r="AY263" s="198" t="s">
        <v>210</v>
      </c>
      <c r="BK263" s="200">
        <f>SUM(BK264:BK268)</f>
        <v>0</v>
      </c>
    </row>
    <row r="264" spans="2:65" s="1" customFormat="1" ht="16.5" customHeight="1">
      <c r="B264" s="41"/>
      <c r="C264" s="203" t="s">
        <v>929</v>
      </c>
      <c r="D264" s="203" t="s">
        <v>212</v>
      </c>
      <c r="E264" s="204" t="s">
        <v>4481</v>
      </c>
      <c r="F264" s="205" t="s">
        <v>4313</v>
      </c>
      <c r="G264" s="206" t="s">
        <v>4303</v>
      </c>
      <c r="H264" s="207">
        <v>0.05</v>
      </c>
      <c r="I264" s="208"/>
      <c r="J264" s="209">
        <f>ROUND(I264*H264,2)</f>
        <v>0</v>
      </c>
      <c r="K264" s="205" t="s">
        <v>21</v>
      </c>
      <c r="L264" s="61"/>
      <c r="M264" s="210" t="s">
        <v>21</v>
      </c>
      <c r="N264" s="211" t="s">
        <v>42</v>
      </c>
      <c r="O264" s="42"/>
      <c r="P264" s="212">
        <f>O264*H264</f>
        <v>0</v>
      </c>
      <c r="Q264" s="212">
        <v>0</v>
      </c>
      <c r="R264" s="212">
        <f>Q264*H264</f>
        <v>0</v>
      </c>
      <c r="S264" s="212">
        <v>0</v>
      </c>
      <c r="T264" s="213">
        <f>S264*H264</f>
        <v>0</v>
      </c>
      <c r="AR264" s="25" t="s">
        <v>217</v>
      </c>
      <c r="AT264" s="25" t="s">
        <v>212</v>
      </c>
      <c r="AU264" s="25" t="s">
        <v>80</v>
      </c>
      <c r="AY264" s="25" t="s">
        <v>210</v>
      </c>
      <c r="BE264" s="214">
        <f>IF(N264="základní",J264,0)</f>
        <v>0</v>
      </c>
      <c r="BF264" s="214">
        <f>IF(N264="snížená",J264,0)</f>
        <v>0</v>
      </c>
      <c r="BG264" s="214">
        <f>IF(N264="zákl. přenesená",J264,0)</f>
        <v>0</v>
      </c>
      <c r="BH264" s="214">
        <f>IF(N264="sníž. přenesená",J264,0)</f>
        <v>0</v>
      </c>
      <c r="BI264" s="214">
        <f>IF(N264="nulová",J264,0)</f>
        <v>0</v>
      </c>
      <c r="BJ264" s="25" t="s">
        <v>78</v>
      </c>
      <c r="BK264" s="214">
        <f>ROUND(I264*H264,2)</f>
        <v>0</v>
      </c>
      <c r="BL264" s="25" t="s">
        <v>217</v>
      </c>
      <c r="BM264" s="25" t="s">
        <v>1667</v>
      </c>
    </row>
    <row r="265" spans="2:65" s="1" customFormat="1" ht="16.5" customHeight="1">
      <c r="B265" s="41"/>
      <c r="C265" s="203" t="s">
        <v>934</v>
      </c>
      <c r="D265" s="203" t="s">
        <v>212</v>
      </c>
      <c r="E265" s="204" t="s">
        <v>4482</v>
      </c>
      <c r="F265" s="205" t="s">
        <v>4315</v>
      </c>
      <c r="G265" s="206" t="s">
        <v>4303</v>
      </c>
      <c r="H265" s="207">
        <v>0.05</v>
      </c>
      <c r="I265" s="208"/>
      <c r="J265" s="209">
        <f>ROUND(I265*H265,2)</f>
        <v>0</v>
      </c>
      <c r="K265" s="205" t="s">
        <v>21</v>
      </c>
      <c r="L265" s="61"/>
      <c r="M265" s="210" t="s">
        <v>21</v>
      </c>
      <c r="N265" s="211" t="s">
        <v>42</v>
      </c>
      <c r="O265" s="42"/>
      <c r="P265" s="212">
        <f>O265*H265</f>
        <v>0</v>
      </c>
      <c r="Q265" s="212">
        <v>0</v>
      </c>
      <c r="R265" s="212">
        <f>Q265*H265</f>
        <v>0</v>
      </c>
      <c r="S265" s="212">
        <v>0</v>
      </c>
      <c r="T265" s="213">
        <f>S265*H265</f>
        <v>0</v>
      </c>
      <c r="AR265" s="25" t="s">
        <v>217</v>
      </c>
      <c r="AT265" s="25" t="s">
        <v>212</v>
      </c>
      <c r="AU265" s="25" t="s">
        <v>80</v>
      </c>
      <c r="AY265" s="25" t="s">
        <v>210</v>
      </c>
      <c r="BE265" s="214">
        <f>IF(N265="základní",J265,0)</f>
        <v>0</v>
      </c>
      <c r="BF265" s="214">
        <f>IF(N265="snížená",J265,0)</f>
        <v>0</v>
      </c>
      <c r="BG265" s="214">
        <f>IF(N265="zákl. přenesená",J265,0)</f>
        <v>0</v>
      </c>
      <c r="BH265" s="214">
        <f>IF(N265="sníž. přenesená",J265,0)</f>
        <v>0</v>
      </c>
      <c r="BI265" s="214">
        <f>IF(N265="nulová",J265,0)</f>
        <v>0</v>
      </c>
      <c r="BJ265" s="25" t="s">
        <v>78</v>
      </c>
      <c r="BK265" s="214">
        <f>ROUND(I265*H265,2)</f>
        <v>0</v>
      </c>
      <c r="BL265" s="25" t="s">
        <v>217</v>
      </c>
      <c r="BM265" s="25" t="s">
        <v>1680</v>
      </c>
    </row>
    <row r="266" spans="2:65" s="1" customFormat="1" ht="16.5" customHeight="1">
      <c r="B266" s="41"/>
      <c r="C266" s="203" t="s">
        <v>938</v>
      </c>
      <c r="D266" s="203" t="s">
        <v>212</v>
      </c>
      <c r="E266" s="204" t="s">
        <v>4316</v>
      </c>
      <c r="F266" s="205" t="s">
        <v>4317</v>
      </c>
      <c r="G266" s="206" t="s">
        <v>4303</v>
      </c>
      <c r="H266" s="207">
        <v>0.05</v>
      </c>
      <c r="I266" s="208"/>
      <c r="J266" s="209">
        <f>ROUND(I266*H266,2)</f>
        <v>0</v>
      </c>
      <c r="K266" s="205" t="s">
        <v>21</v>
      </c>
      <c r="L266" s="61"/>
      <c r="M266" s="210" t="s">
        <v>21</v>
      </c>
      <c r="N266" s="211" t="s">
        <v>42</v>
      </c>
      <c r="O266" s="42"/>
      <c r="P266" s="212">
        <f>O266*H266</f>
        <v>0</v>
      </c>
      <c r="Q266" s="212">
        <v>0</v>
      </c>
      <c r="R266" s="212">
        <f>Q266*H266</f>
        <v>0</v>
      </c>
      <c r="S266" s="212">
        <v>0</v>
      </c>
      <c r="T266" s="213">
        <f>S266*H266</f>
        <v>0</v>
      </c>
      <c r="AR266" s="25" t="s">
        <v>217</v>
      </c>
      <c r="AT266" s="25" t="s">
        <v>212</v>
      </c>
      <c r="AU266" s="25" t="s">
        <v>80</v>
      </c>
      <c r="AY266" s="25" t="s">
        <v>210</v>
      </c>
      <c r="BE266" s="214">
        <f>IF(N266="základní",J266,0)</f>
        <v>0</v>
      </c>
      <c r="BF266" s="214">
        <f>IF(N266="snížená",J266,0)</f>
        <v>0</v>
      </c>
      <c r="BG266" s="214">
        <f>IF(N266="zákl. přenesená",J266,0)</f>
        <v>0</v>
      </c>
      <c r="BH266" s="214">
        <f>IF(N266="sníž. přenesená",J266,0)</f>
        <v>0</v>
      </c>
      <c r="BI266" s="214">
        <f>IF(N266="nulová",J266,0)</f>
        <v>0</v>
      </c>
      <c r="BJ266" s="25" t="s">
        <v>78</v>
      </c>
      <c r="BK266" s="214">
        <f>ROUND(I266*H266,2)</f>
        <v>0</v>
      </c>
      <c r="BL266" s="25" t="s">
        <v>217</v>
      </c>
      <c r="BM266" s="25" t="s">
        <v>1691</v>
      </c>
    </row>
    <row r="267" spans="2:65" s="1" customFormat="1" ht="16.5" customHeight="1">
      <c r="B267" s="41"/>
      <c r="C267" s="203" t="s">
        <v>942</v>
      </c>
      <c r="D267" s="203" t="s">
        <v>212</v>
      </c>
      <c r="E267" s="204" t="s">
        <v>4483</v>
      </c>
      <c r="F267" s="205" t="s">
        <v>4319</v>
      </c>
      <c r="G267" s="206" t="s">
        <v>4303</v>
      </c>
      <c r="H267" s="207">
        <v>0.05</v>
      </c>
      <c r="I267" s="208"/>
      <c r="J267" s="209">
        <f>ROUND(I267*H267,2)</f>
        <v>0</v>
      </c>
      <c r="K267" s="205" t="s">
        <v>21</v>
      </c>
      <c r="L267" s="61"/>
      <c r="M267" s="210" t="s">
        <v>21</v>
      </c>
      <c r="N267" s="211" t="s">
        <v>42</v>
      </c>
      <c r="O267" s="42"/>
      <c r="P267" s="212">
        <f>O267*H267</f>
        <v>0</v>
      </c>
      <c r="Q267" s="212">
        <v>0</v>
      </c>
      <c r="R267" s="212">
        <f>Q267*H267</f>
        <v>0</v>
      </c>
      <c r="S267" s="212">
        <v>0</v>
      </c>
      <c r="T267" s="213">
        <f>S267*H267</f>
        <v>0</v>
      </c>
      <c r="AR267" s="25" t="s">
        <v>217</v>
      </c>
      <c r="AT267" s="25" t="s">
        <v>212</v>
      </c>
      <c r="AU267" s="25" t="s">
        <v>80</v>
      </c>
      <c r="AY267" s="25" t="s">
        <v>210</v>
      </c>
      <c r="BE267" s="214">
        <f>IF(N267="základní",J267,0)</f>
        <v>0</v>
      </c>
      <c r="BF267" s="214">
        <f>IF(N267="snížená",J267,0)</f>
        <v>0</v>
      </c>
      <c r="BG267" s="214">
        <f>IF(N267="zákl. přenesená",J267,0)</f>
        <v>0</v>
      </c>
      <c r="BH267" s="214">
        <f>IF(N267="sníž. přenesená",J267,0)</f>
        <v>0</v>
      </c>
      <c r="BI267" s="214">
        <f>IF(N267="nulová",J267,0)</f>
        <v>0</v>
      </c>
      <c r="BJ267" s="25" t="s">
        <v>78</v>
      </c>
      <c r="BK267" s="214">
        <f>ROUND(I267*H267,2)</f>
        <v>0</v>
      </c>
      <c r="BL267" s="25" t="s">
        <v>217</v>
      </c>
      <c r="BM267" s="25" t="s">
        <v>1704</v>
      </c>
    </row>
    <row r="268" spans="2:65" s="1" customFormat="1" ht="16.5" customHeight="1">
      <c r="B268" s="41"/>
      <c r="C268" s="203" t="s">
        <v>952</v>
      </c>
      <c r="D268" s="203" t="s">
        <v>212</v>
      </c>
      <c r="E268" s="204" t="s">
        <v>4484</v>
      </c>
      <c r="F268" s="205" t="s">
        <v>4425</v>
      </c>
      <c r="G268" s="206" t="s">
        <v>4303</v>
      </c>
      <c r="H268" s="207">
        <v>0.05</v>
      </c>
      <c r="I268" s="208"/>
      <c r="J268" s="209">
        <f>ROUND(I268*H268,2)</f>
        <v>0</v>
      </c>
      <c r="K268" s="205" t="s">
        <v>21</v>
      </c>
      <c r="L268" s="61"/>
      <c r="M268" s="210" t="s">
        <v>21</v>
      </c>
      <c r="N268" s="211" t="s">
        <v>42</v>
      </c>
      <c r="O268" s="42"/>
      <c r="P268" s="212">
        <f>O268*H268</f>
        <v>0</v>
      </c>
      <c r="Q268" s="212">
        <v>0</v>
      </c>
      <c r="R268" s="212">
        <f>Q268*H268</f>
        <v>0</v>
      </c>
      <c r="S268" s="212">
        <v>0</v>
      </c>
      <c r="T268" s="213">
        <f>S268*H268</f>
        <v>0</v>
      </c>
      <c r="AR268" s="25" t="s">
        <v>217</v>
      </c>
      <c r="AT268" s="25" t="s">
        <v>212</v>
      </c>
      <c r="AU268" s="25" t="s">
        <v>80</v>
      </c>
      <c r="AY268" s="25" t="s">
        <v>210</v>
      </c>
      <c r="BE268" s="214">
        <f>IF(N268="základní",J268,0)</f>
        <v>0</v>
      </c>
      <c r="BF268" s="214">
        <f>IF(N268="snížená",J268,0)</f>
        <v>0</v>
      </c>
      <c r="BG268" s="214">
        <f>IF(N268="zákl. přenesená",J268,0)</f>
        <v>0</v>
      </c>
      <c r="BH268" s="214">
        <f>IF(N268="sníž. přenesená",J268,0)</f>
        <v>0</v>
      </c>
      <c r="BI268" s="214">
        <f>IF(N268="nulová",J268,0)</f>
        <v>0</v>
      </c>
      <c r="BJ268" s="25" t="s">
        <v>78</v>
      </c>
      <c r="BK268" s="214">
        <f>ROUND(I268*H268,2)</f>
        <v>0</v>
      </c>
      <c r="BL268" s="25" t="s">
        <v>217</v>
      </c>
      <c r="BM268" s="25" t="s">
        <v>1717</v>
      </c>
    </row>
    <row r="269" spans="2:63" s="11" customFormat="1" ht="37.35" customHeight="1">
      <c r="B269" s="187"/>
      <c r="C269" s="188"/>
      <c r="D269" s="189" t="s">
        <v>70</v>
      </c>
      <c r="E269" s="190" t="s">
        <v>4485</v>
      </c>
      <c r="F269" s="190" t="s">
        <v>4486</v>
      </c>
      <c r="G269" s="188"/>
      <c r="H269" s="188"/>
      <c r="I269" s="191"/>
      <c r="J269" s="192">
        <f>BK269</f>
        <v>0</v>
      </c>
      <c r="K269" s="188"/>
      <c r="L269" s="193"/>
      <c r="M269" s="194"/>
      <c r="N269" s="195"/>
      <c r="O269" s="195"/>
      <c r="P269" s="196">
        <f>P270+P273+P278+P281+P286+P299</f>
        <v>0</v>
      </c>
      <c r="Q269" s="195"/>
      <c r="R269" s="196">
        <f>R270+R273+R278+R281+R286+R299</f>
        <v>0</v>
      </c>
      <c r="S269" s="195"/>
      <c r="T269" s="197">
        <f>T270+T273+T278+T281+T286+T299</f>
        <v>0</v>
      </c>
      <c r="AR269" s="198" t="s">
        <v>78</v>
      </c>
      <c r="AT269" s="199" t="s">
        <v>70</v>
      </c>
      <c r="AU269" s="199" t="s">
        <v>71</v>
      </c>
      <c r="AY269" s="198" t="s">
        <v>210</v>
      </c>
      <c r="BK269" s="200">
        <f>BK270+BK273+BK278+BK281+BK286+BK299</f>
        <v>0</v>
      </c>
    </row>
    <row r="270" spans="2:63" s="11" customFormat="1" ht="19.9" customHeight="1">
      <c r="B270" s="187"/>
      <c r="C270" s="188"/>
      <c r="D270" s="189" t="s">
        <v>70</v>
      </c>
      <c r="E270" s="201" t="s">
        <v>4487</v>
      </c>
      <c r="F270" s="201" t="s">
        <v>4488</v>
      </c>
      <c r="G270" s="188"/>
      <c r="H270" s="188"/>
      <c r="I270" s="191"/>
      <c r="J270" s="202">
        <f>BK270</f>
        <v>0</v>
      </c>
      <c r="K270" s="188"/>
      <c r="L270" s="193"/>
      <c r="M270" s="194"/>
      <c r="N270" s="195"/>
      <c r="O270" s="195"/>
      <c r="P270" s="196">
        <f>SUM(P271:P272)</f>
        <v>0</v>
      </c>
      <c r="Q270" s="195"/>
      <c r="R270" s="196">
        <f>SUM(R271:R272)</f>
        <v>0</v>
      </c>
      <c r="S270" s="195"/>
      <c r="T270" s="197">
        <f>SUM(T271:T272)</f>
        <v>0</v>
      </c>
      <c r="AR270" s="198" t="s">
        <v>78</v>
      </c>
      <c r="AT270" s="199" t="s">
        <v>70</v>
      </c>
      <c r="AU270" s="199" t="s">
        <v>78</v>
      </c>
      <c r="AY270" s="198" t="s">
        <v>210</v>
      </c>
      <c r="BK270" s="200">
        <f>SUM(BK271:BK272)</f>
        <v>0</v>
      </c>
    </row>
    <row r="271" spans="2:65" s="1" customFormat="1" ht="16.5" customHeight="1">
      <c r="B271" s="41"/>
      <c r="C271" s="238" t="s">
        <v>957</v>
      </c>
      <c r="D271" s="238" t="s">
        <v>302</v>
      </c>
      <c r="E271" s="239" t="s">
        <v>4489</v>
      </c>
      <c r="F271" s="240" t="s">
        <v>4490</v>
      </c>
      <c r="G271" s="241" t="s">
        <v>1472</v>
      </c>
      <c r="H271" s="242">
        <v>0.05</v>
      </c>
      <c r="I271" s="243"/>
      <c r="J271" s="244">
        <f>ROUND(I271*H271,2)</f>
        <v>0</v>
      </c>
      <c r="K271" s="240" t="s">
        <v>21</v>
      </c>
      <c r="L271" s="245"/>
      <c r="M271" s="246" t="s">
        <v>21</v>
      </c>
      <c r="N271" s="247" t="s">
        <v>42</v>
      </c>
      <c r="O271" s="42"/>
      <c r="P271" s="212">
        <f>O271*H271</f>
        <v>0</v>
      </c>
      <c r="Q271" s="212">
        <v>0</v>
      </c>
      <c r="R271" s="212">
        <f>Q271*H271</f>
        <v>0</v>
      </c>
      <c r="S271" s="212">
        <v>0</v>
      </c>
      <c r="T271" s="213">
        <f>S271*H271</f>
        <v>0</v>
      </c>
      <c r="AR271" s="25" t="s">
        <v>252</v>
      </c>
      <c r="AT271" s="25" t="s">
        <v>302</v>
      </c>
      <c r="AU271" s="25" t="s">
        <v>80</v>
      </c>
      <c r="AY271" s="25" t="s">
        <v>210</v>
      </c>
      <c r="BE271" s="214">
        <f>IF(N271="základní",J271,0)</f>
        <v>0</v>
      </c>
      <c r="BF271" s="214">
        <f>IF(N271="snížená",J271,0)</f>
        <v>0</v>
      </c>
      <c r="BG271" s="214">
        <f>IF(N271="zákl. přenesená",J271,0)</f>
        <v>0</v>
      </c>
      <c r="BH271" s="214">
        <f>IF(N271="sníž. přenesená",J271,0)</f>
        <v>0</v>
      </c>
      <c r="BI271" s="214">
        <f>IF(N271="nulová",J271,0)</f>
        <v>0</v>
      </c>
      <c r="BJ271" s="25" t="s">
        <v>78</v>
      </c>
      <c r="BK271" s="214">
        <f>ROUND(I271*H271,2)</f>
        <v>0</v>
      </c>
      <c r="BL271" s="25" t="s">
        <v>217</v>
      </c>
      <c r="BM271" s="25" t="s">
        <v>1730</v>
      </c>
    </row>
    <row r="272" spans="2:65" s="1" customFormat="1" ht="16.5" customHeight="1">
      <c r="B272" s="41"/>
      <c r="C272" s="203" t="s">
        <v>962</v>
      </c>
      <c r="D272" s="203" t="s">
        <v>212</v>
      </c>
      <c r="E272" s="204" t="s">
        <v>4491</v>
      </c>
      <c r="F272" s="205" t="s">
        <v>4492</v>
      </c>
      <c r="G272" s="206" t="s">
        <v>1472</v>
      </c>
      <c r="H272" s="207">
        <v>0.05</v>
      </c>
      <c r="I272" s="208"/>
      <c r="J272" s="209">
        <f>ROUND(I272*H272,2)</f>
        <v>0</v>
      </c>
      <c r="K272" s="205" t="s">
        <v>21</v>
      </c>
      <c r="L272" s="61"/>
      <c r="M272" s="210" t="s">
        <v>21</v>
      </c>
      <c r="N272" s="211" t="s">
        <v>42</v>
      </c>
      <c r="O272" s="42"/>
      <c r="P272" s="212">
        <f>O272*H272</f>
        <v>0</v>
      </c>
      <c r="Q272" s="212">
        <v>0</v>
      </c>
      <c r="R272" s="212">
        <f>Q272*H272</f>
        <v>0</v>
      </c>
      <c r="S272" s="212">
        <v>0</v>
      </c>
      <c r="T272" s="213">
        <f>S272*H272</f>
        <v>0</v>
      </c>
      <c r="AR272" s="25" t="s">
        <v>217</v>
      </c>
      <c r="AT272" s="25" t="s">
        <v>212</v>
      </c>
      <c r="AU272" s="25" t="s">
        <v>80</v>
      </c>
      <c r="AY272" s="25" t="s">
        <v>210</v>
      </c>
      <c r="BE272" s="214">
        <f>IF(N272="základní",J272,0)</f>
        <v>0</v>
      </c>
      <c r="BF272" s="214">
        <f>IF(N272="snížená",J272,0)</f>
        <v>0</v>
      </c>
      <c r="BG272" s="214">
        <f>IF(N272="zákl. přenesená",J272,0)</f>
        <v>0</v>
      </c>
      <c r="BH272" s="214">
        <f>IF(N272="sníž. přenesená",J272,0)</f>
        <v>0</v>
      </c>
      <c r="BI272" s="214">
        <f>IF(N272="nulová",J272,0)</f>
        <v>0</v>
      </c>
      <c r="BJ272" s="25" t="s">
        <v>78</v>
      </c>
      <c r="BK272" s="214">
        <f>ROUND(I272*H272,2)</f>
        <v>0</v>
      </c>
      <c r="BL272" s="25" t="s">
        <v>217</v>
      </c>
      <c r="BM272" s="25" t="s">
        <v>1740</v>
      </c>
    </row>
    <row r="273" spans="2:63" s="11" customFormat="1" ht="29.85" customHeight="1">
      <c r="B273" s="187"/>
      <c r="C273" s="188"/>
      <c r="D273" s="189" t="s">
        <v>70</v>
      </c>
      <c r="E273" s="201" t="s">
        <v>4493</v>
      </c>
      <c r="F273" s="201" t="s">
        <v>4494</v>
      </c>
      <c r="G273" s="188"/>
      <c r="H273" s="188"/>
      <c r="I273" s="191"/>
      <c r="J273" s="202">
        <f>BK273</f>
        <v>0</v>
      </c>
      <c r="K273" s="188"/>
      <c r="L273" s="193"/>
      <c r="M273" s="194"/>
      <c r="N273" s="195"/>
      <c r="O273" s="195"/>
      <c r="P273" s="196">
        <f>SUM(P274:P277)</f>
        <v>0</v>
      </c>
      <c r="Q273" s="195"/>
      <c r="R273" s="196">
        <f>SUM(R274:R277)</f>
        <v>0</v>
      </c>
      <c r="S273" s="195"/>
      <c r="T273" s="197">
        <f>SUM(T274:T277)</f>
        <v>0</v>
      </c>
      <c r="AR273" s="198" t="s">
        <v>78</v>
      </c>
      <c r="AT273" s="199" t="s">
        <v>70</v>
      </c>
      <c r="AU273" s="199" t="s">
        <v>78</v>
      </c>
      <c r="AY273" s="198" t="s">
        <v>210</v>
      </c>
      <c r="BK273" s="200">
        <f>SUM(BK274:BK277)</f>
        <v>0</v>
      </c>
    </row>
    <row r="274" spans="2:65" s="1" customFormat="1" ht="16.5" customHeight="1">
      <c r="B274" s="41"/>
      <c r="C274" s="238" t="s">
        <v>967</v>
      </c>
      <c r="D274" s="238" t="s">
        <v>302</v>
      </c>
      <c r="E274" s="239" t="s">
        <v>4495</v>
      </c>
      <c r="F274" s="240" t="s">
        <v>4496</v>
      </c>
      <c r="G274" s="241" t="s">
        <v>1472</v>
      </c>
      <c r="H274" s="242">
        <v>0.05</v>
      </c>
      <c r="I274" s="243"/>
      <c r="J274" s="244">
        <f>ROUND(I274*H274,2)</f>
        <v>0</v>
      </c>
      <c r="K274" s="240" t="s">
        <v>21</v>
      </c>
      <c r="L274" s="245"/>
      <c r="M274" s="246" t="s">
        <v>21</v>
      </c>
      <c r="N274" s="247" t="s">
        <v>42</v>
      </c>
      <c r="O274" s="42"/>
      <c r="P274" s="212">
        <f>O274*H274</f>
        <v>0</v>
      </c>
      <c r="Q274" s="212">
        <v>0</v>
      </c>
      <c r="R274" s="212">
        <f>Q274*H274</f>
        <v>0</v>
      </c>
      <c r="S274" s="212">
        <v>0</v>
      </c>
      <c r="T274" s="213">
        <f>S274*H274</f>
        <v>0</v>
      </c>
      <c r="AR274" s="25" t="s">
        <v>252</v>
      </c>
      <c r="AT274" s="25" t="s">
        <v>302</v>
      </c>
      <c r="AU274" s="25" t="s">
        <v>80</v>
      </c>
      <c r="AY274" s="25" t="s">
        <v>210</v>
      </c>
      <c r="BE274" s="214">
        <f>IF(N274="základní",J274,0)</f>
        <v>0</v>
      </c>
      <c r="BF274" s="214">
        <f>IF(N274="snížená",J274,0)</f>
        <v>0</v>
      </c>
      <c r="BG274" s="214">
        <f>IF(N274="zákl. přenesená",J274,0)</f>
        <v>0</v>
      </c>
      <c r="BH274" s="214">
        <f>IF(N274="sníž. přenesená",J274,0)</f>
        <v>0</v>
      </c>
      <c r="BI274" s="214">
        <f>IF(N274="nulová",J274,0)</f>
        <v>0</v>
      </c>
      <c r="BJ274" s="25" t="s">
        <v>78</v>
      </c>
      <c r="BK274" s="214">
        <f>ROUND(I274*H274,2)</f>
        <v>0</v>
      </c>
      <c r="BL274" s="25" t="s">
        <v>217</v>
      </c>
      <c r="BM274" s="25" t="s">
        <v>1751</v>
      </c>
    </row>
    <row r="275" spans="2:65" s="1" customFormat="1" ht="16.5" customHeight="1">
      <c r="B275" s="41"/>
      <c r="C275" s="203" t="s">
        <v>972</v>
      </c>
      <c r="D275" s="203" t="s">
        <v>212</v>
      </c>
      <c r="E275" s="204" t="s">
        <v>4497</v>
      </c>
      <c r="F275" s="205" t="s">
        <v>4498</v>
      </c>
      <c r="G275" s="206" t="s">
        <v>1472</v>
      </c>
      <c r="H275" s="207">
        <v>0.05</v>
      </c>
      <c r="I275" s="208"/>
      <c r="J275" s="209">
        <f>ROUND(I275*H275,2)</f>
        <v>0</v>
      </c>
      <c r="K275" s="205" t="s">
        <v>21</v>
      </c>
      <c r="L275" s="61"/>
      <c r="M275" s="210" t="s">
        <v>21</v>
      </c>
      <c r="N275" s="211" t="s">
        <v>42</v>
      </c>
      <c r="O275" s="42"/>
      <c r="P275" s="212">
        <f>O275*H275</f>
        <v>0</v>
      </c>
      <c r="Q275" s="212">
        <v>0</v>
      </c>
      <c r="R275" s="212">
        <f>Q275*H275</f>
        <v>0</v>
      </c>
      <c r="S275" s="212">
        <v>0</v>
      </c>
      <c r="T275" s="213">
        <f>S275*H275</f>
        <v>0</v>
      </c>
      <c r="AR275" s="25" t="s">
        <v>217</v>
      </c>
      <c r="AT275" s="25" t="s">
        <v>212</v>
      </c>
      <c r="AU275" s="25" t="s">
        <v>80</v>
      </c>
      <c r="AY275" s="25" t="s">
        <v>210</v>
      </c>
      <c r="BE275" s="214">
        <f>IF(N275="základní",J275,0)</f>
        <v>0</v>
      </c>
      <c r="BF275" s="214">
        <f>IF(N275="snížená",J275,0)</f>
        <v>0</v>
      </c>
      <c r="BG275" s="214">
        <f>IF(N275="zákl. přenesená",J275,0)</f>
        <v>0</v>
      </c>
      <c r="BH275" s="214">
        <f>IF(N275="sníž. přenesená",J275,0)</f>
        <v>0</v>
      </c>
      <c r="BI275" s="214">
        <f>IF(N275="nulová",J275,0)</f>
        <v>0</v>
      </c>
      <c r="BJ275" s="25" t="s">
        <v>78</v>
      </c>
      <c r="BK275" s="214">
        <f>ROUND(I275*H275,2)</f>
        <v>0</v>
      </c>
      <c r="BL275" s="25" t="s">
        <v>217</v>
      </c>
      <c r="BM275" s="25" t="s">
        <v>1766</v>
      </c>
    </row>
    <row r="276" spans="2:65" s="1" customFormat="1" ht="16.5" customHeight="1">
      <c r="B276" s="41"/>
      <c r="C276" s="238" t="s">
        <v>979</v>
      </c>
      <c r="D276" s="238" t="s">
        <v>302</v>
      </c>
      <c r="E276" s="239" t="s">
        <v>4499</v>
      </c>
      <c r="F276" s="240" t="s">
        <v>4500</v>
      </c>
      <c r="G276" s="241" t="s">
        <v>1472</v>
      </c>
      <c r="H276" s="242">
        <v>0.05</v>
      </c>
      <c r="I276" s="243"/>
      <c r="J276" s="244">
        <f>ROUND(I276*H276,2)</f>
        <v>0</v>
      </c>
      <c r="K276" s="240" t="s">
        <v>21</v>
      </c>
      <c r="L276" s="245"/>
      <c r="M276" s="246" t="s">
        <v>21</v>
      </c>
      <c r="N276" s="247" t="s">
        <v>42</v>
      </c>
      <c r="O276" s="42"/>
      <c r="P276" s="212">
        <f>O276*H276</f>
        <v>0</v>
      </c>
      <c r="Q276" s="212">
        <v>0</v>
      </c>
      <c r="R276" s="212">
        <f>Q276*H276</f>
        <v>0</v>
      </c>
      <c r="S276" s="212">
        <v>0</v>
      </c>
      <c r="T276" s="213">
        <f>S276*H276</f>
        <v>0</v>
      </c>
      <c r="AR276" s="25" t="s">
        <v>252</v>
      </c>
      <c r="AT276" s="25" t="s">
        <v>302</v>
      </c>
      <c r="AU276" s="25" t="s">
        <v>80</v>
      </c>
      <c r="AY276" s="25" t="s">
        <v>210</v>
      </c>
      <c r="BE276" s="214">
        <f>IF(N276="základní",J276,0)</f>
        <v>0</v>
      </c>
      <c r="BF276" s="214">
        <f>IF(N276="snížená",J276,0)</f>
        <v>0</v>
      </c>
      <c r="BG276" s="214">
        <f>IF(N276="zákl. přenesená",J276,0)</f>
        <v>0</v>
      </c>
      <c r="BH276" s="214">
        <f>IF(N276="sníž. přenesená",J276,0)</f>
        <v>0</v>
      </c>
      <c r="BI276" s="214">
        <f>IF(N276="nulová",J276,0)</f>
        <v>0</v>
      </c>
      <c r="BJ276" s="25" t="s">
        <v>78</v>
      </c>
      <c r="BK276" s="214">
        <f>ROUND(I276*H276,2)</f>
        <v>0</v>
      </c>
      <c r="BL276" s="25" t="s">
        <v>217</v>
      </c>
      <c r="BM276" s="25" t="s">
        <v>1776</v>
      </c>
    </row>
    <row r="277" spans="2:65" s="1" customFormat="1" ht="16.5" customHeight="1">
      <c r="B277" s="41"/>
      <c r="C277" s="203" t="s">
        <v>984</v>
      </c>
      <c r="D277" s="203" t="s">
        <v>212</v>
      </c>
      <c r="E277" s="204" t="s">
        <v>4501</v>
      </c>
      <c r="F277" s="205" t="s">
        <v>4502</v>
      </c>
      <c r="G277" s="206" t="s">
        <v>1472</v>
      </c>
      <c r="H277" s="207">
        <v>0.05</v>
      </c>
      <c r="I277" s="208"/>
      <c r="J277" s="209">
        <f>ROUND(I277*H277,2)</f>
        <v>0</v>
      </c>
      <c r="K277" s="205" t="s">
        <v>21</v>
      </c>
      <c r="L277" s="61"/>
      <c r="M277" s="210" t="s">
        <v>21</v>
      </c>
      <c r="N277" s="211" t="s">
        <v>42</v>
      </c>
      <c r="O277" s="42"/>
      <c r="P277" s="212">
        <f>O277*H277</f>
        <v>0</v>
      </c>
      <c r="Q277" s="212">
        <v>0</v>
      </c>
      <c r="R277" s="212">
        <f>Q277*H277</f>
        <v>0</v>
      </c>
      <c r="S277" s="212">
        <v>0</v>
      </c>
      <c r="T277" s="213">
        <f>S277*H277</f>
        <v>0</v>
      </c>
      <c r="AR277" s="25" t="s">
        <v>217</v>
      </c>
      <c r="AT277" s="25" t="s">
        <v>212</v>
      </c>
      <c r="AU277" s="25" t="s">
        <v>80</v>
      </c>
      <c r="AY277" s="25" t="s">
        <v>210</v>
      </c>
      <c r="BE277" s="214">
        <f>IF(N277="základní",J277,0)</f>
        <v>0</v>
      </c>
      <c r="BF277" s="214">
        <f>IF(N277="snížená",J277,0)</f>
        <v>0</v>
      </c>
      <c r="BG277" s="214">
        <f>IF(N277="zákl. přenesená",J277,0)</f>
        <v>0</v>
      </c>
      <c r="BH277" s="214">
        <f>IF(N277="sníž. přenesená",J277,0)</f>
        <v>0</v>
      </c>
      <c r="BI277" s="214">
        <f>IF(N277="nulová",J277,0)</f>
        <v>0</v>
      </c>
      <c r="BJ277" s="25" t="s">
        <v>78</v>
      </c>
      <c r="BK277" s="214">
        <f>ROUND(I277*H277,2)</f>
        <v>0</v>
      </c>
      <c r="BL277" s="25" t="s">
        <v>217</v>
      </c>
      <c r="BM277" s="25" t="s">
        <v>1787</v>
      </c>
    </row>
    <row r="278" spans="2:63" s="11" customFormat="1" ht="29.85" customHeight="1">
      <c r="B278" s="187"/>
      <c r="C278" s="188"/>
      <c r="D278" s="189" t="s">
        <v>70</v>
      </c>
      <c r="E278" s="201" t="s">
        <v>4503</v>
      </c>
      <c r="F278" s="201" t="s">
        <v>4504</v>
      </c>
      <c r="G278" s="188"/>
      <c r="H278" s="188"/>
      <c r="I278" s="191"/>
      <c r="J278" s="202">
        <f>BK278</f>
        <v>0</v>
      </c>
      <c r="K278" s="188"/>
      <c r="L278" s="193"/>
      <c r="M278" s="194"/>
      <c r="N278" s="195"/>
      <c r="O278" s="195"/>
      <c r="P278" s="196">
        <f>SUM(P279:P280)</f>
        <v>0</v>
      </c>
      <c r="Q278" s="195"/>
      <c r="R278" s="196">
        <f>SUM(R279:R280)</f>
        <v>0</v>
      </c>
      <c r="S278" s="195"/>
      <c r="T278" s="197">
        <f>SUM(T279:T280)</f>
        <v>0</v>
      </c>
      <c r="AR278" s="198" t="s">
        <v>78</v>
      </c>
      <c r="AT278" s="199" t="s">
        <v>70</v>
      </c>
      <c r="AU278" s="199" t="s">
        <v>78</v>
      </c>
      <c r="AY278" s="198" t="s">
        <v>210</v>
      </c>
      <c r="BK278" s="200">
        <f>SUM(BK279:BK280)</f>
        <v>0</v>
      </c>
    </row>
    <row r="279" spans="2:65" s="1" customFormat="1" ht="16.5" customHeight="1">
      <c r="B279" s="41"/>
      <c r="C279" s="238" t="s">
        <v>993</v>
      </c>
      <c r="D279" s="238" t="s">
        <v>302</v>
      </c>
      <c r="E279" s="239" t="s">
        <v>4505</v>
      </c>
      <c r="F279" s="240" t="s">
        <v>4506</v>
      </c>
      <c r="G279" s="241" t="s">
        <v>1472</v>
      </c>
      <c r="H279" s="242">
        <v>0.05</v>
      </c>
      <c r="I279" s="243"/>
      <c r="J279" s="244">
        <f>ROUND(I279*H279,2)</f>
        <v>0</v>
      </c>
      <c r="K279" s="240" t="s">
        <v>21</v>
      </c>
      <c r="L279" s="245"/>
      <c r="M279" s="246" t="s">
        <v>21</v>
      </c>
      <c r="N279" s="247" t="s">
        <v>42</v>
      </c>
      <c r="O279" s="42"/>
      <c r="P279" s="212">
        <f>O279*H279</f>
        <v>0</v>
      </c>
      <c r="Q279" s="212">
        <v>0</v>
      </c>
      <c r="R279" s="212">
        <f>Q279*H279</f>
        <v>0</v>
      </c>
      <c r="S279" s="212">
        <v>0</v>
      </c>
      <c r="T279" s="213">
        <f>S279*H279</f>
        <v>0</v>
      </c>
      <c r="AR279" s="25" t="s">
        <v>252</v>
      </c>
      <c r="AT279" s="25" t="s">
        <v>302</v>
      </c>
      <c r="AU279" s="25" t="s">
        <v>80</v>
      </c>
      <c r="AY279" s="25" t="s">
        <v>210</v>
      </c>
      <c r="BE279" s="214">
        <f>IF(N279="základní",J279,0)</f>
        <v>0</v>
      </c>
      <c r="BF279" s="214">
        <f>IF(N279="snížená",J279,0)</f>
        <v>0</v>
      </c>
      <c r="BG279" s="214">
        <f>IF(N279="zákl. přenesená",J279,0)</f>
        <v>0</v>
      </c>
      <c r="BH279" s="214">
        <f>IF(N279="sníž. přenesená",J279,0)</f>
        <v>0</v>
      </c>
      <c r="BI279" s="214">
        <f>IF(N279="nulová",J279,0)</f>
        <v>0</v>
      </c>
      <c r="BJ279" s="25" t="s">
        <v>78</v>
      </c>
      <c r="BK279" s="214">
        <f>ROUND(I279*H279,2)</f>
        <v>0</v>
      </c>
      <c r="BL279" s="25" t="s">
        <v>217</v>
      </c>
      <c r="BM279" s="25" t="s">
        <v>1798</v>
      </c>
    </row>
    <row r="280" spans="2:65" s="1" customFormat="1" ht="16.5" customHeight="1">
      <c r="B280" s="41"/>
      <c r="C280" s="203" t="s">
        <v>996</v>
      </c>
      <c r="D280" s="203" t="s">
        <v>212</v>
      </c>
      <c r="E280" s="204" t="s">
        <v>4507</v>
      </c>
      <c r="F280" s="205" t="s">
        <v>4508</v>
      </c>
      <c r="G280" s="206" t="s">
        <v>1472</v>
      </c>
      <c r="H280" s="207">
        <v>0.05</v>
      </c>
      <c r="I280" s="208"/>
      <c r="J280" s="209">
        <f>ROUND(I280*H280,2)</f>
        <v>0</v>
      </c>
      <c r="K280" s="205" t="s">
        <v>21</v>
      </c>
      <c r="L280" s="61"/>
      <c r="M280" s="210" t="s">
        <v>21</v>
      </c>
      <c r="N280" s="211" t="s">
        <v>42</v>
      </c>
      <c r="O280" s="42"/>
      <c r="P280" s="212">
        <f>O280*H280</f>
        <v>0</v>
      </c>
      <c r="Q280" s="212">
        <v>0</v>
      </c>
      <c r="R280" s="212">
        <f>Q280*H280</f>
        <v>0</v>
      </c>
      <c r="S280" s="212">
        <v>0</v>
      </c>
      <c r="T280" s="213">
        <f>S280*H280</f>
        <v>0</v>
      </c>
      <c r="AR280" s="25" t="s">
        <v>217</v>
      </c>
      <c r="AT280" s="25" t="s">
        <v>212</v>
      </c>
      <c r="AU280" s="25" t="s">
        <v>80</v>
      </c>
      <c r="AY280" s="25" t="s">
        <v>210</v>
      </c>
      <c r="BE280" s="214">
        <f>IF(N280="základní",J280,0)</f>
        <v>0</v>
      </c>
      <c r="BF280" s="214">
        <f>IF(N280="snížená",J280,0)</f>
        <v>0</v>
      </c>
      <c r="BG280" s="214">
        <f>IF(N280="zákl. přenesená",J280,0)</f>
        <v>0</v>
      </c>
      <c r="BH280" s="214">
        <f>IF(N280="sníž. přenesená",J280,0)</f>
        <v>0</v>
      </c>
      <c r="BI280" s="214">
        <f>IF(N280="nulová",J280,0)</f>
        <v>0</v>
      </c>
      <c r="BJ280" s="25" t="s">
        <v>78</v>
      </c>
      <c r="BK280" s="214">
        <f>ROUND(I280*H280,2)</f>
        <v>0</v>
      </c>
      <c r="BL280" s="25" t="s">
        <v>217</v>
      </c>
      <c r="BM280" s="25" t="s">
        <v>1808</v>
      </c>
    </row>
    <row r="281" spans="2:63" s="11" customFormat="1" ht="29.85" customHeight="1">
      <c r="B281" s="187"/>
      <c r="C281" s="188"/>
      <c r="D281" s="189" t="s">
        <v>70</v>
      </c>
      <c r="E281" s="201" t="s">
        <v>4265</v>
      </c>
      <c r="F281" s="201" t="s">
        <v>4266</v>
      </c>
      <c r="G281" s="188"/>
      <c r="H281" s="188"/>
      <c r="I281" s="191"/>
      <c r="J281" s="202">
        <f>BK281</f>
        <v>0</v>
      </c>
      <c r="K281" s="188"/>
      <c r="L281" s="193"/>
      <c r="M281" s="194"/>
      <c r="N281" s="195"/>
      <c r="O281" s="195"/>
      <c r="P281" s="196">
        <f>SUM(P282:P285)</f>
        <v>0</v>
      </c>
      <c r="Q281" s="195"/>
      <c r="R281" s="196">
        <f>SUM(R282:R285)</f>
        <v>0</v>
      </c>
      <c r="S281" s="195"/>
      <c r="T281" s="197">
        <f>SUM(T282:T285)</f>
        <v>0</v>
      </c>
      <c r="AR281" s="198" t="s">
        <v>78</v>
      </c>
      <c r="AT281" s="199" t="s">
        <v>70</v>
      </c>
      <c r="AU281" s="199" t="s">
        <v>78</v>
      </c>
      <c r="AY281" s="198" t="s">
        <v>210</v>
      </c>
      <c r="BK281" s="200">
        <f>SUM(BK282:BK285)</f>
        <v>0</v>
      </c>
    </row>
    <row r="282" spans="2:65" s="1" customFormat="1" ht="16.5" customHeight="1">
      <c r="B282" s="41"/>
      <c r="C282" s="238" t="s">
        <v>1002</v>
      </c>
      <c r="D282" s="238" t="s">
        <v>302</v>
      </c>
      <c r="E282" s="239" t="s">
        <v>5609</v>
      </c>
      <c r="F282" s="240" t="s">
        <v>4363</v>
      </c>
      <c r="G282" s="241" t="s">
        <v>345</v>
      </c>
      <c r="H282" s="242">
        <v>1.25</v>
      </c>
      <c r="I282" s="243"/>
      <c r="J282" s="244">
        <f>ROUND(I282*H282,2)</f>
        <v>0</v>
      </c>
      <c r="K282" s="240" t="s">
        <v>21</v>
      </c>
      <c r="L282" s="245"/>
      <c r="M282" s="246" t="s">
        <v>21</v>
      </c>
      <c r="N282" s="247" t="s">
        <v>42</v>
      </c>
      <c r="O282" s="42"/>
      <c r="P282" s="212">
        <f>O282*H282</f>
        <v>0</v>
      </c>
      <c r="Q282" s="212">
        <v>0</v>
      </c>
      <c r="R282" s="212">
        <f>Q282*H282</f>
        <v>0</v>
      </c>
      <c r="S282" s="212">
        <v>0</v>
      </c>
      <c r="T282" s="213">
        <f>S282*H282</f>
        <v>0</v>
      </c>
      <c r="AR282" s="25" t="s">
        <v>252</v>
      </c>
      <c r="AT282" s="25" t="s">
        <v>302</v>
      </c>
      <c r="AU282" s="25" t="s">
        <v>80</v>
      </c>
      <c r="AY282" s="25" t="s">
        <v>210</v>
      </c>
      <c r="BE282" s="214">
        <f>IF(N282="základní",J282,0)</f>
        <v>0</v>
      </c>
      <c r="BF282" s="214">
        <f>IF(N282="snížená",J282,0)</f>
        <v>0</v>
      </c>
      <c r="BG282" s="214">
        <f>IF(N282="zákl. přenesená",J282,0)</f>
        <v>0</v>
      </c>
      <c r="BH282" s="214">
        <f>IF(N282="sníž. přenesená",J282,0)</f>
        <v>0</v>
      </c>
      <c r="BI282" s="214">
        <f>IF(N282="nulová",J282,0)</f>
        <v>0</v>
      </c>
      <c r="BJ282" s="25" t="s">
        <v>78</v>
      </c>
      <c r="BK282" s="214">
        <f>ROUND(I282*H282,2)</f>
        <v>0</v>
      </c>
      <c r="BL282" s="25" t="s">
        <v>217</v>
      </c>
      <c r="BM282" s="25" t="s">
        <v>1821</v>
      </c>
    </row>
    <row r="283" spans="2:65" s="1" customFormat="1" ht="16.5" customHeight="1">
      <c r="B283" s="41"/>
      <c r="C283" s="203" t="s">
        <v>1011</v>
      </c>
      <c r="D283" s="203" t="s">
        <v>212</v>
      </c>
      <c r="E283" s="204" t="s">
        <v>5610</v>
      </c>
      <c r="F283" s="205" t="s">
        <v>4365</v>
      </c>
      <c r="G283" s="206" t="s">
        <v>345</v>
      </c>
      <c r="H283" s="207">
        <v>1.25</v>
      </c>
      <c r="I283" s="208"/>
      <c r="J283" s="209">
        <f>ROUND(I283*H283,2)</f>
        <v>0</v>
      </c>
      <c r="K283" s="205" t="s">
        <v>21</v>
      </c>
      <c r="L283" s="61"/>
      <c r="M283" s="210" t="s">
        <v>21</v>
      </c>
      <c r="N283" s="211" t="s">
        <v>42</v>
      </c>
      <c r="O283" s="42"/>
      <c r="P283" s="212">
        <f>O283*H283</f>
        <v>0</v>
      </c>
      <c r="Q283" s="212">
        <v>0</v>
      </c>
      <c r="R283" s="212">
        <f>Q283*H283</f>
        <v>0</v>
      </c>
      <c r="S283" s="212">
        <v>0</v>
      </c>
      <c r="T283" s="213">
        <f>S283*H283</f>
        <v>0</v>
      </c>
      <c r="AR283" s="25" t="s">
        <v>217</v>
      </c>
      <c r="AT283" s="25" t="s">
        <v>212</v>
      </c>
      <c r="AU283" s="25" t="s">
        <v>80</v>
      </c>
      <c r="AY283" s="25" t="s">
        <v>210</v>
      </c>
      <c r="BE283" s="214">
        <f>IF(N283="základní",J283,0)</f>
        <v>0</v>
      </c>
      <c r="BF283" s="214">
        <f>IF(N283="snížená",J283,0)</f>
        <v>0</v>
      </c>
      <c r="BG283" s="214">
        <f>IF(N283="zákl. přenesená",J283,0)</f>
        <v>0</v>
      </c>
      <c r="BH283" s="214">
        <f>IF(N283="sníž. přenesená",J283,0)</f>
        <v>0</v>
      </c>
      <c r="BI283" s="214">
        <f>IF(N283="nulová",J283,0)</f>
        <v>0</v>
      </c>
      <c r="BJ283" s="25" t="s">
        <v>78</v>
      </c>
      <c r="BK283" s="214">
        <f>ROUND(I283*H283,2)</f>
        <v>0</v>
      </c>
      <c r="BL283" s="25" t="s">
        <v>217</v>
      </c>
      <c r="BM283" s="25" t="s">
        <v>1837</v>
      </c>
    </row>
    <row r="284" spans="2:65" s="1" customFormat="1" ht="16.5" customHeight="1">
      <c r="B284" s="41"/>
      <c r="C284" s="238" t="s">
        <v>1015</v>
      </c>
      <c r="D284" s="238" t="s">
        <v>302</v>
      </c>
      <c r="E284" s="239" t="s">
        <v>4509</v>
      </c>
      <c r="F284" s="240" t="s">
        <v>4510</v>
      </c>
      <c r="G284" s="241" t="s">
        <v>345</v>
      </c>
      <c r="H284" s="242">
        <v>0.25</v>
      </c>
      <c r="I284" s="243"/>
      <c r="J284" s="244">
        <f>ROUND(I284*H284,2)</f>
        <v>0</v>
      </c>
      <c r="K284" s="240" t="s">
        <v>21</v>
      </c>
      <c r="L284" s="245"/>
      <c r="M284" s="246" t="s">
        <v>21</v>
      </c>
      <c r="N284" s="247" t="s">
        <v>42</v>
      </c>
      <c r="O284" s="42"/>
      <c r="P284" s="212">
        <f>O284*H284</f>
        <v>0</v>
      </c>
      <c r="Q284" s="212">
        <v>0</v>
      </c>
      <c r="R284" s="212">
        <f>Q284*H284</f>
        <v>0</v>
      </c>
      <c r="S284" s="212">
        <v>0</v>
      </c>
      <c r="T284" s="213">
        <f>S284*H284</f>
        <v>0</v>
      </c>
      <c r="AR284" s="25" t="s">
        <v>252</v>
      </c>
      <c r="AT284" s="25" t="s">
        <v>302</v>
      </c>
      <c r="AU284" s="25" t="s">
        <v>80</v>
      </c>
      <c r="AY284" s="25" t="s">
        <v>210</v>
      </c>
      <c r="BE284" s="214">
        <f>IF(N284="základní",J284,0)</f>
        <v>0</v>
      </c>
      <c r="BF284" s="214">
        <f>IF(N284="snížená",J284,0)</f>
        <v>0</v>
      </c>
      <c r="BG284" s="214">
        <f>IF(N284="zákl. přenesená",J284,0)</f>
        <v>0</v>
      </c>
      <c r="BH284" s="214">
        <f>IF(N284="sníž. přenesená",J284,0)</f>
        <v>0</v>
      </c>
      <c r="BI284" s="214">
        <f>IF(N284="nulová",J284,0)</f>
        <v>0</v>
      </c>
      <c r="BJ284" s="25" t="s">
        <v>78</v>
      </c>
      <c r="BK284" s="214">
        <f>ROUND(I284*H284,2)</f>
        <v>0</v>
      </c>
      <c r="BL284" s="25" t="s">
        <v>217</v>
      </c>
      <c r="BM284" s="25" t="s">
        <v>1850</v>
      </c>
    </row>
    <row r="285" spans="2:65" s="1" customFormat="1" ht="16.5" customHeight="1">
      <c r="B285" s="41"/>
      <c r="C285" s="203" t="s">
        <v>1026</v>
      </c>
      <c r="D285" s="203" t="s">
        <v>212</v>
      </c>
      <c r="E285" s="204" t="s">
        <v>4511</v>
      </c>
      <c r="F285" s="205" t="s">
        <v>4512</v>
      </c>
      <c r="G285" s="206" t="s">
        <v>345</v>
      </c>
      <c r="H285" s="207">
        <v>0.25</v>
      </c>
      <c r="I285" s="208"/>
      <c r="J285" s="209">
        <f>ROUND(I285*H285,2)</f>
        <v>0</v>
      </c>
      <c r="K285" s="205" t="s">
        <v>21</v>
      </c>
      <c r="L285" s="61"/>
      <c r="M285" s="210" t="s">
        <v>21</v>
      </c>
      <c r="N285" s="211" t="s">
        <v>42</v>
      </c>
      <c r="O285" s="42"/>
      <c r="P285" s="212">
        <f>O285*H285</f>
        <v>0</v>
      </c>
      <c r="Q285" s="212">
        <v>0</v>
      </c>
      <c r="R285" s="212">
        <f>Q285*H285</f>
        <v>0</v>
      </c>
      <c r="S285" s="212">
        <v>0</v>
      </c>
      <c r="T285" s="213">
        <f>S285*H285</f>
        <v>0</v>
      </c>
      <c r="AR285" s="25" t="s">
        <v>217</v>
      </c>
      <c r="AT285" s="25" t="s">
        <v>212</v>
      </c>
      <c r="AU285" s="25" t="s">
        <v>80</v>
      </c>
      <c r="AY285" s="25" t="s">
        <v>210</v>
      </c>
      <c r="BE285" s="214">
        <f>IF(N285="základní",J285,0)</f>
        <v>0</v>
      </c>
      <c r="BF285" s="214">
        <f>IF(N285="snížená",J285,0)</f>
        <v>0</v>
      </c>
      <c r="BG285" s="214">
        <f>IF(N285="zákl. přenesená",J285,0)</f>
        <v>0</v>
      </c>
      <c r="BH285" s="214">
        <f>IF(N285="sníž. přenesená",J285,0)</f>
        <v>0</v>
      </c>
      <c r="BI285" s="214">
        <f>IF(N285="nulová",J285,0)</f>
        <v>0</v>
      </c>
      <c r="BJ285" s="25" t="s">
        <v>78</v>
      </c>
      <c r="BK285" s="214">
        <f>ROUND(I285*H285,2)</f>
        <v>0</v>
      </c>
      <c r="BL285" s="25" t="s">
        <v>217</v>
      </c>
      <c r="BM285" s="25" t="s">
        <v>1863</v>
      </c>
    </row>
    <row r="286" spans="2:63" s="11" customFormat="1" ht="29.85" customHeight="1">
      <c r="B286" s="187"/>
      <c r="C286" s="188"/>
      <c r="D286" s="189" t="s">
        <v>70</v>
      </c>
      <c r="E286" s="201" t="s">
        <v>4275</v>
      </c>
      <c r="F286" s="201" t="s">
        <v>4276</v>
      </c>
      <c r="G286" s="188"/>
      <c r="H286" s="188"/>
      <c r="I286" s="191"/>
      <c r="J286" s="202">
        <f>BK286</f>
        <v>0</v>
      </c>
      <c r="K286" s="188"/>
      <c r="L286" s="193"/>
      <c r="M286" s="194"/>
      <c r="N286" s="195"/>
      <c r="O286" s="195"/>
      <c r="P286" s="196">
        <f>SUM(P287:P298)</f>
        <v>0</v>
      </c>
      <c r="Q286" s="195"/>
      <c r="R286" s="196">
        <f>SUM(R287:R298)</f>
        <v>0</v>
      </c>
      <c r="S286" s="195"/>
      <c r="T286" s="197">
        <f>SUM(T287:T298)</f>
        <v>0</v>
      </c>
      <c r="AR286" s="198" t="s">
        <v>78</v>
      </c>
      <c r="AT286" s="199" t="s">
        <v>70</v>
      </c>
      <c r="AU286" s="199" t="s">
        <v>78</v>
      </c>
      <c r="AY286" s="198" t="s">
        <v>210</v>
      </c>
      <c r="BK286" s="200">
        <f>SUM(BK287:BK298)</f>
        <v>0</v>
      </c>
    </row>
    <row r="287" spans="2:65" s="1" customFormat="1" ht="16.5" customHeight="1">
      <c r="B287" s="41"/>
      <c r="C287" s="238" t="s">
        <v>1032</v>
      </c>
      <c r="D287" s="238" t="s">
        <v>302</v>
      </c>
      <c r="E287" s="239" t="s">
        <v>5611</v>
      </c>
      <c r="F287" s="240" t="s">
        <v>4367</v>
      </c>
      <c r="G287" s="241" t="s">
        <v>345</v>
      </c>
      <c r="H287" s="242">
        <v>1.75</v>
      </c>
      <c r="I287" s="243"/>
      <c r="J287" s="244">
        <f aca="true" t="shared" si="110" ref="J287:J298">ROUND(I287*H287,2)</f>
        <v>0</v>
      </c>
      <c r="K287" s="240" t="s">
        <v>21</v>
      </c>
      <c r="L287" s="245"/>
      <c r="M287" s="246" t="s">
        <v>21</v>
      </c>
      <c r="N287" s="247" t="s">
        <v>42</v>
      </c>
      <c r="O287" s="42"/>
      <c r="P287" s="212">
        <f aca="true" t="shared" si="111" ref="P287:P298">O287*H287</f>
        <v>0</v>
      </c>
      <c r="Q287" s="212">
        <v>0</v>
      </c>
      <c r="R287" s="212">
        <f aca="true" t="shared" si="112" ref="R287:R298">Q287*H287</f>
        <v>0</v>
      </c>
      <c r="S287" s="212">
        <v>0</v>
      </c>
      <c r="T287" s="213">
        <f aca="true" t="shared" si="113" ref="T287:T298">S287*H287</f>
        <v>0</v>
      </c>
      <c r="AR287" s="25" t="s">
        <v>252</v>
      </c>
      <c r="AT287" s="25" t="s">
        <v>302</v>
      </c>
      <c r="AU287" s="25" t="s">
        <v>80</v>
      </c>
      <c r="AY287" s="25" t="s">
        <v>210</v>
      </c>
      <c r="BE287" s="214">
        <f aca="true" t="shared" si="114" ref="BE287:BE298">IF(N287="základní",J287,0)</f>
        <v>0</v>
      </c>
      <c r="BF287" s="214">
        <f aca="true" t="shared" si="115" ref="BF287:BF298">IF(N287="snížená",J287,0)</f>
        <v>0</v>
      </c>
      <c r="BG287" s="214">
        <f aca="true" t="shared" si="116" ref="BG287:BG298">IF(N287="zákl. přenesená",J287,0)</f>
        <v>0</v>
      </c>
      <c r="BH287" s="214">
        <f aca="true" t="shared" si="117" ref="BH287:BH298">IF(N287="sníž. přenesená",J287,0)</f>
        <v>0</v>
      </c>
      <c r="BI287" s="214">
        <f aca="true" t="shared" si="118" ref="BI287:BI298">IF(N287="nulová",J287,0)</f>
        <v>0</v>
      </c>
      <c r="BJ287" s="25" t="s">
        <v>78</v>
      </c>
      <c r="BK287" s="214">
        <f aca="true" t="shared" si="119" ref="BK287:BK298">ROUND(I287*H287,2)</f>
        <v>0</v>
      </c>
      <c r="BL287" s="25" t="s">
        <v>217</v>
      </c>
      <c r="BM287" s="25" t="s">
        <v>1873</v>
      </c>
    </row>
    <row r="288" spans="2:65" s="1" customFormat="1" ht="16.5" customHeight="1">
      <c r="B288" s="41"/>
      <c r="C288" s="203" t="s">
        <v>1037</v>
      </c>
      <c r="D288" s="203" t="s">
        <v>212</v>
      </c>
      <c r="E288" s="204" t="s">
        <v>5602</v>
      </c>
      <c r="F288" s="205" t="s">
        <v>4369</v>
      </c>
      <c r="G288" s="206" t="s">
        <v>345</v>
      </c>
      <c r="H288" s="207">
        <v>1.75</v>
      </c>
      <c r="I288" s="208"/>
      <c r="J288" s="209">
        <f t="shared" si="110"/>
        <v>0</v>
      </c>
      <c r="K288" s="205" t="s">
        <v>21</v>
      </c>
      <c r="L288" s="61"/>
      <c r="M288" s="210" t="s">
        <v>21</v>
      </c>
      <c r="N288" s="211" t="s">
        <v>42</v>
      </c>
      <c r="O288" s="42"/>
      <c r="P288" s="212">
        <f t="shared" si="111"/>
        <v>0</v>
      </c>
      <c r="Q288" s="212">
        <v>0</v>
      </c>
      <c r="R288" s="212">
        <f t="shared" si="112"/>
        <v>0</v>
      </c>
      <c r="S288" s="212">
        <v>0</v>
      </c>
      <c r="T288" s="213">
        <f t="shared" si="113"/>
        <v>0</v>
      </c>
      <c r="AR288" s="25" t="s">
        <v>217</v>
      </c>
      <c r="AT288" s="25" t="s">
        <v>212</v>
      </c>
      <c r="AU288" s="25" t="s">
        <v>80</v>
      </c>
      <c r="AY288" s="25" t="s">
        <v>210</v>
      </c>
      <c r="BE288" s="214">
        <f t="shared" si="114"/>
        <v>0</v>
      </c>
      <c r="BF288" s="214">
        <f t="shared" si="115"/>
        <v>0</v>
      </c>
      <c r="BG288" s="214">
        <f t="shared" si="116"/>
        <v>0</v>
      </c>
      <c r="BH288" s="214">
        <f t="shared" si="117"/>
        <v>0</v>
      </c>
      <c r="BI288" s="214">
        <f t="shared" si="118"/>
        <v>0</v>
      </c>
      <c r="BJ288" s="25" t="s">
        <v>78</v>
      </c>
      <c r="BK288" s="214">
        <f t="shared" si="119"/>
        <v>0</v>
      </c>
      <c r="BL288" s="25" t="s">
        <v>217</v>
      </c>
      <c r="BM288" s="25" t="s">
        <v>1884</v>
      </c>
    </row>
    <row r="289" spans="2:65" s="1" customFormat="1" ht="25.5" customHeight="1">
      <c r="B289" s="41"/>
      <c r="C289" s="238" t="s">
        <v>1042</v>
      </c>
      <c r="D289" s="238" t="s">
        <v>302</v>
      </c>
      <c r="E289" s="239" t="s">
        <v>4382</v>
      </c>
      <c r="F289" s="240" t="s">
        <v>4383</v>
      </c>
      <c r="G289" s="241" t="s">
        <v>1472</v>
      </c>
      <c r="H289" s="242">
        <v>0.2</v>
      </c>
      <c r="I289" s="243"/>
      <c r="J289" s="244">
        <f t="shared" si="110"/>
        <v>0</v>
      </c>
      <c r="K289" s="240" t="s">
        <v>21</v>
      </c>
      <c r="L289" s="245"/>
      <c r="M289" s="246" t="s">
        <v>21</v>
      </c>
      <c r="N289" s="247" t="s">
        <v>42</v>
      </c>
      <c r="O289" s="42"/>
      <c r="P289" s="212">
        <f t="shared" si="111"/>
        <v>0</v>
      </c>
      <c r="Q289" s="212">
        <v>0</v>
      </c>
      <c r="R289" s="212">
        <f t="shared" si="112"/>
        <v>0</v>
      </c>
      <c r="S289" s="212">
        <v>0</v>
      </c>
      <c r="T289" s="213">
        <f t="shared" si="113"/>
        <v>0</v>
      </c>
      <c r="AR289" s="25" t="s">
        <v>252</v>
      </c>
      <c r="AT289" s="25" t="s">
        <v>302</v>
      </c>
      <c r="AU289" s="25" t="s">
        <v>80</v>
      </c>
      <c r="AY289" s="25" t="s">
        <v>210</v>
      </c>
      <c r="BE289" s="214">
        <f t="shared" si="114"/>
        <v>0</v>
      </c>
      <c r="BF289" s="214">
        <f t="shared" si="115"/>
        <v>0</v>
      </c>
      <c r="BG289" s="214">
        <f t="shared" si="116"/>
        <v>0</v>
      </c>
      <c r="BH289" s="214">
        <f t="shared" si="117"/>
        <v>0</v>
      </c>
      <c r="BI289" s="214">
        <f t="shared" si="118"/>
        <v>0</v>
      </c>
      <c r="BJ289" s="25" t="s">
        <v>78</v>
      </c>
      <c r="BK289" s="214">
        <f t="shared" si="119"/>
        <v>0</v>
      </c>
      <c r="BL289" s="25" t="s">
        <v>217</v>
      </c>
      <c r="BM289" s="25" t="s">
        <v>1894</v>
      </c>
    </row>
    <row r="290" spans="2:65" s="1" customFormat="1" ht="25.5" customHeight="1">
      <c r="B290" s="41"/>
      <c r="C290" s="203" t="s">
        <v>1052</v>
      </c>
      <c r="D290" s="203" t="s">
        <v>212</v>
      </c>
      <c r="E290" s="204" t="s">
        <v>5604</v>
      </c>
      <c r="F290" s="205" t="s">
        <v>4385</v>
      </c>
      <c r="G290" s="206" t="s">
        <v>1472</v>
      </c>
      <c r="H290" s="207">
        <v>0.2</v>
      </c>
      <c r="I290" s="208"/>
      <c r="J290" s="209">
        <f t="shared" si="110"/>
        <v>0</v>
      </c>
      <c r="K290" s="205" t="s">
        <v>21</v>
      </c>
      <c r="L290" s="61"/>
      <c r="M290" s="210" t="s">
        <v>21</v>
      </c>
      <c r="N290" s="211" t="s">
        <v>42</v>
      </c>
      <c r="O290" s="42"/>
      <c r="P290" s="212">
        <f t="shared" si="111"/>
        <v>0</v>
      </c>
      <c r="Q290" s="212">
        <v>0</v>
      </c>
      <c r="R290" s="212">
        <f t="shared" si="112"/>
        <v>0</v>
      </c>
      <c r="S290" s="212">
        <v>0</v>
      </c>
      <c r="T290" s="213">
        <f t="shared" si="113"/>
        <v>0</v>
      </c>
      <c r="AR290" s="25" t="s">
        <v>217</v>
      </c>
      <c r="AT290" s="25" t="s">
        <v>212</v>
      </c>
      <c r="AU290" s="25" t="s">
        <v>80</v>
      </c>
      <c r="AY290" s="25" t="s">
        <v>210</v>
      </c>
      <c r="BE290" s="214">
        <f t="shared" si="114"/>
        <v>0</v>
      </c>
      <c r="BF290" s="214">
        <f t="shared" si="115"/>
        <v>0</v>
      </c>
      <c r="BG290" s="214">
        <f t="shared" si="116"/>
        <v>0</v>
      </c>
      <c r="BH290" s="214">
        <f t="shared" si="117"/>
        <v>0</v>
      </c>
      <c r="BI290" s="214">
        <f t="shared" si="118"/>
        <v>0</v>
      </c>
      <c r="BJ290" s="25" t="s">
        <v>78</v>
      </c>
      <c r="BK290" s="214">
        <f t="shared" si="119"/>
        <v>0</v>
      </c>
      <c r="BL290" s="25" t="s">
        <v>217</v>
      </c>
      <c r="BM290" s="25" t="s">
        <v>1905</v>
      </c>
    </row>
    <row r="291" spans="2:65" s="1" customFormat="1" ht="16.5" customHeight="1">
      <c r="B291" s="41"/>
      <c r="C291" s="238" t="s">
        <v>1057</v>
      </c>
      <c r="D291" s="238" t="s">
        <v>302</v>
      </c>
      <c r="E291" s="239" t="s">
        <v>4386</v>
      </c>
      <c r="F291" s="240" t="s">
        <v>4387</v>
      </c>
      <c r="G291" s="241" t="s">
        <v>1472</v>
      </c>
      <c r="H291" s="242">
        <v>0.1</v>
      </c>
      <c r="I291" s="243"/>
      <c r="J291" s="244">
        <f t="shared" si="110"/>
        <v>0</v>
      </c>
      <c r="K291" s="240" t="s">
        <v>21</v>
      </c>
      <c r="L291" s="245"/>
      <c r="M291" s="246" t="s">
        <v>21</v>
      </c>
      <c r="N291" s="247" t="s">
        <v>42</v>
      </c>
      <c r="O291" s="42"/>
      <c r="P291" s="212">
        <f t="shared" si="111"/>
        <v>0</v>
      </c>
      <c r="Q291" s="212">
        <v>0</v>
      </c>
      <c r="R291" s="212">
        <f t="shared" si="112"/>
        <v>0</v>
      </c>
      <c r="S291" s="212">
        <v>0</v>
      </c>
      <c r="T291" s="213">
        <f t="shared" si="113"/>
        <v>0</v>
      </c>
      <c r="AR291" s="25" t="s">
        <v>252</v>
      </c>
      <c r="AT291" s="25" t="s">
        <v>302</v>
      </c>
      <c r="AU291" s="25" t="s">
        <v>80</v>
      </c>
      <c r="AY291" s="25" t="s">
        <v>210</v>
      </c>
      <c r="BE291" s="214">
        <f t="shared" si="114"/>
        <v>0</v>
      </c>
      <c r="BF291" s="214">
        <f t="shared" si="115"/>
        <v>0</v>
      </c>
      <c r="BG291" s="214">
        <f t="shared" si="116"/>
        <v>0</v>
      </c>
      <c r="BH291" s="214">
        <f t="shared" si="117"/>
        <v>0</v>
      </c>
      <c r="BI291" s="214">
        <f t="shared" si="118"/>
        <v>0</v>
      </c>
      <c r="BJ291" s="25" t="s">
        <v>78</v>
      </c>
      <c r="BK291" s="214">
        <f t="shared" si="119"/>
        <v>0</v>
      </c>
      <c r="BL291" s="25" t="s">
        <v>217</v>
      </c>
      <c r="BM291" s="25" t="s">
        <v>1915</v>
      </c>
    </row>
    <row r="292" spans="2:65" s="1" customFormat="1" ht="16.5" customHeight="1">
      <c r="B292" s="41"/>
      <c r="C292" s="203" t="s">
        <v>1063</v>
      </c>
      <c r="D292" s="203" t="s">
        <v>212</v>
      </c>
      <c r="E292" s="204" t="s">
        <v>5605</v>
      </c>
      <c r="F292" s="205" t="s">
        <v>4389</v>
      </c>
      <c r="G292" s="206" t="s">
        <v>1472</v>
      </c>
      <c r="H292" s="207">
        <v>0.1</v>
      </c>
      <c r="I292" s="208"/>
      <c r="J292" s="209">
        <f t="shared" si="110"/>
        <v>0</v>
      </c>
      <c r="K292" s="205" t="s">
        <v>21</v>
      </c>
      <c r="L292" s="61"/>
      <c r="M292" s="210" t="s">
        <v>21</v>
      </c>
      <c r="N292" s="211" t="s">
        <v>42</v>
      </c>
      <c r="O292" s="42"/>
      <c r="P292" s="212">
        <f t="shared" si="111"/>
        <v>0</v>
      </c>
      <c r="Q292" s="212">
        <v>0</v>
      </c>
      <c r="R292" s="212">
        <f t="shared" si="112"/>
        <v>0</v>
      </c>
      <c r="S292" s="212">
        <v>0</v>
      </c>
      <c r="T292" s="213">
        <f t="shared" si="113"/>
        <v>0</v>
      </c>
      <c r="AR292" s="25" t="s">
        <v>217</v>
      </c>
      <c r="AT292" s="25" t="s">
        <v>212</v>
      </c>
      <c r="AU292" s="25" t="s">
        <v>80</v>
      </c>
      <c r="AY292" s="25" t="s">
        <v>210</v>
      </c>
      <c r="BE292" s="214">
        <f t="shared" si="114"/>
        <v>0</v>
      </c>
      <c r="BF292" s="214">
        <f t="shared" si="115"/>
        <v>0</v>
      </c>
      <c r="BG292" s="214">
        <f t="shared" si="116"/>
        <v>0</v>
      </c>
      <c r="BH292" s="214">
        <f t="shared" si="117"/>
        <v>0</v>
      </c>
      <c r="BI292" s="214">
        <f t="shared" si="118"/>
        <v>0</v>
      </c>
      <c r="BJ292" s="25" t="s">
        <v>78</v>
      </c>
      <c r="BK292" s="214">
        <f t="shared" si="119"/>
        <v>0</v>
      </c>
      <c r="BL292" s="25" t="s">
        <v>217</v>
      </c>
      <c r="BM292" s="25" t="s">
        <v>1923</v>
      </c>
    </row>
    <row r="293" spans="2:65" s="1" customFormat="1" ht="16.5" customHeight="1">
      <c r="B293" s="41"/>
      <c r="C293" s="238" t="s">
        <v>1068</v>
      </c>
      <c r="D293" s="238" t="s">
        <v>302</v>
      </c>
      <c r="E293" s="239" t="s">
        <v>5612</v>
      </c>
      <c r="F293" s="240" t="s">
        <v>4391</v>
      </c>
      <c r="G293" s="241" t="s">
        <v>1472</v>
      </c>
      <c r="H293" s="242">
        <v>0.1</v>
      </c>
      <c r="I293" s="243"/>
      <c r="J293" s="244">
        <f t="shared" si="110"/>
        <v>0</v>
      </c>
      <c r="K293" s="240" t="s">
        <v>21</v>
      </c>
      <c r="L293" s="245"/>
      <c r="M293" s="246" t="s">
        <v>21</v>
      </c>
      <c r="N293" s="247" t="s">
        <v>42</v>
      </c>
      <c r="O293" s="42"/>
      <c r="P293" s="212">
        <f t="shared" si="111"/>
        <v>0</v>
      </c>
      <c r="Q293" s="212">
        <v>0</v>
      </c>
      <c r="R293" s="212">
        <f t="shared" si="112"/>
        <v>0</v>
      </c>
      <c r="S293" s="212">
        <v>0</v>
      </c>
      <c r="T293" s="213">
        <f t="shared" si="113"/>
        <v>0</v>
      </c>
      <c r="AR293" s="25" t="s">
        <v>252</v>
      </c>
      <c r="AT293" s="25" t="s">
        <v>302</v>
      </c>
      <c r="AU293" s="25" t="s">
        <v>80</v>
      </c>
      <c r="AY293" s="25" t="s">
        <v>210</v>
      </c>
      <c r="BE293" s="214">
        <f t="shared" si="114"/>
        <v>0</v>
      </c>
      <c r="BF293" s="214">
        <f t="shared" si="115"/>
        <v>0</v>
      </c>
      <c r="BG293" s="214">
        <f t="shared" si="116"/>
        <v>0</v>
      </c>
      <c r="BH293" s="214">
        <f t="shared" si="117"/>
        <v>0</v>
      </c>
      <c r="BI293" s="214">
        <f t="shared" si="118"/>
        <v>0</v>
      </c>
      <c r="BJ293" s="25" t="s">
        <v>78</v>
      </c>
      <c r="BK293" s="214">
        <f t="shared" si="119"/>
        <v>0</v>
      </c>
      <c r="BL293" s="25" t="s">
        <v>217</v>
      </c>
      <c r="BM293" s="25" t="s">
        <v>1931</v>
      </c>
    </row>
    <row r="294" spans="2:65" s="1" customFormat="1" ht="16.5" customHeight="1">
      <c r="B294" s="41"/>
      <c r="C294" s="203" t="s">
        <v>1073</v>
      </c>
      <c r="D294" s="203" t="s">
        <v>212</v>
      </c>
      <c r="E294" s="204" t="s">
        <v>4392</v>
      </c>
      <c r="F294" s="205" t="s">
        <v>4393</v>
      </c>
      <c r="G294" s="206" t="s">
        <v>1472</v>
      </c>
      <c r="H294" s="207">
        <v>0.1</v>
      </c>
      <c r="I294" s="208"/>
      <c r="J294" s="209">
        <f t="shared" si="110"/>
        <v>0</v>
      </c>
      <c r="K294" s="205" t="s">
        <v>21</v>
      </c>
      <c r="L294" s="61"/>
      <c r="M294" s="210" t="s">
        <v>21</v>
      </c>
      <c r="N294" s="211" t="s">
        <v>42</v>
      </c>
      <c r="O294" s="42"/>
      <c r="P294" s="212">
        <f t="shared" si="111"/>
        <v>0</v>
      </c>
      <c r="Q294" s="212">
        <v>0</v>
      </c>
      <c r="R294" s="212">
        <f t="shared" si="112"/>
        <v>0</v>
      </c>
      <c r="S294" s="212">
        <v>0</v>
      </c>
      <c r="T294" s="213">
        <f t="shared" si="113"/>
        <v>0</v>
      </c>
      <c r="AR294" s="25" t="s">
        <v>217</v>
      </c>
      <c r="AT294" s="25" t="s">
        <v>212</v>
      </c>
      <c r="AU294" s="25" t="s">
        <v>80</v>
      </c>
      <c r="AY294" s="25" t="s">
        <v>210</v>
      </c>
      <c r="BE294" s="214">
        <f t="shared" si="114"/>
        <v>0</v>
      </c>
      <c r="BF294" s="214">
        <f t="shared" si="115"/>
        <v>0</v>
      </c>
      <c r="BG294" s="214">
        <f t="shared" si="116"/>
        <v>0</v>
      </c>
      <c r="BH294" s="214">
        <f t="shared" si="117"/>
        <v>0</v>
      </c>
      <c r="BI294" s="214">
        <f t="shared" si="118"/>
        <v>0</v>
      </c>
      <c r="BJ294" s="25" t="s">
        <v>78</v>
      </c>
      <c r="BK294" s="214">
        <f t="shared" si="119"/>
        <v>0</v>
      </c>
      <c r="BL294" s="25" t="s">
        <v>217</v>
      </c>
      <c r="BM294" s="25" t="s">
        <v>1939</v>
      </c>
    </row>
    <row r="295" spans="2:65" s="1" customFormat="1" ht="16.5" customHeight="1">
      <c r="B295" s="41"/>
      <c r="C295" s="238" t="s">
        <v>1093</v>
      </c>
      <c r="D295" s="238" t="s">
        <v>302</v>
      </c>
      <c r="E295" s="239" t="s">
        <v>4394</v>
      </c>
      <c r="F295" s="240" t="s">
        <v>4395</v>
      </c>
      <c r="G295" s="241" t="s">
        <v>345</v>
      </c>
      <c r="H295" s="242">
        <v>0.25</v>
      </c>
      <c r="I295" s="243"/>
      <c r="J295" s="244">
        <f t="shared" si="110"/>
        <v>0</v>
      </c>
      <c r="K295" s="240" t="s">
        <v>21</v>
      </c>
      <c r="L295" s="245"/>
      <c r="M295" s="246" t="s">
        <v>21</v>
      </c>
      <c r="N295" s="247" t="s">
        <v>42</v>
      </c>
      <c r="O295" s="42"/>
      <c r="P295" s="212">
        <f t="shared" si="111"/>
        <v>0</v>
      </c>
      <c r="Q295" s="212">
        <v>0</v>
      </c>
      <c r="R295" s="212">
        <f t="shared" si="112"/>
        <v>0</v>
      </c>
      <c r="S295" s="212">
        <v>0</v>
      </c>
      <c r="T295" s="213">
        <f t="shared" si="113"/>
        <v>0</v>
      </c>
      <c r="AR295" s="25" t="s">
        <v>252</v>
      </c>
      <c r="AT295" s="25" t="s">
        <v>302</v>
      </c>
      <c r="AU295" s="25" t="s">
        <v>80</v>
      </c>
      <c r="AY295" s="25" t="s">
        <v>210</v>
      </c>
      <c r="BE295" s="214">
        <f t="shared" si="114"/>
        <v>0</v>
      </c>
      <c r="BF295" s="214">
        <f t="shared" si="115"/>
        <v>0</v>
      </c>
      <c r="BG295" s="214">
        <f t="shared" si="116"/>
        <v>0</v>
      </c>
      <c r="BH295" s="214">
        <f t="shared" si="117"/>
        <v>0</v>
      </c>
      <c r="BI295" s="214">
        <f t="shared" si="118"/>
        <v>0</v>
      </c>
      <c r="BJ295" s="25" t="s">
        <v>78</v>
      </c>
      <c r="BK295" s="214">
        <f t="shared" si="119"/>
        <v>0</v>
      </c>
      <c r="BL295" s="25" t="s">
        <v>217</v>
      </c>
      <c r="BM295" s="25" t="s">
        <v>1951</v>
      </c>
    </row>
    <row r="296" spans="2:65" s="1" customFormat="1" ht="16.5" customHeight="1">
      <c r="B296" s="41"/>
      <c r="C296" s="203" t="s">
        <v>1098</v>
      </c>
      <c r="D296" s="203" t="s">
        <v>212</v>
      </c>
      <c r="E296" s="204" t="s">
        <v>5606</v>
      </c>
      <c r="F296" s="205" t="s">
        <v>4397</v>
      </c>
      <c r="G296" s="206" t="s">
        <v>345</v>
      </c>
      <c r="H296" s="207">
        <v>0.25</v>
      </c>
      <c r="I296" s="208"/>
      <c r="J296" s="209">
        <f t="shared" si="110"/>
        <v>0</v>
      </c>
      <c r="K296" s="205" t="s">
        <v>21</v>
      </c>
      <c r="L296" s="61"/>
      <c r="M296" s="210" t="s">
        <v>21</v>
      </c>
      <c r="N296" s="211" t="s">
        <v>42</v>
      </c>
      <c r="O296" s="42"/>
      <c r="P296" s="212">
        <f t="shared" si="111"/>
        <v>0</v>
      </c>
      <c r="Q296" s="212">
        <v>0</v>
      </c>
      <c r="R296" s="212">
        <f t="shared" si="112"/>
        <v>0</v>
      </c>
      <c r="S296" s="212">
        <v>0</v>
      </c>
      <c r="T296" s="213">
        <f t="shared" si="113"/>
        <v>0</v>
      </c>
      <c r="AR296" s="25" t="s">
        <v>217</v>
      </c>
      <c r="AT296" s="25" t="s">
        <v>212</v>
      </c>
      <c r="AU296" s="25" t="s">
        <v>80</v>
      </c>
      <c r="AY296" s="25" t="s">
        <v>210</v>
      </c>
      <c r="BE296" s="214">
        <f t="shared" si="114"/>
        <v>0</v>
      </c>
      <c r="BF296" s="214">
        <f t="shared" si="115"/>
        <v>0</v>
      </c>
      <c r="BG296" s="214">
        <f t="shared" si="116"/>
        <v>0</v>
      </c>
      <c r="BH296" s="214">
        <f t="shared" si="117"/>
        <v>0</v>
      </c>
      <c r="BI296" s="214">
        <f t="shared" si="118"/>
        <v>0</v>
      </c>
      <c r="BJ296" s="25" t="s">
        <v>78</v>
      </c>
      <c r="BK296" s="214">
        <f t="shared" si="119"/>
        <v>0</v>
      </c>
      <c r="BL296" s="25" t="s">
        <v>217</v>
      </c>
      <c r="BM296" s="25" t="s">
        <v>1963</v>
      </c>
    </row>
    <row r="297" spans="2:65" s="1" customFormat="1" ht="16.5" customHeight="1">
      <c r="B297" s="41"/>
      <c r="C297" s="238" t="s">
        <v>1103</v>
      </c>
      <c r="D297" s="238" t="s">
        <v>302</v>
      </c>
      <c r="E297" s="239" t="s">
        <v>4398</v>
      </c>
      <c r="F297" s="240" t="s">
        <v>4399</v>
      </c>
      <c r="G297" s="241" t="s">
        <v>345</v>
      </c>
      <c r="H297" s="242">
        <v>0.25</v>
      </c>
      <c r="I297" s="243"/>
      <c r="J297" s="244">
        <f t="shared" si="110"/>
        <v>0</v>
      </c>
      <c r="K297" s="240" t="s">
        <v>21</v>
      </c>
      <c r="L297" s="245"/>
      <c r="M297" s="246" t="s">
        <v>21</v>
      </c>
      <c r="N297" s="247" t="s">
        <v>42</v>
      </c>
      <c r="O297" s="42"/>
      <c r="P297" s="212">
        <f t="shared" si="111"/>
        <v>0</v>
      </c>
      <c r="Q297" s="212">
        <v>0</v>
      </c>
      <c r="R297" s="212">
        <f t="shared" si="112"/>
        <v>0</v>
      </c>
      <c r="S297" s="212">
        <v>0</v>
      </c>
      <c r="T297" s="213">
        <f t="shared" si="113"/>
        <v>0</v>
      </c>
      <c r="AR297" s="25" t="s">
        <v>252</v>
      </c>
      <c r="AT297" s="25" t="s">
        <v>302</v>
      </c>
      <c r="AU297" s="25" t="s">
        <v>80</v>
      </c>
      <c r="AY297" s="25" t="s">
        <v>210</v>
      </c>
      <c r="BE297" s="214">
        <f t="shared" si="114"/>
        <v>0</v>
      </c>
      <c r="BF297" s="214">
        <f t="shared" si="115"/>
        <v>0</v>
      </c>
      <c r="BG297" s="214">
        <f t="shared" si="116"/>
        <v>0</v>
      </c>
      <c r="BH297" s="214">
        <f t="shared" si="117"/>
        <v>0</v>
      </c>
      <c r="BI297" s="214">
        <f t="shared" si="118"/>
        <v>0</v>
      </c>
      <c r="BJ297" s="25" t="s">
        <v>78</v>
      </c>
      <c r="BK297" s="214">
        <f t="shared" si="119"/>
        <v>0</v>
      </c>
      <c r="BL297" s="25" t="s">
        <v>217</v>
      </c>
      <c r="BM297" s="25" t="s">
        <v>1973</v>
      </c>
    </row>
    <row r="298" spans="2:65" s="1" customFormat="1" ht="16.5" customHeight="1">
      <c r="B298" s="41"/>
      <c r="C298" s="203" t="s">
        <v>1108</v>
      </c>
      <c r="D298" s="203" t="s">
        <v>212</v>
      </c>
      <c r="E298" s="204" t="s">
        <v>5607</v>
      </c>
      <c r="F298" s="205" t="s">
        <v>4401</v>
      </c>
      <c r="G298" s="206" t="s">
        <v>345</v>
      </c>
      <c r="H298" s="207">
        <v>0.25</v>
      </c>
      <c r="I298" s="208"/>
      <c r="J298" s="209">
        <f t="shared" si="110"/>
        <v>0</v>
      </c>
      <c r="K298" s="205" t="s">
        <v>21</v>
      </c>
      <c r="L298" s="61"/>
      <c r="M298" s="210" t="s">
        <v>21</v>
      </c>
      <c r="N298" s="211" t="s">
        <v>42</v>
      </c>
      <c r="O298" s="42"/>
      <c r="P298" s="212">
        <f t="shared" si="111"/>
        <v>0</v>
      </c>
      <c r="Q298" s="212">
        <v>0</v>
      </c>
      <c r="R298" s="212">
        <f t="shared" si="112"/>
        <v>0</v>
      </c>
      <c r="S298" s="212">
        <v>0</v>
      </c>
      <c r="T298" s="213">
        <f t="shared" si="113"/>
        <v>0</v>
      </c>
      <c r="AR298" s="25" t="s">
        <v>217</v>
      </c>
      <c r="AT298" s="25" t="s">
        <v>212</v>
      </c>
      <c r="AU298" s="25" t="s">
        <v>80</v>
      </c>
      <c r="AY298" s="25" t="s">
        <v>210</v>
      </c>
      <c r="BE298" s="214">
        <f t="shared" si="114"/>
        <v>0</v>
      </c>
      <c r="BF298" s="214">
        <f t="shared" si="115"/>
        <v>0</v>
      </c>
      <c r="BG298" s="214">
        <f t="shared" si="116"/>
        <v>0</v>
      </c>
      <c r="BH298" s="214">
        <f t="shared" si="117"/>
        <v>0</v>
      </c>
      <c r="BI298" s="214">
        <f t="shared" si="118"/>
        <v>0</v>
      </c>
      <c r="BJ298" s="25" t="s">
        <v>78</v>
      </c>
      <c r="BK298" s="214">
        <f t="shared" si="119"/>
        <v>0</v>
      </c>
      <c r="BL298" s="25" t="s">
        <v>217</v>
      </c>
      <c r="BM298" s="25" t="s">
        <v>1982</v>
      </c>
    </row>
    <row r="299" spans="2:63" s="11" customFormat="1" ht="29.85" customHeight="1">
      <c r="B299" s="187"/>
      <c r="C299" s="188"/>
      <c r="D299" s="189" t="s">
        <v>70</v>
      </c>
      <c r="E299" s="201" t="s">
        <v>4406</v>
      </c>
      <c r="F299" s="201" t="s">
        <v>4407</v>
      </c>
      <c r="G299" s="188"/>
      <c r="H299" s="188"/>
      <c r="I299" s="191"/>
      <c r="J299" s="202">
        <f>BK299</f>
        <v>0</v>
      </c>
      <c r="K299" s="188"/>
      <c r="L299" s="193"/>
      <c r="M299" s="194"/>
      <c r="N299" s="195"/>
      <c r="O299" s="195"/>
      <c r="P299" s="196">
        <f>SUM(P300:P304)</f>
        <v>0</v>
      </c>
      <c r="Q299" s="195"/>
      <c r="R299" s="196">
        <f>SUM(R300:R304)</f>
        <v>0</v>
      </c>
      <c r="S299" s="195"/>
      <c r="T299" s="197">
        <f>SUM(T300:T304)</f>
        <v>0</v>
      </c>
      <c r="AR299" s="198" t="s">
        <v>78</v>
      </c>
      <c r="AT299" s="199" t="s">
        <v>70</v>
      </c>
      <c r="AU299" s="199" t="s">
        <v>78</v>
      </c>
      <c r="AY299" s="198" t="s">
        <v>210</v>
      </c>
      <c r="BK299" s="200">
        <f>SUM(BK300:BK304)</f>
        <v>0</v>
      </c>
    </row>
    <row r="300" spans="2:65" s="1" customFormat="1" ht="16.5" customHeight="1">
      <c r="B300" s="41"/>
      <c r="C300" s="203" t="s">
        <v>1113</v>
      </c>
      <c r="D300" s="203" t="s">
        <v>212</v>
      </c>
      <c r="E300" s="204" t="s">
        <v>4312</v>
      </c>
      <c r="F300" s="205" t="s">
        <v>4313</v>
      </c>
      <c r="G300" s="206" t="s">
        <v>4303</v>
      </c>
      <c r="H300" s="207">
        <v>0.05</v>
      </c>
      <c r="I300" s="208"/>
      <c r="J300" s="209">
        <f>ROUND(I300*H300,2)</f>
        <v>0</v>
      </c>
      <c r="K300" s="205" t="s">
        <v>21</v>
      </c>
      <c r="L300" s="61"/>
      <c r="M300" s="210" t="s">
        <v>21</v>
      </c>
      <c r="N300" s="211" t="s">
        <v>42</v>
      </c>
      <c r="O300" s="42"/>
      <c r="P300" s="212">
        <f>O300*H300</f>
        <v>0</v>
      </c>
      <c r="Q300" s="212">
        <v>0</v>
      </c>
      <c r="R300" s="212">
        <f>Q300*H300</f>
        <v>0</v>
      </c>
      <c r="S300" s="212">
        <v>0</v>
      </c>
      <c r="T300" s="213">
        <f>S300*H300</f>
        <v>0</v>
      </c>
      <c r="AR300" s="25" t="s">
        <v>217</v>
      </c>
      <c r="AT300" s="25" t="s">
        <v>212</v>
      </c>
      <c r="AU300" s="25" t="s">
        <v>80</v>
      </c>
      <c r="AY300" s="25" t="s">
        <v>210</v>
      </c>
      <c r="BE300" s="214">
        <f>IF(N300="základní",J300,0)</f>
        <v>0</v>
      </c>
      <c r="BF300" s="214">
        <f>IF(N300="snížená",J300,0)</f>
        <v>0</v>
      </c>
      <c r="BG300" s="214">
        <f>IF(N300="zákl. přenesená",J300,0)</f>
        <v>0</v>
      </c>
      <c r="BH300" s="214">
        <f>IF(N300="sníž. přenesená",J300,0)</f>
        <v>0</v>
      </c>
      <c r="BI300" s="214">
        <f>IF(N300="nulová",J300,0)</f>
        <v>0</v>
      </c>
      <c r="BJ300" s="25" t="s">
        <v>78</v>
      </c>
      <c r="BK300" s="214">
        <f>ROUND(I300*H300,2)</f>
        <v>0</v>
      </c>
      <c r="BL300" s="25" t="s">
        <v>217</v>
      </c>
      <c r="BM300" s="25" t="s">
        <v>1992</v>
      </c>
    </row>
    <row r="301" spans="2:65" s="1" customFormat="1" ht="16.5" customHeight="1">
      <c r="B301" s="41"/>
      <c r="C301" s="203" t="s">
        <v>1118</v>
      </c>
      <c r="D301" s="203" t="s">
        <v>212</v>
      </c>
      <c r="E301" s="204" t="s">
        <v>4314</v>
      </c>
      <c r="F301" s="205" t="s">
        <v>4315</v>
      </c>
      <c r="G301" s="206" t="s">
        <v>4303</v>
      </c>
      <c r="H301" s="207">
        <v>0.05</v>
      </c>
      <c r="I301" s="208"/>
      <c r="J301" s="209">
        <f>ROUND(I301*H301,2)</f>
        <v>0</v>
      </c>
      <c r="K301" s="205" t="s">
        <v>21</v>
      </c>
      <c r="L301" s="61"/>
      <c r="M301" s="210" t="s">
        <v>21</v>
      </c>
      <c r="N301" s="211" t="s">
        <v>42</v>
      </c>
      <c r="O301" s="42"/>
      <c r="P301" s="212">
        <f>O301*H301</f>
        <v>0</v>
      </c>
      <c r="Q301" s="212">
        <v>0</v>
      </c>
      <c r="R301" s="212">
        <f>Q301*H301</f>
        <v>0</v>
      </c>
      <c r="S301" s="212">
        <v>0</v>
      </c>
      <c r="T301" s="213">
        <f>S301*H301</f>
        <v>0</v>
      </c>
      <c r="AR301" s="25" t="s">
        <v>217</v>
      </c>
      <c r="AT301" s="25" t="s">
        <v>212</v>
      </c>
      <c r="AU301" s="25" t="s">
        <v>80</v>
      </c>
      <c r="AY301" s="25" t="s">
        <v>210</v>
      </c>
      <c r="BE301" s="214">
        <f>IF(N301="základní",J301,0)</f>
        <v>0</v>
      </c>
      <c r="BF301" s="214">
        <f>IF(N301="snížená",J301,0)</f>
        <v>0</v>
      </c>
      <c r="BG301" s="214">
        <f>IF(N301="zákl. přenesená",J301,0)</f>
        <v>0</v>
      </c>
      <c r="BH301" s="214">
        <f>IF(N301="sníž. přenesená",J301,0)</f>
        <v>0</v>
      </c>
      <c r="BI301" s="214">
        <f>IF(N301="nulová",J301,0)</f>
        <v>0</v>
      </c>
      <c r="BJ301" s="25" t="s">
        <v>78</v>
      </c>
      <c r="BK301" s="214">
        <f>ROUND(I301*H301,2)</f>
        <v>0</v>
      </c>
      <c r="BL301" s="25" t="s">
        <v>217</v>
      </c>
      <c r="BM301" s="25" t="s">
        <v>2001</v>
      </c>
    </row>
    <row r="302" spans="2:65" s="1" customFormat="1" ht="16.5" customHeight="1">
      <c r="B302" s="41"/>
      <c r="C302" s="203" t="s">
        <v>1122</v>
      </c>
      <c r="D302" s="203" t="s">
        <v>212</v>
      </c>
      <c r="E302" s="204" t="s">
        <v>4316</v>
      </c>
      <c r="F302" s="205" t="s">
        <v>4317</v>
      </c>
      <c r="G302" s="206" t="s">
        <v>4303</v>
      </c>
      <c r="H302" s="207">
        <v>0.05</v>
      </c>
      <c r="I302" s="208"/>
      <c r="J302" s="209">
        <f>ROUND(I302*H302,2)</f>
        <v>0</v>
      </c>
      <c r="K302" s="205" t="s">
        <v>21</v>
      </c>
      <c r="L302" s="61"/>
      <c r="M302" s="210" t="s">
        <v>21</v>
      </c>
      <c r="N302" s="211" t="s">
        <v>42</v>
      </c>
      <c r="O302" s="42"/>
      <c r="P302" s="212">
        <f>O302*H302</f>
        <v>0</v>
      </c>
      <c r="Q302" s="212">
        <v>0</v>
      </c>
      <c r="R302" s="212">
        <f>Q302*H302</f>
        <v>0</v>
      </c>
      <c r="S302" s="212">
        <v>0</v>
      </c>
      <c r="T302" s="213">
        <f>S302*H302</f>
        <v>0</v>
      </c>
      <c r="AR302" s="25" t="s">
        <v>217</v>
      </c>
      <c r="AT302" s="25" t="s">
        <v>212</v>
      </c>
      <c r="AU302" s="25" t="s">
        <v>80</v>
      </c>
      <c r="AY302" s="25" t="s">
        <v>210</v>
      </c>
      <c r="BE302" s="214">
        <f>IF(N302="základní",J302,0)</f>
        <v>0</v>
      </c>
      <c r="BF302" s="214">
        <f>IF(N302="snížená",J302,0)</f>
        <v>0</v>
      </c>
      <c r="BG302" s="214">
        <f>IF(N302="zákl. přenesená",J302,0)</f>
        <v>0</v>
      </c>
      <c r="BH302" s="214">
        <f>IF(N302="sníž. přenesená",J302,0)</f>
        <v>0</v>
      </c>
      <c r="BI302" s="214">
        <f>IF(N302="nulová",J302,0)</f>
        <v>0</v>
      </c>
      <c r="BJ302" s="25" t="s">
        <v>78</v>
      </c>
      <c r="BK302" s="214">
        <f>ROUND(I302*H302,2)</f>
        <v>0</v>
      </c>
      <c r="BL302" s="25" t="s">
        <v>217</v>
      </c>
      <c r="BM302" s="25" t="s">
        <v>2009</v>
      </c>
    </row>
    <row r="303" spans="2:65" s="1" customFormat="1" ht="16.5" customHeight="1">
      <c r="B303" s="41"/>
      <c r="C303" s="203" t="s">
        <v>1127</v>
      </c>
      <c r="D303" s="203" t="s">
        <v>212</v>
      </c>
      <c r="E303" s="204" t="s">
        <v>4318</v>
      </c>
      <c r="F303" s="205" t="s">
        <v>4319</v>
      </c>
      <c r="G303" s="206" t="s">
        <v>4303</v>
      </c>
      <c r="H303" s="207">
        <v>0.05</v>
      </c>
      <c r="I303" s="208"/>
      <c r="J303" s="209">
        <f>ROUND(I303*H303,2)</f>
        <v>0</v>
      </c>
      <c r="K303" s="205" t="s">
        <v>21</v>
      </c>
      <c r="L303" s="61"/>
      <c r="M303" s="210" t="s">
        <v>21</v>
      </c>
      <c r="N303" s="211" t="s">
        <v>42</v>
      </c>
      <c r="O303" s="42"/>
      <c r="P303" s="212">
        <f>O303*H303</f>
        <v>0</v>
      </c>
      <c r="Q303" s="212">
        <v>0</v>
      </c>
      <c r="R303" s="212">
        <f>Q303*H303</f>
        <v>0</v>
      </c>
      <c r="S303" s="212">
        <v>0</v>
      </c>
      <c r="T303" s="213">
        <f>S303*H303</f>
        <v>0</v>
      </c>
      <c r="AR303" s="25" t="s">
        <v>217</v>
      </c>
      <c r="AT303" s="25" t="s">
        <v>212</v>
      </c>
      <c r="AU303" s="25" t="s">
        <v>80</v>
      </c>
      <c r="AY303" s="25" t="s">
        <v>210</v>
      </c>
      <c r="BE303" s="214">
        <f>IF(N303="základní",J303,0)</f>
        <v>0</v>
      </c>
      <c r="BF303" s="214">
        <f>IF(N303="snížená",J303,0)</f>
        <v>0</v>
      </c>
      <c r="BG303" s="214">
        <f>IF(N303="zákl. přenesená",J303,0)</f>
        <v>0</v>
      </c>
      <c r="BH303" s="214">
        <f>IF(N303="sníž. přenesená",J303,0)</f>
        <v>0</v>
      </c>
      <c r="BI303" s="214">
        <f>IF(N303="nulová",J303,0)</f>
        <v>0</v>
      </c>
      <c r="BJ303" s="25" t="s">
        <v>78</v>
      </c>
      <c r="BK303" s="214">
        <f>ROUND(I303*H303,2)</f>
        <v>0</v>
      </c>
      <c r="BL303" s="25" t="s">
        <v>217</v>
      </c>
      <c r="BM303" s="25" t="s">
        <v>2017</v>
      </c>
    </row>
    <row r="304" spans="2:65" s="1" customFormat="1" ht="16.5" customHeight="1">
      <c r="B304" s="41"/>
      <c r="C304" s="203" t="s">
        <v>1134</v>
      </c>
      <c r="D304" s="203" t="s">
        <v>212</v>
      </c>
      <c r="E304" s="204" t="s">
        <v>4513</v>
      </c>
      <c r="F304" s="205" t="s">
        <v>4425</v>
      </c>
      <c r="G304" s="206" t="s">
        <v>4303</v>
      </c>
      <c r="H304" s="207">
        <v>0.05</v>
      </c>
      <c r="I304" s="208"/>
      <c r="J304" s="209">
        <f>ROUND(I304*H304,2)</f>
        <v>0</v>
      </c>
      <c r="K304" s="205" t="s">
        <v>21</v>
      </c>
      <c r="L304" s="61"/>
      <c r="M304" s="210" t="s">
        <v>21</v>
      </c>
      <c r="N304" s="211" t="s">
        <v>42</v>
      </c>
      <c r="O304" s="42"/>
      <c r="P304" s="212">
        <f>O304*H304</f>
        <v>0</v>
      </c>
      <c r="Q304" s="212">
        <v>0</v>
      </c>
      <c r="R304" s="212">
        <f>Q304*H304</f>
        <v>0</v>
      </c>
      <c r="S304" s="212">
        <v>0</v>
      </c>
      <c r="T304" s="213">
        <f>S304*H304</f>
        <v>0</v>
      </c>
      <c r="AR304" s="25" t="s">
        <v>217</v>
      </c>
      <c r="AT304" s="25" t="s">
        <v>212</v>
      </c>
      <c r="AU304" s="25" t="s">
        <v>80</v>
      </c>
      <c r="AY304" s="25" t="s">
        <v>210</v>
      </c>
      <c r="BE304" s="214">
        <f>IF(N304="základní",J304,0)</f>
        <v>0</v>
      </c>
      <c r="BF304" s="214">
        <f>IF(N304="snížená",J304,0)</f>
        <v>0</v>
      </c>
      <c r="BG304" s="214">
        <f>IF(N304="zákl. přenesená",J304,0)</f>
        <v>0</v>
      </c>
      <c r="BH304" s="214">
        <f>IF(N304="sníž. přenesená",J304,0)</f>
        <v>0</v>
      </c>
      <c r="BI304" s="214">
        <f>IF(N304="nulová",J304,0)</f>
        <v>0</v>
      </c>
      <c r="BJ304" s="25" t="s">
        <v>78</v>
      </c>
      <c r="BK304" s="214">
        <f>ROUND(I304*H304,2)</f>
        <v>0</v>
      </c>
      <c r="BL304" s="25" t="s">
        <v>217</v>
      </c>
      <c r="BM304" s="25" t="s">
        <v>2032</v>
      </c>
    </row>
    <row r="305" spans="2:63" s="11" customFormat="1" ht="37.35" customHeight="1">
      <c r="B305" s="187"/>
      <c r="C305" s="188"/>
      <c r="D305" s="189" t="s">
        <v>70</v>
      </c>
      <c r="E305" s="190" t="s">
        <v>4514</v>
      </c>
      <c r="F305" s="190" t="s">
        <v>4515</v>
      </c>
      <c r="G305" s="188"/>
      <c r="H305" s="188"/>
      <c r="I305" s="191"/>
      <c r="J305" s="192">
        <f>BK305</f>
        <v>0</v>
      </c>
      <c r="K305" s="188"/>
      <c r="L305" s="193"/>
      <c r="M305" s="194"/>
      <c r="N305" s="195"/>
      <c r="O305" s="195"/>
      <c r="P305" s="196">
        <f>P306+P315</f>
        <v>0</v>
      </c>
      <c r="Q305" s="195"/>
      <c r="R305" s="196">
        <f>R306+R315</f>
        <v>0</v>
      </c>
      <c r="S305" s="195"/>
      <c r="T305" s="197">
        <f>T306+T315</f>
        <v>0</v>
      </c>
      <c r="AR305" s="198" t="s">
        <v>78</v>
      </c>
      <c r="AT305" s="199" t="s">
        <v>70</v>
      </c>
      <c r="AU305" s="199" t="s">
        <v>71</v>
      </c>
      <c r="AY305" s="198" t="s">
        <v>210</v>
      </c>
      <c r="BK305" s="200">
        <f>BK306+BK315</f>
        <v>0</v>
      </c>
    </row>
    <row r="306" spans="2:63" s="11" customFormat="1" ht="19.9" customHeight="1">
      <c r="B306" s="187"/>
      <c r="C306" s="188"/>
      <c r="D306" s="189" t="s">
        <v>70</v>
      </c>
      <c r="E306" s="201" t="s">
        <v>4516</v>
      </c>
      <c r="F306" s="201" t="s">
        <v>4517</v>
      </c>
      <c r="G306" s="188"/>
      <c r="H306" s="188"/>
      <c r="I306" s="191"/>
      <c r="J306" s="202">
        <f>BK306</f>
        <v>0</v>
      </c>
      <c r="K306" s="188"/>
      <c r="L306" s="193"/>
      <c r="M306" s="194"/>
      <c r="N306" s="195"/>
      <c r="O306" s="195"/>
      <c r="P306" s="196">
        <f>SUM(P307:P314)</f>
        <v>0</v>
      </c>
      <c r="Q306" s="195"/>
      <c r="R306" s="196">
        <f>SUM(R307:R314)</f>
        <v>0</v>
      </c>
      <c r="S306" s="195"/>
      <c r="T306" s="197">
        <f>SUM(T307:T314)</f>
        <v>0</v>
      </c>
      <c r="AR306" s="198" t="s">
        <v>78</v>
      </c>
      <c r="AT306" s="199" t="s">
        <v>70</v>
      </c>
      <c r="AU306" s="199" t="s">
        <v>78</v>
      </c>
      <c r="AY306" s="198" t="s">
        <v>210</v>
      </c>
      <c r="BK306" s="200">
        <f>SUM(BK307:BK314)</f>
        <v>0</v>
      </c>
    </row>
    <row r="307" spans="2:65" s="1" customFormat="1" ht="16.5" customHeight="1">
      <c r="B307" s="41"/>
      <c r="C307" s="238" t="s">
        <v>1139</v>
      </c>
      <c r="D307" s="238" t="s">
        <v>302</v>
      </c>
      <c r="E307" s="239" t="s">
        <v>5613</v>
      </c>
      <c r="F307" s="240" t="s">
        <v>4519</v>
      </c>
      <c r="G307" s="241" t="s">
        <v>1472</v>
      </c>
      <c r="H307" s="242">
        <v>0.1</v>
      </c>
      <c r="I307" s="243"/>
      <c r="J307" s="244">
        <f aca="true" t="shared" si="120" ref="J307:J314">ROUND(I307*H307,2)</f>
        <v>0</v>
      </c>
      <c r="K307" s="240" t="s">
        <v>21</v>
      </c>
      <c r="L307" s="245"/>
      <c r="M307" s="246" t="s">
        <v>21</v>
      </c>
      <c r="N307" s="247" t="s">
        <v>42</v>
      </c>
      <c r="O307" s="42"/>
      <c r="P307" s="212">
        <f aca="true" t="shared" si="121" ref="P307:P314">O307*H307</f>
        <v>0</v>
      </c>
      <c r="Q307" s="212">
        <v>0</v>
      </c>
      <c r="R307" s="212">
        <f aca="true" t="shared" si="122" ref="R307:R314">Q307*H307</f>
        <v>0</v>
      </c>
      <c r="S307" s="212">
        <v>0</v>
      </c>
      <c r="T307" s="213">
        <f aca="true" t="shared" si="123" ref="T307:T314">S307*H307</f>
        <v>0</v>
      </c>
      <c r="AR307" s="25" t="s">
        <v>252</v>
      </c>
      <c r="AT307" s="25" t="s">
        <v>302</v>
      </c>
      <c r="AU307" s="25" t="s">
        <v>80</v>
      </c>
      <c r="AY307" s="25" t="s">
        <v>210</v>
      </c>
      <c r="BE307" s="214">
        <f aca="true" t="shared" si="124" ref="BE307:BE314">IF(N307="základní",J307,0)</f>
        <v>0</v>
      </c>
      <c r="BF307" s="214">
        <f aca="true" t="shared" si="125" ref="BF307:BF314">IF(N307="snížená",J307,0)</f>
        <v>0</v>
      </c>
      <c r="BG307" s="214">
        <f aca="true" t="shared" si="126" ref="BG307:BG314">IF(N307="zákl. přenesená",J307,0)</f>
        <v>0</v>
      </c>
      <c r="BH307" s="214">
        <f aca="true" t="shared" si="127" ref="BH307:BH314">IF(N307="sníž. přenesená",J307,0)</f>
        <v>0</v>
      </c>
      <c r="BI307" s="214">
        <f aca="true" t="shared" si="128" ref="BI307:BI314">IF(N307="nulová",J307,0)</f>
        <v>0</v>
      </c>
      <c r="BJ307" s="25" t="s">
        <v>78</v>
      </c>
      <c r="BK307" s="214">
        <f aca="true" t="shared" si="129" ref="BK307:BK314">ROUND(I307*H307,2)</f>
        <v>0</v>
      </c>
      <c r="BL307" s="25" t="s">
        <v>217</v>
      </c>
      <c r="BM307" s="25" t="s">
        <v>2043</v>
      </c>
    </row>
    <row r="308" spans="2:65" s="1" customFormat="1" ht="16.5" customHeight="1">
      <c r="B308" s="41"/>
      <c r="C308" s="203" t="s">
        <v>1150</v>
      </c>
      <c r="D308" s="203" t="s">
        <v>212</v>
      </c>
      <c r="E308" s="204" t="s">
        <v>4520</v>
      </c>
      <c r="F308" s="205" t="s">
        <v>4521</v>
      </c>
      <c r="G308" s="206" t="s">
        <v>1472</v>
      </c>
      <c r="H308" s="207">
        <v>0.1</v>
      </c>
      <c r="I308" s="208"/>
      <c r="J308" s="209">
        <f t="shared" si="120"/>
        <v>0</v>
      </c>
      <c r="K308" s="205" t="s">
        <v>21</v>
      </c>
      <c r="L308" s="61"/>
      <c r="M308" s="210" t="s">
        <v>21</v>
      </c>
      <c r="N308" s="211" t="s">
        <v>42</v>
      </c>
      <c r="O308" s="42"/>
      <c r="P308" s="212">
        <f t="shared" si="121"/>
        <v>0</v>
      </c>
      <c r="Q308" s="212">
        <v>0</v>
      </c>
      <c r="R308" s="212">
        <f t="shared" si="122"/>
        <v>0</v>
      </c>
      <c r="S308" s="212">
        <v>0</v>
      </c>
      <c r="T308" s="213">
        <f t="shared" si="123"/>
        <v>0</v>
      </c>
      <c r="AR308" s="25" t="s">
        <v>217</v>
      </c>
      <c r="AT308" s="25" t="s">
        <v>212</v>
      </c>
      <c r="AU308" s="25" t="s">
        <v>80</v>
      </c>
      <c r="AY308" s="25" t="s">
        <v>210</v>
      </c>
      <c r="BE308" s="214">
        <f t="shared" si="124"/>
        <v>0</v>
      </c>
      <c r="BF308" s="214">
        <f t="shared" si="125"/>
        <v>0</v>
      </c>
      <c r="BG308" s="214">
        <f t="shared" si="126"/>
        <v>0</v>
      </c>
      <c r="BH308" s="214">
        <f t="shared" si="127"/>
        <v>0</v>
      </c>
      <c r="BI308" s="214">
        <f t="shared" si="128"/>
        <v>0</v>
      </c>
      <c r="BJ308" s="25" t="s">
        <v>78</v>
      </c>
      <c r="BK308" s="214">
        <f t="shared" si="129"/>
        <v>0</v>
      </c>
      <c r="BL308" s="25" t="s">
        <v>217</v>
      </c>
      <c r="BM308" s="25" t="s">
        <v>2053</v>
      </c>
    </row>
    <row r="309" spans="2:65" s="1" customFormat="1" ht="16.5" customHeight="1">
      <c r="B309" s="41"/>
      <c r="C309" s="238" t="s">
        <v>1155</v>
      </c>
      <c r="D309" s="238" t="s">
        <v>302</v>
      </c>
      <c r="E309" s="239" t="s">
        <v>5614</v>
      </c>
      <c r="F309" s="240" t="s">
        <v>4523</v>
      </c>
      <c r="G309" s="241" t="s">
        <v>1472</v>
      </c>
      <c r="H309" s="242">
        <v>0.2</v>
      </c>
      <c r="I309" s="243"/>
      <c r="J309" s="244">
        <f t="shared" si="120"/>
        <v>0</v>
      </c>
      <c r="K309" s="240" t="s">
        <v>21</v>
      </c>
      <c r="L309" s="245"/>
      <c r="M309" s="246" t="s">
        <v>21</v>
      </c>
      <c r="N309" s="247" t="s">
        <v>42</v>
      </c>
      <c r="O309" s="42"/>
      <c r="P309" s="212">
        <f t="shared" si="121"/>
        <v>0</v>
      </c>
      <c r="Q309" s="212">
        <v>0</v>
      </c>
      <c r="R309" s="212">
        <f t="shared" si="122"/>
        <v>0</v>
      </c>
      <c r="S309" s="212">
        <v>0</v>
      </c>
      <c r="T309" s="213">
        <f t="shared" si="123"/>
        <v>0</v>
      </c>
      <c r="AR309" s="25" t="s">
        <v>252</v>
      </c>
      <c r="AT309" s="25" t="s">
        <v>302</v>
      </c>
      <c r="AU309" s="25" t="s">
        <v>80</v>
      </c>
      <c r="AY309" s="25" t="s">
        <v>210</v>
      </c>
      <c r="BE309" s="214">
        <f t="shared" si="124"/>
        <v>0</v>
      </c>
      <c r="BF309" s="214">
        <f t="shared" si="125"/>
        <v>0</v>
      </c>
      <c r="BG309" s="214">
        <f t="shared" si="126"/>
        <v>0</v>
      </c>
      <c r="BH309" s="214">
        <f t="shared" si="127"/>
        <v>0</v>
      </c>
      <c r="BI309" s="214">
        <f t="shared" si="128"/>
        <v>0</v>
      </c>
      <c r="BJ309" s="25" t="s">
        <v>78</v>
      </c>
      <c r="BK309" s="214">
        <f t="shared" si="129"/>
        <v>0</v>
      </c>
      <c r="BL309" s="25" t="s">
        <v>217</v>
      </c>
      <c r="BM309" s="25" t="s">
        <v>2067</v>
      </c>
    </row>
    <row r="310" spans="2:65" s="1" customFormat="1" ht="16.5" customHeight="1">
      <c r="B310" s="41"/>
      <c r="C310" s="203" t="s">
        <v>1166</v>
      </c>
      <c r="D310" s="203" t="s">
        <v>212</v>
      </c>
      <c r="E310" s="204" t="s">
        <v>4524</v>
      </c>
      <c r="F310" s="205" t="s">
        <v>4525</v>
      </c>
      <c r="G310" s="206" t="s">
        <v>1472</v>
      </c>
      <c r="H310" s="207">
        <v>0.2</v>
      </c>
      <c r="I310" s="208"/>
      <c r="J310" s="209">
        <f t="shared" si="120"/>
        <v>0</v>
      </c>
      <c r="K310" s="205" t="s">
        <v>21</v>
      </c>
      <c r="L310" s="61"/>
      <c r="M310" s="210" t="s">
        <v>21</v>
      </c>
      <c r="N310" s="211" t="s">
        <v>42</v>
      </c>
      <c r="O310" s="42"/>
      <c r="P310" s="212">
        <f t="shared" si="121"/>
        <v>0</v>
      </c>
      <c r="Q310" s="212">
        <v>0</v>
      </c>
      <c r="R310" s="212">
        <f t="shared" si="122"/>
        <v>0</v>
      </c>
      <c r="S310" s="212">
        <v>0</v>
      </c>
      <c r="T310" s="213">
        <f t="shared" si="123"/>
        <v>0</v>
      </c>
      <c r="AR310" s="25" t="s">
        <v>217</v>
      </c>
      <c r="AT310" s="25" t="s">
        <v>212</v>
      </c>
      <c r="AU310" s="25" t="s">
        <v>80</v>
      </c>
      <c r="AY310" s="25" t="s">
        <v>210</v>
      </c>
      <c r="BE310" s="214">
        <f t="shared" si="124"/>
        <v>0</v>
      </c>
      <c r="BF310" s="214">
        <f t="shared" si="125"/>
        <v>0</v>
      </c>
      <c r="BG310" s="214">
        <f t="shared" si="126"/>
        <v>0</v>
      </c>
      <c r="BH310" s="214">
        <f t="shared" si="127"/>
        <v>0</v>
      </c>
      <c r="BI310" s="214">
        <f t="shared" si="128"/>
        <v>0</v>
      </c>
      <c r="BJ310" s="25" t="s">
        <v>78</v>
      </c>
      <c r="BK310" s="214">
        <f t="shared" si="129"/>
        <v>0</v>
      </c>
      <c r="BL310" s="25" t="s">
        <v>217</v>
      </c>
      <c r="BM310" s="25" t="s">
        <v>2075</v>
      </c>
    </row>
    <row r="311" spans="2:65" s="1" customFormat="1" ht="16.5" customHeight="1">
      <c r="B311" s="41"/>
      <c r="C311" s="238" t="s">
        <v>1175</v>
      </c>
      <c r="D311" s="238" t="s">
        <v>302</v>
      </c>
      <c r="E311" s="239" t="s">
        <v>5615</v>
      </c>
      <c r="F311" s="240" t="s">
        <v>4527</v>
      </c>
      <c r="G311" s="241" t="s">
        <v>1472</v>
      </c>
      <c r="H311" s="242">
        <v>0.2</v>
      </c>
      <c r="I311" s="243"/>
      <c r="J311" s="244">
        <f t="shared" si="120"/>
        <v>0</v>
      </c>
      <c r="K311" s="240" t="s">
        <v>21</v>
      </c>
      <c r="L311" s="245"/>
      <c r="M311" s="246" t="s">
        <v>21</v>
      </c>
      <c r="N311" s="247" t="s">
        <v>42</v>
      </c>
      <c r="O311" s="42"/>
      <c r="P311" s="212">
        <f t="shared" si="121"/>
        <v>0</v>
      </c>
      <c r="Q311" s="212">
        <v>0</v>
      </c>
      <c r="R311" s="212">
        <f t="shared" si="122"/>
        <v>0</v>
      </c>
      <c r="S311" s="212">
        <v>0</v>
      </c>
      <c r="T311" s="213">
        <f t="shared" si="123"/>
        <v>0</v>
      </c>
      <c r="AR311" s="25" t="s">
        <v>252</v>
      </c>
      <c r="AT311" s="25" t="s">
        <v>302</v>
      </c>
      <c r="AU311" s="25" t="s">
        <v>80</v>
      </c>
      <c r="AY311" s="25" t="s">
        <v>210</v>
      </c>
      <c r="BE311" s="214">
        <f t="shared" si="124"/>
        <v>0</v>
      </c>
      <c r="BF311" s="214">
        <f t="shared" si="125"/>
        <v>0</v>
      </c>
      <c r="BG311" s="214">
        <f t="shared" si="126"/>
        <v>0</v>
      </c>
      <c r="BH311" s="214">
        <f t="shared" si="127"/>
        <v>0</v>
      </c>
      <c r="BI311" s="214">
        <f t="shared" si="128"/>
        <v>0</v>
      </c>
      <c r="BJ311" s="25" t="s">
        <v>78</v>
      </c>
      <c r="BK311" s="214">
        <f t="shared" si="129"/>
        <v>0</v>
      </c>
      <c r="BL311" s="25" t="s">
        <v>217</v>
      </c>
      <c r="BM311" s="25" t="s">
        <v>2086</v>
      </c>
    </row>
    <row r="312" spans="2:65" s="1" customFormat="1" ht="16.5" customHeight="1">
      <c r="B312" s="41"/>
      <c r="C312" s="203" t="s">
        <v>1180</v>
      </c>
      <c r="D312" s="203" t="s">
        <v>212</v>
      </c>
      <c r="E312" s="204" t="s">
        <v>4528</v>
      </c>
      <c r="F312" s="205" t="s">
        <v>4529</v>
      </c>
      <c r="G312" s="206" t="s">
        <v>1472</v>
      </c>
      <c r="H312" s="207">
        <v>0.2</v>
      </c>
      <c r="I312" s="208"/>
      <c r="J312" s="209">
        <f t="shared" si="120"/>
        <v>0</v>
      </c>
      <c r="K312" s="205" t="s">
        <v>21</v>
      </c>
      <c r="L312" s="61"/>
      <c r="M312" s="210" t="s">
        <v>21</v>
      </c>
      <c r="N312" s="211" t="s">
        <v>42</v>
      </c>
      <c r="O312" s="42"/>
      <c r="P312" s="212">
        <f t="shared" si="121"/>
        <v>0</v>
      </c>
      <c r="Q312" s="212">
        <v>0</v>
      </c>
      <c r="R312" s="212">
        <f t="shared" si="122"/>
        <v>0</v>
      </c>
      <c r="S312" s="212">
        <v>0</v>
      </c>
      <c r="T312" s="213">
        <f t="shared" si="123"/>
        <v>0</v>
      </c>
      <c r="AR312" s="25" t="s">
        <v>217</v>
      </c>
      <c r="AT312" s="25" t="s">
        <v>212</v>
      </c>
      <c r="AU312" s="25" t="s">
        <v>80</v>
      </c>
      <c r="AY312" s="25" t="s">
        <v>210</v>
      </c>
      <c r="BE312" s="214">
        <f t="shared" si="124"/>
        <v>0</v>
      </c>
      <c r="BF312" s="214">
        <f t="shared" si="125"/>
        <v>0</v>
      </c>
      <c r="BG312" s="214">
        <f t="shared" si="126"/>
        <v>0</v>
      </c>
      <c r="BH312" s="214">
        <f t="shared" si="127"/>
        <v>0</v>
      </c>
      <c r="BI312" s="214">
        <f t="shared" si="128"/>
        <v>0</v>
      </c>
      <c r="BJ312" s="25" t="s">
        <v>78</v>
      </c>
      <c r="BK312" s="214">
        <f t="shared" si="129"/>
        <v>0</v>
      </c>
      <c r="BL312" s="25" t="s">
        <v>217</v>
      </c>
      <c r="BM312" s="25" t="s">
        <v>2097</v>
      </c>
    </row>
    <row r="313" spans="2:65" s="1" customFormat="1" ht="16.5" customHeight="1">
      <c r="B313" s="41"/>
      <c r="C313" s="238" t="s">
        <v>1189</v>
      </c>
      <c r="D313" s="238" t="s">
        <v>302</v>
      </c>
      <c r="E313" s="239" t="s">
        <v>4530</v>
      </c>
      <c r="F313" s="240" t="s">
        <v>4531</v>
      </c>
      <c r="G313" s="241" t="s">
        <v>345</v>
      </c>
      <c r="H313" s="242">
        <v>2.5</v>
      </c>
      <c r="I313" s="243"/>
      <c r="J313" s="244">
        <f t="shared" si="120"/>
        <v>0</v>
      </c>
      <c r="K313" s="240" t="s">
        <v>21</v>
      </c>
      <c r="L313" s="245"/>
      <c r="M313" s="246" t="s">
        <v>21</v>
      </c>
      <c r="N313" s="247" t="s">
        <v>42</v>
      </c>
      <c r="O313" s="42"/>
      <c r="P313" s="212">
        <f t="shared" si="121"/>
        <v>0</v>
      </c>
      <c r="Q313" s="212">
        <v>0</v>
      </c>
      <c r="R313" s="212">
        <f t="shared" si="122"/>
        <v>0</v>
      </c>
      <c r="S313" s="212">
        <v>0</v>
      </c>
      <c r="T313" s="213">
        <f t="shared" si="123"/>
        <v>0</v>
      </c>
      <c r="AR313" s="25" t="s">
        <v>252</v>
      </c>
      <c r="AT313" s="25" t="s">
        <v>302</v>
      </c>
      <c r="AU313" s="25" t="s">
        <v>80</v>
      </c>
      <c r="AY313" s="25" t="s">
        <v>210</v>
      </c>
      <c r="BE313" s="214">
        <f t="shared" si="124"/>
        <v>0</v>
      </c>
      <c r="BF313" s="214">
        <f t="shared" si="125"/>
        <v>0</v>
      </c>
      <c r="BG313" s="214">
        <f t="shared" si="126"/>
        <v>0</v>
      </c>
      <c r="BH313" s="214">
        <f t="shared" si="127"/>
        <v>0</v>
      </c>
      <c r="BI313" s="214">
        <f t="shared" si="128"/>
        <v>0</v>
      </c>
      <c r="BJ313" s="25" t="s">
        <v>78</v>
      </c>
      <c r="BK313" s="214">
        <f t="shared" si="129"/>
        <v>0</v>
      </c>
      <c r="BL313" s="25" t="s">
        <v>217</v>
      </c>
      <c r="BM313" s="25" t="s">
        <v>2107</v>
      </c>
    </row>
    <row r="314" spans="2:65" s="1" customFormat="1" ht="16.5" customHeight="1">
      <c r="B314" s="41"/>
      <c r="C314" s="203" t="s">
        <v>1193</v>
      </c>
      <c r="D314" s="203" t="s">
        <v>212</v>
      </c>
      <c r="E314" s="204" t="s">
        <v>4532</v>
      </c>
      <c r="F314" s="205" t="s">
        <v>4533</v>
      </c>
      <c r="G314" s="206" t="s">
        <v>345</v>
      </c>
      <c r="H314" s="207">
        <v>2.5</v>
      </c>
      <c r="I314" s="208"/>
      <c r="J314" s="209">
        <f t="shared" si="120"/>
        <v>0</v>
      </c>
      <c r="K314" s="205" t="s">
        <v>21</v>
      </c>
      <c r="L314" s="61"/>
      <c r="M314" s="210" t="s">
        <v>21</v>
      </c>
      <c r="N314" s="211" t="s">
        <v>42</v>
      </c>
      <c r="O314" s="42"/>
      <c r="P314" s="212">
        <f t="shared" si="121"/>
        <v>0</v>
      </c>
      <c r="Q314" s="212">
        <v>0</v>
      </c>
      <c r="R314" s="212">
        <f t="shared" si="122"/>
        <v>0</v>
      </c>
      <c r="S314" s="212">
        <v>0</v>
      </c>
      <c r="T314" s="213">
        <f t="shared" si="123"/>
        <v>0</v>
      </c>
      <c r="AR314" s="25" t="s">
        <v>217</v>
      </c>
      <c r="AT314" s="25" t="s">
        <v>212</v>
      </c>
      <c r="AU314" s="25" t="s">
        <v>80</v>
      </c>
      <c r="AY314" s="25" t="s">
        <v>210</v>
      </c>
      <c r="BE314" s="214">
        <f t="shared" si="124"/>
        <v>0</v>
      </c>
      <c r="BF314" s="214">
        <f t="shared" si="125"/>
        <v>0</v>
      </c>
      <c r="BG314" s="214">
        <f t="shared" si="126"/>
        <v>0</v>
      </c>
      <c r="BH314" s="214">
        <f t="shared" si="127"/>
        <v>0</v>
      </c>
      <c r="BI314" s="214">
        <f t="shared" si="128"/>
        <v>0</v>
      </c>
      <c r="BJ314" s="25" t="s">
        <v>78</v>
      </c>
      <c r="BK314" s="214">
        <f t="shared" si="129"/>
        <v>0</v>
      </c>
      <c r="BL314" s="25" t="s">
        <v>217</v>
      </c>
      <c r="BM314" s="25" t="s">
        <v>2114</v>
      </c>
    </row>
    <row r="315" spans="2:63" s="11" customFormat="1" ht="29.85" customHeight="1">
      <c r="B315" s="187"/>
      <c r="C315" s="188"/>
      <c r="D315" s="189" t="s">
        <v>70</v>
      </c>
      <c r="E315" s="201" t="s">
        <v>4534</v>
      </c>
      <c r="F315" s="201" t="s">
        <v>4535</v>
      </c>
      <c r="G315" s="188"/>
      <c r="H315" s="188"/>
      <c r="I315" s="191"/>
      <c r="J315" s="202">
        <f>BK315</f>
        <v>0</v>
      </c>
      <c r="K315" s="188"/>
      <c r="L315" s="193"/>
      <c r="M315" s="194"/>
      <c r="N315" s="195"/>
      <c r="O315" s="195"/>
      <c r="P315" s="196">
        <f>SUM(P316:P320)</f>
        <v>0</v>
      </c>
      <c r="Q315" s="195"/>
      <c r="R315" s="196">
        <f>SUM(R316:R320)</f>
        <v>0</v>
      </c>
      <c r="S315" s="195"/>
      <c r="T315" s="197">
        <f>SUM(T316:T320)</f>
        <v>0</v>
      </c>
      <c r="AR315" s="198" t="s">
        <v>78</v>
      </c>
      <c r="AT315" s="199" t="s">
        <v>70</v>
      </c>
      <c r="AU315" s="199" t="s">
        <v>78</v>
      </c>
      <c r="AY315" s="198" t="s">
        <v>210</v>
      </c>
      <c r="BK315" s="200">
        <f>SUM(BK316:BK320)</f>
        <v>0</v>
      </c>
    </row>
    <row r="316" spans="2:65" s="1" customFormat="1" ht="16.5" customHeight="1">
      <c r="B316" s="41"/>
      <c r="C316" s="203" t="s">
        <v>1199</v>
      </c>
      <c r="D316" s="203" t="s">
        <v>212</v>
      </c>
      <c r="E316" s="204" t="s">
        <v>4536</v>
      </c>
      <c r="F316" s="205" t="s">
        <v>4537</v>
      </c>
      <c r="G316" s="206" t="s">
        <v>1472</v>
      </c>
      <c r="H316" s="207">
        <v>2.5</v>
      </c>
      <c r="I316" s="208"/>
      <c r="J316" s="209">
        <f>ROUND(I316*H316,2)</f>
        <v>0</v>
      </c>
      <c r="K316" s="205" t="s">
        <v>21</v>
      </c>
      <c r="L316" s="61"/>
      <c r="M316" s="210" t="s">
        <v>21</v>
      </c>
      <c r="N316" s="211" t="s">
        <v>42</v>
      </c>
      <c r="O316" s="42"/>
      <c r="P316" s="212">
        <f>O316*H316</f>
        <v>0</v>
      </c>
      <c r="Q316" s="212">
        <v>0</v>
      </c>
      <c r="R316" s="212">
        <f>Q316*H316</f>
        <v>0</v>
      </c>
      <c r="S316" s="212">
        <v>0</v>
      </c>
      <c r="T316" s="213">
        <f>S316*H316</f>
        <v>0</v>
      </c>
      <c r="AR316" s="25" t="s">
        <v>217</v>
      </c>
      <c r="AT316" s="25" t="s">
        <v>212</v>
      </c>
      <c r="AU316" s="25" t="s">
        <v>80</v>
      </c>
      <c r="AY316" s="25" t="s">
        <v>210</v>
      </c>
      <c r="BE316" s="214">
        <f>IF(N316="základní",J316,0)</f>
        <v>0</v>
      </c>
      <c r="BF316" s="214">
        <f>IF(N316="snížená",J316,0)</f>
        <v>0</v>
      </c>
      <c r="BG316" s="214">
        <f>IF(N316="zákl. přenesená",J316,0)</f>
        <v>0</v>
      </c>
      <c r="BH316" s="214">
        <f>IF(N316="sníž. přenesená",J316,0)</f>
        <v>0</v>
      </c>
      <c r="BI316" s="214">
        <f>IF(N316="nulová",J316,0)</f>
        <v>0</v>
      </c>
      <c r="BJ316" s="25" t="s">
        <v>78</v>
      </c>
      <c r="BK316" s="214">
        <f>ROUND(I316*H316,2)</f>
        <v>0</v>
      </c>
      <c r="BL316" s="25" t="s">
        <v>217</v>
      </c>
      <c r="BM316" s="25" t="s">
        <v>2124</v>
      </c>
    </row>
    <row r="317" spans="2:65" s="1" customFormat="1" ht="16.5" customHeight="1">
      <c r="B317" s="41"/>
      <c r="C317" s="203" t="s">
        <v>1207</v>
      </c>
      <c r="D317" s="203" t="s">
        <v>212</v>
      </c>
      <c r="E317" s="204" t="s">
        <v>4538</v>
      </c>
      <c r="F317" s="205" t="s">
        <v>4539</v>
      </c>
      <c r="G317" s="206" t="s">
        <v>345</v>
      </c>
      <c r="H317" s="207">
        <v>4</v>
      </c>
      <c r="I317" s="208"/>
      <c r="J317" s="209">
        <f>ROUND(I317*H317,2)</f>
        <v>0</v>
      </c>
      <c r="K317" s="205" t="s">
        <v>21</v>
      </c>
      <c r="L317" s="61"/>
      <c r="M317" s="210" t="s">
        <v>21</v>
      </c>
      <c r="N317" s="211" t="s">
        <v>42</v>
      </c>
      <c r="O317" s="42"/>
      <c r="P317" s="212">
        <f>O317*H317</f>
        <v>0</v>
      </c>
      <c r="Q317" s="212">
        <v>0</v>
      </c>
      <c r="R317" s="212">
        <f>Q317*H317</f>
        <v>0</v>
      </c>
      <c r="S317" s="212">
        <v>0</v>
      </c>
      <c r="T317" s="213">
        <f>S317*H317</f>
        <v>0</v>
      </c>
      <c r="AR317" s="25" t="s">
        <v>217</v>
      </c>
      <c r="AT317" s="25" t="s">
        <v>212</v>
      </c>
      <c r="AU317" s="25" t="s">
        <v>80</v>
      </c>
      <c r="AY317" s="25" t="s">
        <v>210</v>
      </c>
      <c r="BE317" s="214">
        <f>IF(N317="základní",J317,0)</f>
        <v>0</v>
      </c>
      <c r="BF317" s="214">
        <f>IF(N317="snížená",J317,0)</f>
        <v>0</v>
      </c>
      <c r="BG317" s="214">
        <f>IF(N317="zákl. přenesená",J317,0)</f>
        <v>0</v>
      </c>
      <c r="BH317" s="214">
        <f>IF(N317="sníž. přenesená",J317,0)</f>
        <v>0</v>
      </c>
      <c r="BI317" s="214">
        <f>IF(N317="nulová",J317,0)</f>
        <v>0</v>
      </c>
      <c r="BJ317" s="25" t="s">
        <v>78</v>
      </c>
      <c r="BK317" s="214">
        <f>ROUND(I317*H317,2)</f>
        <v>0</v>
      </c>
      <c r="BL317" s="25" t="s">
        <v>217</v>
      </c>
      <c r="BM317" s="25" t="s">
        <v>2133</v>
      </c>
    </row>
    <row r="318" spans="2:65" s="1" customFormat="1" ht="16.5" customHeight="1">
      <c r="B318" s="41"/>
      <c r="C318" s="203" t="s">
        <v>1212</v>
      </c>
      <c r="D318" s="203" t="s">
        <v>212</v>
      </c>
      <c r="E318" s="204" t="s">
        <v>5616</v>
      </c>
      <c r="F318" s="205" t="s">
        <v>4541</v>
      </c>
      <c r="G318" s="206" t="s">
        <v>345</v>
      </c>
      <c r="H318" s="207">
        <v>3.75</v>
      </c>
      <c r="I318" s="208"/>
      <c r="J318" s="209">
        <f>ROUND(I318*H318,2)</f>
        <v>0</v>
      </c>
      <c r="K318" s="205" t="s">
        <v>21</v>
      </c>
      <c r="L318" s="61"/>
      <c r="M318" s="210" t="s">
        <v>21</v>
      </c>
      <c r="N318" s="211" t="s">
        <v>42</v>
      </c>
      <c r="O318" s="42"/>
      <c r="P318" s="212">
        <f>O318*H318</f>
        <v>0</v>
      </c>
      <c r="Q318" s="212">
        <v>0</v>
      </c>
      <c r="R318" s="212">
        <f>Q318*H318</f>
        <v>0</v>
      </c>
      <c r="S318" s="212">
        <v>0</v>
      </c>
      <c r="T318" s="213">
        <f>S318*H318</f>
        <v>0</v>
      </c>
      <c r="AR318" s="25" t="s">
        <v>217</v>
      </c>
      <c r="AT318" s="25" t="s">
        <v>212</v>
      </c>
      <c r="AU318" s="25" t="s">
        <v>80</v>
      </c>
      <c r="AY318" s="25" t="s">
        <v>210</v>
      </c>
      <c r="BE318" s="214">
        <f>IF(N318="základní",J318,0)</f>
        <v>0</v>
      </c>
      <c r="BF318" s="214">
        <f>IF(N318="snížená",J318,0)</f>
        <v>0</v>
      </c>
      <c r="BG318" s="214">
        <f>IF(N318="zákl. přenesená",J318,0)</f>
        <v>0</v>
      </c>
      <c r="BH318" s="214">
        <f>IF(N318="sníž. přenesená",J318,0)</f>
        <v>0</v>
      </c>
      <c r="BI318" s="214">
        <f>IF(N318="nulová",J318,0)</f>
        <v>0</v>
      </c>
      <c r="BJ318" s="25" t="s">
        <v>78</v>
      </c>
      <c r="BK318" s="214">
        <f>ROUND(I318*H318,2)</f>
        <v>0</v>
      </c>
      <c r="BL318" s="25" t="s">
        <v>217</v>
      </c>
      <c r="BM318" s="25" t="s">
        <v>2142</v>
      </c>
    </row>
    <row r="319" spans="2:65" s="1" customFormat="1" ht="16.5" customHeight="1">
      <c r="B319" s="41"/>
      <c r="C319" s="238" t="s">
        <v>1218</v>
      </c>
      <c r="D319" s="238" t="s">
        <v>302</v>
      </c>
      <c r="E319" s="239" t="s">
        <v>4542</v>
      </c>
      <c r="F319" s="240" t="s">
        <v>4543</v>
      </c>
      <c r="G319" s="241" t="s">
        <v>1472</v>
      </c>
      <c r="H319" s="242">
        <v>0.75</v>
      </c>
      <c r="I319" s="243"/>
      <c r="J319" s="244">
        <f>ROUND(I319*H319,2)</f>
        <v>0</v>
      </c>
      <c r="K319" s="240" t="s">
        <v>21</v>
      </c>
      <c r="L319" s="245"/>
      <c r="M319" s="246" t="s">
        <v>21</v>
      </c>
      <c r="N319" s="247" t="s">
        <v>42</v>
      </c>
      <c r="O319" s="42"/>
      <c r="P319" s="212">
        <f>O319*H319</f>
        <v>0</v>
      </c>
      <c r="Q319" s="212">
        <v>0</v>
      </c>
      <c r="R319" s="212">
        <f>Q319*H319</f>
        <v>0</v>
      </c>
      <c r="S319" s="212">
        <v>0</v>
      </c>
      <c r="T319" s="213">
        <f>S319*H319</f>
        <v>0</v>
      </c>
      <c r="AR319" s="25" t="s">
        <v>252</v>
      </c>
      <c r="AT319" s="25" t="s">
        <v>302</v>
      </c>
      <c r="AU319" s="25" t="s">
        <v>80</v>
      </c>
      <c r="AY319" s="25" t="s">
        <v>210</v>
      </c>
      <c r="BE319" s="214">
        <f>IF(N319="základní",J319,0)</f>
        <v>0</v>
      </c>
      <c r="BF319" s="214">
        <f>IF(N319="snížená",J319,0)</f>
        <v>0</v>
      </c>
      <c r="BG319" s="214">
        <f>IF(N319="zákl. přenesená",J319,0)</f>
        <v>0</v>
      </c>
      <c r="BH319" s="214">
        <f>IF(N319="sníž. přenesená",J319,0)</f>
        <v>0</v>
      </c>
      <c r="BI319" s="214">
        <f>IF(N319="nulová",J319,0)</f>
        <v>0</v>
      </c>
      <c r="BJ319" s="25" t="s">
        <v>78</v>
      </c>
      <c r="BK319" s="214">
        <f>ROUND(I319*H319,2)</f>
        <v>0</v>
      </c>
      <c r="BL319" s="25" t="s">
        <v>217</v>
      </c>
      <c r="BM319" s="25" t="s">
        <v>2149</v>
      </c>
    </row>
    <row r="320" spans="2:65" s="1" customFormat="1" ht="16.5" customHeight="1">
      <c r="B320" s="41"/>
      <c r="C320" s="203" t="s">
        <v>1224</v>
      </c>
      <c r="D320" s="203" t="s">
        <v>212</v>
      </c>
      <c r="E320" s="204" t="s">
        <v>4544</v>
      </c>
      <c r="F320" s="205" t="s">
        <v>4545</v>
      </c>
      <c r="G320" s="206" t="s">
        <v>1472</v>
      </c>
      <c r="H320" s="207">
        <v>0.75</v>
      </c>
      <c r="I320" s="208"/>
      <c r="J320" s="209">
        <f>ROUND(I320*H320,2)</f>
        <v>0</v>
      </c>
      <c r="K320" s="205" t="s">
        <v>21</v>
      </c>
      <c r="L320" s="61"/>
      <c r="M320" s="210" t="s">
        <v>21</v>
      </c>
      <c r="N320" s="259" t="s">
        <v>42</v>
      </c>
      <c r="O320" s="260"/>
      <c r="P320" s="261">
        <f>O320*H320</f>
        <v>0</v>
      </c>
      <c r="Q320" s="261">
        <v>0</v>
      </c>
      <c r="R320" s="261">
        <f>Q320*H320</f>
        <v>0</v>
      </c>
      <c r="S320" s="261">
        <v>0</v>
      </c>
      <c r="T320" s="262">
        <f>S320*H320</f>
        <v>0</v>
      </c>
      <c r="AR320" s="25" t="s">
        <v>217</v>
      </c>
      <c r="AT320" s="25" t="s">
        <v>212</v>
      </c>
      <c r="AU320" s="25" t="s">
        <v>80</v>
      </c>
      <c r="AY320" s="25" t="s">
        <v>210</v>
      </c>
      <c r="BE320" s="214">
        <f>IF(N320="základní",J320,0)</f>
        <v>0</v>
      </c>
      <c r="BF320" s="214">
        <f>IF(N320="snížená",J320,0)</f>
        <v>0</v>
      </c>
      <c r="BG320" s="214">
        <f>IF(N320="zákl. přenesená",J320,0)</f>
        <v>0</v>
      </c>
      <c r="BH320" s="214">
        <f>IF(N320="sníž. přenesená",J320,0)</f>
        <v>0</v>
      </c>
      <c r="BI320" s="214">
        <f>IF(N320="nulová",J320,0)</f>
        <v>0</v>
      </c>
      <c r="BJ320" s="25" t="s">
        <v>78</v>
      </c>
      <c r="BK320" s="214">
        <f>ROUND(I320*H320,2)</f>
        <v>0</v>
      </c>
      <c r="BL320" s="25" t="s">
        <v>217</v>
      </c>
      <c r="BM320" s="25" t="s">
        <v>2164</v>
      </c>
    </row>
    <row r="321" spans="2:12" s="1" customFormat="1" ht="6.95" customHeight="1">
      <c r="B321" s="56"/>
      <c r="C321" s="57"/>
      <c r="D321" s="57"/>
      <c r="E321" s="57"/>
      <c r="F321" s="57"/>
      <c r="G321" s="57"/>
      <c r="H321" s="57"/>
      <c r="I321" s="148"/>
      <c r="J321" s="57"/>
      <c r="K321" s="57"/>
      <c r="L321" s="61"/>
    </row>
  </sheetData>
  <sheetProtection password="CC35" sheet="1" objects="1" scenarios="1" formatColumns="0" formatRows="0" autoFilter="0"/>
  <autoFilter ref="C116:K320"/>
  <mergeCells count="16">
    <mergeCell ref="G1:H1"/>
    <mergeCell ref="E49:H49"/>
    <mergeCell ref="E53:H53"/>
    <mergeCell ref="E51:H51"/>
    <mergeCell ref="E55:H55"/>
    <mergeCell ref="E7:H7"/>
    <mergeCell ref="E11:H11"/>
    <mergeCell ref="E9:H9"/>
    <mergeCell ref="E13:H13"/>
    <mergeCell ref="E28:H28"/>
    <mergeCell ref="L2:V2"/>
    <mergeCell ref="E103:H103"/>
    <mergeCell ref="E107:H107"/>
    <mergeCell ref="E105:H105"/>
    <mergeCell ref="E109:H109"/>
    <mergeCell ref="J59:J60"/>
  </mergeCells>
  <hyperlinks>
    <hyperlink ref="F1:G1" location="C2" display="1) Krycí list soupisu"/>
    <hyperlink ref="G1:H1" location="C62" display="2) Rekapitulace"/>
    <hyperlink ref="J1" location="C11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JARDA\user</dc:creator>
  <cp:keywords/>
  <dc:description/>
  <cp:lastModifiedBy>justdavid@email.cz</cp:lastModifiedBy>
  <dcterms:created xsi:type="dcterms:W3CDTF">2018-11-15T14:54:43Z</dcterms:created>
  <dcterms:modified xsi:type="dcterms:W3CDTF">2019-04-04T12:05:30Z</dcterms:modified>
  <cp:category/>
  <cp:version/>
  <cp:contentType/>
  <cp:contentStatus/>
</cp:coreProperties>
</file>