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 - uznatelné náklady" sheetId="2" r:id="rId2"/>
    <sheet name="2 - neuznatelné náklady" sheetId="3" r:id="rId3"/>
    <sheet name="Pokyny pro vyplnění" sheetId="4" r:id="rId4"/>
  </sheets>
  <definedNames>
    <definedName name="_xlnm.Print_Area" localSheetId="0">'Rekapitulace stavby'!$D$4:$AO$33,'Rekapitulace stavby'!$C$39:$AQ$54</definedName>
    <definedName name="_xlnm.Print_Titles" localSheetId="0">'Rekapitulace stavby'!$49:$49</definedName>
    <definedName name="_xlnm._FilterDatabase" localSheetId="1" hidden="1">'1 - uznatelné náklady'!$C$94:$K$453</definedName>
    <definedName name="_xlnm.Print_Area" localSheetId="1">'1 - uznatelné náklady'!$C$4:$J$36,'1 - uznatelné náklady'!$C$42:$J$76,'1 - uznatelné náklady'!$C$82:$K$453</definedName>
    <definedName name="_xlnm.Print_Titles" localSheetId="1">'1 - uznatelné náklady'!$94:$94</definedName>
    <definedName name="_xlnm._FilterDatabase" localSheetId="2" hidden="1">'2 - neuznatelné náklady'!$C$95:$K$621</definedName>
    <definedName name="_xlnm.Print_Area" localSheetId="2">'2 - neuznatelné náklady'!$C$4:$J$36,'2 - neuznatelné náklady'!$C$42:$J$77,'2 - neuznatelné náklady'!$C$83:$K$621</definedName>
    <definedName name="_xlnm.Print_Titles" localSheetId="2">'2 - neuznatelné náklady'!$95:$95</definedName>
    <definedName name="_xlnm.Print_Area" localSheetId="3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3"/>
  <c r="AX53"/>
  <c i="3" r="BI621"/>
  <c r="BH621"/>
  <c r="BG621"/>
  <c r="BF621"/>
  <c r="T621"/>
  <c r="T620"/>
  <c r="T619"/>
  <c r="R621"/>
  <c r="R620"/>
  <c r="R619"/>
  <c r="P621"/>
  <c r="P620"/>
  <c r="P619"/>
  <c r="BK621"/>
  <c r="BK620"/>
  <c r="J620"/>
  <c r="BK619"/>
  <c r="J619"/>
  <c r="J621"/>
  <c r="BE621"/>
  <c r="J76"/>
  <c r="J75"/>
  <c r="BI618"/>
  <c r="BH618"/>
  <c r="BG618"/>
  <c r="BF618"/>
  <c r="T618"/>
  <c r="T617"/>
  <c r="R618"/>
  <c r="R617"/>
  <c r="P618"/>
  <c r="P617"/>
  <c r="BK618"/>
  <c r="BK617"/>
  <c r="J617"/>
  <c r="J618"/>
  <c r="BE618"/>
  <c r="J74"/>
  <c r="BI614"/>
  <c r="BH614"/>
  <c r="BG614"/>
  <c r="BF614"/>
  <c r="T614"/>
  <c r="R614"/>
  <c r="P614"/>
  <c r="BK614"/>
  <c r="J614"/>
  <c r="BE614"/>
  <c r="BI611"/>
  <c r="BH611"/>
  <c r="BG611"/>
  <c r="BF611"/>
  <c r="T611"/>
  <c r="R611"/>
  <c r="P611"/>
  <c r="BK611"/>
  <c r="J611"/>
  <c r="BE611"/>
  <c r="BI603"/>
  <c r="BH603"/>
  <c r="BG603"/>
  <c r="BF603"/>
  <c r="T603"/>
  <c r="T602"/>
  <c r="R603"/>
  <c r="R602"/>
  <c r="P603"/>
  <c r="P602"/>
  <c r="BK603"/>
  <c r="BK602"/>
  <c r="J602"/>
  <c r="J603"/>
  <c r="BE603"/>
  <c r="J73"/>
  <c r="BI601"/>
  <c r="BH601"/>
  <c r="BG601"/>
  <c r="BF601"/>
  <c r="T601"/>
  <c r="R601"/>
  <c r="P601"/>
  <c r="BK601"/>
  <c r="J601"/>
  <c r="BE601"/>
  <c r="BI597"/>
  <c r="BH597"/>
  <c r="BG597"/>
  <c r="BF597"/>
  <c r="T597"/>
  <c r="R597"/>
  <c r="P597"/>
  <c r="BK597"/>
  <c r="J597"/>
  <c r="BE597"/>
  <c r="BI587"/>
  <c r="BH587"/>
  <c r="BG587"/>
  <c r="BF587"/>
  <c r="T587"/>
  <c r="T586"/>
  <c r="R587"/>
  <c r="R586"/>
  <c r="P587"/>
  <c r="P586"/>
  <c r="BK587"/>
  <c r="BK586"/>
  <c r="J586"/>
  <c r="J587"/>
  <c r="BE587"/>
  <c r="J72"/>
  <c r="BI585"/>
  <c r="BH585"/>
  <c r="BG585"/>
  <c r="BF585"/>
  <c r="T585"/>
  <c r="R585"/>
  <c r="P585"/>
  <c r="BK585"/>
  <c r="J585"/>
  <c r="BE585"/>
  <c r="BI581"/>
  <c r="BH581"/>
  <c r="BG581"/>
  <c r="BF581"/>
  <c r="T581"/>
  <c r="R581"/>
  <c r="P581"/>
  <c r="BK581"/>
  <c r="J581"/>
  <c r="BE581"/>
  <c r="BI577"/>
  <c r="BH577"/>
  <c r="BG577"/>
  <c r="BF577"/>
  <c r="T577"/>
  <c r="R577"/>
  <c r="P577"/>
  <c r="BK577"/>
  <c r="J577"/>
  <c r="BE577"/>
  <c r="BI573"/>
  <c r="BH573"/>
  <c r="BG573"/>
  <c r="BF573"/>
  <c r="T573"/>
  <c r="R573"/>
  <c r="P573"/>
  <c r="BK573"/>
  <c r="J573"/>
  <c r="BE573"/>
  <c r="BI562"/>
  <c r="BH562"/>
  <c r="BG562"/>
  <c r="BF562"/>
  <c r="T562"/>
  <c r="R562"/>
  <c r="P562"/>
  <c r="BK562"/>
  <c r="J562"/>
  <c r="BE562"/>
  <c r="BI558"/>
  <c r="BH558"/>
  <c r="BG558"/>
  <c r="BF558"/>
  <c r="T558"/>
  <c r="R558"/>
  <c r="P558"/>
  <c r="BK558"/>
  <c r="J558"/>
  <c r="BE558"/>
  <c r="BI554"/>
  <c r="BH554"/>
  <c r="BG554"/>
  <c r="BF554"/>
  <c r="T554"/>
  <c r="R554"/>
  <c r="P554"/>
  <c r="BK554"/>
  <c r="J554"/>
  <c r="BE554"/>
  <c r="BI547"/>
  <c r="BH547"/>
  <c r="BG547"/>
  <c r="BF547"/>
  <c r="T547"/>
  <c r="R547"/>
  <c r="P547"/>
  <c r="BK547"/>
  <c r="J547"/>
  <c r="BE547"/>
  <c r="BI543"/>
  <c r="BH543"/>
  <c r="BG543"/>
  <c r="BF543"/>
  <c r="T543"/>
  <c r="T542"/>
  <c r="R543"/>
  <c r="R542"/>
  <c r="P543"/>
  <c r="P542"/>
  <c r="BK543"/>
  <c r="BK542"/>
  <c r="J542"/>
  <c r="J543"/>
  <c r="BE543"/>
  <c r="J71"/>
  <c r="BI541"/>
  <c r="BH541"/>
  <c r="BG541"/>
  <c r="BF541"/>
  <c r="T541"/>
  <c r="R541"/>
  <c r="P541"/>
  <c r="BK541"/>
  <c r="J541"/>
  <c r="BE541"/>
  <c r="BI540"/>
  <c r="BH540"/>
  <c r="BG540"/>
  <c r="BF540"/>
  <c r="T540"/>
  <c r="R540"/>
  <c r="P540"/>
  <c r="BK540"/>
  <c r="J540"/>
  <c r="BE540"/>
  <c r="BI539"/>
  <c r="BH539"/>
  <c r="BG539"/>
  <c r="BF539"/>
  <c r="T539"/>
  <c r="R539"/>
  <c r="P539"/>
  <c r="BK539"/>
  <c r="J539"/>
  <c r="BE539"/>
  <c r="BI533"/>
  <c r="BH533"/>
  <c r="BG533"/>
  <c r="BF533"/>
  <c r="T533"/>
  <c r="T532"/>
  <c r="R533"/>
  <c r="R532"/>
  <c r="P533"/>
  <c r="P532"/>
  <c r="BK533"/>
  <c r="BK532"/>
  <c r="J532"/>
  <c r="J533"/>
  <c r="BE533"/>
  <c r="J70"/>
  <c r="BI531"/>
  <c r="BH531"/>
  <c r="BG531"/>
  <c r="BF531"/>
  <c r="T531"/>
  <c r="R531"/>
  <c r="P531"/>
  <c r="BK531"/>
  <c r="J531"/>
  <c r="BE531"/>
  <c r="BI530"/>
  <c r="BH530"/>
  <c r="BG530"/>
  <c r="BF530"/>
  <c r="T530"/>
  <c r="R530"/>
  <c r="P530"/>
  <c r="BK530"/>
  <c r="J530"/>
  <c r="BE530"/>
  <c r="BI529"/>
  <c r="BH529"/>
  <c r="BG529"/>
  <c r="BF529"/>
  <c r="T529"/>
  <c r="R529"/>
  <c r="P529"/>
  <c r="BK529"/>
  <c r="J529"/>
  <c r="BE529"/>
  <c r="BI528"/>
  <c r="BH528"/>
  <c r="BG528"/>
  <c r="BF528"/>
  <c r="T528"/>
  <c r="R528"/>
  <c r="P528"/>
  <c r="BK528"/>
  <c r="J528"/>
  <c r="BE528"/>
  <c r="BI527"/>
  <c r="BH527"/>
  <c r="BG527"/>
  <c r="BF527"/>
  <c r="T527"/>
  <c r="R527"/>
  <c r="P527"/>
  <c r="BK527"/>
  <c r="J527"/>
  <c r="BE527"/>
  <c r="BI526"/>
  <c r="BH526"/>
  <c r="BG526"/>
  <c r="BF526"/>
  <c r="T526"/>
  <c r="R526"/>
  <c r="P526"/>
  <c r="BK526"/>
  <c r="J526"/>
  <c r="BE526"/>
  <c r="BI525"/>
  <c r="BH525"/>
  <c r="BG525"/>
  <c r="BF525"/>
  <c r="T525"/>
  <c r="R525"/>
  <c r="P525"/>
  <c r="BK525"/>
  <c r="J525"/>
  <c r="BE525"/>
  <c r="BI524"/>
  <c r="BH524"/>
  <c r="BG524"/>
  <c r="BF524"/>
  <c r="T524"/>
  <c r="R524"/>
  <c r="P524"/>
  <c r="BK524"/>
  <c r="J524"/>
  <c r="BE524"/>
  <c r="BI523"/>
  <c r="BH523"/>
  <c r="BG523"/>
  <c r="BF523"/>
  <c r="T523"/>
  <c r="R523"/>
  <c r="P523"/>
  <c r="BK523"/>
  <c r="J523"/>
  <c r="BE523"/>
  <c r="BI522"/>
  <c r="BH522"/>
  <c r="BG522"/>
  <c r="BF522"/>
  <c r="T522"/>
  <c r="R522"/>
  <c r="P522"/>
  <c r="BK522"/>
  <c r="J522"/>
  <c r="BE522"/>
  <c r="BI521"/>
  <c r="BH521"/>
  <c r="BG521"/>
  <c r="BF521"/>
  <c r="T521"/>
  <c r="R521"/>
  <c r="P521"/>
  <c r="BK521"/>
  <c r="J521"/>
  <c r="BE521"/>
  <c r="BI520"/>
  <c r="BH520"/>
  <c r="BG520"/>
  <c r="BF520"/>
  <c r="T520"/>
  <c r="R520"/>
  <c r="P520"/>
  <c r="BK520"/>
  <c r="J520"/>
  <c r="BE520"/>
  <c r="BI519"/>
  <c r="BH519"/>
  <c r="BG519"/>
  <c r="BF519"/>
  <c r="T519"/>
  <c r="R519"/>
  <c r="P519"/>
  <c r="BK519"/>
  <c r="J519"/>
  <c r="BE519"/>
  <c r="BI518"/>
  <c r="BH518"/>
  <c r="BG518"/>
  <c r="BF518"/>
  <c r="T518"/>
  <c r="R518"/>
  <c r="P518"/>
  <c r="BK518"/>
  <c r="J518"/>
  <c r="BE518"/>
  <c r="BI517"/>
  <c r="BH517"/>
  <c r="BG517"/>
  <c r="BF517"/>
  <c r="T517"/>
  <c r="R517"/>
  <c r="P517"/>
  <c r="BK517"/>
  <c r="J517"/>
  <c r="BE517"/>
  <c r="BI516"/>
  <c r="BH516"/>
  <c r="BG516"/>
  <c r="BF516"/>
  <c r="T516"/>
  <c r="T515"/>
  <c r="R516"/>
  <c r="R515"/>
  <c r="P516"/>
  <c r="P515"/>
  <c r="BK516"/>
  <c r="BK515"/>
  <c r="J515"/>
  <c r="J516"/>
  <c r="BE516"/>
  <c r="J69"/>
  <c r="BI514"/>
  <c r="BH514"/>
  <c r="BG514"/>
  <c r="BF514"/>
  <c r="T514"/>
  <c r="R514"/>
  <c r="P514"/>
  <c r="BK514"/>
  <c r="J514"/>
  <c r="BE514"/>
  <c r="BI503"/>
  <c r="BH503"/>
  <c r="BG503"/>
  <c r="BF503"/>
  <c r="T503"/>
  <c r="R503"/>
  <c r="P503"/>
  <c r="BK503"/>
  <c r="J503"/>
  <c r="BE503"/>
  <c r="BI499"/>
  <c r="BH499"/>
  <c r="BG499"/>
  <c r="BF499"/>
  <c r="T499"/>
  <c r="T498"/>
  <c r="R499"/>
  <c r="R498"/>
  <c r="P499"/>
  <c r="P498"/>
  <c r="BK499"/>
  <c r="BK498"/>
  <c r="J498"/>
  <c r="J499"/>
  <c r="BE499"/>
  <c r="J68"/>
  <c r="BI497"/>
  <c r="BH497"/>
  <c r="BG497"/>
  <c r="BF497"/>
  <c r="T497"/>
  <c r="R497"/>
  <c r="P497"/>
  <c r="BK497"/>
  <c r="J497"/>
  <c r="BE497"/>
  <c r="BI492"/>
  <c r="BH492"/>
  <c r="BG492"/>
  <c r="BF492"/>
  <c r="T492"/>
  <c r="R492"/>
  <c r="P492"/>
  <c r="BK492"/>
  <c r="J492"/>
  <c r="BE492"/>
  <c r="BI491"/>
  <c r="BH491"/>
  <c r="BG491"/>
  <c r="BF491"/>
  <c r="T491"/>
  <c r="R491"/>
  <c r="P491"/>
  <c r="BK491"/>
  <c r="J491"/>
  <c r="BE491"/>
  <c r="BI487"/>
  <c r="BH487"/>
  <c r="BG487"/>
  <c r="BF487"/>
  <c r="T487"/>
  <c r="R487"/>
  <c r="P487"/>
  <c r="BK487"/>
  <c r="J487"/>
  <c r="BE487"/>
  <c r="BI483"/>
  <c r="BH483"/>
  <c r="BG483"/>
  <c r="BF483"/>
  <c r="T483"/>
  <c r="R483"/>
  <c r="P483"/>
  <c r="BK483"/>
  <c r="J483"/>
  <c r="BE483"/>
  <c r="BI479"/>
  <c r="BH479"/>
  <c r="BG479"/>
  <c r="BF479"/>
  <c r="T479"/>
  <c r="R479"/>
  <c r="P479"/>
  <c r="BK479"/>
  <c r="J479"/>
  <c r="BE479"/>
  <c r="BI474"/>
  <c r="BH474"/>
  <c r="BG474"/>
  <c r="BF474"/>
  <c r="T474"/>
  <c r="R474"/>
  <c r="P474"/>
  <c r="BK474"/>
  <c r="J474"/>
  <c r="BE474"/>
  <c r="BI470"/>
  <c r="BH470"/>
  <c r="BG470"/>
  <c r="BF470"/>
  <c r="T470"/>
  <c r="R470"/>
  <c r="P470"/>
  <c r="BK470"/>
  <c r="J470"/>
  <c r="BE470"/>
  <c r="BI466"/>
  <c r="BH466"/>
  <c r="BG466"/>
  <c r="BF466"/>
  <c r="T466"/>
  <c r="T465"/>
  <c r="T464"/>
  <c r="R466"/>
  <c r="R465"/>
  <c r="R464"/>
  <c r="P466"/>
  <c r="P465"/>
  <c r="P464"/>
  <c r="BK466"/>
  <c r="BK465"/>
  <c r="J465"/>
  <c r="BK464"/>
  <c r="J464"/>
  <c r="J466"/>
  <c r="BE466"/>
  <c r="J67"/>
  <c r="J66"/>
  <c r="BI463"/>
  <c r="BH463"/>
  <c r="BG463"/>
  <c r="BF463"/>
  <c r="T463"/>
  <c r="T462"/>
  <c r="R463"/>
  <c r="R462"/>
  <c r="P463"/>
  <c r="P462"/>
  <c r="BK463"/>
  <c r="BK462"/>
  <c r="J462"/>
  <c r="J463"/>
  <c r="BE463"/>
  <c r="J65"/>
  <c r="BI461"/>
  <c r="BH461"/>
  <c r="BG461"/>
  <c r="BF461"/>
  <c r="T461"/>
  <c r="R461"/>
  <c r="P461"/>
  <c r="BK461"/>
  <c r="J461"/>
  <c r="BE461"/>
  <c r="BI459"/>
  <c r="BH459"/>
  <c r="BG459"/>
  <c r="BF459"/>
  <c r="T459"/>
  <c r="R459"/>
  <c r="P459"/>
  <c r="BK459"/>
  <c r="J459"/>
  <c r="BE459"/>
  <c r="BI458"/>
  <c r="BH458"/>
  <c r="BG458"/>
  <c r="BF458"/>
  <c r="T458"/>
  <c r="R458"/>
  <c r="P458"/>
  <c r="BK458"/>
  <c r="J458"/>
  <c r="BE458"/>
  <c r="BI457"/>
  <c r="BH457"/>
  <c r="BG457"/>
  <c r="BF457"/>
  <c r="T457"/>
  <c r="T456"/>
  <c r="R457"/>
  <c r="R456"/>
  <c r="P457"/>
  <c r="P456"/>
  <c r="BK457"/>
  <c r="BK456"/>
  <c r="J456"/>
  <c r="J457"/>
  <c r="BE457"/>
  <c r="J64"/>
  <c r="BI446"/>
  <c r="BH446"/>
  <c r="BG446"/>
  <c r="BF446"/>
  <c r="T446"/>
  <c r="R446"/>
  <c r="P446"/>
  <c r="BK446"/>
  <c r="J446"/>
  <c r="BE446"/>
  <c r="BI440"/>
  <c r="BH440"/>
  <c r="BG440"/>
  <c r="BF440"/>
  <c r="T440"/>
  <c r="R440"/>
  <c r="P440"/>
  <c r="BK440"/>
  <c r="J440"/>
  <c r="BE440"/>
  <c r="BI436"/>
  <c r="BH436"/>
  <c r="BG436"/>
  <c r="BF436"/>
  <c r="T436"/>
  <c r="R436"/>
  <c r="P436"/>
  <c r="BK436"/>
  <c r="J436"/>
  <c r="BE436"/>
  <c r="BI432"/>
  <c r="BH432"/>
  <c r="BG432"/>
  <c r="BF432"/>
  <c r="T432"/>
  <c r="R432"/>
  <c r="P432"/>
  <c r="BK432"/>
  <c r="J432"/>
  <c r="BE432"/>
  <c r="BI428"/>
  <c r="BH428"/>
  <c r="BG428"/>
  <c r="BF428"/>
  <c r="T428"/>
  <c r="R428"/>
  <c r="P428"/>
  <c r="BK428"/>
  <c r="J428"/>
  <c r="BE428"/>
  <c r="BI416"/>
  <c r="BH416"/>
  <c r="BG416"/>
  <c r="BF416"/>
  <c r="T416"/>
  <c r="R416"/>
  <c r="P416"/>
  <c r="BK416"/>
  <c r="J416"/>
  <c r="BE416"/>
  <c r="BI404"/>
  <c r="BH404"/>
  <c r="BG404"/>
  <c r="BF404"/>
  <c r="T404"/>
  <c r="R404"/>
  <c r="P404"/>
  <c r="BK404"/>
  <c r="J404"/>
  <c r="BE404"/>
  <c r="BI400"/>
  <c r="BH400"/>
  <c r="BG400"/>
  <c r="BF400"/>
  <c r="T400"/>
  <c r="R400"/>
  <c r="P400"/>
  <c r="BK400"/>
  <c r="J400"/>
  <c r="BE400"/>
  <c r="BI396"/>
  <c r="BH396"/>
  <c r="BG396"/>
  <c r="BF396"/>
  <c r="T396"/>
  <c r="R396"/>
  <c r="P396"/>
  <c r="BK396"/>
  <c r="J396"/>
  <c r="BE396"/>
  <c r="BI392"/>
  <c r="BH392"/>
  <c r="BG392"/>
  <c r="BF392"/>
  <c r="T392"/>
  <c r="R392"/>
  <c r="P392"/>
  <c r="BK392"/>
  <c r="J392"/>
  <c r="BE392"/>
  <c r="BI389"/>
  <c r="BH389"/>
  <c r="BG389"/>
  <c r="BF389"/>
  <c r="T389"/>
  <c r="R389"/>
  <c r="P389"/>
  <c r="BK389"/>
  <c r="J389"/>
  <c r="BE389"/>
  <c r="BI388"/>
  <c r="BH388"/>
  <c r="BG388"/>
  <c r="BF388"/>
  <c r="T388"/>
  <c r="R388"/>
  <c r="P388"/>
  <c r="BK388"/>
  <c r="J388"/>
  <c r="BE388"/>
  <c r="BI385"/>
  <c r="BH385"/>
  <c r="BG385"/>
  <c r="BF385"/>
  <c r="T385"/>
  <c r="R385"/>
  <c r="P385"/>
  <c r="BK385"/>
  <c r="J385"/>
  <c r="BE385"/>
  <c r="BI381"/>
  <c r="BH381"/>
  <c r="BG381"/>
  <c r="BF381"/>
  <c r="T381"/>
  <c r="R381"/>
  <c r="P381"/>
  <c r="BK381"/>
  <c r="J381"/>
  <c r="BE381"/>
  <c r="BI374"/>
  <c r="BH374"/>
  <c r="BG374"/>
  <c r="BF374"/>
  <c r="T374"/>
  <c r="T373"/>
  <c r="R374"/>
  <c r="R373"/>
  <c r="P374"/>
  <c r="P373"/>
  <c r="BK374"/>
  <c r="BK373"/>
  <c r="J373"/>
  <c r="J374"/>
  <c r="BE374"/>
  <c r="J63"/>
  <c r="BI364"/>
  <c r="BH364"/>
  <c r="BG364"/>
  <c r="BF364"/>
  <c r="T364"/>
  <c r="R364"/>
  <c r="P364"/>
  <c r="BK364"/>
  <c r="J364"/>
  <c r="BE364"/>
  <c r="BI360"/>
  <c r="BH360"/>
  <c r="BG360"/>
  <c r="BF360"/>
  <c r="T360"/>
  <c r="R360"/>
  <c r="P360"/>
  <c r="BK360"/>
  <c r="J360"/>
  <c r="BE360"/>
  <c r="BI350"/>
  <c r="BH350"/>
  <c r="BG350"/>
  <c r="BF350"/>
  <c r="T350"/>
  <c r="R350"/>
  <c r="P350"/>
  <c r="BK350"/>
  <c r="J350"/>
  <c r="BE350"/>
  <c r="BI345"/>
  <c r="BH345"/>
  <c r="BG345"/>
  <c r="BF345"/>
  <c r="T345"/>
  <c r="R345"/>
  <c r="P345"/>
  <c r="BK345"/>
  <c r="J345"/>
  <c r="BE345"/>
  <c r="BI341"/>
  <c r="BH341"/>
  <c r="BG341"/>
  <c r="BF341"/>
  <c r="T341"/>
  <c r="R341"/>
  <c r="P341"/>
  <c r="BK341"/>
  <c r="J341"/>
  <c r="BE341"/>
  <c r="BI337"/>
  <c r="BH337"/>
  <c r="BG337"/>
  <c r="BF337"/>
  <c r="T337"/>
  <c r="R337"/>
  <c r="P337"/>
  <c r="BK337"/>
  <c r="J337"/>
  <c r="BE337"/>
  <c r="BI334"/>
  <c r="BH334"/>
  <c r="BG334"/>
  <c r="BF334"/>
  <c r="T334"/>
  <c r="R334"/>
  <c r="P334"/>
  <c r="BK334"/>
  <c r="J334"/>
  <c r="BE334"/>
  <c r="BI329"/>
  <c r="BH329"/>
  <c r="BG329"/>
  <c r="BF329"/>
  <c r="T329"/>
  <c r="R329"/>
  <c r="P329"/>
  <c r="BK329"/>
  <c r="J329"/>
  <c r="BE329"/>
  <c r="BI319"/>
  <c r="BH319"/>
  <c r="BG319"/>
  <c r="BF319"/>
  <c r="T319"/>
  <c r="R319"/>
  <c r="P319"/>
  <c r="BK319"/>
  <c r="J319"/>
  <c r="BE319"/>
  <c r="BI309"/>
  <c r="BH309"/>
  <c r="BG309"/>
  <c r="BF309"/>
  <c r="T309"/>
  <c r="R309"/>
  <c r="P309"/>
  <c r="BK309"/>
  <c r="J309"/>
  <c r="BE309"/>
  <c r="BI299"/>
  <c r="BH299"/>
  <c r="BG299"/>
  <c r="BF299"/>
  <c r="T299"/>
  <c r="R299"/>
  <c r="P299"/>
  <c r="BK299"/>
  <c r="J299"/>
  <c r="BE299"/>
  <c r="BI289"/>
  <c r="BH289"/>
  <c r="BG289"/>
  <c r="BF289"/>
  <c r="T289"/>
  <c r="R289"/>
  <c r="P289"/>
  <c r="BK289"/>
  <c r="J289"/>
  <c r="BE289"/>
  <c r="BI281"/>
  <c r="BH281"/>
  <c r="BG281"/>
  <c r="BF281"/>
  <c r="T281"/>
  <c r="R281"/>
  <c r="P281"/>
  <c r="BK281"/>
  <c r="J281"/>
  <c r="BE281"/>
  <c r="BI269"/>
  <c r="BH269"/>
  <c r="BG269"/>
  <c r="BF269"/>
  <c r="T269"/>
  <c r="R269"/>
  <c r="P269"/>
  <c r="BK269"/>
  <c r="J269"/>
  <c r="BE269"/>
  <c r="BI265"/>
  <c r="BH265"/>
  <c r="BG265"/>
  <c r="BF265"/>
  <c r="T265"/>
  <c r="R265"/>
  <c r="P265"/>
  <c r="BK265"/>
  <c r="J265"/>
  <c r="BE265"/>
  <c r="BI253"/>
  <c r="BH253"/>
  <c r="BG253"/>
  <c r="BF253"/>
  <c r="T253"/>
  <c r="T252"/>
  <c r="R253"/>
  <c r="R252"/>
  <c r="P253"/>
  <c r="P252"/>
  <c r="BK253"/>
  <c r="BK252"/>
  <c r="J252"/>
  <c r="J253"/>
  <c r="BE253"/>
  <c r="J62"/>
  <c r="BI245"/>
  <c r="BH245"/>
  <c r="BG245"/>
  <c r="BF245"/>
  <c r="T245"/>
  <c r="R245"/>
  <c r="P245"/>
  <c r="BK245"/>
  <c r="J245"/>
  <c r="BE245"/>
  <c r="BI241"/>
  <c r="BH241"/>
  <c r="BG241"/>
  <c r="BF241"/>
  <c r="T241"/>
  <c r="R241"/>
  <c r="P241"/>
  <c r="BK241"/>
  <c r="J241"/>
  <c r="BE241"/>
  <c r="BI237"/>
  <c r="BH237"/>
  <c r="BG237"/>
  <c r="BF237"/>
  <c r="T237"/>
  <c r="R237"/>
  <c r="P237"/>
  <c r="BK237"/>
  <c r="J237"/>
  <c r="BE237"/>
  <c r="BI227"/>
  <c r="BH227"/>
  <c r="BG227"/>
  <c r="BF227"/>
  <c r="T227"/>
  <c r="R227"/>
  <c r="P227"/>
  <c r="BK227"/>
  <c r="J227"/>
  <c r="BE227"/>
  <c r="BI223"/>
  <c r="BH223"/>
  <c r="BG223"/>
  <c r="BF223"/>
  <c r="T223"/>
  <c r="R223"/>
  <c r="P223"/>
  <c r="BK223"/>
  <c r="J223"/>
  <c r="BE223"/>
  <c r="BI218"/>
  <c r="BH218"/>
  <c r="BG218"/>
  <c r="BF218"/>
  <c r="T218"/>
  <c r="R218"/>
  <c r="P218"/>
  <c r="BK218"/>
  <c r="J218"/>
  <c r="BE218"/>
  <c r="BI214"/>
  <c r="BH214"/>
  <c r="BG214"/>
  <c r="BF214"/>
  <c r="T214"/>
  <c r="R214"/>
  <c r="P214"/>
  <c r="BK214"/>
  <c r="J214"/>
  <c r="BE214"/>
  <c r="BI210"/>
  <c r="BH210"/>
  <c r="BG210"/>
  <c r="BF210"/>
  <c r="T210"/>
  <c r="T209"/>
  <c r="R210"/>
  <c r="R209"/>
  <c r="P210"/>
  <c r="P209"/>
  <c r="BK210"/>
  <c r="BK209"/>
  <c r="J209"/>
  <c r="J210"/>
  <c r="BE210"/>
  <c r="J61"/>
  <c r="BI205"/>
  <c r="BH205"/>
  <c r="BG205"/>
  <c r="BF205"/>
  <c r="T205"/>
  <c r="R205"/>
  <c r="P205"/>
  <c r="BK205"/>
  <c r="J205"/>
  <c r="BE205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87"/>
  <c r="BH187"/>
  <c r="BG187"/>
  <c r="BF187"/>
  <c r="T187"/>
  <c r="R187"/>
  <c r="P187"/>
  <c r="BK187"/>
  <c r="J187"/>
  <c r="BE187"/>
  <c r="BI168"/>
  <c r="BH168"/>
  <c r="BG168"/>
  <c r="BF168"/>
  <c r="T168"/>
  <c r="R168"/>
  <c r="P168"/>
  <c r="BK168"/>
  <c r="J168"/>
  <c r="BE168"/>
  <c r="BI164"/>
  <c r="BH164"/>
  <c r="BG164"/>
  <c r="BF164"/>
  <c r="T164"/>
  <c r="R164"/>
  <c r="P164"/>
  <c r="BK164"/>
  <c r="J164"/>
  <c r="BE164"/>
  <c r="BI160"/>
  <c r="BH160"/>
  <c r="BG160"/>
  <c r="BF160"/>
  <c r="T160"/>
  <c r="R160"/>
  <c r="P160"/>
  <c r="BK160"/>
  <c r="J160"/>
  <c r="BE160"/>
  <c r="BI156"/>
  <c r="BH156"/>
  <c r="BG156"/>
  <c r="BF156"/>
  <c r="T156"/>
  <c r="R156"/>
  <c r="P156"/>
  <c r="BK156"/>
  <c r="J156"/>
  <c r="BE156"/>
  <c r="BI152"/>
  <c r="BH152"/>
  <c r="BG152"/>
  <c r="BF152"/>
  <c r="T152"/>
  <c r="R152"/>
  <c r="P152"/>
  <c r="BK152"/>
  <c r="J152"/>
  <c r="BE152"/>
  <c r="BI140"/>
  <c r="BH140"/>
  <c r="BG140"/>
  <c r="BF140"/>
  <c r="T140"/>
  <c r="T139"/>
  <c r="R140"/>
  <c r="R139"/>
  <c r="P140"/>
  <c r="P139"/>
  <c r="BK140"/>
  <c r="BK139"/>
  <c r="J139"/>
  <c r="J140"/>
  <c r="BE140"/>
  <c r="J60"/>
  <c r="BI133"/>
  <c r="BH133"/>
  <c r="BG133"/>
  <c r="BF133"/>
  <c r="T133"/>
  <c r="R133"/>
  <c r="P133"/>
  <c r="BK133"/>
  <c r="J133"/>
  <c r="BE133"/>
  <c r="BI123"/>
  <c r="BH123"/>
  <c r="BG123"/>
  <c r="BF123"/>
  <c r="T123"/>
  <c r="T122"/>
  <c r="R123"/>
  <c r="R122"/>
  <c r="P123"/>
  <c r="P122"/>
  <c r="BK123"/>
  <c r="BK122"/>
  <c r="J122"/>
  <c r="J123"/>
  <c r="BE123"/>
  <c r="J59"/>
  <c r="BI118"/>
  <c r="BH118"/>
  <c r="BG118"/>
  <c r="BF118"/>
  <c r="T118"/>
  <c r="R118"/>
  <c r="P118"/>
  <c r="BK118"/>
  <c r="J118"/>
  <c r="BE118"/>
  <c r="BI114"/>
  <c r="BH114"/>
  <c r="BG114"/>
  <c r="BF114"/>
  <c r="T114"/>
  <c r="R114"/>
  <c r="P114"/>
  <c r="BK114"/>
  <c r="J114"/>
  <c r="BE114"/>
  <c r="BI110"/>
  <c r="BH110"/>
  <c r="BG110"/>
  <c r="BF110"/>
  <c r="T110"/>
  <c r="R110"/>
  <c r="P110"/>
  <c r="BK110"/>
  <c r="J110"/>
  <c r="BE110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99"/>
  <c r="F34"/>
  <c i="1" r="BD53"/>
  <c i="3" r="BH99"/>
  <c r="F33"/>
  <c i="1" r="BC53"/>
  <c i="3" r="BG99"/>
  <c r="F32"/>
  <c i="1" r="BB53"/>
  <c i="3" r="BF99"/>
  <c r="J31"/>
  <c i="1" r="AW53"/>
  <c i="3" r="F31"/>
  <c i="1" r="BA53"/>
  <c i="3" r="T99"/>
  <c r="T98"/>
  <c r="T97"/>
  <c r="T96"/>
  <c r="R99"/>
  <c r="R98"/>
  <c r="R97"/>
  <c r="R96"/>
  <c r="P99"/>
  <c r="P98"/>
  <c r="P97"/>
  <c r="P96"/>
  <c i="1" r="AU53"/>
  <c i="3" r="BK99"/>
  <c r="BK98"/>
  <c r="J98"/>
  <c r="BK97"/>
  <c r="J97"/>
  <c r="BK96"/>
  <c r="J96"/>
  <c r="J56"/>
  <c r="J27"/>
  <c i="1" r="AG53"/>
  <c i="3" r="J99"/>
  <c r="BE99"/>
  <c r="J30"/>
  <c i="1" r="AV53"/>
  <c i="3" r="F30"/>
  <c i="1" r="AZ53"/>
  <c i="3" r="J58"/>
  <c r="J57"/>
  <c r="F90"/>
  <c r="E88"/>
  <c r="F49"/>
  <c r="E47"/>
  <c r="J36"/>
  <c r="J21"/>
  <c r="E21"/>
  <c r="J92"/>
  <c r="J51"/>
  <c r="J20"/>
  <c r="J18"/>
  <c r="E18"/>
  <c r="F93"/>
  <c r="F52"/>
  <c r="J17"/>
  <c r="J15"/>
  <c r="E15"/>
  <c r="F92"/>
  <c r="F51"/>
  <c r="J14"/>
  <c r="J12"/>
  <c r="J90"/>
  <c r="J49"/>
  <c r="E7"/>
  <c r="E86"/>
  <c r="E45"/>
  <c i="1" r="AY52"/>
  <c r="AX52"/>
  <c i="2" r="BI453"/>
  <c r="BH453"/>
  <c r="BG453"/>
  <c r="BF453"/>
  <c r="T453"/>
  <c r="T452"/>
  <c r="T451"/>
  <c r="R453"/>
  <c r="R452"/>
  <c r="R451"/>
  <c r="P453"/>
  <c r="P452"/>
  <c r="P451"/>
  <c r="BK453"/>
  <c r="BK452"/>
  <c r="J452"/>
  <c r="BK451"/>
  <c r="J451"/>
  <c r="J453"/>
  <c r="BE453"/>
  <c r="J75"/>
  <c r="J74"/>
  <c r="BI447"/>
  <c r="BH447"/>
  <c r="BG447"/>
  <c r="BF447"/>
  <c r="T447"/>
  <c r="T446"/>
  <c r="R447"/>
  <c r="R446"/>
  <c r="P447"/>
  <c r="P446"/>
  <c r="BK447"/>
  <c r="BK446"/>
  <c r="J446"/>
  <c r="J447"/>
  <c r="BE447"/>
  <c r="J73"/>
  <c r="BI437"/>
  <c r="BH437"/>
  <c r="BG437"/>
  <c r="BF437"/>
  <c r="T437"/>
  <c r="T436"/>
  <c r="R437"/>
  <c r="R436"/>
  <c r="P437"/>
  <c r="P436"/>
  <c r="BK437"/>
  <c r="BK436"/>
  <c r="J436"/>
  <c r="J437"/>
  <c r="BE437"/>
  <c r="J72"/>
  <c r="BI432"/>
  <c r="BH432"/>
  <c r="BG432"/>
  <c r="BF432"/>
  <c r="T432"/>
  <c r="R432"/>
  <c r="P432"/>
  <c r="BK432"/>
  <c r="J432"/>
  <c r="BE432"/>
  <c r="BI428"/>
  <c r="BH428"/>
  <c r="BG428"/>
  <c r="BF428"/>
  <c r="T428"/>
  <c r="T427"/>
  <c r="R428"/>
  <c r="R427"/>
  <c r="P428"/>
  <c r="P427"/>
  <c r="BK428"/>
  <c r="BK427"/>
  <c r="J427"/>
  <c r="J428"/>
  <c r="BE428"/>
  <c r="J71"/>
  <c r="BI426"/>
  <c r="BH426"/>
  <c r="BG426"/>
  <c r="BF426"/>
  <c r="T426"/>
  <c r="R426"/>
  <c r="P426"/>
  <c r="BK426"/>
  <c r="J426"/>
  <c r="BE426"/>
  <c r="BI420"/>
  <c r="BH420"/>
  <c r="BG420"/>
  <c r="BF420"/>
  <c r="T420"/>
  <c r="R420"/>
  <c r="P420"/>
  <c r="BK420"/>
  <c r="J420"/>
  <c r="BE420"/>
  <c r="BI414"/>
  <c r="BH414"/>
  <c r="BG414"/>
  <c r="BF414"/>
  <c r="T414"/>
  <c r="T413"/>
  <c r="R414"/>
  <c r="R413"/>
  <c r="P414"/>
  <c r="P413"/>
  <c r="BK414"/>
  <c r="BK413"/>
  <c r="J413"/>
  <c r="J414"/>
  <c r="BE414"/>
  <c r="J70"/>
  <c r="BI409"/>
  <c r="BH409"/>
  <c r="BG409"/>
  <c r="BF409"/>
  <c r="T409"/>
  <c r="R409"/>
  <c r="P409"/>
  <c r="BK409"/>
  <c r="J409"/>
  <c r="BE409"/>
  <c r="BI405"/>
  <c r="BH405"/>
  <c r="BG405"/>
  <c r="BF405"/>
  <c r="T405"/>
  <c r="T404"/>
  <c r="R405"/>
  <c r="R404"/>
  <c r="P405"/>
  <c r="P404"/>
  <c r="BK405"/>
  <c r="BK404"/>
  <c r="J404"/>
  <c r="J405"/>
  <c r="BE405"/>
  <c r="J69"/>
  <c r="BI403"/>
  <c r="BH403"/>
  <c r="BG403"/>
  <c r="BF403"/>
  <c r="T403"/>
  <c r="R403"/>
  <c r="P403"/>
  <c r="BK403"/>
  <c r="J403"/>
  <c r="BE403"/>
  <c r="BI400"/>
  <c r="BH400"/>
  <c r="BG400"/>
  <c r="BF400"/>
  <c r="T400"/>
  <c r="R400"/>
  <c r="P400"/>
  <c r="BK400"/>
  <c r="J400"/>
  <c r="BE400"/>
  <c r="BI396"/>
  <c r="BH396"/>
  <c r="BG396"/>
  <c r="BF396"/>
  <c r="T396"/>
  <c r="R396"/>
  <c r="P396"/>
  <c r="BK396"/>
  <c r="J396"/>
  <c r="BE396"/>
  <c r="BI391"/>
  <c r="BH391"/>
  <c r="BG391"/>
  <c r="BF391"/>
  <c r="T391"/>
  <c r="T390"/>
  <c r="R391"/>
  <c r="R390"/>
  <c r="P391"/>
  <c r="P390"/>
  <c r="BK391"/>
  <c r="BK390"/>
  <c r="J390"/>
  <c r="J391"/>
  <c r="BE391"/>
  <c r="J68"/>
  <c r="BI389"/>
  <c r="BH389"/>
  <c r="BG389"/>
  <c r="BF389"/>
  <c r="T389"/>
  <c r="R389"/>
  <c r="P389"/>
  <c r="BK389"/>
  <c r="J389"/>
  <c r="BE389"/>
  <c r="BI388"/>
  <c r="BH388"/>
  <c r="BG388"/>
  <c r="BF388"/>
  <c r="T388"/>
  <c r="R388"/>
  <c r="P388"/>
  <c r="BK388"/>
  <c r="J388"/>
  <c r="BE388"/>
  <c r="BI387"/>
  <c r="BH387"/>
  <c r="BG387"/>
  <c r="BF387"/>
  <c r="T387"/>
  <c r="R387"/>
  <c r="P387"/>
  <c r="BK387"/>
  <c r="J387"/>
  <c r="BE387"/>
  <c r="BI386"/>
  <c r="BH386"/>
  <c r="BG386"/>
  <c r="BF386"/>
  <c r="T386"/>
  <c r="R386"/>
  <c r="P386"/>
  <c r="BK386"/>
  <c r="J386"/>
  <c r="BE386"/>
  <c r="BI385"/>
  <c r="BH385"/>
  <c r="BG385"/>
  <c r="BF385"/>
  <c r="T385"/>
  <c r="R385"/>
  <c r="P385"/>
  <c r="BK385"/>
  <c r="J385"/>
  <c r="BE385"/>
  <c r="BI384"/>
  <c r="BH384"/>
  <c r="BG384"/>
  <c r="BF384"/>
  <c r="T384"/>
  <c r="R384"/>
  <c r="P384"/>
  <c r="BK384"/>
  <c r="J384"/>
  <c r="BE384"/>
  <c r="BI383"/>
  <c r="BH383"/>
  <c r="BG383"/>
  <c r="BF383"/>
  <c r="T383"/>
  <c r="R383"/>
  <c r="P383"/>
  <c r="BK383"/>
  <c r="J383"/>
  <c r="BE383"/>
  <c r="BI382"/>
  <c r="BH382"/>
  <c r="BG382"/>
  <c r="BF382"/>
  <c r="T382"/>
  <c r="T381"/>
  <c r="R382"/>
  <c r="R381"/>
  <c r="P382"/>
  <c r="P381"/>
  <c r="BK382"/>
  <c r="BK381"/>
  <c r="J381"/>
  <c r="J382"/>
  <c r="BE382"/>
  <c r="J67"/>
  <c r="BI380"/>
  <c r="BH380"/>
  <c r="BG380"/>
  <c r="BF380"/>
  <c r="T380"/>
  <c r="R380"/>
  <c r="P380"/>
  <c r="BK380"/>
  <c r="J380"/>
  <c r="BE380"/>
  <c r="BI379"/>
  <c r="BH379"/>
  <c r="BG379"/>
  <c r="BF379"/>
  <c r="T379"/>
  <c r="R379"/>
  <c r="P379"/>
  <c r="BK379"/>
  <c r="J379"/>
  <c r="BE379"/>
  <c r="BI378"/>
  <c r="BH378"/>
  <c r="BG378"/>
  <c r="BF378"/>
  <c r="T378"/>
  <c r="R378"/>
  <c r="P378"/>
  <c r="BK378"/>
  <c r="J378"/>
  <c r="BE378"/>
  <c r="BI377"/>
  <c r="BH377"/>
  <c r="BG377"/>
  <c r="BF377"/>
  <c r="T377"/>
  <c r="R377"/>
  <c r="P377"/>
  <c r="BK377"/>
  <c r="J377"/>
  <c r="BE377"/>
  <c r="BI376"/>
  <c r="BH376"/>
  <c r="BG376"/>
  <c r="BF376"/>
  <c r="T376"/>
  <c r="R376"/>
  <c r="P376"/>
  <c r="BK376"/>
  <c r="J376"/>
  <c r="BE376"/>
  <c r="BI375"/>
  <c r="BH375"/>
  <c r="BG375"/>
  <c r="BF375"/>
  <c r="T375"/>
  <c r="R375"/>
  <c r="P375"/>
  <c r="BK375"/>
  <c r="J375"/>
  <c r="BE375"/>
  <c r="BI374"/>
  <c r="BH374"/>
  <c r="BG374"/>
  <c r="BF374"/>
  <c r="T374"/>
  <c r="R374"/>
  <c r="P374"/>
  <c r="BK374"/>
  <c r="J374"/>
  <c r="BE374"/>
  <c r="BI373"/>
  <c r="BH373"/>
  <c r="BG373"/>
  <c r="BF373"/>
  <c r="T373"/>
  <c r="R373"/>
  <c r="P373"/>
  <c r="BK373"/>
  <c r="J373"/>
  <c r="BE373"/>
  <c r="BI372"/>
  <c r="BH372"/>
  <c r="BG372"/>
  <c r="BF372"/>
  <c r="T372"/>
  <c r="R372"/>
  <c r="P372"/>
  <c r="BK372"/>
  <c r="J372"/>
  <c r="BE372"/>
  <c r="BI371"/>
  <c r="BH371"/>
  <c r="BG371"/>
  <c r="BF371"/>
  <c r="T371"/>
  <c r="R371"/>
  <c r="P371"/>
  <c r="BK371"/>
  <c r="J371"/>
  <c r="BE371"/>
  <c r="BI370"/>
  <c r="BH370"/>
  <c r="BG370"/>
  <c r="BF370"/>
  <c r="T370"/>
  <c r="R370"/>
  <c r="P370"/>
  <c r="BK370"/>
  <c r="J370"/>
  <c r="BE370"/>
  <c r="BI369"/>
  <c r="BH369"/>
  <c r="BG369"/>
  <c r="BF369"/>
  <c r="T369"/>
  <c r="R369"/>
  <c r="P369"/>
  <c r="BK369"/>
  <c r="J369"/>
  <c r="BE369"/>
  <c r="BI368"/>
  <c r="BH368"/>
  <c r="BG368"/>
  <c r="BF368"/>
  <c r="T368"/>
  <c r="R368"/>
  <c r="P368"/>
  <c r="BK368"/>
  <c r="J368"/>
  <c r="BE368"/>
  <c r="BI367"/>
  <c r="BH367"/>
  <c r="BG367"/>
  <c r="BF367"/>
  <c r="T367"/>
  <c r="R367"/>
  <c r="P367"/>
  <c r="BK367"/>
  <c r="J367"/>
  <c r="BE367"/>
  <c r="BI366"/>
  <c r="BH366"/>
  <c r="BG366"/>
  <c r="BF366"/>
  <c r="T366"/>
  <c r="R366"/>
  <c r="P366"/>
  <c r="BK366"/>
  <c r="J366"/>
  <c r="BE366"/>
  <c r="BI365"/>
  <c r="BH365"/>
  <c r="BG365"/>
  <c r="BF365"/>
  <c r="T365"/>
  <c r="R365"/>
  <c r="P365"/>
  <c r="BK365"/>
  <c r="J365"/>
  <c r="BE365"/>
  <c r="BI364"/>
  <c r="BH364"/>
  <c r="BG364"/>
  <c r="BF364"/>
  <c r="T364"/>
  <c r="R364"/>
  <c r="P364"/>
  <c r="BK364"/>
  <c r="J364"/>
  <c r="BE364"/>
  <c r="BI363"/>
  <c r="BH363"/>
  <c r="BG363"/>
  <c r="BF363"/>
  <c r="T363"/>
  <c r="R363"/>
  <c r="P363"/>
  <c r="BK363"/>
  <c r="J363"/>
  <c r="BE363"/>
  <c r="BI362"/>
  <c r="BH362"/>
  <c r="BG362"/>
  <c r="BF362"/>
  <c r="T362"/>
  <c r="R362"/>
  <c r="P362"/>
  <c r="BK362"/>
  <c r="J362"/>
  <c r="BE362"/>
  <c r="BI361"/>
  <c r="BH361"/>
  <c r="BG361"/>
  <c r="BF361"/>
  <c r="T361"/>
  <c r="R361"/>
  <c r="P361"/>
  <c r="BK361"/>
  <c r="J361"/>
  <c r="BE361"/>
  <c r="BI360"/>
  <c r="BH360"/>
  <c r="BG360"/>
  <c r="BF360"/>
  <c r="T360"/>
  <c r="R360"/>
  <c r="P360"/>
  <c r="BK360"/>
  <c r="J360"/>
  <c r="BE360"/>
  <c r="BI359"/>
  <c r="BH359"/>
  <c r="BG359"/>
  <c r="BF359"/>
  <c r="T359"/>
  <c r="R359"/>
  <c r="P359"/>
  <c r="BK359"/>
  <c r="J359"/>
  <c r="BE359"/>
  <c r="BI358"/>
  <c r="BH358"/>
  <c r="BG358"/>
  <c r="BF358"/>
  <c r="T358"/>
  <c r="R358"/>
  <c r="P358"/>
  <c r="BK358"/>
  <c r="J358"/>
  <c r="BE358"/>
  <c r="BI357"/>
  <c r="BH357"/>
  <c r="BG357"/>
  <c r="BF357"/>
  <c r="T357"/>
  <c r="R357"/>
  <c r="P357"/>
  <c r="BK357"/>
  <c r="J357"/>
  <c r="BE357"/>
  <c r="BI356"/>
  <c r="BH356"/>
  <c r="BG356"/>
  <c r="BF356"/>
  <c r="T356"/>
  <c r="R356"/>
  <c r="P356"/>
  <c r="BK356"/>
  <c r="J356"/>
  <c r="BE356"/>
  <c r="BI355"/>
  <c r="BH355"/>
  <c r="BG355"/>
  <c r="BF355"/>
  <c r="T355"/>
  <c r="R355"/>
  <c r="P355"/>
  <c r="BK355"/>
  <c r="J355"/>
  <c r="BE355"/>
  <c r="BI354"/>
  <c r="BH354"/>
  <c r="BG354"/>
  <c r="BF354"/>
  <c r="T354"/>
  <c r="R354"/>
  <c r="P354"/>
  <c r="BK354"/>
  <c r="J354"/>
  <c r="BE354"/>
  <c r="BI353"/>
  <c r="BH353"/>
  <c r="BG353"/>
  <c r="BF353"/>
  <c r="T353"/>
  <c r="R353"/>
  <c r="P353"/>
  <c r="BK353"/>
  <c r="J353"/>
  <c r="BE353"/>
  <c r="BI352"/>
  <c r="BH352"/>
  <c r="BG352"/>
  <c r="BF352"/>
  <c r="T352"/>
  <c r="R352"/>
  <c r="P352"/>
  <c r="BK352"/>
  <c r="J352"/>
  <c r="BE352"/>
  <c r="BI351"/>
  <c r="BH351"/>
  <c r="BG351"/>
  <c r="BF351"/>
  <c r="T351"/>
  <c r="R351"/>
  <c r="P351"/>
  <c r="BK351"/>
  <c r="J351"/>
  <c r="BE351"/>
  <c r="BI350"/>
  <c r="BH350"/>
  <c r="BG350"/>
  <c r="BF350"/>
  <c r="T350"/>
  <c r="R350"/>
  <c r="P350"/>
  <c r="BK350"/>
  <c r="J350"/>
  <c r="BE350"/>
  <c r="BI349"/>
  <c r="BH349"/>
  <c r="BG349"/>
  <c r="BF349"/>
  <c r="T349"/>
  <c r="R349"/>
  <c r="P349"/>
  <c r="BK349"/>
  <c r="J349"/>
  <c r="BE349"/>
  <c r="BI348"/>
  <c r="BH348"/>
  <c r="BG348"/>
  <c r="BF348"/>
  <c r="T348"/>
  <c r="R348"/>
  <c r="P348"/>
  <c r="BK348"/>
  <c r="J348"/>
  <c r="BE348"/>
  <c r="BI347"/>
  <c r="BH347"/>
  <c r="BG347"/>
  <c r="BF347"/>
  <c r="T347"/>
  <c r="R347"/>
  <c r="P347"/>
  <c r="BK347"/>
  <c r="J347"/>
  <c r="BE347"/>
  <c r="BI346"/>
  <c r="BH346"/>
  <c r="BG346"/>
  <c r="BF346"/>
  <c r="T346"/>
  <c r="R346"/>
  <c r="P346"/>
  <c r="BK346"/>
  <c r="J346"/>
  <c r="BE346"/>
  <c r="BI345"/>
  <c r="BH345"/>
  <c r="BG345"/>
  <c r="BF345"/>
  <c r="T345"/>
  <c r="R345"/>
  <c r="P345"/>
  <c r="BK345"/>
  <c r="J345"/>
  <c r="BE345"/>
  <c r="BI344"/>
  <c r="BH344"/>
  <c r="BG344"/>
  <c r="BF344"/>
  <c r="T344"/>
  <c r="R344"/>
  <c r="P344"/>
  <c r="BK344"/>
  <c r="J344"/>
  <c r="BE344"/>
  <c r="BI343"/>
  <c r="BH343"/>
  <c r="BG343"/>
  <c r="BF343"/>
  <c r="T343"/>
  <c r="R343"/>
  <c r="P343"/>
  <c r="BK343"/>
  <c r="J343"/>
  <c r="BE343"/>
  <c r="BI342"/>
  <c r="BH342"/>
  <c r="BG342"/>
  <c r="BF342"/>
  <c r="T342"/>
  <c r="R342"/>
  <c r="P342"/>
  <c r="BK342"/>
  <c r="J342"/>
  <c r="BE342"/>
  <c r="BI341"/>
  <c r="BH341"/>
  <c r="BG341"/>
  <c r="BF341"/>
  <c r="T341"/>
  <c r="R341"/>
  <c r="P341"/>
  <c r="BK341"/>
  <c r="J341"/>
  <c r="BE341"/>
  <c r="BI340"/>
  <c r="BH340"/>
  <c r="BG340"/>
  <c r="BF340"/>
  <c r="T340"/>
  <c r="R340"/>
  <c r="P340"/>
  <c r="BK340"/>
  <c r="J340"/>
  <c r="BE340"/>
  <c r="BI339"/>
  <c r="BH339"/>
  <c r="BG339"/>
  <c r="BF339"/>
  <c r="T339"/>
  <c r="R339"/>
  <c r="P339"/>
  <c r="BK339"/>
  <c r="J339"/>
  <c r="BE339"/>
  <c r="BI338"/>
  <c r="BH338"/>
  <c r="BG338"/>
  <c r="BF338"/>
  <c r="T338"/>
  <c r="R338"/>
  <c r="P338"/>
  <c r="BK338"/>
  <c r="J338"/>
  <c r="BE338"/>
  <c r="BI337"/>
  <c r="BH337"/>
  <c r="BG337"/>
  <c r="BF337"/>
  <c r="T337"/>
  <c r="R337"/>
  <c r="P337"/>
  <c r="BK337"/>
  <c r="J337"/>
  <c r="BE337"/>
  <c r="BI336"/>
  <c r="BH336"/>
  <c r="BG336"/>
  <c r="BF336"/>
  <c r="T336"/>
  <c r="R336"/>
  <c r="P336"/>
  <c r="BK336"/>
  <c r="J336"/>
  <c r="BE336"/>
  <c r="BI335"/>
  <c r="BH335"/>
  <c r="BG335"/>
  <c r="BF335"/>
  <c r="T335"/>
  <c r="R335"/>
  <c r="P335"/>
  <c r="BK335"/>
  <c r="J335"/>
  <c r="BE335"/>
  <c r="BI334"/>
  <c r="BH334"/>
  <c r="BG334"/>
  <c r="BF334"/>
  <c r="T334"/>
  <c r="R334"/>
  <c r="P334"/>
  <c r="BK334"/>
  <c r="J334"/>
  <c r="BE334"/>
  <c r="BI333"/>
  <c r="BH333"/>
  <c r="BG333"/>
  <c r="BF333"/>
  <c r="T333"/>
  <c r="R333"/>
  <c r="P333"/>
  <c r="BK333"/>
  <c r="J333"/>
  <c r="BE333"/>
  <c r="BI332"/>
  <c r="BH332"/>
  <c r="BG332"/>
  <c r="BF332"/>
  <c r="T332"/>
  <c r="T331"/>
  <c r="R332"/>
  <c r="R331"/>
  <c r="P332"/>
  <c r="P331"/>
  <c r="BK332"/>
  <c r="BK331"/>
  <c r="J331"/>
  <c r="J332"/>
  <c r="BE332"/>
  <c r="J66"/>
  <c r="BI330"/>
  <c r="BH330"/>
  <c r="BG330"/>
  <c r="BF330"/>
  <c r="T330"/>
  <c r="R330"/>
  <c r="P330"/>
  <c r="BK330"/>
  <c r="J330"/>
  <c r="BE330"/>
  <c r="BI328"/>
  <c r="BH328"/>
  <c r="BG328"/>
  <c r="BF328"/>
  <c r="T328"/>
  <c r="R328"/>
  <c r="P328"/>
  <c r="BK328"/>
  <c r="J328"/>
  <c r="BE328"/>
  <c r="BI322"/>
  <c r="BH322"/>
  <c r="BG322"/>
  <c r="BF322"/>
  <c r="T322"/>
  <c r="T321"/>
  <c r="T320"/>
  <c r="R322"/>
  <c r="R321"/>
  <c r="R320"/>
  <c r="P322"/>
  <c r="P321"/>
  <c r="P320"/>
  <c r="BK322"/>
  <c r="BK321"/>
  <c r="J321"/>
  <c r="BK320"/>
  <c r="J320"/>
  <c r="J322"/>
  <c r="BE322"/>
  <c r="J65"/>
  <c r="J64"/>
  <c r="BI319"/>
  <c r="BH319"/>
  <c r="BG319"/>
  <c r="BF319"/>
  <c r="T319"/>
  <c r="T318"/>
  <c r="R319"/>
  <c r="R318"/>
  <c r="P319"/>
  <c r="P318"/>
  <c r="BK319"/>
  <c r="BK318"/>
  <c r="J318"/>
  <c r="J319"/>
  <c r="BE319"/>
  <c r="J63"/>
  <c r="BI317"/>
  <c r="BH317"/>
  <c r="BG317"/>
  <c r="BF317"/>
  <c r="T317"/>
  <c r="R317"/>
  <c r="P317"/>
  <c r="BK317"/>
  <c r="J317"/>
  <c r="BE317"/>
  <c r="BI315"/>
  <c r="BH315"/>
  <c r="BG315"/>
  <c r="BF315"/>
  <c r="T315"/>
  <c r="R315"/>
  <c r="P315"/>
  <c r="BK315"/>
  <c r="J315"/>
  <c r="BE315"/>
  <c r="BI314"/>
  <c r="BH314"/>
  <c r="BG314"/>
  <c r="BF314"/>
  <c r="T314"/>
  <c r="R314"/>
  <c r="P314"/>
  <c r="BK314"/>
  <c r="J314"/>
  <c r="BE314"/>
  <c r="BI313"/>
  <c r="BH313"/>
  <c r="BG313"/>
  <c r="BF313"/>
  <c r="T313"/>
  <c r="T312"/>
  <c r="R313"/>
  <c r="R312"/>
  <c r="P313"/>
  <c r="P312"/>
  <c r="BK313"/>
  <c r="BK312"/>
  <c r="J312"/>
  <c r="J313"/>
  <c r="BE313"/>
  <c r="J62"/>
  <c r="BI304"/>
  <c r="BH304"/>
  <c r="BG304"/>
  <c r="BF304"/>
  <c r="T304"/>
  <c r="R304"/>
  <c r="P304"/>
  <c r="BK304"/>
  <c r="J304"/>
  <c r="BE304"/>
  <c r="BI294"/>
  <c r="BH294"/>
  <c r="BG294"/>
  <c r="BF294"/>
  <c r="T294"/>
  <c r="R294"/>
  <c r="P294"/>
  <c r="BK294"/>
  <c r="J294"/>
  <c r="BE294"/>
  <c r="BI286"/>
  <c r="BH286"/>
  <c r="BG286"/>
  <c r="BF286"/>
  <c r="T286"/>
  <c r="R286"/>
  <c r="P286"/>
  <c r="BK286"/>
  <c r="J286"/>
  <c r="BE286"/>
  <c r="BI282"/>
  <c r="BH282"/>
  <c r="BG282"/>
  <c r="BF282"/>
  <c r="T282"/>
  <c r="R282"/>
  <c r="P282"/>
  <c r="BK282"/>
  <c r="J282"/>
  <c r="BE282"/>
  <c r="BI275"/>
  <c r="BH275"/>
  <c r="BG275"/>
  <c r="BF275"/>
  <c r="T275"/>
  <c r="R275"/>
  <c r="P275"/>
  <c r="BK275"/>
  <c r="J275"/>
  <c r="BE275"/>
  <c r="BI271"/>
  <c r="BH271"/>
  <c r="BG271"/>
  <c r="BF271"/>
  <c r="T271"/>
  <c r="R271"/>
  <c r="P271"/>
  <c r="BK271"/>
  <c r="J271"/>
  <c r="BE271"/>
  <c r="BI266"/>
  <c r="BH266"/>
  <c r="BG266"/>
  <c r="BF266"/>
  <c r="T266"/>
  <c r="R266"/>
  <c r="P266"/>
  <c r="BK266"/>
  <c r="J266"/>
  <c r="BE266"/>
  <c r="BI260"/>
  <c r="BH260"/>
  <c r="BG260"/>
  <c r="BF260"/>
  <c r="T260"/>
  <c r="R260"/>
  <c r="P260"/>
  <c r="BK260"/>
  <c r="J260"/>
  <c r="BE260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J255"/>
  <c r="BE255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7"/>
  <c r="BH247"/>
  <c r="BG247"/>
  <c r="BF247"/>
  <c r="T247"/>
  <c r="R247"/>
  <c r="P247"/>
  <c r="BK247"/>
  <c r="J247"/>
  <c r="BE247"/>
  <c r="BI243"/>
  <c r="BH243"/>
  <c r="BG243"/>
  <c r="BF243"/>
  <c r="T243"/>
  <c r="T242"/>
  <c r="R243"/>
  <c r="R242"/>
  <c r="P243"/>
  <c r="P242"/>
  <c r="BK243"/>
  <c r="BK242"/>
  <c r="J242"/>
  <c r="J243"/>
  <c r="BE243"/>
  <c r="J61"/>
  <c r="BI234"/>
  <c r="BH234"/>
  <c r="BG234"/>
  <c r="BF234"/>
  <c r="T234"/>
  <c r="R234"/>
  <c r="P234"/>
  <c r="BK234"/>
  <c r="J234"/>
  <c r="BE234"/>
  <c r="BI230"/>
  <c r="BH230"/>
  <c r="BG230"/>
  <c r="BF230"/>
  <c r="T230"/>
  <c r="R230"/>
  <c r="P230"/>
  <c r="BK230"/>
  <c r="J230"/>
  <c r="BE230"/>
  <c r="BI226"/>
  <c r="BH226"/>
  <c r="BG226"/>
  <c r="BF226"/>
  <c r="T226"/>
  <c r="R226"/>
  <c r="P226"/>
  <c r="BK226"/>
  <c r="J226"/>
  <c r="BE226"/>
  <c r="BI222"/>
  <c r="BH222"/>
  <c r="BG222"/>
  <c r="BF222"/>
  <c r="T222"/>
  <c r="R222"/>
  <c r="P222"/>
  <c r="BK222"/>
  <c r="J222"/>
  <c r="BE222"/>
  <c r="BI211"/>
  <c r="BH211"/>
  <c r="BG211"/>
  <c r="BF211"/>
  <c r="T211"/>
  <c r="R211"/>
  <c r="P211"/>
  <c r="BK211"/>
  <c r="J211"/>
  <c r="BE211"/>
  <c r="BI205"/>
  <c r="BH205"/>
  <c r="BG205"/>
  <c r="BF205"/>
  <c r="T205"/>
  <c r="R205"/>
  <c r="P205"/>
  <c r="BK205"/>
  <c r="J205"/>
  <c r="BE205"/>
  <c r="BI197"/>
  <c r="BH197"/>
  <c r="BG197"/>
  <c r="BF197"/>
  <c r="T197"/>
  <c r="R197"/>
  <c r="P197"/>
  <c r="BK197"/>
  <c r="J197"/>
  <c r="BE197"/>
  <c r="BI186"/>
  <c r="BH186"/>
  <c r="BG186"/>
  <c r="BF186"/>
  <c r="T186"/>
  <c r="T185"/>
  <c r="R186"/>
  <c r="R185"/>
  <c r="P186"/>
  <c r="P185"/>
  <c r="BK186"/>
  <c r="BK185"/>
  <c r="J185"/>
  <c r="J186"/>
  <c r="BE186"/>
  <c r="J60"/>
  <c r="BI179"/>
  <c r="BH179"/>
  <c r="BG179"/>
  <c r="BF179"/>
  <c r="T179"/>
  <c r="R179"/>
  <c r="P179"/>
  <c r="BK179"/>
  <c r="J179"/>
  <c r="BE179"/>
  <c r="BI175"/>
  <c r="BH175"/>
  <c r="BG175"/>
  <c r="BF175"/>
  <c r="T175"/>
  <c r="R175"/>
  <c r="P175"/>
  <c r="BK175"/>
  <c r="J175"/>
  <c r="BE175"/>
  <c r="BI164"/>
  <c r="BH164"/>
  <c r="BG164"/>
  <c r="BF164"/>
  <c r="T164"/>
  <c r="R164"/>
  <c r="P164"/>
  <c r="BK164"/>
  <c r="J164"/>
  <c r="BE164"/>
  <c r="BI156"/>
  <c r="BH156"/>
  <c r="BG156"/>
  <c r="BF156"/>
  <c r="T156"/>
  <c r="R156"/>
  <c r="P156"/>
  <c r="BK156"/>
  <c r="J156"/>
  <c r="BE156"/>
  <c r="BI152"/>
  <c r="BH152"/>
  <c r="BG152"/>
  <c r="BF152"/>
  <c r="T152"/>
  <c r="R152"/>
  <c r="P152"/>
  <c r="BK152"/>
  <c r="J152"/>
  <c r="BE152"/>
  <c r="BI148"/>
  <c r="BH148"/>
  <c r="BG148"/>
  <c r="BF148"/>
  <c r="T148"/>
  <c r="T147"/>
  <c r="R148"/>
  <c r="R147"/>
  <c r="P148"/>
  <c r="P147"/>
  <c r="BK148"/>
  <c r="BK147"/>
  <c r="J147"/>
  <c r="J148"/>
  <c r="BE148"/>
  <c r="J59"/>
  <c r="BI141"/>
  <c r="BH141"/>
  <c r="BG141"/>
  <c r="BF141"/>
  <c r="T141"/>
  <c r="R141"/>
  <c r="P141"/>
  <c r="BK141"/>
  <c r="J141"/>
  <c r="BE141"/>
  <c r="BI133"/>
  <c r="BH133"/>
  <c r="BG133"/>
  <c r="BF133"/>
  <c r="T133"/>
  <c r="R133"/>
  <c r="P133"/>
  <c r="BK133"/>
  <c r="J133"/>
  <c r="BE133"/>
  <c r="BI125"/>
  <c r="BH125"/>
  <c r="BG125"/>
  <c r="BF125"/>
  <c r="T125"/>
  <c r="R125"/>
  <c r="P125"/>
  <c r="BK125"/>
  <c r="J125"/>
  <c r="BE125"/>
  <c r="BI121"/>
  <c r="BH121"/>
  <c r="BG121"/>
  <c r="BF121"/>
  <c r="T121"/>
  <c r="R121"/>
  <c r="P121"/>
  <c r="BK121"/>
  <c r="J121"/>
  <c r="BE121"/>
  <c r="BI110"/>
  <c r="BH110"/>
  <c r="BG110"/>
  <c r="BF110"/>
  <c r="T110"/>
  <c r="R110"/>
  <c r="P110"/>
  <c r="BK110"/>
  <c r="J110"/>
  <c r="BE110"/>
  <c r="BI104"/>
  <c r="BH104"/>
  <c r="BG104"/>
  <c r="BF104"/>
  <c r="T104"/>
  <c r="R104"/>
  <c r="P104"/>
  <c r="BK104"/>
  <c r="J104"/>
  <c r="BE104"/>
  <c r="BI98"/>
  <c r="F34"/>
  <c i="1" r="BD52"/>
  <c i="2" r="BH98"/>
  <c r="F33"/>
  <c i="1" r="BC52"/>
  <c i="2" r="BG98"/>
  <c r="F32"/>
  <c i="1" r="BB52"/>
  <c i="2" r="BF98"/>
  <c r="J31"/>
  <c i="1" r="AW52"/>
  <c i="2" r="F31"/>
  <c i="1" r="BA52"/>
  <c i="2" r="T98"/>
  <c r="T97"/>
  <c r="T96"/>
  <c r="T95"/>
  <c r="R98"/>
  <c r="R97"/>
  <c r="R96"/>
  <c r="R95"/>
  <c r="P98"/>
  <c r="P97"/>
  <c r="P96"/>
  <c r="P95"/>
  <c i="1" r="AU52"/>
  <c i="2" r="BK98"/>
  <c r="BK97"/>
  <c r="J97"/>
  <c r="BK96"/>
  <c r="J96"/>
  <c r="BK95"/>
  <c r="J95"/>
  <c r="J56"/>
  <c r="J27"/>
  <c i="1" r="AG52"/>
  <c i="2" r="J98"/>
  <c r="BE98"/>
  <c r="J30"/>
  <c i="1" r="AV52"/>
  <c i="2" r="F30"/>
  <c i="1" r="AZ52"/>
  <c i="2" r="J58"/>
  <c r="J57"/>
  <c r="F89"/>
  <c r="E87"/>
  <c r="F49"/>
  <c r="E47"/>
  <c r="J36"/>
  <c r="J21"/>
  <c r="E21"/>
  <c r="J91"/>
  <c r="J51"/>
  <c r="J20"/>
  <c r="J18"/>
  <c r="E18"/>
  <c r="F92"/>
  <c r="F52"/>
  <c r="J17"/>
  <c r="J15"/>
  <c r="E15"/>
  <c r="F91"/>
  <c r="F51"/>
  <c r="J14"/>
  <c r="J12"/>
  <c r="J89"/>
  <c r="J49"/>
  <c r="E7"/>
  <c r="E85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<sst xmlns="http://schemas.openxmlformats.org/spreadsheetml/2006/main">
  <si>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</si>
  <si>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</si>
  <si>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</si>
  <si>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</si>
  <si>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</si>
  <si>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</si>
  <si>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</si>
  <si>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{4226f91e-016c-441b-9caa-543573c3a898}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</si>
  <si>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</si>
  <si>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</si>
  <si>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</si>
  <si>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</si>
  <si>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</si>
  <si>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</si>
  <si>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</si>
  <si>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</si>
  <si>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18FBC505C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</si>
  <si>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</si>
  <si>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</si>
  <si>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Židovice nad Labem - změna užívání části stavby ppč 82 - 1</t>
  </si>
  <si>
    <t>KSO:</t>
  </si>
  <si>
    <t/>
  </si>
  <si>
    <t>CC-CZ:</t>
  </si>
  <si>
    <t>Místo:</t>
  </si>
  <si>
    <t xml:space="preserve"> </t>
  </si>
  <si>
    <t>Datum:</t>
  </si>
  <si>
    <t>12. 4. 2018</t>
  </si>
  <si>
    <t>Zadavatel:</t>
  </si>
  <si>
    <t>IČ:</t>
  </si>
  <si>
    <t>Aroma Praha a.s. - Židovicev 64, 411 83 Hrobce</t>
  </si>
  <si>
    <t>DIČ:</t>
  </si>
  <si>
    <t>Uchazeč:</t>
  </si>
  <si>
    <t>Vyplň údaj</t>
  </si>
  <si>
    <t>Projektant:</t>
  </si>
  <si>
    <t>Ekobak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</si>
  <si>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</si>
  <si>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</si>
  <si>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</si>
  <si>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</si>
  <si>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</si>
  <si>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</si>
  <si>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</si>
  <si>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</si>
  <si>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</si>
  <si>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</si>
  <si>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</si>
  <si>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</si>
  <si>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</si>
  <si>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</si>
  <si>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</si>
  <si>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</si>
  <si>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</si>
  <si>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</si>
  <si>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</si>
  <si>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</si>
  <si>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</si>
  <si>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</si>
  <si>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</si>
  <si>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</si>
  <si>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</si>
  <si>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</si>
  <si>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</si>
  <si>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</si>
  <si>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</si>
  <si>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</si>
  <si>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</si>
  <si>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</si>
  <si>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</si>
  <si>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</si>
  <si>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</si>
  <si>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</si>
  <si>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</si>
  <si>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</si>
  <si>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</si>
  <si>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</si>
  <si>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</si>
  <si>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</si>
  <si>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uznatelné náklady</t>
  </si>
  <si>
    <t>STA</t>
  </si>
  <si>
    <t>{40470c4e-1633-47d8-b62d-7cefe3f7845c}</t>
  </si>
  <si>
    <t>2</t>
  </si>
  <si>
    <t>neuznatelné náklady</t>
  </si>
  <si>
    <t>{a96d8244-b17c-4dc5-8328-fda8efa84c61}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</si>
  <si>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</si>
  <si>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</si>
  <si>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</si>
  <si>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</si>
  <si>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</si>
  <si>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</si>
  <si>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</si>
  <si>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1 - uznatelné náklady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</si>
  <si>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</si>
  <si>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</si>
  <si>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</si>
  <si>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</si>
  <si>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</si>
  <si>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</si>
  <si>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</si>
  <si>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</si>
  <si>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</si>
  <si>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</si>
  <si>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</si>
  <si>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</si>
  <si>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</si>
  <si>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</si>
  <si>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730 - Ústřední vytápění</t>
  </si>
  <si>
    <t xml:space="preserve">    740 - Elektromontáže - zkoušky a revize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</si>
  <si>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</si>
  <si>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</si>
  <si>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</si>
  <si>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</si>
  <si>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784 - Dokončovací práce - malby a tapety</t>
  </si>
  <si>
    <t>HZS - Hodinové zúčtovací sazby</t>
  </si>
  <si>
    <t>VRN - Vedlejší rozpočtové náklady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</si>
  <si>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</si>
  <si>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</si>
  <si>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</si>
  <si>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</si>
  <si>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</si>
  <si>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</si>
  <si>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</si>
  <si>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</si>
  <si>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</si>
  <si>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</si>
  <si>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</si>
  <si>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</si>
  <si>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</si>
  <si>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</si>
  <si>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</si>
  <si>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</si>
  <si>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</si>
  <si>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</si>
  <si>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</si>
  <si>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</si>
  <si>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</si>
  <si>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311272031</t>
  </si>
  <si>
    <t>Zdivo z pórobetonových tvárnic hladkých přes P2 do P4 přes 450 do 600 kg/m3 na tenkovrstvou maltu tl 200 mm</t>
  </si>
  <si>
    <t>m2</t>
  </si>
  <si>
    <t>4</t>
  </si>
  <si>
    <t>-367205370</t>
  </si>
  <si>
    <t>VV</t>
  </si>
  <si>
    <t>dozdívka obvodového zdiva</t>
  </si>
  <si>
    <t>(12,60+0,30+17,50)*3,00*2</t>
  </si>
  <si>
    <t>odpočet</t>
  </si>
  <si>
    <t>-2,40*4,00*5</t>
  </si>
  <si>
    <t>Součet</t>
  </si>
  <si>
    <t>311272321</t>
  </si>
  <si>
    <t>Zdivo z pórobetonových tvárnic na pero a drážku do P2 do 450 kg/m3 na tenkovrstvou maltu tl 375 mm</t>
  </si>
  <si>
    <t>-923354098</t>
  </si>
  <si>
    <t>(12,60+0,30+17,50)*4,00*2</t>
  </si>
  <si>
    <t>-2,40*3,70*5</t>
  </si>
  <si>
    <t>311272331.1</t>
  </si>
  <si>
    <t>Zdivo z pórobetonových tvárnic hladkých přes P2 do P4 přes 450 do 600 kg/m3 na tenkovrstvou maltu</t>
  </si>
  <si>
    <t>m3</t>
  </si>
  <si>
    <t>-1899338490</t>
  </si>
  <si>
    <t>zazdívka otvotů</t>
  </si>
  <si>
    <t>2,40*4,00*1,00*7</t>
  </si>
  <si>
    <t>2,30*2,10*1,00</t>
  </si>
  <si>
    <t>horní část oken</t>
  </si>
  <si>
    <t>2,40*(7,60-4,00)*0,80*(7+1)</t>
  </si>
  <si>
    <t>východní pohled</t>
  </si>
  <si>
    <t>2,40*(4,00-2,20)*1,00</t>
  </si>
  <si>
    <t>dozdívka parapetů</t>
  </si>
  <si>
    <t>2,40*1,00*(0,60*4+0,25*1+0,75*1)</t>
  </si>
  <si>
    <t>317143465</t>
  </si>
  <si>
    <t>Překlad nosný z pórobetonu ve zdech tl 375 mm dl přes 2100 do 2400 mm</t>
  </si>
  <si>
    <t>kus</t>
  </si>
  <si>
    <t>1489067467</t>
  </si>
  <si>
    <t>nad okna</t>
  </si>
  <si>
    <t>6</t>
  </si>
  <si>
    <t>5</t>
  </si>
  <si>
    <t>317234410</t>
  </si>
  <si>
    <t>Vyzdívka mezi nosníky z cihel pálených na MC</t>
  </si>
  <si>
    <t>-1016458786</t>
  </si>
  <si>
    <t xml:space="preserve">překlad nad nové vrata </t>
  </si>
  <si>
    <t>4,60*0,80*0,24</t>
  </si>
  <si>
    <t>obvodová stěna</t>
  </si>
  <si>
    <t>3,00*0,80*0,18*2</t>
  </si>
  <si>
    <t>nad vzt</t>
  </si>
  <si>
    <t>1,20*1,00*0,14*10</t>
  </si>
  <si>
    <t>317944323</t>
  </si>
  <si>
    <t>Válcované nosníky č.14 až 22 dodatečně osazované do připravených otvorů</t>
  </si>
  <si>
    <t>t</t>
  </si>
  <si>
    <t>-131752120</t>
  </si>
  <si>
    <t>v obvodové stěně</t>
  </si>
  <si>
    <t>3,00*2*3*21,90*0,001</t>
  </si>
  <si>
    <t>4*1,20*10,00*14,30*0,001</t>
  </si>
  <si>
    <t>I 200</t>
  </si>
  <si>
    <t>2,80*4*26,20*0,001</t>
  </si>
  <si>
    <t>7</t>
  </si>
  <si>
    <t>346244381</t>
  </si>
  <si>
    <t>Plentování jednostranné v do 200 mm válcovaných nosníků cihlami</t>
  </si>
  <si>
    <t>71746890</t>
  </si>
  <si>
    <t>3,00*2*0,18*2</t>
  </si>
  <si>
    <t>vzt</t>
  </si>
  <si>
    <t>1,20*2*0,14*10</t>
  </si>
  <si>
    <t>Vodorovné konstrukce</t>
  </si>
  <si>
    <t>8</t>
  </si>
  <si>
    <t>413232211</t>
  </si>
  <si>
    <t xml:space="preserve">Zazdívka zhlaví stropních trámů nebo válcovaných nosníků pálenými cihlami  válcovaných nosníků, výšky do 150 mm</t>
  </si>
  <si>
    <t>CS ÚRS 2018 01</t>
  </si>
  <si>
    <t>520136828</t>
  </si>
  <si>
    <t>10,00*4*2</t>
  </si>
  <si>
    <t>9</t>
  </si>
  <si>
    <t>413232221</t>
  </si>
  <si>
    <t xml:space="preserve">Zazdívka zhlaví stropních trámů nebo válcovaných nosníků pálenými cihlami  válcovaných nosníků, výšky přes 150 do 300 mm</t>
  </si>
  <si>
    <t>906722131</t>
  </si>
  <si>
    <t>3*2</t>
  </si>
  <si>
    <t>10</t>
  </si>
  <si>
    <t>417321414</t>
  </si>
  <si>
    <t>Ztužující pásy a věnce ze ŽB tř. C 20/25</t>
  </si>
  <si>
    <t>314045069</t>
  </si>
  <si>
    <t>na obvodovém zdivu</t>
  </si>
  <si>
    <t>30,40*0,25*0,40*4</t>
  </si>
  <si>
    <t>-2,40*0,25*0,40*6</t>
  </si>
  <si>
    <t>2,80*1,00*0,20</t>
  </si>
  <si>
    <t>11</t>
  </si>
  <si>
    <t>417351115</t>
  </si>
  <si>
    <t>Zřízení bednění ztužujících věnců</t>
  </si>
  <si>
    <t>-1531754142</t>
  </si>
  <si>
    <t>na vnitřních stěnách</t>
  </si>
  <si>
    <t>podelné</t>
  </si>
  <si>
    <t>(12,80+0,30+17,50)*3*0,25*2</t>
  </si>
  <si>
    <t>příčné</t>
  </si>
  <si>
    <t>(8,00+8,50*2)*3*0,25*2</t>
  </si>
  <si>
    <t>30,40*0,25*2*4</t>
  </si>
  <si>
    <t>-2,40*0,25*2*6</t>
  </si>
  <si>
    <t>12</t>
  </si>
  <si>
    <t>417351116</t>
  </si>
  <si>
    <t>Odstranění bednění ztužujících věnců</t>
  </si>
  <si>
    <t>135798817</t>
  </si>
  <si>
    <t>dle bednění</t>
  </si>
  <si>
    <t>137,00</t>
  </si>
  <si>
    <t>13</t>
  </si>
  <si>
    <t>417361821</t>
  </si>
  <si>
    <t>Výztuž ztužujících pásů a věnců betonářskou ocelí 10 505</t>
  </si>
  <si>
    <t>569429086</t>
  </si>
  <si>
    <t>30,40*0,25*0,40*4*0,08</t>
  </si>
  <si>
    <t>-2,40*0,25*0,40*6*0,08</t>
  </si>
  <si>
    <t>Úpravy povrchů, podlahy a osazování výplní</t>
  </si>
  <si>
    <t>14</t>
  </si>
  <si>
    <t>612131101</t>
  </si>
  <si>
    <t>Cementový postřik vnitřních stěn nanášený celoplošně ručně</t>
  </si>
  <si>
    <t>-366034325</t>
  </si>
  <si>
    <t>stávající zdivo</t>
  </si>
  <si>
    <t>spodní část obvodových zdí</t>
  </si>
  <si>
    <t>30,40*1,10*2</t>
  </si>
  <si>
    <t>štítové zdi</t>
  </si>
  <si>
    <t>16,80*(11,00++2,60/2)*2</t>
  </si>
  <si>
    <t>-2,70*3,10</t>
  </si>
  <si>
    <t>-1,00*2,10</t>
  </si>
  <si>
    <t>-3,10*1,10</t>
  </si>
  <si>
    <t>612142001</t>
  </si>
  <si>
    <t>Potažení vnitřních stěn sklovláknitým pletivem vtlačeným do tenkovrstvé hmoty</t>
  </si>
  <si>
    <t>-1825896280</t>
  </si>
  <si>
    <t>obvodové stěny</t>
  </si>
  <si>
    <t>30,40*(11,00-1,10)*2</t>
  </si>
  <si>
    <t>-2,40*7,60*5</t>
  </si>
  <si>
    <t>-3,10*(3,50-1,10)</t>
  </si>
  <si>
    <t>-2,36*5,00</t>
  </si>
  <si>
    <t>16</t>
  </si>
  <si>
    <t>612311131</t>
  </si>
  <si>
    <t>Potažení vnitřních stěn vápenným štukem tloušťky do 3 mm</t>
  </si>
  <si>
    <t>1991806023</t>
  </si>
  <si>
    <t>na hladkou omítku</t>
  </si>
  <si>
    <t>466,28</t>
  </si>
  <si>
    <t>na perlinku</t>
  </si>
  <si>
    <t>491,48</t>
  </si>
  <si>
    <t>17</t>
  </si>
  <si>
    <t>612321121</t>
  </si>
  <si>
    <t>Vápenocementová omítka hladká jednovrstvá vnitřních stěn nanášená ručně</t>
  </si>
  <si>
    <t>-78386523</t>
  </si>
  <si>
    <t>18</t>
  </si>
  <si>
    <t>622131101</t>
  </si>
  <si>
    <t>Cementový postřik vnějších stěn nanášený celoplošně ručně</t>
  </si>
  <si>
    <t>1925241027</t>
  </si>
  <si>
    <t>fasáda objektu</t>
  </si>
  <si>
    <t>30,40*10,70</t>
  </si>
  <si>
    <t>19</t>
  </si>
  <si>
    <t>622142001</t>
  </si>
  <si>
    <t>Potažení vnějších stěn sklovláknitým pletivem vtlačeným do tenkovrstvé hmoty</t>
  </si>
  <si>
    <t>341215434</t>
  </si>
  <si>
    <t>20</t>
  </si>
  <si>
    <t>622521011</t>
  </si>
  <si>
    <t>Tenkovrstvá silikátová zrnitá omítka tl. 1,5 mm včetně penetrace vnějších stěn</t>
  </si>
  <si>
    <t>225222672</t>
  </si>
  <si>
    <t>629995101</t>
  </si>
  <si>
    <t>Očištění vnějších ploch tlakovou vodou</t>
  </si>
  <si>
    <t>996794522</t>
  </si>
  <si>
    <t>-2,20*6,60*4</t>
  </si>
  <si>
    <t>-2,20*4,40*1</t>
  </si>
  <si>
    <t>-2,20*3,275*1</t>
  </si>
  <si>
    <t>Ostatní konstrukce a práce, bourání</t>
  </si>
  <si>
    <t>22</t>
  </si>
  <si>
    <t>941111132</t>
  </si>
  <si>
    <t>Montáž lešení řadového trubkového lehkého s podlahami zatížení do 200 kg/m2 š do 1,5 m v do 25 m</t>
  </si>
  <si>
    <t>76505562</t>
  </si>
  <si>
    <t>fasáda</t>
  </si>
  <si>
    <t>33,00*12,00</t>
  </si>
  <si>
    <t>23</t>
  </si>
  <si>
    <t>941111232</t>
  </si>
  <si>
    <t xml:space="preserve">Montáž lešení řadového trubkového lehkého pracovního s podlahami  s provozním zatížením tř. 3 do 200 kg/m2 Příplatek za první a každý další den použití lešení k ceně -1132</t>
  </si>
  <si>
    <t>-1891299794</t>
  </si>
  <si>
    <t>396*60</t>
  </si>
  <si>
    <t>24</t>
  </si>
  <si>
    <t>941111832</t>
  </si>
  <si>
    <t>Demontáž lešení řadového trubkového lehkého s podlahami zatížení do 200 kg/m2 š do 1,5 m v do 25 m</t>
  </si>
  <si>
    <t>-1107575327</t>
  </si>
  <si>
    <t>25</t>
  </si>
  <si>
    <t>943321112</t>
  </si>
  <si>
    <t>Montáž lešení prostorového modulového těžkého bez podlah zatížení tř. 4 do 300 kg/m2 v do 25 m</t>
  </si>
  <si>
    <t>-762191218</t>
  </si>
  <si>
    <t>pro zdivo, omítky a pod</t>
  </si>
  <si>
    <t>30,40*16,80*10,00</t>
  </si>
  <si>
    <t>26</t>
  </si>
  <si>
    <t>943321212</t>
  </si>
  <si>
    <t>Příplatek k lešení prostorovému modulovému těžkému bez podlah tř.4 v 25 m za první a ZKD den použití</t>
  </si>
  <si>
    <t>2064051240</t>
  </si>
  <si>
    <t>27</t>
  </si>
  <si>
    <t>943321812</t>
  </si>
  <si>
    <t>Demontáž lešení prostorového modulového těžkého bez podlah zatížení tř. 4 do 300 kg/m2 v do 25 m</t>
  </si>
  <si>
    <t>433492625</t>
  </si>
  <si>
    <t>28</t>
  </si>
  <si>
    <t>953943112</t>
  </si>
  <si>
    <t>Osazování výrobků do 5 kg/kus do vysekaných kapes zdiva bez jejich dodání</t>
  </si>
  <si>
    <t>-283988460</t>
  </si>
  <si>
    <t>29</t>
  </si>
  <si>
    <t>953943113</t>
  </si>
  <si>
    <t>Osazování výrobků do 15 kg/kus do vysekaných kapes zdiva bez jejich dodání</t>
  </si>
  <si>
    <t>1734816070</t>
  </si>
  <si>
    <t>30</t>
  </si>
  <si>
    <t>953943122</t>
  </si>
  <si>
    <t>Osazování výrobků do 5 kg/kus do betonu bez jejich dodání</t>
  </si>
  <si>
    <t>-234881258</t>
  </si>
  <si>
    <t>31</t>
  </si>
  <si>
    <t>968072247</t>
  </si>
  <si>
    <t>Vybourání kovových rámů oken jednoduchých včetně křídel pl přes 4 m2</t>
  </si>
  <si>
    <t>-2094497368</t>
  </si>
  <si>
    <t>2,40*7,90*12</t>
  </si>
  <si>
    <t>2,40*5,00</t>
  </si>
  <si>
    <t>2,40*6,20</t>
  </si>
  <si>
    <t>32</t>
  </si>
  <si>
    <t>968072456</t>
  </si>
  <si>
    <t>Vybourání kovových dveřních zárubní pl přes 2 m2</t>
  </si>
  <si>
    <t>-365578310</t>
  </si>
  <si>
    <t>3,10*3,50</t>
  </si>
  <si>
    <t>2,30*2,10</t>
  </si>
  <si>
    <t>33</t>
  </si>
  <si>
    <t>971033581</t>
  </si>
  <si>
    <t>Vybourání otvorů ve zdivu cihelném pl do 1 m2 na MVC nebo MV tl do 900 mm</t>
  </si>
  <si>
    <t>735314740</t>
  </si>
  <si>
    <t>zvýšení otvoru pro vrata ve 2. np</t>
  </si>
  <si>
    <t>2,40*1,00*0,80</t>
  </si>
  <si>
    <t>34</t>
  </si>
  <si>
    <t>971033591</t>
  </si>
  <si>
    <t xml:space="preserve">Vybourání otvorů ve zdivu základovém nebo nadzákladovém z cihel, tvárnic, příčkovek  z cihel pálených na maltu vápennou nebo vápenocementovou plochy do 1 m2, tl. přes 900 mm</t>
  </si>
  <si>
    <t>850613591</t>
  </si>
  <si>
    <t>pro vzt</t>
  </si>
  <si>
    <t>0,85*1,05*1,00*6</t>
  </si>
  <si>
    <t>3,14159*(0,85/2)^2*1,00*2</t>
  </si>
  <si>
    <t>3,14159*(1,05/2)^2*1,00*1</t>
  </si>
  <si>
    <t>3,14159*(0,65/2)^2*1,00*1</t>
  </si>
  <si>
    <t>35</t>
  </si>
  <si>
    <t>973031345</t>
  </si>
  <si>
    <t>Vysekání kapes ve zdivu cihelném na MV nebo MVC pl do 0,25 m2 hl do 300 mm</t>
  </si>
  <si>
    <t>-542919440</t>
  </si>
  <si>
    <t>pro I profily - do stávajícího zdiva</t>
  </si>
  <si>
    <t>36</t>
  </si>
  <si>
    <t>974031666</t>
  </si>
  <si>
    <t>Vysekání rýh ve zdivu cihelném pro vtahování nosníků hl do 150 mm v do 250 mm</t>
  </si>
  <si>
    <t>m</t>
  </si>
  <si>
    <t>-343363333</t>
  </si>
  <si>
    <t>překlad nad nové vrata</t>
  </si>
  <si>
    <t>(0,30+2,70+0,30+1,00+0,30)*4</t>
  </si>
  <si>
    <t>3,00*3*2</t>
  </si>
  <si>
    <t>nad otvory VZT</t>
  </si>
  <si>
    <t>4*1,20*10</t>
  </si>
  <si>
    <t>37</t>
  </si>
  <si>
    <t>978013191</t>
  </si>
  <si>
    <t>Otlučení (osekání) vnitřní vápenné nebo vápenocementové omítky stěn v rozsahu do 100 %</t>
  </si>
  <si>
    <t>-1967084866</t>
  </si>
  <si>
    <t>38</t>
  </si>
  <si>
    <t>978015391</t>
  </si>
  <si>
    <t>Otlučení (osekání) vnější vápenné nebo vápenocementové omítky stupně členitosti 1 a 2 do 100%</t>
  </si>
  <si>
    <t>669290092</t>
  </si>
  <si>
    <t>997</t>
  </si>
  <si>
    <t>Přesun sutě</t>
  </si>
  <si>
    <t>39</t>
  </si>
  <si>
    <t>997006551</t>
  </si>
  <si>
    <t>Hrubé urovnání suti na skládce bez zhutnění</t>
  </si>
  <si>
    <t>-1826154508</t>
  </si>
  <si>
    <t>40</t>
  </si>
  <si>
    <t>997013153</t>
  </si>
  <si>
    <t>Vnitrostaveništní doprava suti a vybouraných hmot pro budovy v do 12 m s omezením mechanizace</t>
  </si>
  <si>
    <t>-1906458539</t>
  </si>
  <si>
    <t>41</t>
  </si>
  <si>
    <t>997013219</t>
  </si>
  <si>
    <t>Příplatek k vnitrostaveništní dopravě suti a vybouraných hmot za zvětšenou dopravu suti ZKD 10 m</t>
  </si>
  <si>
    <t>2082131397</t>
  </si>
  <si>
    <t>69,373*2 'Přepočtené koeficientem množství</t>
  </si>
  <si>
    <t>42</t>
  </si>
  <si>
    <t>997013831</t>
  </si>
  <si>
    <t>Poplatek za uložení na skládce (skládkovné) stavebního odpadu směsného kód odpadu 170 904</t>
  </si>
  <si>
    <t>-7901772</t>
  </si>
  <si>
    <t>998</t>
  </si>
  <si>
    <t>Přesun hmot</t>
  </si>
  <si>
    <t>43</t>
  </si>
  <si>
    <t>998017003</t>
  </si>
  <si>
    <t>Přesun hmot s omezením mechanizace pro budovy v do 24 m</t>
  </si>
  <si>
    <t>885469311</t>
  </si>
  <si>
    <t>PSV</t>
  </si>
  <si>
    <t>Práce a dodávky PSV</t>
  </si>
  <si>
    <t>713</t>
  </si>
  <si>
    <t>Izolace tepelné</t>
  </si>
  <si>
    <t>44</t>
  </si>
  <si>
    <t>713111121</t>
  </si>
  <si>
    <t>Montáž izolace tepelné spodem stropů s uchycením drátem rohoží, pásů, dílců, desek</t>
  </si>
  <si>
    <t>-1780928849</t>
  </si>
  <si>
    <t>tepelná izolace na sdk</t>
  </si>
  <si>
    <t>30,40*16,80*2</t>
  </si>
  <si>
    <t>strop v 1,05</t>
  </si>
  <si>
    <t>78,20</t>
  </si>
  <si>
    <t>45</t>
  </si>
  <si>
    <t>M</t>
  </si>
  <si>
    <t>63150849</t>
  </si>
  <si>
    <t xml:space="preserve">pás tepelný pro všechny druhy nezatížených izolací  ?=0,039 tl 100mm</t>
  </si>
  <si>
    <t>-1692978687</t>
  </si>
  <si>
    <t>1099,64*1,1 'Přepočtené koeficientem množství</t>
  </si>
  <si>
    <t>46</t>
  </si>
  <si>
    <t>998713202</t>
  </si>
  <si>
    <t>Přesun hmot procentní pro izolace tepelné v objektech v do 12 m</t>
  </si>
  <si>
    <t>%</t>
  </si>
  <si>
    <t>1386335007</t>
  </si>
  <si>
    <t>730</t>
  </si>
  <si>
    <t>Ústřední vytápění</t>
  </si>
  <si>
    <t>47</t>
  </si>
  <si>
    <t>730 - 1</t>
  </si>
  <si>
    <t xml:space="preserve">teplovzdušná jednotka  3 x 400 V</t>
  </si>
  <si>
    <t>ks</t>
  </si>
  <si>
    <t>2133775784</t>
  </si>
  <si>
    <t>48</t>
  </si>
  <si>
    <t>730 - 10</t>
  </si>
  <si>
    <t xml:space="preserve">oběhové čerpadlo  32 - 40 5 m3/hod 73 W -</t>
  </si>
  <si>
    <t>-341421541</t>
  </si>
  <si>
    <t>49</t>
  </si>
  <si>
    <t>730 - 11</t>
  </si>
  <si>
    <t>šroubení k čerpadlu Dn 25 6/4 " x 1 " mosaz</t>
  </si>
  <si>
    <t>1704038865</t>
  </si>
  <si>
    <t>50</t>
  </si>
  <si>
    <t>730 - 12</t>
  </si>
  <si>
    <t>šroubení k čerpadlu Dn 32 2 " x 5/4 " mosaz</t>
  </si>
  <si>
    <t>-2143042923</t>
  </si>
  <si>
    <t>51</t>
  </si>
  <si>
    <t>730 - 13</t>
  </si>
  <si>
    <t xml:space="preserve">regulační ventil LDM RV 111 -  DN 32 kvs 16 m3/hod</t>
  </si>
  <si>
    <t>-1664680259</t>
  </si>
  <si>
    <t>52</t>
  </si>
  <si>
    <t>730 - 14</t>
  </si>
  <si>
    <t xml:space="preserve">regulační ventil LDM RV 111 -  DN 16 kvs 1,6 m3/hod</t>
  </si>
  <si>
    <t>-942061853</t>
  </si>
  <si>
    <t>53</t>
  </si>
  <si>
    <t>730 - 15</t>
  </si>
  <si>
    <t>dvoucestný uzavírací elektroventil kvs min 5 m3/hod</t>
  </si>
  <si>
    <t>1077083708</t>
  </si>
  <si>
    <t>54</t>
  </si>
  <si>
    <t>730 - 16</t>
  </si>
  <si>
    <t>potrubí ocel DN 20</t>
  </si>
  <si>
    <t>1654773566</t>
  </si>
  <si>
    <t>55</t>
  </si>
  <si>
    <t>730 - 17</t>
  </si>
  <si>
    <t>potrubí ocel DN 25</t>
  </si>
  <si>
    <t>1779604863</t>
  </si>
  <si>
    <t>56</t>
  </si>
  <si>
    <t>730 - 18</t>
  </si>
  <si>
    <t>potrubí ocel DN 32</t>
  </si>
  <si>
    <t>-267548047</t>
  </si>
  <si>
    <t>57</t>
  </si>
  <si>
    <t>730 - 19</t>
  </si>
  <si>
    <t>potrubí ocel DN 40</t>
  </si>
  <si>
    <t>2024541735</t>
  </si>
  <si>
    <t>58</t>
  </si>
  <si>
    <t>730 - 2</t>
  </si>
  <si>
    <t>teplovzdušná jednotka 3 x 400 V - prostředí</t>
  </si>
  <si>
    <t>-626614038</t>
  </si>
  <si>
    <t>59</t>
  </si>
  <si>
    <t>730 - 20</t>
  </si>
  <si>
    <t>potrubí ocel DN 50</t>
  </si>
  <si>
    <t>-1582660365</t>
  </si>
  <si>
    <t>60</t>
  </si>
  <si>
    <t>730 - 21</t>
  </si>
  <si>
    <t>izolace minerální vlna a Al folií pro DN 20</t>
  </si>
  <si>
    <t>-491076189</t>
  </si>
  <si>
    <t>61</t>
  </si>
  <si>
    <t>730 - 22</t>
  </si>
  <si>
    <t>izolace minerální vlna a Al folií pro DN 25</t>
  </si>
  <si>
    <t>1246209933</t>
  </si>
  <si>
    <t>62</t>
  </si>
  <si>
    <t>730 - 23</t>
  </si>
  <si>
    <t>izolace minerální vlna a Al folií pro DN 32</t>
  </si>
  <si>
    <t>260677549</t>
  </si>
  <si>
    <t>63</t>
  </si>
  <si>
    <t>730 - 24</t>
  </si>
  <si>
    <t xml:space="preserve">izolace minerální vlna a Al folií pro DN  40</t>
  </si>
  <si>
    <t>-940687991</t>
  </si>
  <si>
    <t>64</t>
  </si>
  <si>
    <t>730 - 25</t>
  </si>
  <si>
    <t xml:space="preserve">izolace minerální vlna a Al folií pro DN  50</t>
  </si>
  <si>
    <t>1316609528</t>
  </si>
  <si>
    <t>65</t>
  </si>
  <si>
    <t>730 - 26</t>
  </si>
  <si>
    <t>Alo páska samolepící</t>
  </si>
  <si>
    <t>119364666</t>
  </si>
  <si>
    <t>66</t>
  </si>
  <si>
    <t>730 - 27</t>
  </si>
  <si>
    <t>objímka kovová pro DN 20</t>
  </si>
  <si>
    <t>-1821426126</t>
  </si>
  <si>
    <t>67</t>
  </si>
  <si>
    <t>730 - 28</t>
  </si>
  <si>
    <t>objímka kovová pro DN 25</t>
  </si>
  <si>
    <t>-1949163792</t>
  </si>
  <si>
    <t>68</t>
  </si>
  <si>
    <t>730 - 29</t>
  </si>
  <si>
    <t>objímka kovová pro DN 32</t>
  </si>
  <si>
    <t>265204401</t>
  </si>
  <si>
    <t>69</t>
  </si>
  <si>
    <t>730 - 3</t>
  </si>
  <si>
    <t>konzola jednotky</t>
  </si>
  <si>
    <t>-691086779</t>
  </si>
  <si>
    <t>70</t>
  </si>
  <si>
    <t>730 - 30</t>
  </si>
  <si>
    <t>objímka kovová pro DN 40</t>
  </si>
  <si>
    <t>-2099404151</t>
  </si>
  <si>
    <t>71</t>
  </si>
  <si>
    <t>730 - 31</t>
  </si>
  <si>
    <t>kuklový kohou páčka DN 20</t>
  </si>
  <si>
    <t>434567805</t>
  </si>
  <si>
    <t>72</t>
  </si>
  <si>
    <t>730 - 32</t>
  </si>
  <si>
    <t>kuklový kohou páčka DN 40</t>
  </si>
  <si>
    <t>-1504651907</t>
  </si>
  <si>
    <t>73</t>
  </si>
  <si>
    <t>730 - 33</t>
  </si>
  <si>
    <t>zpětný ventil s pružinou DN 20</t>
  </si>
  <si>
    <t>1004582728</t>
  </si>
  <si>
    <t>74</t>
  </si>
  <si>
    <t>730 - 34</t>
  </si>
  <si>
    <t>zpětný ventil s pružinou DN 25</t>
  </si>
  <si>
    <t>1445771185</t>
  </si>
  <si>
    <t>75</t>
  </si>
  <si>
    <t>730 - 35</t>
  </si>
  <si>
    <t>zpětný ventil s pružinou DN 40</t>
  </si>
  <si>
    <t>-572855179</t>
  </si>
  <si>
    <t>76</t>
  </si>
  <si>
    <t>730 - 36</t>
  </si>
  <si>
    <t>zpětný ventil s pružinou DN 50</t>
  </si>
  <si>
    <t>-105832177</t>
  </si>
  <si>
    <t>77</t>
  </si>
  <si>
    <t>730 - 37</t>
  </si>
  <si>
    <t xml:space="preserve">ruční regulační ventil DN  20</t>
  </si>
  <si>
    <t>-1816451222</t>
  </si>
  <si>
    <t>78</t>
  </si>
  <si>
    <t>730 - 38</t>
  </si>
  <si>
    <t>vyvažovací a regulační ventil DN 10</t>
  </si>
  <si>
    <t>930191559</t>
  </si>
  <si>
    <t>79</t>
  </si>
  <si>
    <t>730 - 39</t>
  </si>
  <si>
    <t>vypouštěcí kohout s kovovou páčkou DN 15</t>
  </si>
  <si>
    <t>-1647333756</t>
  </si>
  <si>
    <t>80</t>
  </si>
  <si>
    <t>730 - 4</t>
  </si>
  <si>
    <t>ovládací skříňka jednotky</t>
  </si>
  <si>
    <t>-155135975</t>
  </si>
  <si>
    <t>81</t>
  </si>
  <si>
    <t>730 - 40</t>
  </si>
  <si>
    <t>ruční odvzuš|ňovač DN 15</t>
  </si>
  <si>
    <t>1708692072</t>
  </si>
  <si>
    <t>82</t>
  </si>
  <si>
    <t>730 - 41</t>
  </si>
  <si>
    <t>automatický odvzdušňovač s klapkou</t>
  </si>
  <si>
    <t>-575310207</t>
  </si>
  <si>
    <t>83</t>
  </si>
  <si>
    <t>730 - 42</t>
  </si>
  <si>
    <t>šroubení topenářské přímé DN 15</t>
  </si>
  <si>
    <t>1337910713</t>
  </si>
  <si>
    <t>84</t>
  </si>
  <si>
    <t>730 - 43</t>
  </si>
  <si>
    <t>šroubení topenářské přímé DN 32</t>
  </si>
  <si>
    <t>-360285176</t>
  </si>
  <si>
    <t>85</t>
  </si>
  <si>
    <t>730 - 44</t>
  </si>
  <si>
    <t>šroubení topenářské rohové DN 20</t>
  </si>
  <si>
    <t>-142690868</t>
  </si>
  <si>
    <t>86</t>
  </si>
  <si>
    <t>730 - 45</t>
  </si>
  <si>
    <t>zátka DN 15</t>
  </si>
  <si>
    <t>-1560085141</t>
  </si>
  <si>
    <t>87</t>
  </si>
  <si>
    <t>730 - 46</t>
  </si>
  <si>
    <t>zátka DN 20</t>
  </si>
  <si>
    <t>102737457</t>
  </si>
  <si>
    <t>88</t>
  </si>
  <si>
    <t>730 - 47</t>
  </si>
  <si>
    <t>zátka DN 40</t>
  </si>
  <si>
    <t>2036679809</t>
  </si>
  <si>
    <t>89</t>
  </si>
  <si>
    <t>730 - 48</t>
  </si>
  <si>
    <t>kompenzace DN 25</t>
  </si>
  <si>
    <t>-1844068467</t>
  </si>
  <si>
    <t>90</t>
  </si>
  <si>
    <t>730 - 5</t>
  </si>
  <si>
    <t>prostorový termostat do prostředí SNV</t>
  </si>
  <si>
    <t>1550240248</t>
  </si>
  <si>
    <t>91</t>
  </si>
  <si>
    <t>730 - 50</t>
  </si>
  <si>
    <t>ostatní nespecifikované práce a materiál</t>
  </si>
  <si>
    <t>kpl</t>
  </si>
  <si>
    <t>-735350057</t>
  </si>
  <si>
    <t>92</t>
  </si>
  <si>
    <t>730 - 6</t>
  </si>
  <si>
    <t>prostorový termostat do základního prostředí</t>
  </si>
  <si>
    <t>977853809</t>
  </si>
  <si>
    <t>93</t>
  </si>
  <si>
    <t>730 - 7</t>
  </si>
  <si>
    <t xml:space="preserve">Destratifikátor EL 2000, 3  x 400 V</t>
  </si>
  <si>
    <t>-1424751699</t>
  </si>
  <si>
    <t>94</t>
  </si>
  <si>
    <t>730 - 8</t>
  </si>
  <si>
    <t>ovládací skříňka jednotek ELC</t>
  </si>
  <si>
    <t>-823211500</t>
  </si>
  <si>
    <t>95</t>
  </si>
  <si>
    <t>730 - 9</t>
  </si>
  <si>
    <t>oběhové čerpadlo 25 - 40 1 m3/hod 25 kPa, 22 W</t>
  </si>
  <si>
    <t>906454645</t>
  </si>
  <si>
    <t>740</t>
  </si>
  <si>
    <t>Elektromontáže - zkoušky a revize</t>
  </si>
  <si>
    <t>96</t>
  </si>
  <si>
    <t>740 - 1</t>
  </si>
  <si>
    <t xml:space="preserve">úprava  RH</t>
  </si>
  <si>
    <t>-964225275</t>
  </si>
  <si>
    <t>97</t>
  </si>
  <si>
    <t>740 - 10</t>
  </si>
  <si>
    <t>-1582932335</t>
  </si>
  <si>
    <t>98</t>
  </si>
  <si>
    <t>740 - 2</t>
  </si>
  <si>
    <t>rozvaděč R - PH</t>
  </si>
  <si>
    <t>-293900324</t>
  </si>
  <si>
    <t>99</t>
  </si>
  <si>
    <t>740 - 3</t>
  </si>
  <si>
    <t>přívod pro R - PK</t>
  </si>
  <si>
    <t>266556232</t>
  </si>
  <si>
    <t>100</t>
  </si>
  <si>
    <t>740 - 4</t>
  </si>
  <si>
    <t>tlačítko pro osvětlení do Ex</t>
  </si>
  <si>
    <t>1119341660</t>
  </si>
  <si>
    <t>101</t>
  </si>
  <si>
    <t>740 - 5</t>
  </si>
  <si>
    <t xml:space="preserve">LED svítidlo  IP 65</t>
  </si>
  <si>
    <t>1030101023</t>
  </si>
  <si>
    <t>102</t>
  </si>
  <si>
    <t>740 - 6</t>
  </si>
  <si>
    <t>nouzové únikové LED světlo</t>
  </si>
  <si>
    <t>-47340472</t>
  </si>
  <si>
    <t>103</t>
  </si>
  <si>
    <t>740 - 7</t>
  </si>
  <si>
    <t>rozvody</t>
  </si>
  <si>
    <t>-110294608</t>
  </si>
  <si>
    <t>763</t>
  </si>
  <si>
    <t>Konstrukce suché výstavby</t>
  </si>
  <si>
    <t>104</t>
  </si>
  <si>
    <t>763131431</t>
  </si>
  <si>
    <t>SDK podhled deska 1xDF 12,5 bez TI dvouvrstvá spodní kce profil CD+UD</t>
  </si>
  <si>
    <t>-611894858</t>
  </si>
  <si>
    <t>podhledy - výměra dle tabulek podlah</t>
  </si>
  <si>
    <t>107,10+110,80+14,00+68,00</t>
  </si>
  <si>
    <t>38,67+38,67</t>
  </si>
  <si>
    <t>105</t>
  </si>
  <si>
    <t>763131432</t>
  </si>
  <si>
    <t>SDK podhled deska 1xDF 15 bez TI dvouvrstvá spodní kce profil CD+UD</t>
  </si>
  <si>
    <t>551225385</t>
  </si>
  <si>
    <t>106</t>
  </si>
  <si>
    <t>763131714</t>
  </si>
  <si>
    <t>SDK podhled základní penetrační nátěr</t>
  </si>
  <si>
    <t>-1879754890</t>
  </si>
  <si>
    <t>377,24+78,20</t>
  </si>
  <si>
    <t>107</t>
  </si>
  <si>
    <t>998763201</t>
  </si>
  <si>
    <t>Přesun hmot procentní pro dřevostavby v objektech v do 12 m</t>
  </si>
  <si>
    <t>1372459489</t>
  </si>
  <si>
    <t>764</t>
  </si>
  <si>
    <t>Konstrukce klempířské</t>
  </si>
  <si>
    <t>108</t>
  </si>
  <si>
    <t>764002851</t>
  </si>
  <si>
    <t>Demontáž oplechování parapetů do suti</t>
  </si>
  <si>
    <t>-1394576851</t>
  </si>
  <si>
    <t>okna</t>
  </si>
  <si>
    <t>2,50*14</t>
  </si>
  <si>
    <t>109</t>
  </si>
  <si>
    <t>764246345</t>
  </si>
  <si>
    <t>Oplechování parapetů rovných celoplošně lepené z TiZn lesklého plechu rš 400 mm</t>
  </si>
  <si>
    <t>1716103573</t>
  </si>
  <si>
    <t>2,50*6</t>
  </si>
  <si>
    <t>766</t>
  </si>
  <si>
    <t>Konstrukce truhlářské</t>
  </si>
  <si>
    <t>110</t>
  </si>
  <si>
    <t>766622133</t>
  </si>
  <si>
    <t>Montáž plastových oken plochy přes 1 m2 otevíravých výšky přes 2,5 m s rámem do zdiva</t>
  </si>
  <si>
    <t>-1848725161</t>
  </si>
  <si>
    <t>2,20*6,600*4</t>
  </si>
  <si>
    <t>2,20*4,400*1</t>
  </si>
  <si>
    <t>2,20*3,275*1</t>
  </si>
  <si>
    <t>111</t>
  </si>
  <si>
    <t>611o 1</t>
  </si>
  <si>
    <t>okna plastová</t>
  </si>
  <si>
    <t>-914735903</t>
  </si>
  <si>
    <t>2,20*6,60*4</t>
  </si>
  <si>
    <t>2,20*4,40*1</t>
  </si>
  <si>
    <t>112</t>
  </si>
  <si>
    <t>998766202</t>
  </si>
  <si>
    <t>Přesun hmot procentní pro konstrukce truhlářské v objektech v do 12 m</t>
  </si>
  <si>
    <t>-1707117638</t>
  </si>
  <si>
    <t>767</t>
  </si>
  <si>
    <t>Konstrukce zámečnické</t>
  </si>
  <si>
    <t>113</t>
  </si>
  <si>
    <t>vr - 1</t>
  </si>
  <si>
    <t>vrata 3000 x 3500 mm</t>
  </si>
  <si>
    <t>-1596719079</t>
  </si>
  <si>
    <t>kompletní provedení vrat -dodávka, montáž včetně zárubně a povrchové úpravy a požární odolností dle PBŘ</t>
  </si>
  <si>
    <t>114</t>
  </si>
  <si>
    <t>vr - 4</t>
  </si>
  <si>
    <t>vrata 2200 x 3000 mm</t>
  </si>
  <si>
    <t>789333397</t>
  </si>
  <si>
    <t xml:space="preserve">kompletní provedení vrat -dodávka, montáž včetně zárubně a povrchové úpravy a požární odolností dle PBŘ </t>
  </si>
  <si>
    <t>784</t>
  </si>
  <si>
    <t>Dokončovací práce - malby a tapety</t>
  </si>
  <si>
    <t>115</t>
  </si>
  <si>
    <t>784211135</t>
  </si>
  <si>
    <t>Dvojnásobné bílé malby ze směsí za mokra minimálně otěruvzdorných v místnostech přes 5,00 m</t>
  </si>
  <si>
    <t>1417374424</t>
  </si>
  <si>
    <t>omítky</t>
  </si>
  <si>
    <t>1624,46</t>
  </si>
  <si>
    <t>sdk</t>
  </si>
  <si>
    <t>455,44+32,25*2</t>
  </si>
  <si>
    <t>HZS</t>
  </si>
  <si>
    <t>Hodinové zúčtovací sazby</t>
  </si>
  <si>
    <t>116</t>
  </si>
  <si>
    <t>HZS1292</t>
  </si>
  <si>
    <t>Hodinová zúčtovací sazba stavební dělník</t>
  </si>
  <si>
    <t>hod</t>
  </si>
  <si>
    <t>262144</t>
  </si>
  <si>
    <t>-1654790503</t>
  </si>
  <si>
    <t>přípomoce pro řemesla</t>
  </si>
  <si>
    <t>150</t>
  </si>
  <si>
    <t>VRN</t>
  </si>
  <si>
    <t>Vedlejší rozpočtové náklady</t>
  </si>
  <si>
    <t>VRN7</t>
  </si>
  <si>
    <t>Provozní vlivy</t>
  </si>
  <si>
    <t>117</t>
  </si>
  <si>
    <t>070001000</t>
  </si>
  <si>
    <t>-297476532</t>
  </si>
  <si>
    <t>2 - neuznatelné náklady</t>
  </si>
  <si>
    <t xml:space="preserve">    1 - Zemní práce</t>
  </si>
  <si>
    <t xml:space="preserve">    2 - Zakládání</t>
  </si>
  <si>
    <t xml:space="preserve">    711 - Izolace proti vodě, vlhkosti a plynům</t>
  </si>
  <si>
    <t xml:space="preserve">    715 - Izolace proti chemickým vlivům</t>
  </si>
  <si>
    <t xml:space="preserve">    722 - Zdravotechnika - vnitřní vodovod</t>
  </si>
  <si>
    <t xml:space="preserve">    771 - Podlahy z dlaždic</t>
  </si>
  <si>
    <t xml:space="preserve">    783 - Dokončovací práce - nátěry</t>
  </si>
  <si>
    <t xml:space="preserve">    971 - požární vybavení objektu</t>
  </si>
  <si>
    <t>Zemní práce</t>
  </si>
  <si>
    <t>132212101</t>
  </si>
  <si>
    <t>Hloubení rýh š do 600 mm ručním nebo pneum nářadím v soudržných horninách tř. 3</t>
  </si>
  <si>
    <t>176402778</t>
  </si>
  <si>
    <t>pro venkovní schodiště</t>
  </si>
  <si>
    <t>1,16*0,80*0,30</t>
  </si>
  <si>
    <t>132212109</t>
  </si>
  <si>
    <t>Příplatek za lepivost u hloubení rýh š do 600 mm ručním nebo pneum nářadím v hornině tř. 3</t>
  </si>
  <si>
    <t>875477043</t>
  </si>
  <si>
    <t>139711101</t>
  </si>
  <si>
    <t>Vykopávky v uzavřených prostorách v hornině tř. 1 až 4</t>
  </si>
  <si>
    <t>-236697357</t>
  </si>
  <si>
    <t>pro základové pasy</t>
  </si>
  <si>
    <t>(12,40+0,50+17,30+7,80+8,30*2)*0,60*(0,80-0,15)</t>
  </si>
  <si>
    <t>pro havarijní jímku a vanu</t>
  </si>
  <si>
    <t>(8,70*1,20+1,40*1,40+8,30*1,40+17,30*1,80)*(0,45+0,20-0,20-0,15)</t>
  </si>
  <si>
    <t>153271122.1</t>
  </si>
  <si>
    <t>Kotvy lepené pro napojení základů</t>
  </si>
  <si>
    <t>1725434146</t>
  </si>
  <si>
    <t>základy</t>
  </si>
  <si>
    <t>5*6</t>
  </si>
  <si>
    <t>162301101</t>
  </si>
  <si>
    <t>Vodorovné přemístění do 500 m výkopku/sypaniny z horniny tř. 1 až 4</t>
  </si>
  <si>
    <t>-1010098002</t>
  </si>
  <si>
    <t>odvoz v rámci areálu</t>
  </si>
  <si>
    <t>37,842+0,278</t>
  </si>
  <si>
    <t>171101105</t>
  </si>
  <si>
    <t>Uložení sypaniny z hornin soudržných do násypů zhutněných do 103 % PS</t>
  </si>
  <si>
    <t>1276013019</t>
  </si>
  <si>
    <t>zásypy v areálu po odstranění staveb</t>
  </si>
  <si>
    <t>38,12+0,278</t>
  </si>
  <si>
    <t>Zakládání</t>
  </si>
  <si>
    <t>274313611</t>
  </si>
  <si>
    <t>Základové pásy z betonu tř. C 16/20</t>
  </si>
  <si>
    <t>-1749894211</t>
  </si>
  <si>
    <t>základy pod nosné zdivo</t>
  </si>
  <si>
    <t>(12,40+0,50+17,30+7,80+0,83*2)*0,60*0,80</t>
  </si>
  <si>
    <t>do výkopu</t>
  </si>
  <si>
    <t>19,037*0,15</t>
  </si>
  <si>
    <t>0,278*0,15</t>
  </si>
  <si>
    <t>274351111</t>
  </si>
  <si>
    <t>Bednění základových pasů tradiční oboustranné</t>
  </si>
  <si>
    <t>547848366</t>
  </si>
  <si>
    <t>(12,40+0,50+17,30+7,80+0,83*2)*0,30*2</t>
  </si>
  <si>
    <t>venkovní schodiště</t>
  </si>
  <si>
    <t>(1,20+0,30)*2*0,25</t>
  </si>
  <si>
    <t>311235161</t>
  </si>
  <si>
    <t>Zdivo jednovrstvé z cihel děrovaných broušených na celoplošnou tenkovrstvou maltu, pevnost cihel přes P10 do P15, tl. zdiva 300 mm</t>
  </si>
  <si>
    <t>543138720</t>
  </si>
  <si>
    <t>vnitřní zdivo</t>
  </si>
  <si>
    <t>(12,80+0,30+17,50)*(10,80+0,30)</t>
  </si>
  <si>
    <t>-2,60*3,00*3</t>
  </si>
  <si>
    <t>(8,00+8,50*2)*(10,80+0,30)</t>
  </si>
  <si>
    <t>-1,00*2,10*3</t>
  </si>
  <si>
    <t>317168053</t>
  </si>
  <si>
    <t>Překlad keramický vysoký v 238 mm dl 1500 mm</t>
  </si>
  <si>
    <t>-295152055</t>
  </si>
  <si>
    <t>nad dveře</t>
  </si>
  <si>
    <t>3*4</t>
  </si>
  <si>
    <t>317168060</t>
  </si>
  <si>
    <t>Překlad keramický vysoký v 238 mm dl 3250 mm</t>
  </si>
  <si>
    <t>727677290</t>
  </si>
  <si>
    <t>nad vrata</t>
  </si>
  <si>
    <t>4*4</t>
  </si>
  <si>
    <t>317944325</t>
  </si>
  <si>
    <t>Válcované nosníky č.24 a vyšší dodatečně osazované do připravených otvorů</t>
  </si>
  <si>
    <t>1269819010</t>
  </si>
  <si>
    <t>překlad nad nové vrata 36,20 / 0,844</t>
  </si>
  <si>
    <t>4,60*4*36,20*0,001</t>
  </si>
  <si>
    <t>346244382</t>
  </si>
  <si>
    <t>Plentování jednostranné v do 300 mm válcovaných nosníků cihlami</t>
  </si>
  <si>
    <t>-936029081</t>
  </si>
  <si>
    <t>4,60*0,24*2</t>
  </si>
  <si>
    <t>380321332</t>
  </si>
  <si>
    <t>Kompletní konstrukce ČOV, nádrží, vodojemů, žlabů nebo kanálů ze ŽB tř. C 16/20 tl 300 mm</t>
  </si>
  <si>
    <t>570091719</t>
  </si>
  <si>
    <t>jímky a vany</t>
  </si>
  <si>
    <t>vana v 1,01</t>
  </si>
  <si>
    <t>8,70*1,20*0,20</t>
  </si>
  <si>
    <t>8,70*0,45*0,20*2</t>
  </si>
  <si>
    <t>0,80*0,45*0,20*2</t>
  </si>
  <si>
    <t>vana v 1,03</t>
  </si>
  <si>
    <t>17,30*1,40*0,20</t>
  </si>
  <si>
    <t>17,30*0,45*0,20*2</t>
  </si>
  <si>
    <t>1,00*0,45*0,20*2</t>
  </si>
  <si>
    <t>vana v 1,04</t>
  </si>
  <si>
    <t>1,40*1,40*0,20</t>
  </si>
  <si>
    <t>1,40*0,45*0,20*2</t>
  </si>
  <si>
    <t>vana v 1,05</t>
  </si>
  <si>
    <t>8,30*1,40*0,20</t>
  </si>
  <si>
    <t>8,30*0,45*0,20*2</t>
  </si>
  <si>
    <t>380356211</t>
  </si>
  <si>
    <t>Bednění kompletních konstrukcí ČOV, nádrží nebo vodojemů omítaných ploch rovinných zřízení</t>
  </si>
  <si>
    <t>5646585</t>
  </si>
  <si>
    <t>(8,70+1,20)*2*0,65+(8,30+0,80)*2*0,45</t>
  </si>
  <si>
    <t>(17,30+1,40)*2*0,65+(16,90+1,00)*2*0,25</t>
  </si>
  <si>
    <t>(1,40+1,40)*2*0,65</t>
  </si>
  <si>
    <t>(1,00+1,00)*2*0,45</t>
  </si>
  <si>
    <t>(8,30+1,40)*2*0,65</t>
  </si>
  <si>
    <t>(7,90+1,00)*2*0,45</t>
  </si>
  <si>
    <t>380356212</t>
  </si>
  <si>
    <t>Bednění kompletních konstrukcí ČOV, nádrží nebo vodojemů omítaných ploch rovinných odstranění</t>
  </si>
  <si>
    <t>406174145</t>
  </si>
  <si>
    <t>380361006</t>
  </si>
  <si>
    <t>Výztuž kompletních konstrukcí ČOV, nádrží nebo vodojemů z betonářské oceli 10 505</t>
  </si>
  <si>
    <t>-1316674083</t>
  </si>
  <si>
    <t>jímky</t>
  </si>
  <si>
    <t>16,758*0,10</t>
  </si>
  <si>
    <t>386381111</t>
  </si>
  <si>
    <t>Jímka 600x600x600 mm ze ŽB</t>
  </si>
  <si>
    <t>1668516122</t>
  </si>
  <si>
    <t>prohlubeň pro čerpadla</t>
  </si>
  <si>
    <t>411322525</t>
  </si>
  <si>
    <t>Stropy trámové nebo kazetové ze ŽB tř. C 20/25</t>
  </si>
  <si>
    <t>-476568749</t>
  </si>
  <si>
    <t>stropní konstrukce nad m 1,05</t>
  </si>
  <si>
    <t>9,20*8,50*(0,04+0,05/2)</t>
  </si>
  <si>
    <t>411354219</t>
  </si>
  <si>
    <t>Bednění stropů ztracené z hraněných trapézových vln v 60 mm plech lesklý tl 1,0 mm</t>
  </si>
  <si>
    <t>-1262127922</t>
  </si>
  <si>
    <t>9,20*8,50</t>
  </si>
  <si>
    <t>411361821</t>
  </si>
  <si>
    <t>Výztuž stropů betonářskou ocelí 10 505</t>
  </si>
  <si>
    <t>-1919595949</t>
  </si>
  <si>
    <t>do vlny</t>
  </si>
  <si>
    <t>9,20*8,50*5*0,395*0,001*1,05</t>
  </si>
  <si>
    <t>411362021</t>
  </si>
  <si>
    <t>Výztuž stropů svařovanými sítěmi Kari</t>
  </si>
  <si>
    <t>1670785872</t>
  </si>
  <si>
    <t>9,20*8,50*0,00444*1,1</t>
  </si>
  <si>
    <t>Zazdívka zhlaví válcovaných nosníků v do 300 mm</t>
  </si>
  <si>
    <t>2096585515</t>
  </si>
  <si>
    <t>I 300 - do stávajícího zdiva</t>
  </si>
  <si>
    <t>překaldy nad otvory</t>
  </si>
  <si>
    <t>2*3*2</t>
  </si>
  <si>
    <t>schodiště</t>
  </si>
  <si>
    <t>příložky</t>
  </si>
  <si>
    <t>4*2</t>
  </si>
  <si>
    <t>413941125</t>
  </si>
  <si>
    <t>Osazování ocelových válcovaných nosníků stropů I, IE, U, UE nebo L č. 24 a vyšší</t>
  </si>
  <si>
    <t>908147575</t>
  </si>
  <si>
    <t>I nosníky nad m 1,05 - I 300 - 54,20 / 1,03</t>
  </si>
  <si>
    <t>7*(0,30+8,50+0,30)*54,20*0,001</t>
  </si>
  <si>
    <t>13010732</t>
  </si>
  <si>
    <t>ocel profilová IPN 300 jakost 11 375</t>
  </si>
  <si>
    <t>-1699107205</t>
  </si>
  <si>
    <t>spc</t>
  </si>
  <si>
    <t>3,453*1,08</t>
  </si>
  <si>
    <t>417388174</t>
  </si>
  <si>
    <t>Ztužující věnec keramických stropů tl 25 cm pro vnitřní zdi š 30 cm</t>
  </si>
  <si>
    <t>-1903821051</t>
  </si>
  <si>
    <t>(12,80+0,30+17,50)*3</t>
  </si>
  <si>
    <t>(8,00+8,50*2)*3</t>
  </si>
  <si>
    <t>845571838</t>
  </si>
  <si>
    <t>(12,80+0,30+17,50)*(10,80+0,30)*2</t>
  </si>
  <si>
    <t>-2,60*3,00*3*2</t>
  </si>
  <si>
    <t>(8,00+8,50*2)*(10,80+0,30)*2</t>
  </si>
  <si>
    <t>-2,70*3,10*2</t>
  </si>
  <si>
    <t>-1,00*2,10*3*2</t>
  </si>
  <si>
    <t>-1213945428</t>
  </si>
  <si>
    <t>1158,18</t>
  </si>
  <si>
    <t>1292741198</t>
  </si>
  <si>
    <t>612325302</t>
  </si>
  <si>
    <t>Vápenocementová štuková omítka ostění nebo nadpraží</t>
  </si>
  <si>
    <t>1150303596</t>
  </si>
  <si>
    <t>(2,40+7,60)*2*0,80*4</t>
  </si>
  <si>
    <t>(2,40+5,00*2)*0,80*2</t>
  </si>
  <si>
    <t>nvnitřní</t>
  </si>
  <si>
    <t>(2,70+3,10*2)*0,80</t>
  </si>
  <si>
    <t>(1,00+2,10*2)*0,80</t>
  </si>
  <si>
    <t>-796160252</t>
  </si>
  <si>
    <t>-2,40*7,90*4</t>
  </si>
  <si>
    <t>-3,10*3,50</t>
  </si>
  <si>
    <t>-2,20*3,00</t>
  </si>
  <si>
    <t>-2,40*5,00</t>
  </si>
  <si>
    <t>849068017</t>
  </si>
  <si>
    <t>1208196965</t>
  </si>
  <si>
    <t>-498488382</t>
  </si>
  <si>
    <t>-2,40*7,90*5</t>
  </si>
  <si>
    <t>-2,30*2,10*1</t>
  </si>
  <si>
    <t>-3,10*3,50*1</t>
  </si>
  <si>
    <t>-2,40*5,00*1</t>
  </si>
  <si>
    <t>-2,40*6,20*1</t>
  </si>
  <si>
    <t>631311135</t>
  </si>
  <si>
    <t>Mazanina tl do 240 mm z betonu prostého bez zvýšených nároků na prostředí tř. C 20/25</t>
  </si>
  <si>
    <t>1908062351</t>
  </si>
  <si>
    <t>podlaha - výměra dle tabulek podlah</t>
  </si>
  <si>
    <t>(107,10+100,80+140,00+68,00+78,20)*0,20</t>
  </si>
  <si>
    <t>-7,60*8,00*0,08</t>
  </si>
  <si>
    <t>631319175</t>
  </si>
  <si>
    <t>Příplatek k mazanině tl do 240 mm za stržení povrchu spodní vrstvy před vložením výztuže</t>
  </si>
  <si>
    <t>-829445382</t>
  </si>
  <si>
    <t>93,956</t>
  </si>
  <si>
    <t>631362021</t>
  </si>
  <si>
    <t>Výztuž mazanin svařovanými sítěmi Kari</t>
  </si>
  <si>
    <t>1505536023</t>
  </si>
  <si>
    <t>(107,10+100,80+140,00+68,00+78,20)*0,006*2*1,15</t>
  </si>
  <si>
    <t>632450131</t>
  </si>
  <si>
    <t>Vyrovnávací cementový potěr tl do 20 mm ze suchých směsí provedený v ploše</t>
  </si>
  <si>
    <t>504420210</t>
  </si>
  <si>
    <t>pod izolaci podlahy</t>
  </si>
  <si>
    <t>30,40*16,80</t>
  </si>
  <si>
    <t>633121112</t>
  </si>
  <si>
    <t>Povrchová úprava průmyslových podlah vsypovou směsí tl 3 mm s přísadou korundu střední provoz</t>
  </si>
  <si>
    <t>466292449</t>
  </si>
  <si>
    <t>107,10+100,80+140,00+68,00+78,20</t>
  </si>
  <si>
    <t>+38,67*2</t>
  </si>
  <si>
    <t>634111116</t>
  </si>
  <si>
    <t>Obvodová dilatace pružnou těsnicí páskou v 150 mm mezi stěnou a mazaninou</t>
  </si>
  <si>
    <t>1545469551</t>
  </si>
  <si>
    <t>podlaha</t>
  </si>
  <si>
    <t>(12,60+6,80)*2</t>
  </si>
  <si>
    <t>(12,60+8,00)*2</t>
  </si>
  <si>
    <t>(17,50+8,00)*2</t>
  </si>
  <si>
    <t>(8,50+8,00)*2</t>
  </si>
  <si>
    <t>(9,20+8,00)*2</t>
  </si>
  <si>
    <t>(4,55+8,50)*2</t>
  </si>
  <si>
    <t>634911122</t>
  </si>
  <si>
    <t>Řezání dilatačních spár š 10 mm hl do 20 mm v čerstvé betonové mazanině</t>
  </si>
  <si>
    <t>-633521781</t>
  </si>
  <si>
    <t xml:space="preserve">dilatace </t>
  </si>
  <si>
    <t>60,00</t>
  </si>
  <si>
    <t>642943112.1</t>
  </si>
  <si>
    <t>Osazování úhelníkových rámů s dveřními křídly přes 4 m2</t>
  </si>
  <si>
    <t>321775567</t>
  </si>
  <si>
    <t>dveře</t>
  </si>
  <si>
    <t>1. np</t>
  </si>
  <si>
    <t>3+1</t>
  </si>
  <si>
    <t>patro</t>
  </si>
  <si>
    <t>1+1</t>
  </si>
  <si>
    <t>posuvné</t>
  </si>
  <si>
    <t>919735122</t>
  </si>
  <si>
    <t>Řezání stávajícího betonového krytu hl do 100 mm</t>
  </si>
  <si>
    <t>-1864919580</t>
  </si>
  <si>
    <t>pro základové pasy , havarijní jímku a vanu</t>
  </si>
  <si>
    <t>pasy</t>
  </si>
  <si>
    <t>(7,80+8,30*2+17,30+12,40)*2+1,20</t>
  </si>
  <si>
    <t>hjímka a vany</t>
  </si>
  <si>
    <t>1,40*2+8,30+17,30</t>
  </si>
  <si>
    <t>-182598009</t>
  </si>
  <si>
    <t>-364761070</t>
  </si>
  <si>
    <t>-7881491</t>
  </si>
  <si>
    <t>952901114</t>
  </si>
  <si>
    <t>Vyčištění budov bytové a občanské výstavby při výšce podlaží přes 4 m</t>
  </si>
  <si>
    <t>738276853</t>
  </si>
  <si>
    <t>107,10+100,80+14,00+68,00+78,20+38,67*2</t>
  </si>
  <si>
    <t>953961214</t>
  </si>
  <si>
    <t>Kotvy chemickou patronou M 16 hl 125 mm do betonu, ŽB nebo kamene s vyvrtáním otvoru</t>
  </si>
  <si>
    <t>1972920756</t>
  </si>
  <si>
    <t>962032231</t>
  </si>
  <si>
    <t>Bourání zdiva z cihel pálených nebo vápenopískových na MV nebo MVC přes 1 m3</t>
  </si>
  <si>
    <t>-1821000876</t>
  </si>
  <si>
    <t>vybourání otvoru pro nová vrata</t>
  </si>
  <si>
    <t>2,70*3,30*0,80</t>
  </si>
  <si>
    <t>964061341</t>
  </si>
  <si>
    <t xml:space="preserve">Uvolnění zhlaví trámu při jeho výměně  pro jakoukoliv délku uložení, ze zdiva cihelného, o průřezu zhlaví přes 0,05 m2</t>
  </si>
  <si>
    <t>-348537381</t>
  </si>
  <si>
    <t>výměna 4 ks trámů</t>
  </si>
  <si>
    <t>965042241</t>
  </si>
  <si>
    <t>Bourání podkladů pod dlažby nebo mazanin betonových nebo z litého asfaltu tl přes 100 mm pl pře 4 m2</t>
  </si>
  <si>
    <t>1045282935</t>
  </si>
  <si>
    <t>bourání části podlahy pro zákaldy, jímky a pod</t>
  </si>
  <si>
    <t>základové pasy</t>
  </si>
  <si>
    <t>(12,40+0,50+17,30)*0,50*0,15</t>
  </si>
  <si>
    <t>(7,80+8,30*2)*0,50*0,15</t>
  </si>
  <si>
    <t>pro havarijní jímku</t>
  </si>
  <si>
    <t>8,70*1,20*0,15</t>
  </si>
  <si>
    <t>havarijní vana</t>
  </si>
  <si>
    <t>1,40*1,40*0,15</t>
  </si>
  <si>
    <t>17,30*1,80*0,15</t>
  </si>
  <si>
    <t>8,30*1,40*0,15</t>
  </si>
  <si>
    <t>965043441</t>
  </si>
  <si>
    <t>Bourání podkladů pod dlažby betonových s potěrem nebo teracem tl do 150 mm pl přes 4 m2</t>
  </si>
  <si>
    <t>34582719</t>
  </si>
  <si>
    <t>965049112</t>
  </si>
  <si>
    <t>Příplatek k bourání betonových mazanin za bourání mazanin se svařovanou sítí tl přes 100 mm</t>
  </si>
  <si>
    <t>1533410674</t>
  </si>
  <si>
    <t>dle bourání mazaniny</t>
  </si>
  <si>
    <t>12,369</t>
  </si>
  <si>
    <t>971033681</t>
  </si>
  <si>
    <t>Vybourání otvorů ve zdivu cihelném pl do 4 m2 na MVC nebo MV tl do 900 mm</t>
  </si>
  <si>
    <t>978016869</t>
  </si>
  <si>
    <t>vybourání orvoru pro nové dveře</t>
  </si>
  <si>
    <t>1,00*2,20*0,80</t>
  </si>
  <si>
    <t>973031346.1</t>
  </si>
  <si>
    <t>Vysekání kapes ve zdivu cihelném na MV nebo MVC pl do 0,25 m2 hl do 800 mm</t>
  </si>
  <si>
    <t>-1910210706</t>
  </si>
  <si>
    <t>-2102645240</t>
  </si>
  <si>
    <t>962186659</t>
  </si>
  <si>
    <t>1215215573</t>
  </si>
  <si>
    <t>556993043</t>
  </si>
  <si>
    <t>61391572</t>
  </si>
  <si>
    <t>73,363*2 'Přepočtené koeficientem množství</t>
  </si>
  <si>
    <t>-613512199</t>
  </si>
  <si>
    <t>84318712</t>
  </si>
  <si>
    <t>711</t>
  </si>
  <si>
    <t>Izolace proti vodě, vlhkosti a plynům</t>
  </si>
  <si>
    <t>711471051</t>
  </si>
  <si>
    <t>Provedení vodorovné izolace proti tlakové vodě termoplasty lepenou fólií PVC</t>
  </si>
  <si>
    <t>-1417339719</t>
  </si>
  <si>
    <t>711472051</t>
  </si>
  <si>
    <t>Provedení svislé izolace proti tlakové vodě termoplasty lepenou fólií PVC</t>
  </si>
  <si>
    <t>197527606</t>
  </si>
  <si>
    <t>vytažení na stěnu</t>
  </si>
  <si>
    <t>(30,40+16,80)*2*0,30</t>
  </si>
  <si>
    <t>28322004</t>
  </si>
  <si>
    <t>fólie zemní hydroizolační mPVC, tl. 1,5 mm</t>
  </si>
  <si>
    <t>-1937085744</t>
  </si>
  <si>
    <t>510,72*1,15</t>
  </si>
  <si>
    <t>28,32*1,20</t>
  </si>
  <si>
    <t>711491171</t>
  </si>
  <si>
    <t>Provedení izolace proti tlakové vodě vodorovné z textilií vrstva podkladní</t>
  </si>
  <si>
    <t>-1459680793</t>
  </si>
  <si>
    <t>711491172</t>
  </si>
  <si>
    <t>Provedení izolace proti tlakové vodě vodorovné z textilií vrstva ochranná</t>
  </si>
  <si>
    <t>286808683</t>
  </si>
  <si>
    <t>711491271</t>
  </si>
  <si>
    <t>Provedení izolace proti tlakové vodě svislé z textilií vrstva podkladní</t>
  </si>
  <si>
    <t>1729902539</t>
  </si>
  <si>
    <t>711491272</t>
  </si>
  <si>
    <t>Provedení izolace proti tlakové vodě svislé z textilií vrstva ochranná</t>
  </si>
  <si>
    <t>634859796</t>
  </si>
  <si>
    <t>69311172</t>
  </si>
  <si>
    <t xml:space="preserve">textilie  300 g/m2 do š 8,8 m</t>
  </si>
  <si>
    <t>-1353719526</t>
  </si>
  <si>
    <t>510,72*2*1,15</t>
  </si>
  <si>
    <t>28,32*2*1,20</t>
  </si>
  <si>
    <t>998711102</t>
  </si>
  <si>
    <t>Přesun hmot tonážní pro izolace proti vodě, vlhkosti a plynům v objektech výšky do 12 m</t>
  </si>
  <si>
    <t>-2116711076</t>
  </si>
  <si>
    <t>715</t>
  </si>
  <si>
    <t>Izolace proti chemickým vlivům</t>
  </si>
  <si>
    <t>715121001.1</t>
  </si>
  <si>
    <t>Provedení izolace proti chemickým vlivům konstrukce vodorovné tmel dvouvrstvý za studena vč materiálu</t>
  </si>
  <si>
    <t>1730024832</t>
  </si>
  <si>
    <t>715121002.1</t>
  </si>
  <si>
    <t>Provedení izolace proti chemickým vlivům konstrukce svislé tmel dvouvrstvý za studena vč materiálu</t>
  </si>
  <si>
    <t>1710685239</t>
  </si>
  <si>
    <t>(8,30+0,80)*2*0,45</t>
  </si>
  <si>
    <t>(16,90+1,00)*2*0,45</t>
  </si>
  <si>
    <t>998715202</t>
  </si>
  <si>
    <t>Přesun hmot procentní pro izolace proti chemickým vlivům v objektech v do 12 m</t>
  </si>
  <si>
    <t>678901714</t>
  </si>
  <si>
    <t>722</t>
  </si>
  <si>
    <t>Zdravotechnika - vnitřní vodovod</t>
  </si>
  <si>
    <t>hydrantový systém se stabilní hadicí 20 m , tryska proudnice</t>
  </si>
  <si>
    <t>-1475336397</t>
  </si>
  <si>
    <t>potrubí závitové pozink DN 32</t>
  </si>
  <si>
    <t>743761367</t>
  </si>
  <si>
    <t>potrubí závitové pozink DN 40</t>
  </si>
  <si>
    <t>-1499083098</t>
  </si>
  <si>
    <t>objímka kovová 31 - 38 mm</t>
  </si>
  <si>
    <t>-963657560</t>
  </si>
  <si>
    <t>objímka kovová 40 - 46 mm</t>
  </si>
  <si>
    <t>-725678532</t>
  </si>
  <si>
    <t>objímka kovová 48 - 53 mm</t>
  </si>
  <si>
    <t>916871471</t>
  </si>
  <si>
    <t>sprcha s vývodem na oči</t>
  </si>
  <si>
    <t>-1171131369</t>
  </si>
  <si>
    <t>-647682356</t>
  </si>
  <si>
    <t>hydrantový systém pěnový se stabilní hadicí 20 m tryska proudnice 10 mm</t>
  </si>
  <si>
    <t>63760053</t>
  </si>
  <si>
    <t>potrubí PPR 20 x 2,3 mm</t>
  </si>
  <si>
    <t>1826825549</t>
  </si>
  <si>
    <t>potrubí PPR 25 x 2,8 mm</t>
  </si>
  <si>
    <t>-1188124567</t>
  </si>
  <si>
    <t>izolace potrubí PPR 22 x 15 mm</t>
  </si>
  <si>
    <t>496955058</t>
  </si>
  <si>
    <t>izolace potrubí PPR 28 x 15 mm</t>
  </si>
  <si>
    <t>-1929966405</t>
  </si>
  <si>
    <t>potrubní žlaby pro PPR 20 x 2000 mm</t>
  </si>
  <si>
    <t>566714016</t>
  </si>
  <si>
    <t>potrubní žlaby pro PPR 25 x 2000 mm</t>
  </si>
  <si>
    <t>1164687690</t>
  </si>
  <si>
    <t>potrubí závitové pozink DN 25</t>
  </si>
  <si>
    <t>1910494530</t>
  </si>
  <si>
    <t>763111314</t>
  </si>
  <si>
    <t>SDK příčka tl 100 mm profil CW+UW 75 desky 1xA 12,5 TI 60 mm EI 30 Rw 47 DB</t>
  </si>
  <si>
    <t>1010793528</t>
  </si>
  <si>
    <t>příčky ve 2. np</t>
  </si>
  <si>
    <t>8,50*4,50</t>
  </si>
  <si>
    <t>-2,00*3,00</t>
  </si>
  <si>
    <t>763111717</t>
  </si>
  <si>
    <t>SDK příčka základní penetrační nátěr</t>
  </si>
  <si>
    <t>323849907</t>
  </si>
  <si>
    <t>763111762</t>
  </si>
  <si>
    <t>Příplatek k SDK příčce s jednoduchou nosnou konstrukcí za zahuštění profilů na vzdálenost 41 mm</t>
  </si>
  <si>
    <t>-1480883110</t>
  </si>
  <si>
    <t>-387662390</t>
  </si>
  <si>
    <t xml:space="preserve">553  - OK 2</t>
  </si>
  <si>
    <t>ocelová plošina a schodiště v mč 1,04</t>
  </si>
  <si>
    <t>2019748281</t>
  </si>
  <si>
    <t>kompletní provedení - dodávka materiálu, výroba a montáž vč povrchové úpravy</t>
  </si>
  <si>
    <t>118</t>
  </si>
  <si>
    <t>767995115</t>
  </si>
  <si>
    <t>Montáž atypických zámečnických konstrukcí hmotnosti do 100 kg</t>
  </si>
  <si>
    <t>kg</t>
  </si>
  <si>
    <t>1375474496</t>
  </si>
  <si>
    <t>konstrukce venkovního schodiště</t>
  </si>
  <si>
    <t>dle výpisu</t>
  </si>
  <si>
    <t>0,50+0,9+169,60+92,80+83,00+92,90+82,40+21,10+61,60+11,80+25,00+267,50+387,40</t>
  </si>
  <si>
    <t>rošty</t>
  </si>
  <si>
    <t>171,90</t>
  </si>
  <si>
    <t>119</t>
  </si>
  <si>
    <t>553schod</t>
  </si>
  <si>
    <t>dodávka, výroba a povrchová úprava - schodiště</t>
  </si>
  <si>
    <t>-613534520</t>
  </si>
  <si>
    <t>dle montáže</t>
  </si>
  <si>
    <t>1468,40</t>
  </si>
  <si>
    <t>120</t>
  </si>
  <si>
    <t>dv - 1</t>
  </si>
  <si>
    <t>dveře vnitřní 800 x 1970 mm</t>
  </si>
  <si>
    <t>467220227</t>
  </si>
  <si>
    <t xml:space="preserve">kompletní provedení dveří  -dodávka, montáž včetně zárubně a povrchové úpravy a požární odolností dle PBŘ </t>
  </si>
  <si>
    <t>121</t>
  </si>
  <si>
    <t>rošt</t>
  </si>
  <si>
    <t>rošty na havarijní jímky vč povrchové úpravy</t>
  </si>
  <si>
    <t>-986709800</t>
  </si>
  <si>
    <t>8,70*1,20</t>
  </si>
  <si>
    <t>17,30*1,40</t>
  </si>
  <si>
    <t>1,40*1,40</t>
  </si>
  <si>
    <t>8,30*1,40</t>
  </si>
  <si>
    <t>122</t>
  </si>
  <si>
    <t>vr - 2</t>
  </si>
  <si>
    <t>vrata 2600 x 3000 mm</t>
  </si>
  <si>
    <t>2031357434</t>
  </si>
  <si>
    <t>123</t>
  </si>
  <si>
    <t>vr - 3</t>
  </si>
  <si>
    <t xml:space="preserve">vrata  rolovací 2700 x 3100 mm</t>
  </si>
  <si>
    <t>1301553265</t>
  </si>
  <si>
    <t xml:space="preserve">kompletní provedení vrat -dodávka, montáž včetně zárubně a povrchové úpravy a požární odolností dle PBŘ  </t>
  </si>
  <si>
    <t>124</t>
  </si>
  <si>
    <t>vr - 5</t>
  </si>
  <si>
    <t>vrata 2000 x 3100 mm</t>
  </si>
  <si>
    <t>-900467016</t>
  </si>
  <si>
    <t>125</t>
  </si>
  <si>
    <t>998767202</t>
  </si>
  <si>
    <t>Přesun hmot procentní pro zámečnické konstrukce v objektech v do 12 m</t>
  </si>
  <si>
    <t>-1364170130</t>
  </si>
  <si>
    <t>771</t>
  </si>
  <si>
    <t>Podlahy z dlaždic</t>
  </si>
  <si>
    <t>126</t>
  </si>
  <si>
    <t>771474112</t>
  </si>
  <si>
    <t>Montáž soklíků z dlaždic keramických rovných flexibilní lepidlo v do 90 mm</t>
  </si>
  <si>
    <t>43520758</t>
  </si>
  <si>
    <t>127</t>
  </si>
  <si>
    <t>59761116</t>
  </si>
  <si>
    <t>dlaždice keramické</t>
  </si>
  <si>
    <t>-1996870045</t>
  </si>
  <si>
    <t>250,60*0,05*1,15</t>
  </si>
  <si>
    <t>128</t>
  </si>
  <si>
    <t>998771202</t>
  </si>
  <si>
    <t>Přesun hmot procentní pro podlahy z dlaždic v objektech v do 12 m</t>
  </si>
  <si>
    <t>538567052</t>
  </si>
  <si>
    <t>783</t>
  </si>
  <si>
    <t>Dokončovací práce - nátěry</t>
  </si>
  <si>
    <t>131</t>
  </si>
  <si>
    <t>783334201</t>
  </si>
  <si>
    <t>Základní antikorozní jednonásobný epoxidový nátěr zámečnických konstrukcí</t>
  </si>
  <si>
    <t>-1046004064</t>
  </si>
  <si>
    <t>I profily nad vrata - 2 x</t>
  </si>
  <si>
    <t>4,60*4*0,844*2</t>
  </si>
  <si>
    <t>I profily nad strop - 2 x</t>
  </si>
  <si>
    <t>9,100*7*1,03*2</t>
  </si>
  <si>
    <t>překlady v obvodové stěně - 2 x</t>
  </si>
  <si>
    <t>3,00*2*3*0,640*2</t>
  </si>
  <si>
    <t>132</t>
  </si>
  <si>
    <t>783335101</t>
  </si>
  <si>
    <t>Mezinátěr jednonásobný epoxidový mezinátěr zámečnických konstrukcí</t>
  </si>
  <si>
    <t>-519782160</t>
  </si>
  <si>
    <t>185,321</t>
  </si>
  <si>
    <t>133</t>
  </si>
  <si>
    <t>783337101</t>
  </si>
  <si>
    <t>Krycí jednonásobný epoxidový nátěr zámečnických konstrukcí</t>
  </si>
  <si>
    <t>-947747552</t>
  </si>
  <si>
    <t>971</t>
  </si>
  <si>
    <t>požární vybavení objektu</t>
  </si>
  <si>
    <t>134</t>
  </si>
  <si>
    <t>požáž</t>
  </si>
  <si>
    <t>požární opratčření dle PBŘ</t>
  </si>
  <si>
    <t>-1285914487</t>
  </si>
  <si>
    <t>135</t>
  </si>
  <si>
    <t>254572657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</si>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</sst>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6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7" fillId="0" borderId="29" xfId="0" applyFont="1" applyBorder="1" applyAlignment="1">
      <alignment vertical="center" wrapText="1"/>
      <protection locked="0"/>
    </xf>
    <xf numFmtId="0" fontId="37" fillId="0" borderId="30" xfId="0" applyFont="1" applyBorder="1" applyAlignment="1">
      <alignment vertical="center" wrapText="1"/>
      <protection locked="0"/>
    </xf>
    <xf numFmtId="0" fontId="37" fillId="0" borderId="31" xfId="0" applyFont="1" applyBorder="1" applyAlignment="1">
      <alignment vertical="center" wrapText="1"/>
      <protection locked="0"/>
    </xf>
    <xf numFmtId="0" fontId="37" fillId="0" borderId="32" xfId="0" applyFont="1" applyBorder="1" applyAlignment="1">
      <alignment horizontal="center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7" fillId="0" borderId="33" xfId="0" applyFont="1" applyBorder="1" applyAlignment="1">
      <alignment horizontal="center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horizontal="left" wrapText="1"/>
      <protection locked="0"/>
    </xf>
    <xf numFmtId="0" fontId="37" fillId="0" borderId="33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49" fontId="40" fillId="0" borderId="1" xfId="0" applyNumberFormat="1" applyFont="1" applyBorder="1" applyAlignment="1">
      <alignment horizontal="left" vertical="center" wrapText="1"/>
      <protection locked="0"/>
    </xf>
    <xf numFmtId="49" fontId="40" fillId="0" borderId="1" xfId="0" applyNumberFormat="1" applyFont="1" applyBorder="1" applyAlignment="1">
      <alignment vertical="center" wrapText="1"/>
      <protection locked="0"/>
    </xf>
    <xf numFmtId="0" fontId="37" fillId="0" borderId="35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vertical="center" wrapText="1"/>
      <protection locked="0"/>
    </xf>
    <xf numFmtId="0" fontId="37" fillId="0" borderId="36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top"/>
      <protection locked="0"/>
    </xf>
    <xf numFmtId="0" fontId="37" fillId="0" borderId="0" xfId="0" applyFont="1" applyAlignment="1">
      <alignment vertical="top"/>
      <protection locked="0"/>
    </xf>
    <xf numFmtId="0" fontId="37" fillId="0" borderId="29" xfId="0" applyFont="1" applyBorder="1" applyAlignment="1">
      <alignment horizontal="left" vertical="center"/>
      <protection locked="0"/>
    </xf>
    <xf numFmtId="0" fontId="37" fillId="0" borderId="30" xfId="0" applyFont="1" applyBorder="1" applyAlignment="1">
      <alignment horizontal="left" vertical="center"/>
      <protection locked="0"/>
    </xf>
    <xf numFmtId="0" fontId="37" fillId="0" borderId="31" xfId="0" applyFont="1" applyBorder="1" applyAlignment="1">
      <alignment horizontal="left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center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center" vertical="center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7" fillId="0" borderId="29" xfId="0" applyFont="1" applyBorder="1" applyAlignment="1">
      <alignment horizontal="left" vertical="center" wrapText="1"/>
      <protection locked="0"/>
    </xf>
    <xf numFmtId="0" fontId="37" fillId="0" borderId="30" xfId="0" applyFont="1" applyBorder="1" applyAlignment="1">
      <alignment horizontal="left" vertical="center" wrapText="1"/>
      <protection locked="0"/>
    </xf>
    <xf numFmtId="0" fontId="37" fillId="0" borderId="3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0" fillId="0" borderId="35" xfId="0" applyFont="1" applyBorder="1" applyAlignment="1">
      <alignment horizontal="left" vertical="center" wrapText="1"/>
      <protection locked="0"/>
    </xf>
    <xf numFmtId="0" fontId="40" fillId="0" borderId="34" xfId="0" applyFont="1" applyBorder="1" applyAlignment="1">
      <alignment horizontal="left" vertical="center" wrapText="1"/>
      <protection locked="0"/>
    </xf>
    <xf numFmtId="0" fontId="40" fillId="0" borderId="36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1" xfId="0" applyFont="1" applyBorder="1" applyAlignment="1">
      <alignment horizontal="center" vertical="top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2" fillId="0" borderId="0" xfId="0" applyFont="1" applyAlignment="1">
      <alignment vertical="center"/>
      <protection locked="0"/>
    </xf>
    <xf numFmtId="0" fontId="39" fillId="0" borderId="1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0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9" fillId="0" borderId="34" xfId="0" applyFont="1" applyBorder="1" applyAlignment="1">
      <alignment horizontal="left"/>
      <protection locked="0"/>
    </xf>
    <xf numFmtId="0" fontId="42" fillId="0" borderId="34" xfId="0" applyFont="1" applyBorder="1" applyAlignment="1">
      <protection locked="0"/>
    </xf>
    <xf numFmtId="0" fontId="37" fillId="0" borderId="32" xfId="0" applyFont="1" applyBorder="1" applyAlignment="1">
      <alignment vertical="top"/>
      <protection locked="0"/>
    </xf>
    <xf numFmtId="0" fontId="37" fillId="0" borderId="33" xfId="0" applyFont="1" applyBorder="1" applyAlignment="1">
      <alignment vertical="top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35" xfId="0" applyFont="1" applyBorder="1" applyAlignment="1">
      <alignment vertical="top"/>
      <protection locked="0"/>
    </xf>
    <xf numFmtId="0" fontId="37" fillId="0" borderId="34" xfId="0" applyFont="1" applyBorder="1" applyAlignment="1">
      <alignment vertical="top"/>
      <protection locked="0"/>
    </xf>
    <xf numFmtId="0" fontId="37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21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25</v>
      </c>
      <c r="AL8" s="28"/>
      <c r="AM8" s="28"/>
      <c r="AN8" s="40" t="s">
        <v>26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28</v>
      </c>
      <c r="AL10" s="28"/>
      <c r="AM10" s="28"/>
      <c r="AN10" s="34" t="s">
        <v>21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30</v>
      </c>
      <c r="AL11" s="28"/>
      <c r="AM11" s="28"/>
      <c r="AN11" s="34" t="s">
        <v>21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28</v>
      </c>
      <c r="AL13" s="28"/>
      <c r="AM13" s="28"/>
      <c r="AN13" s="41" t="s">
        <v>32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32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30</v>
      </c>
      <c r="AL14" s="28"/>
      <c r="AM14" s="28"/>
      <c r="AN14" s="41" t="s">
        <v>32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28</v>
      </c>
      <c r="AL16" s="28"/>
      <c r="AM16" s="28"/>
      <c r="AN16" s="34" t="s">
        <v>21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30</v>
      </c>
      <c r="AL17" s="28"/>
      <c r="AM17" s="28"/>
      <c r="AN17" s="34" t="s">
        <v>21</v>
      </c>
      <c r="AO17" s="28"/>
      <c r="AP17" s="28"/>
      <c r="AQ17" s="30"/>
      <c r="BE17" s="38"/>
      <c r="BS17" s="23" t="s">
        <v>35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16.5" customHeight="1">
      <c r="B20" s="27"/>
      <c r="C20" s="28"/>
      <c r="D20" s="28"/>
      <c r="E20" s="43" t="s">
        <v>21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37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38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39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40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41</v>
      </c>
      <c r="E26" s="53"/>
      <c r="F26" s="54" t="s">
        <v>42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43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44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45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46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47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48</v>
      </c>
      <c r="U32" s="60"/>
      <c r="V32" s="60"/>
      <c r="W32" s="60"/>
      <c r="X32" s="62" t="s">
        <v>49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50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15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18FBC505C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18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Židovice nad Labem - změna užívání části stavby ppč 82 - 1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23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 xml:space="preserve"> 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25</v>
      </c>
      <c r="AJ44" s="73"/>
      <c r="AK44" s="73"/>
      <c r="AL44" s="73"/>
      <c r="AM44" s="84" t="str">
        <f>IF(AN8= "","",AN8)</f>
        <v>12. 4. 2018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27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>Aroma Praha a.s. - Židovicev 64, 411 83 Hrobce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33</v>
      </c>
      <c r="AJ46" s="73"/>
      <c r="AK46" s="73"/>
      <c r="AL46" s="73"/>
      <c r="AM46" s="76" t="str">
        <f>IF(E17="","",E17)</f>
        <v>Ekobak s.r.o.</v>
      </c>
      <c r="AN46" s="76"/>
      <c r="AO46" s="76"/>
      <c r="AP46" s="76"/>
      <c r="AQ46" s="73"/>
      <c r="AR46" s="71"/>
      <c r="AS46" s="85" t="s">
        <v>51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31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52</v>
      </c>
      <c r="D49" s="96"/>
      <c r="E49" s="96"/>
      <c r="F49" s="96"/>
      <c r="G49" s="96"/>
      <c r="H49" s="97"/>
      <c r="I49" s="98" t="s">
        <v>53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54</v>
      </c>
      <c r="AH49" s="96"/>
      <c r="AI49" s="96"/>
      <c r="AJ49" s="96"/>
      <c r="AK49" s="96"/>
      <c r="AL49" s="96"/>
      <c r="AM49" s="96"/>
      <c r="AN49" s="98" t="s">
        <v>55</v>
      </c>
      <c r="AO49" s="96"/>
      <c r="AP49" s="96"/>
      <c r="AQ49" s="100" t="s">
        <v>56</v>
      </c>
      <c r="AR49" s="71"/>
      <c r="AS49" s="101" t="s">
        <v>57</v>
      </c>
      <c r="AT49" s="102" t="s">
        <v>58</v>
      </c>
      <c r="AU49" s="102" t="s">
        <v>59</v>
      </c>
      <c r="AV49" s="102" t="s">
        <v>60</v>
      </c>
      <c r="AW49" s="102" t="s">
        <v>61</v>
      </c>
      <c r="AX49" s="102" t="s">
        <v>62</v>
      </c>
      <c r="AY49" s="102" t="s">
        <v>63</v>
      </c>
      <c r="AZ49" s="102" t="s">
        <v>64</v>
      </c>
      <c r="BA49" s="102" t="s">
        <v>65</v>
      </c>
      <c r="BB49" s="102" t="s">
        <v>66</v>
      </c>
      <c r="BC49" s="102" t="s">
        <v>67</v>
      </c>
      <c r="BD49" s="103" t="s">
        <v>68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69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ROUND(SUM(AG52:AG53),2)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21</v>
      </c>
      <c r="AR51" s="82"/>
      <c r="AS51" s="112">
        <f>ROUND(SUM(AS52:AS53),2)</f>
        <v>0</v>
      </c>
      <c r="AT51" s="113">
        <f>ROUND(SUM(AV51:AW51),2)</f>
        <v>0</v>
      </c>
      <c r="AU51" s="114">
        <f>ROUND(SUM(AU52:AU53),5)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ROUND(SUM(AZ52:AZ53),2)</f>
        <v>0</v>
      </c>
      <c r="BA51" s="113">
        <f>ROUND(SUM(BA52:BA53),2)</f>
        <v>0</v>
      </c>
      <c r="BB51" s="113">
        <f>ROUND(SUM(BB52:BB53),2)</f>
        <v>0</v>
      </c>
      <c r="BC51" s="113">
        <f>ROUND(SUM(BC52:BC53),2)</f>
        <v>0</v>
      </c>
      <c r="BD51" s="115">
        <f>ROUND(SUM(BD52:BD53),2)</f>
        <v>0</v>
      </c>
      <c r="BS51" s="116" t="s">
        <v>70</v>
      </c>
      <c r="BT51" s="116" t="s">
        <v>71</v>
      </c>
      <c r="BU51" s="117" t="s">
        <v>72</v>
      </c>
      <c r="BV51" s="116" t="s">
        <v>73</v>
      </c>
      <c r="BW51" s="116" t="s">
        <v>7</v>
      </c>
      <c r="BX51" s="116" t="s">
        <v>74</v>
      </c>
      <c r="CL51" s="116" t="s">
        <v>21</v>
      </c>
    </row>
    <row r="52" s="5" customFormat="1" ht="16.5" customHeight="1">
      <c r="A52" s="118" t="s">
        <v>75</v>
      </c>
      <c r="B52" s="119"/>
      <c r="C52" s="120"/>
      <c r="D52" s="121" t="s">
        <v>76</v>
      </c>
      <c r="E52" s="121"/>
      <c r="F52" s="121"/>
      <c r="G52" s="121"/>
      <c r="H52" s="121"/>
      <c r="I52" s="122"/>
      <c r="J52" s="121" t="s">
        <v>77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'1 - uznatelné náklady'!J27</f>
        <v>0</v>
      </c>
      <c r="AH52" s="122"/>
      <c r="AI52" s="122"/>
      <c r="AJ52" s="122"/>
      <c r="AK52" s="122"/>
      <c r="AL52" s="122"/>
      <c r="AM52" s="122"/>
      <c r="AN52" s="123">
        <f>SUM(AG52,AT52)</f>
        <v>0</v>
      </c>
      <c r="AO52" s="122"/>
      <c r="AP52" s="122"/>
      <c r="AQ52" s="124" t="s">
        <v>78</v>
      </c>
      <c r="AR52" s="125"/>
      <c r="AS52" s="126">
        <v>0</v>
      </c>
      <c r="AT52" s="127">
        <f>ROUND(SUM(AV52:AW52),2)</f>
        <v>0</v>
      </c>
      <c r="AU52" s="128">
        <f>'1 - uznatelné náklady'!P95</f>
        <v>0</v>
      </c>
      <c r="AV52" s="127">
        <f>'1 - uznatelné náklady'!J30</f>
        <v>0</v>
      </c>
      <c r="AW52" s="127">
        <f>'1 - uznatelné náklady'!J31</f>
        <v>0</v>
      </c>
      <c r="AX52" s="127">
        <f>'1 - uznatelné náklady'!J32</f>
        <v>0</v>
      </c>
      <c r="AY52" s="127">
        <f>'1 - uznatelné náklady'!J33</f>
        <v>0</v>
      </c>
      <c r="AZ52" s="127">
        <f>'1 - uznatelné náklady'!F30</f>
        <v>0</v>
      </c>
      <c r="BA52" s="127">
        <f>'1 - uznatelné náklady'!F31</f>
        <v>0</v>
      </c>
      <c r="BB52" s="127">
        <f>'1 - uznatelné náklady'!F32</f>
        <v>0</v>
      </c>
      <c r="BC52" s="127">
        <f>'1 - uznatelné náklady'!F33</f>
        <v>0</v>
      </c>
      <c r="BD52" s="129">
        <f>'1 - uznatelné náklady'!F34</f>
        <v>0</v>
      </c>
      <c r="BT52" s="130" t="s">
        <v>76</v>
      </c>
      <c r="BV52" s="130" t="s">
        <v>73</v>
      </c>
      <c r="BW52" s="130" t="s">
        <v>79</v>
      </c>
      <c r="BX52" s="130" t="s">
        <v>7</v>
      </c>
      <c r="CL52" s="130" t="s">
        <v>21</v>
      </c>
      <c r="CM52" s="130" t="s">
        <v>80</v>
      </c>
    </row>
    <row r="53" s="5" customFormat="1" ht="16.5" customHeight="1">
      <c r="A53" s="118" t="s">
        <v>75</v>
      </c>
      <c r="B53" s="119"/>
      <c r="C53" s="120"/>
      <c r="D53" s="121" t="s">
        <v>80</v>
      </c>
      <c r="E53" s="121"/>
      <c r="F53" s="121"/>
      <c r="G53" s="121"/>
      <c r="H53" s="121"/>
      <c r="I53" s="122"/>
      <c r="J53" s="121" t="s">
        <v>81</v>
      </c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3">
        <f>'2 - neuznatelné náklady'!J27</f>
        <v>0</v>
      </c>
      <c r="AH53" s="122"/>
      <c r="AI53" s="122"/>
      <c r="AJ53" s="122"/>
      <c r="AK53" s="122"/>
      <c r="AL53" s="122"/>
      <c r="AM53" s="122"/>
      <c r="AN53" s="123">
        <f>SUM(AG53,AT53)</f>
        <v>0</v>
      </c>
      <c r="AO53" s="122"/>
      <c r="AP53" s="122"/>
      <c r="AQ53" s="124" t="s">
        <v>78</v>
      </c>
      <c r="AR53" s="125"/>
      <c r="AS53" s="131">
        <v>0</v>
      </c>
      <c r="AT53" s="132">
        <f>ROUND(SUM(AV53:AW53),2)</f>
        <v>0</v>
      </c>
      <c r="AU53" s="133">
        <f>'2 - neuznatelné náklady'!P96</f>
        <v>0</v>
      </c>
      <c r="AV53" s="132">
        <f>'2 - neuznatelné náklady'!J30</f>
        <v>0</v>
      </c>
      <c r="AW53" s="132">
        <f>'2 - neuznatelné náklady'!J31</f>
        <v>0</v>
      </c>
      <c r="AX53" s="132">
        <f>'2 - neuznatelné náklady'!J32</f>
        <v>0</v>
      </c>
      <c r="AY53" s="132">
        <f>'2 - neuznatelné náklady'!J33</f>
        <v>0</v>
      </c>
      <c r="AZ53" s="132">
        <f>'2 - neuznatelné náklady'!F30</f>
        <v>0</v>
      </c>
      <c r="BA53" s="132">
        <f>'2 - neuznatelné náklady'!F31</f>
        <v>0</v>
      </c>
      <c r="BB53" s="132">
        <f>'2 - neuznatelné náklady'!F32</f>
        <v>0</v>
      </c>
      <c r="BC53" s="132">
        <f>'2 - neuznatelné náklady'!F33</f>
        <v>0</v>
      </c>
      <c r="BD53" s="134">
        <f>'2 - neuznatelné náklady'!F34</f>
        <v>0</v>
      </c>
      <c r="BT53" s="130" t="s">
        <v>76</v>
      </c>
      <c r="BV53" s="130" t="s">
        <v>73</v>
      </c>
      <c r="BW53" s="130" t="s">
        <v>82</v>
      </c>
      <c r="BX53" s="130" t="s">
        <v>7</v>
      </c>
      <c r="CL53" s="130" t="s">
        <v>21</v>
      </c>
      <c r="CM53" s="130" t="s">
        <v>80</v>
      </c>
    </row>
    <row r="54" s="1" customFormat="1" ht="30" customHeight="1">
      <c r="B54" s="45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1"/>
    </row>
    <row r="55" s="1" customFormat="1" ht="6.96" customHeight="1">
      <c r="B55" s="66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71"/>
    </row>
  </sheetData>
  <sheetProtection sheet="1" formatColumns="0" formatRows="0" objects="1" scenarios="1" spinCount="100000" saltValue="XaS7NyoGKmDEqSmwgVoccCbY5XEfgxiGyJ4faj9dEodh/SQzuM4pPLW3Adsck9uajiTZHnw3AUvClCJhAY884g==" hashValue="958fF1JbJ/zHERJCIr3pRg52ZgGOZEWFL/fgqXx6NFaWEG3ep8ud6+S3F7AAoLX9kn+PCEyDY71lyRvDsAjKtw==" algorithmName="SHA-512" password="CC35"/>
  <mergeCells count="45">
    <mergeCell ref="BE5:BE32"/>
    <mergeCell ref="W30:AE30"/>
    <mergeCell ref="X32:AB32"/>
    <mergeCell ref="AK32:AO32"/>
    <mergeCell ref="AR2:BE2"/>
    <mergeCell ref="K5:AO5"/>
    <mergeCell ref="W28:AE28"/>
    <mergeCell ref="AK28:AO28"/>
    <mergeCell ref="AS46:AT48"/>
    <mergeCell ref="AN53:AP53"/>
    <mergeCell ref="AN52:AP52"/>
    <mergeCell ref="AM46:AP46"/>
    <mergeCell ref="AN49:AP49"/>
    <mergeCell ref="AG52:AM52"/>
    <mergeCell ref="AG53:AM53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  <mergeCell ref="W29:AE29"/>
    <mergeCell ref="AK29:AO29"/>
    <mergeCell ref="C49:G49"/>
    <mergeCell ref="L42:AO42"/>
    <mergeCell ref="AM44:AN44"/>
    <mergeCell ref="I49:AF49"/>
    <mergeCell ref="AG49:AM49"/>
    <mergeCell ref="D52:H52"/>
    <mergeCell ref="D53:H53"/>
    <mergeCell ref="J53:AF53"/>
  </mergeCells>
  <hyperlinks>
    <hyperlink ref="K1:S1" location="C2" display="1) Rekapitulace stavby"/>
    <hyperlink ref="W1:AI1" location="C51" display="2) Rekapitulace objektů stavby a soupisů prací"/>
    <hyperlink ref="A52" location="'1 - uznatelné náklady'!C2" display="/"/>
    <hyperlink ref="A53" location="'2 - neuznatelné náklady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83</v>
      </c>
      <c r="G1" s="138" t="s">
        <v>84</v>
      </c>
      <c r="H1" s="138"/>
      <c r="I1" s="139"/>
      <c r="J1" s="138" t="s">
        <v>85</v>
      </c>
      <c r="K1" s="137" t="s">
        <v>86</v>
      </c>
      <c r="L1" s="138" t="s">
        <v>87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79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80</v>
      </c>
    </row>
    <row r="4" ht="36.96" customHeight="1">
      <c r="B4" s="27"/>
      <c r="C4" s="28"/>
      <c r="D4" s="29" t="s">
        <v>88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Židovice nad Labem - změna užívání části stavby ppč 82 - 1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89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90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12. 4. 2018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tr">
        <f>IF('Rekapitulace stavby'!AN10="","",'Rekapitulace stavby'!AN10)</f>
        <v/>
      </c>
      <c r="K14" s="50"/>
    </row>
    <row r="15" s="1" customFormat="1" ht="18" customHeight="1">
      <c r="B15" s="45"/>
      <c r="C15" s="46"/>
      <c r="D15" s="46"/>
      <c r="E15" s="34" t="str">
        <f>IF('Rekapitulace stavby'!E11="","",'Rekapitulace stavby'!E11)</f>
        <v>Aroma Praha a.s. - Židovicev 64, 411 83 Hrobce</v>
      </c>
      <c r="F15" s="46"/>
      <c r="G15" s="46"/>
      <c r="H15" s="46"/>
      <c r="I15" s="145" t="s">
        <v>30</v>
      </c>
      <c r="J15" s="34" t="str">
        <f>IF('Rekapitulace stavby'!AN11="","",'Rekapitulace stavby'!AN11)</f>
        <v/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tr">
        <f>IF('Rekapitulace stavby'!AN16="","",'Rekapitulace stavby'!AN16)</f>
        <v/>
      </c>
      <c r="K20" s="50"/>
    </row>
    <row r="21" s="1" customFormat="1" ht="18" customHeight="1">
      <c r="B21" s="45"/>
      <c r="C21" s="46"/>
      <c r="D21" s="46"/>
      <c r="E21" s="34" t="str">
        <f>IF('Rekapitulace stavby'!E17="","",'Rekapitulace stavby'!E17)</f>
        <v>Ekobak s.r.o.</v>
      </c>
      <c r="F21" s="46"/>
      <c r="G21" s="46"/>
      <c r="H21" s="46"/>
      <c r="I21" s="145" t="s">
        <v>30</v>
      </c>
      <c r="J21" s="34" t="str">
        <f>IF('Rekapitulace stavby'!AN17="","",'Rekapitulace stavby'!AN17)</f>
        <v/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36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37</v>
      </c>
      <c r="E27" s="46"/>
      <c r="F27" s="46"/>
      <c r="G27" s="46"/>
      <c r="H27" s="46"/>
      <c r="I27" s="143"/>
      <c r="J27" s="154">
        <f>ROUND(J95,2)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39</v>
      </c>
      <c r="G29" s="46"/>
      <c r="H29" s="46"/>
      <c r="I29" s="155" t="s">
        <v>38</v>
      </c>
      <c r="J29" s="51" t="s">
        <v>40</v>
      </c>
      <c r="K29" s="50"/>
    </row>
    <row r="30" s="1" customFormat="1" ht="14.4" customHeight="1">
      <c r="B30" s="45"/>
      <c r="C30" s="46"/>
      <c r="D30" s="54" t="s">
        <v>41</v>
      </c>
      <c r="E30" s="54" t="s">
        <v>42</v>
      </c>
      <c r="F30" s="156">
        <f>ROUND(SUM(BE95:BE453), 2)</f>
        <v>0</v>
      </c>
      <c r="G30" s="46"/>
      <c r="H30" s="46"/>
      <c r="I30" s="157">
        <v>0.20999999999999999</v>
      </c>
      <c r="J30" s="156">
        <f>ROUND(ROUND((SUM(BE95:BE453)), 2)*I30, 2)</f>
        <v>0</v>
      </c>
      <c r="K30" s="50"/>
    </row>
    <row r="31" s="1" customFormat="1" ht="14.4" customHeight="1">
      <c r="B31" s="45"/>
      <c r="C31" s="46"/>
      <c r="D31" s="46"/>
      <c r="E31" s="54" t="s">
        <v>43</v>
      </c>
      <c r="F31" s="156">
        <f>ROUND(SUM(BF95:BF453), 2)</f>
        <v>0</v>
      </c>
      <c r="G31" s="46"/>
      <c r="H31" s="46"/>
      <c r="I31" s="157">
        <v>0.14999999999999999</v>
      </c>
      <c r="J31" s="156">
        <f>ROUND(ROUND((SUM(BF95:BF453)),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44</v>
      </c>
      <c r="F32" s="156">
        <f>ROUND(SUM(BG95:BG453),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45</v>
      </c>
      <c r="F33" s="156">
        <f>ROUND(SUM(BH95:BH453),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46</v>
      </c>
      <c r="F34" s="156">
        <f>ROUND(SUM(BI95:BI453),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47</v>
      </c>
      <c r="E36" s="97"/>
      <c r="F36" s="97"/>
      <c r="G36" s="160" t="s">
        <v>48</v>
      </c>
      <c r="H36" s="161" t="s">
        <v>49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91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Židovice nad Labem - změna užívání části stavby ppč 82 - 1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89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1 - uznatelné náklady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 xml:space="preserve"> </v>
      </c>
      <c r="G49" s="46"/>
      <c r="H49" s="46"/>
      <c r="I49" s="145" t="s">
        <v>25</v>
      </c>
      <c r="J49" s="146" t="str">
        <f>IF(J12="","",J12)</f>
        <v>12. 4. 2018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Aroma Praha a.s. - Židovicev 64, 411 83 Hrobce</v>
      </c>
      <c r="G51" s="46"/>
      <c r="H51" s="46"/>
      <c r="I51" s="145" t="s">
        <v>33</v>
      </c>
      <c r="J51" s="43" t="str">
        <f>E21</f>
        <v>Ekobak s.r.o.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92</v>
      </c>
      <c r="D54" s="158"/>
      <c r="E54" s="158"/>
      <c r="F54" s="158"/>
      <c r="G54" s="158"/>
      <c r="H54" s="158"/>
      <c r="I54" s="172"/>
      <c r="J54" s="173" t="s">
        <v>93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94</v>
      </c>
      <c r="D56" s="46"/>
      <c r="E56" s="46"/>
      <c r="F56" s="46"/>
      <c r="G56" s="46"/>
      <c r="H56" s="46"/>
      <c r="I56" s="143"/>
      <c r="J56" s="154">
        <f>J95</f>
        <v>0</v>
      </c>
      <c r="K56" s="50"/>
      <c r="AU56" s="23" t="s">
        <v>95</v>
      </c>
    </row>
    <row r="57" s="7" customFormat="1" ht="24.96" customHeight="1">
      <c r="B57" s="176"/>
      <c r="C57" s="177"/>
      <c r="D57" s="178" t="s">
        <v>96</v>
      </c>
      <c r="E57" s="179"/>
      <c r="F57" s="179"/>
      <c r="G57" s="179"/>
      <c r="H57" s="179"/>
      <c r="I57" s="180"/>
      <c r="J57" s="181">
        <f>J96</f>
        <v>0</v>
      </c>
      <c r="K57" s="182"/>
    </row>
    <row r="58" s="8" customFormat="1" ht="19.92" customHeight="1">
      <c r="B58" s="183"/>
      <c r="C58" s="184"/>
      <c r="D58" s="185" t="s">
        <v>97</v>
      </c>
      <c r="E58" s="186"/>
      <c r="F58" s="186"/>
      <c r="G58" s="186"/>
      <c r="H58" s="186"/>
      <c r="I58" s="187"/>
      <c r="J58" s="188">
        <f>J97</f>
        <v>0</v>
      </c>
      <c r="K58" s="189"/>
    </row>
    <row r="59" s="8" customFormat="1" ht="19.92" customHeight="1">
      <c r="B59" s="183"/>
      <c r="C59" s="184"/>
      <c r="D59" s="185" t="s">
        <v>98</v>
      </c>
      <c r="E59" s="186"/>
      <c r="F59" s="186"/>
      <c r="G59" s="186"/>
      <c r="H59" s="186"/>
      <c r="I59" s="187"/>
      <c r="J59" s="188">
        <f>J147</f>
        <v>0</v>
      </c>
      <c r="K59" s="189"/>
    </row>
    <row r="60" s="8" customFormat="1" ht="19.92" customHeight="1">
      <c r="B60" s="183"/>
      <c r="C60" s="184"/>
      <c r="D60" s="185" t="s">
        <v>99</v>
      </c>
      <c r="E60" s="186"/>
      <c r="F60" s="186"/>
      <c r="G60" s="186"/>
      <c r="H60" s="186"/>
      <c r="I60" s="187"/>
      <c r="J60" s="188">
        <f>J185</f>
        <v>0</v>
      </c>
      <c r="K60" s="189"/>
    </row>
    <row r="61" s="8" customFormat="1" ht="19.92" customHeight="1">
      <c r="B61" s="183"/>
      <c r="C61" s="184"/>
      <c r="D61" s="185" t="s">
        <v>100</v>
      </c>
      <c r="E61" s="186"/>
      <c r="F61" s="186"/>
      <c r="G61" s="186"/>
      <c r="H61" s="186"/>
      <c r="I61" s="187"/>
      <c r="J61" s="188">
        <f>J242</f>
        <v>0</v>
      </c>
      <c r="K61" s="189"/>
    </row>
    <row r="62" s="8" customFormat="1" ht="19.92" customHeight="1">
      <c r="B62" s="183"/>
      <c r="C62" s="184"/>
      <c r="D62" s="185" t="s">
        <v>101</v>
      </c>
      <c r="E62" s="186"/>
      <c r="F62" s="186"/>
      <c r="G62" s="186"/>
      <c r="H62" s="186"/>
      <c r="I62" s="187"/>
      <c r="J62" s="188">
        <f>J312</f>
        <v>0</v>
      </c>
      <c r="K62" s="189"/>
    </row>
    <row r="63" s="8" customFormat="1" ht="19.92" customHeight="1">
      <c r="B63" s="183"/>
      <c r="C63" s="184"/>
      <c r="D63" s="185" t="s">
        <v>102</v>
      </c>
      <c r="E63" s="186"/>
      <c r="F63" s="186"/>
      <c r="G63" s="186"/>
      <c r="H63" s="186"/>
      <c r="I63" s="187"/>
      <c r="J63" s="188">
        <f>J318</f>
        <v>0</v>
      </c>
      <c r="K63" s="189"/>
    </row>
    <row r="64" s="7" customFormat="1" ht="24.96" customHeight="1">
      <c r="B64" s="176"/>
      <c r="C64" s="177"/>
      <c r="D64" s="178" t="s">
        <v>103</v>
      </c>
      <c r="E64" s="179"/>
      <c r="F64" s="179"/>
      <c r="G64" s="179"/>
      <c r="H64" s="179"/>
      <c r="I64" s="180"/>
      <c r="J64" s="181">
        <f>J320</f>
        <v>0</v>
      </c>
      <c r="K64" s="182"/>
    </row>
    <row r="65" s="8" customFormat="1" ht="19.92" customHeight="1">
      <c r="B65" s="183"/>
      <c r="C65" s="184"/>
      <c r="D65" s="185" t="s">
        <v>104</v>
      </c>
      <c r="E65" s="186"/>
      <c r="F65" s="186"/>
      <c r="G65" s="186"/>
      <c r="H65" s="186"/>
      <c r="I65" s="187"/>
      <c r="J65" s="188">
        <f>J321</f>
        <v>0</v>
      </c>
      <c r="K65" s="189"/>
    </row>
    <row r="66" s="8" customFormat="1" ht="19.92" customHeight="1">
      <c r="B66" s="183"/>
      <c r="C66" s="184"/>
      <c r="D66" s="185" t="s">
        <v>105</v>
      </c>
      <c r="E66" s="186"/>
      <c r="F66" s="186"/>
      <c r="G66" s="186"/>
      <c r="H66" s="186"/>
      <c r="I66" s="187"/>
      <c r="J66" s="188">
        <f>J331</f>
        <v>0</v>
      </c>
      <c r="K66" s="189"/>
    </row>
    <row r="67" s="8" customFormat="1" ht="19.92" customHeight="1">
      <c r="B67" s="183"/>
      <c r="C67" s="184"/>
      <c r="D67" s="185" t="s">
        <v>106</v>
      </c>
      <c r="E67" s="186"/>
      <c r="F67" s="186"/>
      <c r="G67" s="186"/>
      <c r="H67" s="186"/>
      <c r="I67" s="187"/>
      <c r="J67" s="188">
        <f>J381</f>
        <v>0</v>
      </c>
      <c r="K67" s="189"/>
    </row>
    <row r="68" s="8" customFormat="1" ht="19.92" customHeight="1">
      <c r="B68" s="183"/>
      <c r="C68" s="184"/>
      <c r="D68" s="185" t="s">
        <v>107</v>
      </c>
      <c r="E68" s="186"/>
      <c r="F68" s="186"/>
      <c r="G68" s="186"/>
      <c r="H68" s="186"/>
      <c r="I68" s="187"/>
      <c r="J68" s="188">
        <f>J390</f>
        <v>0</v>
      </c>
      <c r="K68" s="189"/>
    </row>
    <row r="69" s="8" customFormat="1" ht="19.92" customHeight="1">
      <c r="B69" s="183"/>
      <c r="C69" s="184"/>
      <c r="D69" s="185" t="s">
        <v>108</v>
      </c>
      <c r="E69" s="186"/>
      <c r="F69" s="186"/>
      <c r="G69" s="186"/>
      <c r="H69" s="186"/>
      <c r="I69" s="187"/>
      <c r="J69" s="188">
        <f>J404</f>
        <v>0</v>
      </c>
      <c r="K69" s="189"/>
    </row>
    <row r="70" s="8" customFormat="1" ht="19.92" customHeight="1">
      <c r="B70" s="183"/>
      <c r="C70" s="184"/>
      <c r="D70" s="185" t="s">
        <v>109</v>
      </c>
      <c r="E70" s="186"/>
      <c r="F70" s="186"/>
      <c r="G70" s="186"/>
      <c r="H70" s="186"/>
      <c r="I70" s="187"/>
      <c r="J70" s="188">
        <f>J413</f>
        <v>0</v>
      </c>
      <c r="K70" s="189"/>
    </row>
    <row r="71" s="8" customFormat="1" ht="19.92" customHeight="1">
      <c r="B71" s="183"/>
      <c r="C71" s="184"/>
      <c r="D71" s="185" t="s">
        <v>110</v>
      </c>
      <c r="E71" s="186"/>
      <c r="F71" s="186"/>
      <c r="G71" s="186"/>
      <c r="H71" s="186"/>
      <c r="I71" s="187"/>
      <c r="J71" s="188">
        <f>J427</f>
        <v>0</v>
      </c>
      <c r="K71" s="189"/>
    </row>
    <row r="72" s="8" customFormat="1" ht="19.92" customHeight="1">
      <c r="B72" s="183"/>
      <c r="C72" s="184"/>
      <c r="D72" s="185" t="s">
        <v>111</v>
      </c>
      <c r="E72" s="186"/>
      <c r="F72" s="186"/>
      <c r="G72" s="186"/>
      <c r="H72" s="186"/>
      <c r="I72" s="187"/>
      <c r="J72" s="188">
        <f>J436</f>
        <v>0</v>
      </c>
      <c r="K72" s="189"/>
    </row>
    <row r="73" s="7" customFormat="1" ht="24.96" customHeight="1">
      <c r="B73" s="176"/>
      <c r="C73" s="177"/>
      <c r="D73" s="178" t="s">
        <v>112</v>
      </c>
      <c r="E73" s="179"/>
      <c r="F73" s="179"/>
      <c r="G73" s="179"/>
      <c r="H73" s="179"/>
      <c r="I73" s="180"/>
      <c r="J73" s="181">
        <f>J446</f>
        <v>0</v>
      </c>
      <c r="K73" s="182"/>
    </row>
    <row r="74" s="7" customFormat="1" ht="24.96" customHeight="1">
      <c r="B74" s="176"/>
      <c r="C74" s="177"/>
      <c r="D74" s="178" t="s">
        <v>113</v>
      </c>
      <c r="E74" s="179"/>
      <c r="F74" s="179"/>
      <c r="G74" s="179"/>
      <c r="H74" s="179"/>
      <c r="I74" s="180"/>
      <c r="J74" s="181">
        <f>J451</f>
        <v>0</v>
      </c>
      <c r="K74" s="182"/>
    </row>
    <row r="75" s="8" customFormat="1" ht="19.92" customHeight="1">
      <c r="B75" s="183"/>
      <c r="C75" s="184"/>
      <c r="D75" s="185" t="s">
        <v>114</v>
      </c>
      <c r="E75" s="186"/>
      <c r="F75" s="186"/>
      <c r="G75" s="186"/>
      <c r="H75" s="186"/>
      <c r="I75" s="187"/>
      <c r="J75" s="188">
        <f>J452</f>
        <v>0</v>
      </c>
      <c r="K75" s="189"/>
    </row>
    <row r="76" s="1" customFormat="1" ht="21.84" customHeight="1">
      <c r="B76" s="45"/>
      <c r="C76" s="46"/>
      <c r="D76" s="46"/>
      <c r="E76" s="46"/>
      <c r="F76" s="46"/>
      <c r="G76" s="46"/>
      <c r="H76" s="46"/>
      <c r="I76" s="143"/>
      <c r="J76" s="46"/>
      <c r="K76" s="50"/>
    </row>
    <row r="77" s="1" customFormat="1" ht="6.96" customHeight="1">
      <c r="B77" s="66"/>
      <c r="C77" s="67"/>
      <c r="D77" s="67"/>
      <c r="E77" s="67"/>
      <c r="F77" s="67"/>
      <c r="G77" s="67"/>
      <c r="H77" s="67"/>
      <c r="I77" s="165"/>
      <c r="J77" s="67"/>
      <c r="K77" s="68"/>
    </row>
    <row r="81" s="1" customFormat="1" ht="6.96" customHeight="1">
      <c r="B81" s="69"/>
      <c r="C81" s="70"/>
      <c r="D81" s="70"/>
      <c r="E81" s="70"/>
      <c r="F81" s="70"/>
      <c r="G81" s="70"/>
      <c r="H81" s="70"/>
      <c r="I81" s="168"/>
      <c r="J81" s="70"/>
      <c r="K81" s="70"/>
      <c r="L81" s="71"/>
    </row>
    <row r="82" s="1" customFormat="1" ht="36.96" customHeight="1">
      <c r="B82" s="45"/>
      <c r="C82" s="72" t="s">
        <v>115</v>
      </c>
      <c r="D82" s="73"/>
      <c r="E82" s="73"/>
      <c r="F82" s="73"/>
      <c r="G82" s="73"/>
      <c r="H82" s="73"/>
      <c r="I82" s="190"/>
      <c r="J82" s="73"/>
      <c r="K82" s="73"/>
      <c r="L82" s="71"/>
    </row>
    <row r="83" s="1" customFormat="1" ht="6.96" customHeight="1">
      <c r="B83" s="45"/>
      <c r="C83" s="73"/>
      <c r="D83" s="73"/>
      <c r="E83" s="73"/>
      <c r="F83" s="73"/>
      <c r="G83" s="73"/>
      <c r="H83" s="73"/>
      <c r="I83" s="190"/>
      <c r="J83" s="73"/>
      <c r="K83" s="73"/>
      <c r="L83" s="71"/>
    </row>
    <row r="84" s="1" customFormat="1" ht="14.4" customHeight="1">
      <c r="B84" s="45"/>
      <c r="C84" s="75" t="s">
        <v>18</v>
      </c>
      <c r="D84" s="73"/>
      <c r="E84" s="73"/>
      <c r="F84" s="73"/>
      <c r="G84" s="73"/>
      <c r="H84" s="73"/>
      <c r="I84" s="190"/>
      <c r="J84" s="73"/>
      <c r="K84" s="73"/>
      <c r="L84" s="71"/>
    </row>
    <row r="85" s="1" customFormat="1" ht="16.5" customHeight="1">
      <c r="B85" s="45"/>
      <c r="C85" s="73"/>
      <c r="D85" s="73"/>
      <c r="E85" s="191" t="str">
        <f>E7</f>
        <v>Židovice nad Labem - změna užívání části stavby ppč 82 - 1</v>
      </c>
      <c r="F85" s="75"/>
      <c r="G85" s="75"/>
      <c r="H85" s="75"/>
      <c r="I85" s="190"/>
      <c r="J85" s="73"/>
      <c r="K85" s="73"/>
      <c r="L85" s="71"/>
    </row>
    <row r="86" s="1" customFormat="1" ht="14.4" customHeight="1">
      <c r="B86" s="45"/>
      <c r="C86" s="75" t="s">
        <v>89</v>
      </c>
      <c r="D86" s="73"/>
      <c r="E86" s="73"/>
      <c r="F86" s="73"/>
      <c r="G86" s="73"/>
      <c r="H86" s="73"/>
      <c r="I86" s="190"/>
      <c r="J86" s="73"/>
      <c r="K86" s="73"/>
      <c r="L86" s="71"/>
    </row>
    <row r="87" s="1" customFormat="1" ht="17.25" customHeight="1">
      <c r="B87" s="45"/>
      <c r="C87" s="73"/>
      <c r="D87" s="73"/>
      <c r="E87" s="81" t="str">
        <f>E9</f>
        <v>1 - uznatelné náklady</v>
      </c>
      <c r="F87" s="73"/>
      <c r="G87" s="73"/>
      <c r="H87" s="73"/>
      <c r="I87" s="190"/>
      <c r="J87" s="73"/>
      <c r="K87" s="73"/>
      <c r="L87" s="71"/>
    </row>
    <row r="88" s="1" customFormat="1" ht="6.96" customHeight="1">
      <c r="B88" s="45"/>
      <c r="C88" s="73"/>
      <c r="D88" s="73"/>
      <c r="E88" s="73"/>
      <c r="F88" s="73"/>
      <c r="G88" s="73"/>
      <c r="H88" s="73"/>
      <c r="I88" s="190"/>
      <c r="J88" s="73"/>
      <c r="K88" s="73"/>
      <c r="L88" s="71"/>
    </row>
    <row r="89" s="1" customFormat="1" ht="18" customHeight="1">
      <c r="B89" s="45"/>
      <c r="C89" s="75" t="s">
        <v>23</v>
      </c>
      <c r="D89" s="73"/>
      <c r="E89" s="73"/>
      <c r="F89" s="192" t="str">
        <f>F12</f>
        <v xml:space="preserve"> </v>
      </c>
      <c r="G89" s="73"/>
      <c r="H89" s="73"/>
      <c r="I89" s="193" t="s">
        <v>25</v>
      </c>
      <c r="J89" s="84" t="str">
        <f>IF(J12="","",J12)</f>
        <v>12. 4. 2018</v>
      </c>
      <c r="K89" s="73"/>
      <c r="L89" s="71"/>
    </row>
    <row r="90" s="1" customFormat="1" ht="6.96" customHeight="1">
      <c r="B90" s="45"/>
      <c r="C90" s="73"/>
      <c r="D90" s="73"/>
      <c r="E90" s="73"/>
      <c r="F90" s="73"/>
      <c r="G90" s="73"/>
      <c r="H90" s="73"/>
      <c r="I90" s="190"/>
      <c r="J90" s="73"/>
      <c r="K90" s="73"/>
      <c r="L90" s="71"/>
    </row>
    <row r="91" s="1" customFormat="1">
      <c r="B91" s="45"/>
      <c r="C91" s="75" t="s">
        <v>27</v>
      </c>
      <c r="D91" s="73"/>
      <c r="E91" s="73"/>
      <c r="F91" s="192" t="str">
        <f>E15</f>
        <v>Aroma Praha a.s. - Židovicev 64, 411 83 Hrobce</v>
      </c>
      <c r="G91" s="73"/>
      <c r="H91" s="73"/>
      <c r="I91" s="193" t="s">
        <v>33</v>
      </c>
      <c r="J91" s="192" t="str">
        <f>E21</f>
        <v>Ekobak s.r.o.</v>
      </c>
      <c r="K91" s="73"/>
      <c r="L91" s="71"/>
    </row>
    <row r="92" s="1" customFormat="1" ht="14.4" customHeight="1">
      <c r="B92" s="45"/>
      <c r="C92" s="75" t="s">
        <v>31</v>
      </c>
      <c r="D92" s="73"/>
      <c r="E92" s="73"/>
      <c r="F92" s="192" t="str">
        <f>IF(E18="","",E18)</f>
        <v/>
      </c>
      <c r="G92" s="73"/>
      <c r="H92" s="73"/>
      <c r="I92" s="190"/>
      <c r="J92" s="73"/>
      <c r="K92" s="73"/>
      <c r="L92" s="71"/>
    </row>
    <row r="93" s="1" customFormat="1" ht="10.32" customHeight="1">
      <c r="B93" s="45"/>
      <c r="C93" s="73"/>
      <c r="D93" s="73"/>
      <c r="E93" s="73"/>
      <c r="F93" s="73"/>
      <c r="G93" s="73"/>
      <c r="H93" s="73"/>
      <c r="I93" s="190"/>
      <c r="J93" s="73"/>
      <c r="K93" s="73"/>
      <c r="L93" s="71"/>
    </row>
    <row r="94" s="9" customFormat="1" ht="29.28" customHeight="1">
      <c r="B94" s="194"/>
      <c r="C94" s="195" t="s">
        <v>116</v>
      </c>
      <c r="D94" s="196" t="s">
        <v>56</v>
      </c>
      <c r="E94" s="196" t="s">
        <v>52</v>
      </c>
      <c r="F94" s="196" t="s">
        <v>117</v>
      </c>
      <c r="G94" s="196" t="s">
        <v>118</v>
      </c>
      <c r="H94" s="196" t="s">
        <v>119</v>
      </c>
      <c r="I94" s="197" t="s">
        <v>120</v>
      </c>
      <c r="J94" s="196" t="s">
        <v>93</v>
      </c>
      <c r="K94" s="198" t="s">
        <v>121</v>
      </c>
      <c r="L94" s="199"/>
      <c r="M94" s="101" t="s">
        <v>122</v>
      </c>
      <c r="N94" s="102" t="s">
        <v>41</v>
      </c>
      <c r="O94" s="102" t="s">
        <v>123</v>
      </c>
      <c r="P94" s="102" t="s">
        <v>124</v>
      </c>
      <c r="Q94" s="102" t="s">
        <v>125</v>
      </c>
      <c r="R94" s="102" t="s">
        <v>126</v>
      </c>
      <c r="S94" s="102" t="s">
        <v>127</v>
      </c>
      <c r="T94" s="103" t="s">
        <v>128</v>
      </c>
    </row>
    <row r="95" s="1" customFormat="1" ht="29.28" customHeight="1">
      <c r="B95" s="45"/>
      <c r="C95" s="107" t="s">
        <v>94</v>
      </c>
      <c r="D95" s="73"/>
      <c r="E95" s="73"/>
      <c r="F95" s="73"/>
      <c r="G95" s="73"/>
      <c r="H95" s="73"/>
      <c r="I95" s="190"/>
      <c r="J95" s="200">
        <f>BK95</f>
        <v>0</v>
      </c>
      <c r="K95" s="73"/>
      <c r="L95" s="71"/>
      <c r="M95" s="104"/>
      <c r="N95" s="105"/>
      <c r="O95" s="105"/>
      <c r="P95" s="201">
        <f>P96+P320+P446+P451</f>
        <v>0</v>
      </c>
      <c r="Q95" s="105"/>
      <c r="R95" s="201">
        <f>R96+R320+R446+R451</f>
        <v>224.99120777000002</v>
      </c>
      <c r="S95" s="105"/>
      <c r="T95" s="202">
        <f>T96+T320+T446+T451</f>
        <v>69.372754999999998</v>
      </c>
      <c r="AT95" s="23" t="s">
        <v>70</v>
      </c>
      <c r="AU95" s="23" t="s">
        <v>95</v>
      </c>
      <c r="BK95" s="203">
        <f>BK96+BK320+BK446+BK451</f>
        <v>0</v>
      </c>
    </row>
    <row r="96" s="10" customFormat="1" ht="37.44001" customHeight="1">
      <c r="B96" s="204"/>
      <c r="C96" s="205"/>
      <c r="D96" s="206" t="s">
        <v>70</v>
      </c>
      <c r="E96" s="207" t="s">
        <v>129</v>
      </c>
      <c r="F96" s="207" t="s">
        <v>130</v>
      </c>
      <c r="G96" s="205"/>
      <c r="H96" s="205"/>
      <c r="I96" s="208"/>
      <c r="J96" s="209">
        <f>BK96</f>
        <v>0</v>
      </c>
      <c r="K96" s="205"/>
      <c r="L96" s="210"/>
      <c r="M96" s="211"/>
      <c r="N96" s="212"/>
      <c r="O96" s="212"/>
      <c r="P96" s="213">
        <f>P97+P147+P185+P242+P312+P318</f>
        <v>0</v>
      </c>
      <c r="Q96" s="212"/>
      <c r="R96" s="213">
        <f>R97+R147+R185+R242+R312+R318</f>
        <v>213.79106082000001</v>
      </c>
      <c r="S96" s="212"/>
      <c r="T96" s="214">
        <f>T97+T147+T185+T242+T312+T318</f>
        <v>69.314305000000004</v>
      </c>
      <c r="AR96" s="215" t="s">
        <v>76</v>
      </c>
      <c r="AT96" s="216" t="s">
        <v>70</v>
      </c>
      <c r="AU96" s="216" t="s">
        <v>71</v>
      </c>
      <c r="AY96" s="215" t="s">
        <v>131</v>
      </c>
      <c r="BK96" s="217">
        <f>BK97+BK147+BK185+BK242+BK312+BK318</f>
        <v>0</v>
      </c>
    </row>
    <row r="97" s="10" customFormat="1" ht="19.92" customHeight="1">
      <c r="B97" s="204"/>
      <c r="C97" s="205"/>
      <c r="D97" s="206" t="s">
        <v>70</v>
      </c>
      <c r="E97" s="218" t="s">
        <v>132</v>
      </c>
      <c r="F97" s="218" t="s">
        <v>133</v>
      </c>
      <c r="G97" s="205"/>
      <c r="H97" s="205"/>
      <c r="I97" s="208"/>
      <c r="J97" s="219">
        <f>BK97</f>
        <v>0</v>
      </c>
      <c r="K97" s="205"/>
      <c r="L97" s="210"/>
      <c r="M97" s="211"/>
      <c r="N97" s="212"/>
      <c r="O97" s="212"/>
      <c r="P97" s="213">
        <f>SUM(P98:P146)</f>
        <v>0</v>
      </c>
      <c r="Q97" s="212"/>
      <c r="R97" s="213">
        <f>SUM(R98:R146)</f>
        <v>161.37026513999999</v>
      </c>
      <c r="S97" s="212"/>
      <c r="T97" s="214">
        <f>SUM(T98:T146)</f>
        <v>0</v>
      </c>
      <c r="AR97" s="215" t="s">
        <v>76</v>
      </c>
      <c r="AT97" s="216" t="s">
        <v>70</v>
      </c>
      <c r="AU97" s="216" t="s">
        <v>76</v>
      </c>
      <c r="AY97" s="215" t="s">
        <v>131</v>
      </c>
      <c r="BK97" s="217">
        <f>SUM(BK98:BK146)</f>
        <v>0</v>
      </c>
    </row>
    <row r="98" s="1" customFormat="1" ht="25.5" customHeight="1">
      <c r="B98" s="45"/>
      <c r="C98" s="220" t="s">
        <v>76</v>
      </c>
      <c r="D98" s="220" t="s">
        <v>134</v>
      </c>
      <c r="E98" s="221" t="s">
        <v>135</v>
      </c>
      <c r="F98" s="222" t="s">
        <v>136</v>
      </c>
      <c r="G98" s="223" t="s">
        <v>137</v>
      </c>
      <c r="H98" s="224">
        <v>134.40000000000001</v>
      </c>
      <c r="I98" s="225"/>
      <c r="J98" s="226">
        <f>ROUND(I98*H98,2)</f>
        <v>0</v>
      </c>
      <c r="K98" s="222" t="s">
        <v>21</v>
      </c>
      <c r="L98" s="71"/>
      <c r="M98" s="227" t="s">
        <v>21</v>
      </c>
      <c r="N98" s="228" t="s">
        <v>42</v>
      </c>
      <c r="O98" s="46"/>
      <c r="P98" s="229">
        <f>O98*H98</f>
        <v>0</v>
      </c>
      <c r="Q98" s="229">
        <v>0.14854000000000001</v>
      </c>
      <c r="R98" s="229">
        <f>Q98*H98</f>
        <v>19.963776000000003</v>
      </c>
      <c r="S98" s="229">
        <v>0</v>
      </c>
      <c r="T98" s="230">
        <f>S98*H98</f>
        <v>0</v>
      </c>
      <c r="AR98" s="23" t="s">
        <v>138</v>
      </c>
      <c r="AT98" s="23" t="s">
        <v>134</v>
      </c>
      <c r="AU98" s="23" t="s">
        <v>80</v>
      </c>
      <c r="AY98" s="23" t="s">
        <v>131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23" t="s">
        <v>76</v>
      </c>
      <c r="BK98" s="231">
        <f>ROUND(I98*H98,2)</f>
        <v>0</v>
      </c>
      <c r="BL98" s="23" t="s">
        <v>138</v>
      </c>
      <c r="BM98" s="23" t="s">
        <v>139</v>
      </c>
    </row>
    <row r="99" s="11" customFormat="1">
      <c r="B99" s="232"/>
      <c r="C99" s="233"/>
      <c r="D99" s="234" t="s">
        <v>140</v>
      </c>
      <c r="E99" s="235" t="s">
        <v>21</v>
      </c>
      <c r="F99" s="236" t="s">
        <v>141</v>
      </c>
      <c r="G99" s="233"/>
      <c r="H99" s="235" t="s">
        <v>21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AT99" s="242" t="s">
        <v>140</v>
      </c>
      <c r="AU99" s="242" t="s">
        <v>80</v>
      </c>
      <c r="AV99" s="11" t="s">
        <v>76</v>
      </c>
      <c r="AW99" s="11" t="s">
        <v>35</v>
      </c>
      <c r="AX99" s="11" t="s">
        <v>71</v>
      </c>
      <c r="AY99" s="242" t="s">
        <v>131</v>
      </c>
    </row>
    <row r="100" s="12" customFormat="1">
      <c r="B100" s="243"/>
      <c r="C100" s="244"/>
      <c r="D100" s="234" t="s">
        <v>140</v>
      </c>
      <c r="E100" s="245" t="s">
        <v>21</v>
      </c>
      <c r="F100" s="246" t="s">
        <v>142</v>
      </c>
      <c r="G100" s="244"/>
      <c r="H100" s="247">
        <v>182.40000000000001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AT100" s="253" t="s">
        <v>140</v>
      </c>
      <c r="AU100" s="253" t="s">
        <v>80</v>
      </c>
      <c r="AV100" s="12" t="s">
        <v>80</v>
      </c>
      <c r="AW100" s="12" t="s">
        <v>35</v>
      </c>
      <c r="AX100" s="12" t="s">
        <v>71</v>
      </c>
      <c r="AY100" s="253" t="s">
        <v>131</v>
      </c>
    </row>
    <row r="101" s="11" customFormat="1">
      <c r="B101" s="232"/>
      <c r="C101" s="233"/>
      <c r="D101" s="234" t="s">
        <v>140</v>
      </c>
      <c r="E101" s="235" t="s">
        <v>21</v>
      </c>
      <c r="F101" s="236" t="s">
        <v>143</v>
      </c>
      <c r="G101" s="233"/>
      <c r="H101" s="235" t="s">
        <v>21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AT101" s="242" t="s">
        <v>140</v>
      </c>
      <c r="AU101" s="242" t="s">
        <v>80</v>
      </c>
      <c r="AV101" s="11" t="s">
        <v>76</v>
      </c>
      <c r="AW101" s="11" t="s">
        <v>35</v>
      </c>
      <c r="AX101" s="11" t="s">
        <v>71</v>
      </c>
      <c r="AY101" s="242" t="s">
        <v>131</v>
      </c>
    </row>
    <row r="102" s="12" customFormat="1">
      <c r="B102" s="243"/>
      <c r="C102" s="244"/>
      <c r="D102" s="234" t="s">
        <v>140</v>
      </c>
      <c r="E102" s="245" t="s">
        <v>21</v>
      </c>
      <c r="F102" s="246" t="s">
        <v>144</v>
      </c>
      <c r="G102" s="244"/>
      <c r="H102" s="247">
        <v>-48</v>
      </c>
      <c r="I102" s="248"/>
      <c r="J102" s="244"/>
      <c r="K102" s="244"/>
      <c r="L102" s="249"/>
      <c r="M102" s="250"/>
      <c r="N102" s="251"/>
      <c r="O102" s="251"/>
      <c r="P102" s="251"/>
      <c r="Q102" s="251"/>
      <c r="R102" s="251"/>
      <c r="S102" s="251"/>
      <c r="T102" s="252"/>
      <c r="AT102" s="253" t="s">
        <v>140</v>
      </c>
      <c r="AU102" s="253" t="s">
        <v>80</v>
      </c>
      <c r="AV102" s="12" t="s">
        <v>80</v>
      </c>
      <c r="AW102" s="12" t="s">
        <v>35</v>
      </c>
      <c r="AX102" s="12" t="s">
        <v>71</v>
      </c>
      <c r="AY102" s="253" t="s">
        <v>131</v>
      </c>
    </row>
    <row r="103" s="13" customFormat="1">
      <c r="B103" s="254"/>
      <c r="C103" s="255"/>
      <c r="D103" s="234" t="s">
        <v>140</v>
      </c>
      <c r="E103" s="256" t="s">
        <v>21</v>
      </c>
      <c r="F103" s="257" t="s">
        <v>145</v>
      </c>
      <c r="G103" s="255"/>
      <c r="H103" s="258">
        <v>134.40000000000001</v>
      </c>
      <c r="I103" s="259"/>
      <c r="J103" s="255"/>
      <c r="K103" s="255"/>
      <c r="L103" s="260"/>
      <c r="M103" s="261"/>
      <c r="N103" s="262"/>
      <c r="O103" s="262"/>
      <c r="P103" s="262"/>
      <c r="Q103" s="262"/>
      <c r="R103" s="262"/>
      <c r="S103" s="262"/>
      <c r="T103" s="263"/>
      <c r="AT103" s="264" t="s">
        <v>140</v>
      </c>
      <c r="AU103" s="264" t="s">
        <v>80</v>
      </c>
      <c r="AV103" s="13" t="s">
        <v>138</v>
      </c>
      <c r="AW103" s="13" t="s">
        <v>35</v>
      </c>
      <c r="AX103" s="13" t="s">
        <v>76</v>
      </c>
      <c r="AY103" s="264" t="s">
        <v>131</v>
      </c>
    </row>
    <row r="104" s="1" customFormat="1" ht="25.5" customHeight="1">
      <c r="B104" s="45"/>
      <c r="C104" s="220" t="s">
        <v>80</v>
      </c>
      <c r="D104" s="220" t="s">
        <v>134</v>
      </c>
      <c r="E104" s="221" t="s">
        <v>146</v>
      </c>
      <c r="F104" s="222" t="s">
        <v>147</v>
      </c>
      <c r="G104" s="223" t="s">
        <v>137</v>
      </c>
      <c r="H104" s="224">
        <v>198.80000000000001</v>
      </c>
      <c r="I104" s="225"/>
      <c r="J104" s="226">
        <f>ROUND(I104*H104,2)</f>
        <v>0</v>
      </c>
      <c r="K104" s="222" t="s">
        <v>21</v>
      </c>
      <c r="L104" s="71"/>
      <c r="M104" s="227" t="s">
        <v>21</v>
      </c>
      <c r="N104" s="228" t="s">
        <v>42</v>
      </c>
      <c r="O104" s="46"/>
      <c r="P104" s="229">
        <f>O104*H104</f>
        <v>0</v>
      </c>
      <c r="Q104" s="229">
        <v>0.21557999999999999</v>
      </c>
      <c r="R104" s="229">
        <f>Q104*H104</f>
        <v>42.857303999999999</v>
      </c>
      <c r="S104" s="229">
        <v>0</v>
      </c>
      <c r="T104" s="230">
        <f>S104*H104</f>
        <v>0</v>
      </c>
      <c r="AR104" s="23" t="s">
        <v>138</v>
      </c>
      <c r="AT104" s="23" t="s">
        <v>134</v>
      </c>
      <c r="AU104" s="23" t="s">
        <v>80</v>
      </c>
      <c r="AY104" s="23" t="s">
        <v>131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3" t="s">
        <v>76</v>
      </c>
      <c r="BK104" s="231">
        <f>ROUND(I104*H104,2)</f>
        <v>0</v>
      </c>
      <c r="BL104" s="23" t="s">
        <v>138</v>
      </c>
      <c r="BM104" s="23" t="s">
        <v>148</v>
      </c>
    </row>
    <row r="105" s="11" customFormat="1">
      <c r="B105" s="232"/>
      <c r="C105" s="233"/>
      <c r="D105" s="234" t="s">
        <v>140</v>
      </c>
      <c r="E105" s="235" t="s">
        <v>21</v>
      </c>
      <c r="F105" s="236" t="s">
        <v>141</v>
      </c>
      <c r="G105" s="233"/>
      <c r="H105" s="235" t="s">
        <v>21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AT105" s="242" t="s">
        <v>140</v>
      </c>
      <c r="AU105" s="242" t="s">
        <v>80</v>
      </c>
      <c r="AV105" s="11" t="s">
        <v>76</v>
      </c>
      <c r="AW105" s="11" t="s">
        <v>35</v>
      </c>
      <c r="AX105" s="11" t="s">
        <v>71</v>
      </c>
      <c r="AY105" s="242" t="s">
        <v>131</v>
      </c>
    </row>
    <row r="106" s="12" customFormat="1">
      <c r="B106" s="243"/>
      <c r="C106" s="244"/>
      <c r="D106" s="234" t="s">
        <v>140</v>
      </c>
      <c r="E106" s="245" t="s">
        <v>21</v>
      </c>
      <c r="F106" s="246" t="s">
        <v>149</v>
      </c>
      <c r="G106" s="244"/>
      <c r="H106" s="247">
        <v>243.19999999999999</v>
      </c>
      <c r="I106" s="248"/>
      <c r="J106" s="244"/>
      <c r="K106" s="244"/>
      <c r="L106" s="249"/>
      <c r="M106" s="250"/>
      <c r="N106" s="251"/>
      <c r="O106" s="251"/>
      <c r="P106" s="251"/>
      <c r="Q106" s="251"/>
      <c r="R106" s="251"/>
      <c r="S106" s="251"/>
      <c r="T106" s="252"/>
      <c r="AT106" s="253" t="s">
        <v>140</v>
      </c>
      <c r="AU106" s="253" t="s">
        <v>80</v>
      </c>
      <c r="AV106" s="12" t="s">
        <v>80</v>
      </c>
      <c r="AW106" s="12" t="s">
        <v>35</v>
      </c>
      <c r="AX106" s="12" t="s">
        <v>71</v>
      </c>
      <c r="AY106" s="253" t="s">
        <v>131</v>
      </c>
    </row>
    <row r="107" s="11" customFormat="1">
      <c r="B107" s="232"/>
      <c r="C107" s="233"/>
      <c r="D107" s="234" t="s">
        <v>140</v>
      </c>
      <c r="E107" s="235" t="s">
        <v>21</v>
      </c>
      <c r="F107" s="236" t="s">
        <v>143</v>
      </c>
      <c r="G107" s="233"/>
      <c r="H107" s="235" t="s">
        <v>21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AT107" s="242" t="s">
        <v>140</v>
      </c>
      <c r="AU107" s="242" t="s">
        <v>80</v>
      </c>
      <c r="AV107" s="11" t="s">
        <v>76</v>
      </c>
      <c r="AW107" s="11" t="s">
        <v>35</v>
      </c>
      <c r="AX107" s="11" t="s">
        <v>71</v>
      </c>
      <c r="AY107" s="242" t="s">
        <v>131</v>
      </c>
    </row>
    <row r="108" s="12" customFormat="1">
      <c r="B108" s="243"/>
      <c r="C108" s="244"/>
      <c r="D108" s="234" t="s">
        <v>140</v>
      </c>
      <c r="E108" s="245" t="s">
        <v>21</v>
      </c>
      <c r="F108" s="246" t="s">
        <v>150</v>
      </c>
      <c r="G108" s="244"/>
      <c r="H108" s="247">
        <v>-44.399999999999999</v>
      </c>
      <c r="I108" s="248"/>
      <c r="J108" s="244"/>
      <c r="K108" s="244"/>
      <c r="L108" s="249"/>
      <c r="M108" s="250"/>
      <c r="N108" s="251"/>
      <c r="O108" s="251"/>
      <c r="P108" s="251"/>
      <c r="Q108" s="251"/>
      <c r="R108" s="251"/>
      <c r="S108" s="251"/>
      <c r="T108" s="252"/>
      <c r="AT108" s="253" t="s">
        <v>140</v>
      </c>
      <c r="AU108" s="253" t="s">
        <v>80</v>
      </c>
      <c r="AV108" s="12" t="s">
        <v>80</v>
      </c>
      <c r="AW108" s="12" t="s">
        <v>35</v>
      </c>
      <c r="AX108" s="12" t="s">
        <v>71</v>
      </c>
      <c r="AY108" s="253" t="s">
        <v>131</v>
      </c>
    </row>
    <row r="109" s="13" customFormat="1">
      <c r="B109" s="254"/>
      <c r="C109" s="255"/>
      <c r="D109" s="234" t="s">
        <v>140</v>
      </c>
      <c r="E109" s="256" t="s">
        <v>21</v>
      </c>
      <c r="F109" s="257" t="s">
        <v>145</v>
      </c>
      <c r="G109" s="255"/>
      <c r="H109" s="258">
        <v>198.80000000000001</v>
      </c>
      <c r="I109" s="259"/>
      <c r="J109" s="255"/>
      <c r="K109" s="255"/>
      <c r="L109" s="260"/>
      <c r="M109" s="261"/>
      <c r="N109" s="262"/>
      <c r="O109" s="262"/>
      <c r="P109" s="262"/>
      <c r="Q109" s="262"/>
      <c r="R109" s="262"/>
      <c r="S109" s="262"/>
      <c r="T109" s="263"/>
      <c r="AT109" s="264" t="s">
        <v>140</v>
      </c>
      <c r="AU109" s="264" t="s">
        <v>80</v>
      </c>
      <c r="AV109" s="13" t="s">
        <v>138</v>
      </c>
      <c r="AW109" s="13" t="s">
        <v>35</v>
      </c>
      <c r="AX109" s="13" t="s">
        <v>76</v>
      </c>
      <c r="AY109" s="264" t="s">
        <v>131</v>
      </c>
    </row>
    <row r="110" s="1" customFormat="1" ht="25.5" customHeight="1">
      <c r="B110" s="45"/>
      <c r="C110" s="220" t="s">
        <v>132</v>
      </c>
      <c r="D110" s="220" t="s">
        <v>134</v>
      </c>
      <c r="E110" s="221" t="s">
        <v>151</v>
      </c>
      <c r="F110" s="222" t="s">
        <v>152</v>
      </c>
      <c r="G110" s="223" t="s">
        <v>153</v>
      </c>
      <c r="H110" s="224">
        <v>139.80600000000001</v>
      </c>
      <c r="I110" s="225"/>
      <c r="J110" s="226">
        <f>ROUND(I110*H110,2)</f>
        <v>0</v>
      </c>
      <c r="K110" s="222" t="s">
        <v>21</v>
      </c>
      <c r="L110" s="71"/>
      <c r="M110" s="227" t="s">
        <v>21</v>
      </c>
      <c r="N110" s="228" t="s">
        <v>42</v>
      </c>
      <c r="O110" s="46"/>
      <c r="P110" s="229">
        <f>O110*H110</f>
        <v>0</v>
      </c>
      <c r="Q110" s="229">
        <v>0.63200000000000001</v>
      </c>
      <c r="R110" s="229">
        <f>Q110*H110</f>
        <v>88.357392000000004</v>
      </c>
      <c r="S110" s="229">
        <v>0</v>
      </c>
      <c r="T110" s="230">
        <f>S110*H110</f>
        <v>0</v>
      </c>
      <c r="AR110" s="23" t="s">
        <v>138</v>
      </c>
      <c r="AT110" s="23" t="s">
        <v>134</v>
      </c>
      <c r="AU110" s="23" t="s">
        <v>80</v>
      </c>
      <c r="AY110" s="23" t="s">
        <v>131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23" t="s">
        <v>76</v>
      </c>
      <c r="BK110" s="231">
        <f>ROUND(I110*H110,2)</f>
        <v>0</v>
      </c>
      <c r="BL110" s="23" t="s">
        <v>138</v>
      </c>
      <c r="BM110" s="23" t="s">
        <v>154</v>
      </c>
    </row>
    <row r="111" s="11" customFormat="1">
      <c r="B111" s="232"/>
      <c r="C111" s="233"/>
      <c r="D111" s="234" t="s">
        <v>140</v>
      </c>
      <c r="E111" s="235" t="s">
        <v>21</v>
      </c>
      <c r="F111" s="236" t="s">
        <v>155</v>
      </c>
      <c r="G111" s="233"/>
      <c r="H111" s="235" t="s">
        <v>21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AT111" s="242" t="s">
        <v>140</v>
      </c>
      <c r="AU111" s="242" t="s">
        <v>80</v>
      </c>
      <c r="AV111" s="11" t="s">
        <v>76</v>
      </c>
      <c r="AW111" s="11" t="s">
        <v>35</v>
      </c>
      <c r="AX111" s="11" t="s">
        <v>71</v>
      </c>
      <c r="AY111" s="242" t="s">
        <v>131</v>
      </c>
    </row>
    <row r="112" s="12" customFormat="1">
      <c r="B112" s="243"/>
      <c r="C112" s="244"/>
      <c r="D112" s="234" t="s">
        <v>140</v>
      </c>
      <c r="E112" s="245" t="s">
        <v>21</v>
      </c>
      <c r="F112" s="246" t="s">
        <v>156</v>
      </c>
      <c r="G112" s="244"/>
      <c r="H112" s="247">
        <v>67.200000000000003</v>
      </c>
      <c r="I112" s="248"/>
      <c r="J112" s="244"/>
      <c r="K112" s="244"/>
      <c r="L112" s="249"/>
      <c r="M112" s="250"/>
      <c r="N112" s="251"/>
      <c r="O112" s="251"/>
      <c r="P112" s="251"/>
      <c r="Q112" s="251"/>
      <c r="R112" s="251"/>
      <c r="S112" s="251"/>
      <c r="T112" s="252"/>
      <c r="AT112" s="253" t="s">
        <v>140</v>
      </c>
      <c r="AU112" s="253" t="s">
        <v>80</v>
      </c>
      <c r="AV112" s="12" t="s">
        <v>80</v>
      </c>
      <c r="AW112" s="12" t="s">
        <v>35</v>
      </c>
      <c r="AX112" s="12" t="s">
        <v>71</v>
      </c>
      <c r="AY112" s="253" t="s">
        <v>131</v>
      </c>
    </row>
    <row r="113" s="12" customFormat="1">
      <c r="B113" s="243"/>
      <c r="C113" s="244"/>
      <c r="D113" s="234" t="s">
        <v>140</v>
      </c>
      <c r="E113" s="245" t="s">
        <v>21</v>
      </c>
      <c r="F113" s="246" t="s">
        <v>157</v>
      </c>
      <c r="G113" s="244"/>
      <c r="H113" s="247">
        <v>4.8300000000000001</v>
      </c>
      <c r="I113" s="248"/>
      <c r="J113" s="244"/>
      <c r="K113" s="244"/>
      <c r="L113" s="249"/>
      <c r="M113" s="250"/>
      <c r="N113" s="251"/>
      <c r="O113" s="251"/>
      <c r="P113" s="251"/>
      <c r="Q113" s="251"/>
      <c r="R113" s="251"/>
      <c r="S113" s="251"/>
      <c r="T113" s="252"/>
      <c r="AT113" s="253" t="s">
        <v>140</v>
      </c>
      <c r="AU113" s="253" t="s">
        <v>80</v>
      </c>
      <c r="AV113" s="12" t="s">
        <v>80</v>
      </c>
      <c r="AW113" s="12" t="s">
        <v>35</v>
      </c>
      <c r="AX113" s="12" t="s">
        <v>71</v>
      </c>
      <c r="AY113" s="253" t="s">
        <v>131</v>
      </c>
    </row>
    <row r="114" s="11" customFormat="1">
      <c r="B114" s="232"/>
      <c r="C114" s="233"/>
      <c r="D114" s="234" t="s">
        <v>140</v>
      </c>
      <c r="E114" s="235" t="s">
        <v>21</v>
      </c>
      <c r="F114" s="236" t="s">
        <v>158</v>
      </c>
      <c r="G114" s="233"/>
      <c r="H114" s="235" t="s">
        <v>21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AT114" s="242" t="s">
        <v>140</v>
      </c>
      <c r="AU114" s="242" t="s">
        <v>80</v>
      </c>
      <c r="AV114" s="11" t="s">
        <v>76</v>
      </c>
      <c r="AW114" s="11" t="s">
        <v>35</v>
      </c>
      <c r="AX114" s="11" t="s">
        <v>71</v>
      </c>
      <c r="AY114" s="242" t="s">
        <v>131</v>
      </c>
    </row>
    <row r="115" s="12" customFormat="1">
      <c r="B115" s="243"/>
      <c r="C115" s="244"/>
      <c r="D115" s="234" t="s">
        <v>140</v>
      </c>
      <c r="E115" s="245" t="s">
        <v>21</v>
      </c>
      <c r="F115" s="246" t="s">
        <v>159</v>
      </c>
      <c r="G115" s="244"/>
      <c r="H115" s="247">
        <v>55.295999999999999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AT115" s="253" t="s">
        <v>140</v>
      </c>
      <c r="AU115" s="253" t="s">
        <v>80</v>
      </c>
      <c r="AV115" s="12" t="s">
        <v>80</v>
      </c>
      <c r="AW115" s="12" t="s">
        <v>35</v>
      </c>
      <c r="AX115" s="12" t="s">
        <v>71</v>
      </c>
      <c r="AY115" s="253" t="s">
        <v>131</v>
      </c>
    </row>
    <row r="116" s="11" customFormat="1">
      <c r="B116" s="232"/>
      <c r="C116" s="233"/>
      <c r="D116" s="234" t="s">
        <v>140</v>
      </c>
      <c r="E116" s="235" t="s">
        <v>21</v>
      </c>
      <c r="F116" s="236" t="s">
        <v>160</v>
      </c>
      <c r="G116" s="233"/>
      <c r="H116" s="235" t="s">
        <v>21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AT116" s="242" t="s">
        <v>140</v>
      </c>
      <c r="AU116" s="242" t="s">
        <v>80</v>
      </c>
      <c r="AV116" s="11" t="s">
        <v>76</v>
      </c>
      <c r="AW116" s="11" t="s">
        <v>35</v>
      </c>
      <c r="AX116" s="11" t="s">
        <v>71</v>
      </c>
      <c r="AY116" s="242" t="s">
        <v>131</v>
      </c>
    </row>
    <row r="117" s="12" customFormat="1">
      <c r="B117" s="243"/>
      <c r="C117" s="244"/>
      <c r="D117" s="234" t="s">
        <v>140</v>
      </c>
      <c r="E117" s="245" t="s">
        <v>21</v>
      </c>
      <c r="F117" s="246" t="s">
        <v>161</v>
      </c>
      <c r="G117" s="244"/>
      <c r="H117" s="247">
        <v>4.3200000000000003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AT117" s="253" t="s">
        <v>140</v>
      </c>
      <c r="AU117" s="253" t="s">
        <v>80</v>
      </c>
      <c r="AV117" s="12" t="s">
        <v>80</v>
      </c>
      <c r="AW117" s="12" t="s">
        <v>35</v>
      </c>
      <c r="AX117" s="12" t="s">
        <v>71</v>
      </c>
      <c r="AY117" s="253" t="s">
        <v>131</v>
      </c>
    </row>
    <row r="118" s="11" customFormat="1">
      <c r="B118" s="232"/>
      <c r="C118" s="233"/>
      <c r="D118" s="234" t="s">
        <v>140</v>
      </c>
      <c r="E118" s="235" t="s">
        <v>21</v>
      </c>
      <c r="F118" s="236" t="s">
        <v>162</v>
      </c>
      <c r="G118" s="233"/>
      <c r="H118" s="235" t="s">
        <v>21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AT118" s="242" t="s">
        <v>140</v>
      </c>
      <c r="AU118" s="242" t="s">
        <v>80</v>
      </c>
      <c r="AV118" s="11" t="s">
        <v>76</v>
      </c>
      <c r="AW118" s="11" t="s">
        <v>35</v>
      </c>
      <c r="AX118" s="11" t="s">
        <v>71</v>
      </c>
      <c r="AY118" s="242" t="s">
        <v>131</v>
      </c>
    </row>
    <row r="119" s="12" customFormat="1">
      <c r="B119" s="243"/>
      <c r="C119" s="244"/>
      <c r="D119" s="234" t="s">
        <v>140</v>
      </c>
      <c r="E119" s="245" t="s">
        <v>21</v>
      </c>
      <c r="F119" s="246" t="s">
        <v>163</v>
      </c>
      <c r="G119" s="244"/>
      <c r="H119" s="247">
        <v>8.1600000000000001</v>
      </c>
      <c r="I119" s="248"/>
      <c r="J119" s="244"/>
      <c r="K119" s="244"/>
      <c r="L119" s="249"/>
      <c r="M119" s="250"/>
      <c r="N119" s="251"/>
      <c r="O119" s="251"/>
      <c r="P119" s="251"/>
      <c r="Q119" s="251"/>
      <c r="R119" s="251"/>
      <c r="S119" s="251"/>
      <c r="T119" s="252"/>
      <c r="AT119" s="253" t="s">
        <v>140</v>
      </c>
      <c r="AU119" s="253" t="s">
        <v>80</v>
      </c>
      <c r="AV119" s="12" t="s">
        <v>80</v>
      </c>
      <c r="AW119" s="12" t="s">
        <v>35</v>
      </c>
      <c r="AX119" s="12" t="s">
        <v>71</v>
      </c>
      <c r="AY119" s="253" t="s">
        <v>131</v>
      </c>
    </row>
    <row r="120" s="13" customFormat="1">
      <c r="B120" s="254"/>
      <c r="C120" s="255"/>
      <c r="D120" s="234" t="s">
        <v>140</v>
      </c>
      <c r="E120" s="256" t="s">
        <v>21</v>
      </c>
      <c r="F120" s="257" t="s">
        <v>145</v>
      </c>
      <c r="G120" s="255"/>
      <c r="H120" s="258">
        <v>139.80600000000001</v>
      </c>
      <c r="I120" s="259"/>
      <c r="J120" s="255"/>
      <c r="K120" s="255"/>
      <c r="L120" s="260"/>
      <c r="M120" s="261"/>
      <c r="N120" s="262"/>
      <c r="O120" s="262"/>
      <c r="P120" s="262"/>
      <c r="Q120" s="262"/>
      <c r="R120" s="262"/>
      <c r="S120" s="262"/>
      <c r="T120" s="263"/>
      <c r="AT120" s="264" t="s">
        <v>140</v>
      </c>
      <c r="AU120" s="264" t="s">
        <v>80</v>
      </c>
      <c r="AV120" s="13" t="s">
        <v>138</v>
      </c>
      <c r="AW120" s="13" t="s">
        <v>35</v>
      </c>
      <c r="AX120" s="13" t="s">
        <v>76</v>
      </c>
      <c r="AY120" s="264" t="s">
        <v>131</v>
      </c>
    </row>
    <row r="121" s="1" customFormat="1" ht="25.5" customHeight="1">
      <c r="B121" s="45"/>
      <c r="C121" s="220" t="s">
        <v>138</v>
      </c>
      <c r="D121" s="220" t="s">
        <v>134</v>
      </c>
      <c r="E121" s="221" t="s">
        <v>164</v>
      </c>
      <c r="F121" s="222" t="s">
        <v>165</v>
      </c>
      <c r="G121" s="223" t="s">
        <v>166</v>
      </c>
      <c r="H121" s="224">
        <v>6</v>
      </c>
      <c r="I121" s="225"/>
      <c r="J121" s="226">
        <f>ROUND(I121*H121,2)</f>
        <v>0</v>
      </c>
      <c r="K121" s="222" t="s">
        <v>21</v>
      </c>
      <c r="L121" s="71"/>
      <c r="M121" s="227" t="s">
        <v>21</v>
      </c>
      <c r="N121" s="228" t="s">
        <v>42</v>
      </c>
      <c r="O121" s="46"/>
      <c r="P121" s="229">
        <f>O121*H121</f>
        <v>0</v>
      </c>
      <c r="Q121" s="229">
        <v>0.17549000000000001</v>
      </c>
      <c r="R121" s="229">
        <f>Q121*H121</f>
        <v>1.05294</v>
      </c>
      <c r="S121" s="229">
        <v>0</v>
      </c>
      <c r="T121" s="230">
        <f>S121*H121</f>
        <v>0</v>
      </c>
      <c r="AR121" s="23" t="s">
        <v>138</v>
      </c>
      <c r="AT121" s="23" t="s">
        <v>134</v>
      </c>
      <c r="AU121" s="23" t="s">
        <v>80</v>
      </c>
      <c r="AY121" s="23" t="s">
        <v>131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23" t="s">
        <v>76</v>
      </c>
      <c r="BK121" s="231">
        <f>ROUND(I121*H121,2)</f>
        <v>0</v>
      </c>
      <c r="BL121" s="23" t="s">
        <v>138</v>
      </c>
      <c r="BM121" s="23" t="s">
        <v>167</v>
      </c>
    </row>
    <row r="122" s="11" customFormat="1">
      <c r="B122" s="232"/>
      <c r="C122" s="233"/>
      <c r="D122" s="234" t="s">
        <v>140</v>
      </c>
      <c r="E122" s="235" t="s">
        <v>21</v>
      </c>
      <c r="F122" s="236" t="s">
        <v>168</v>
      </c>
      <c r="G122" s="233"/>
      <c r="H122" s="235" t="s">
        <v>21</v>
      </c>
      <c r="I122" s="237"/>
      <c r="J122" s="233"/>
      <c r="K122" s="233"/>
      <c r="L122" s="238"/>
      <c r="M122" s="239"/>
      <c r="N122" s="240"/>
      <c r="O122" s="240"/>
      <c r="P122" s="240"/>
      <c r="Q122" s="240"/>
      <c r="R122" s="240"/>
      <c r="S122" s="240"/>
      <c r="T122" s="241"/>
      <c r="AT122" s="242" t="s">
        <v>140</v>
      </c>
      <c r="AU122" s="242" t="s">
        <v>80</v>
      </c>
      <c r="AV122" s="11" t="s">
        <v>76</v>
      </c>
      <c r="AW122" s="11" t="s">
        <v>35</v>
      </c>
      <c r="AX122" s="11" t="s">
        <v>71</v>
      </c>
      <c r="AY122" s="242" t="s">
        <v>131</v>
      </c>
    </row>
    <row r="123" s="12" customFormat="1">
      <c r="B123" s="243"/>
      <c r="C123" s="244"/>
      <c r="D123" s="234" t="s">
        <v>140</v>
      </c>
      <c r="E123" s="245" t="s">
        <v>21</v>
      </c>
      <c r="F123" s="246" t="s">
        <v>169</v>
      </c>
      <c r="G123" s="244"/>
      <c r="H123" s="247">
        <v>6</v>
      </c>
      <c r="I123" s="248"/>
      <c r="J123" s="244"/>
      <c r="K123" s="244"/>
      <c r="L123" s="249"/>
      <c r="M123" s="250"/>
      <c r="N123" s="251"/>
      <c r="O123" s="251"/>
      <c r="P123" s="251"/>
      <c r="Q123" s="251"/>
      <c r="R123" s="251"/>
      <c r="S123" s="251"/>
      <c r="T123" s="252"/>
      <c r="AT123" s="253" t="s">
        <v>140</v>
      </c>
      <c r="AU123" s="253" t="s">
        <v>80</v>
      </c>
      <c r="AV123" s="12" t="s">
        <v>80</v>
      </c>
      <c r="AW123" s="12" t="s">
        <v>35</v>
      </c>
      <c r="AX123" s="12" t="s">
        <v>71</v>
      </c>
      <c r="AY123" s="253" t="s">
        <v>131</v>
      </c>
    </row>
    <row r="124" s="13" customFormat="1">
      <c r="B124" s="254"/>
      <c r="C124" s="255"/>
      <c r="D124" s="234" t="s">
        <v>140</v>
      </c>
      <c r="E124" s="256" t="s">
        <v>21</v>
      </c>
      <c r="F124" s="257" t="s">
        <v>145</v>
      </c>
      <c r="G124" s="255"/>
      <c r="H124" s="258">
        <v>6</v>
      </c>
      <c r="I124" s="259"/>
      <c r="J124" s="255"/>
      <c r="K124" s="255"/>
      <c r="L124" s="260"/>
      <c r="M124" s="261"/>
      <c r="N124" s="262"/>
      <c r="O124" s="262"/>
      <c r="P124" s="262"/>
      <c r="Q124" s="262"/>
      <c r="R124" s="262"/>
      <c r="S124" s="262"/>
      <c r="T124" s="263"/>
      <c r="AT124" s="264" t="s">
        <v>140</v>
      </c>
      <c r="AU124" s="264" t="s">
        <v>80</v>
      </c>
      <c r="AV124" s="13" t="s">
        <v>138</v>
      </c>
      <c r="AW124" s="13" t="s">
        <v>35</v>
      </c>
      <c r="AX124" s="13" t="s">
        <v>76</v>
      </c>
      <c r="AY124" s="264" t="s">
        <v>131</v>
      </c>
    </row>
    <row r="125" s="1" customFormat="1" ht="16.5" customHeight="1">
      <c r="B125" s="45"/>
      <c r="C125" s="220" t="s">
        <v>170</v>
      </c>
      <c r="D125" s="220" t="s">
        <v>134</v>
      </c>
      <c r="E125" s="221" t="s">
        <v>171</v>
      </c>
      <c r="F125" s="222" t="s">
        <v>172</v>
      </c>
      <c r="G125" s="223" t="s">
        <v>153</v>
      </c>
      <c r="H125" s="224">
        <v>3.427</v>
      </c>
      <c r="I125" s="225"/>
      <c r="J125" s="226">
        <f>ROUND(I125*H125,2)</f>
        <v>0</v>
      </c>
      <c r="K125" s="222" t="s">
        <v>21</v>
      </c>
      <c r="L125" s="71"/>
      <c r="M125" s="227" t="s">
        <v>21</v>
      </c>
      <c r="N125" s="228" t="s">
        <v>42</v>
      </c>
      <c r="O125" s="46"/>
      <c r="P125" s="229">
        <f>O125*H125</f>
        <v>0</v>
      </c>
      <c r="Q125" s="229">
        <v>1.94302</v>
      </c>
      <c r="R125" s="229">
        <f>Q125*H125</f>
        <v>6.6587295400000004</v>
      </c>
      <c r="S125" s="229">
        <v>0</v>
      </c>
      <c r="T125" s="230">
        <f>S125*H125</f>
        <v>0</v>
      </c>
      <c r="AR125" s="23" t="s">
        <v>138</v>
      </c>
      <c r="AT125" s="23" t="s">
        <v>134</v>
      </c>
      <c r="AU125" s="23" t="s">
        <v>80</v>
      </c>
      <c r="AY125" s="23" t="s">
        <v>131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23" t="s">
        <v>76</v>
      </c>
      <c r="BK125" s="231">
        <f>ROUND(I125*H125,2)</f>
        <v>0</v>
      </c>
      <c r="BL125" s="23" t="s">
        <v>138</v>
      </c>
      <c r="BM125" s="23" t="s">
        <v>173</v>
      </c>
    </row>
    <row r="126" s="11" customFormat="1">
      <c r="B126" s="232"/>
      <c r="C126" s="233"/>
      <c r="D126" s="234" t="s">
        <v>140</v>
      </c>
      <c r="E126" s="235" t="s">
        <v>21</v>
      </c>
      <c r="F126" s="236" t="s">
        <v>174</v>
      </c>
      <c r="G126" s="233"/>
      <c r="H126" s="235" t="s">
        <v>21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AT126" s="242" t="s">
        <v>140</v>
      </c>
      <c r="AU126" s="242" t="s">
        <v>80</v>
      </c>
      <c r="AV126" s="11" t="s">
        <v>76</v>
      </c>
      <c r="AW126" s="11" t="s">
        <v>35</v>
      </c>
      <c r="AX126" s="11" t="s">
        <v>71</v>
      </c>
      <c r="AY126" s="242" t="s">
        <v>131</v>
      </c>
    </row>
    <row r="127" s="12" customFormat="1">
      <c r="B127" s="243"/>
      <c r="C127" s="244"/>
      <c r="D127" s="234" t="s">
        <v>140</v>
      </c>
      <c r="E127" s="245" t="s">
        <v>21</v>
      </c>
      <c r="F127" s="246" t="s">
        <v>175</v>
      </c>
      <c r="G127" s="244"/>
      <c r="H127" s="247">
        <v>0.88300000000000001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AT127" s="253" t="s">
        <v>140</v>
      </c>
      <c r="AU127" s="253" t="s">
        <v>80</v>
      </c>
      <c r="AV127" s="12" t="s">
        <v>80</v>
      </c>
      <c r="AW127" s="12" t="s">
        <v>35</v>
      </c>
      <c r="AX127" s="12" t="s">
        <v>71</v>
      </c>
      <c r="AY127" s="253" t="s">
        <v>131</v>
      </c>
    </row>
    <row r="128" s="11" customFormat="1">
      <c r="B128" s="232"/>
      <c r="C128" s="233"/>
      <c r="D128" s="234" t="s">
        <v>140</v>
      </c>
      <c r="E128" s="235" t="s">
        <v>21</v>
      </c>
      <c r="F128" s="236" t="s">
        <v>176</v>
      </c>
      <c r="G128" s="233"/>
      <c r="H128" s="235" t="s">
        <v>21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AT128" s="242" t="s">
        <v>140</v>
      </c>
      <c r="AU128" s="242" t="s">
        <v>80</v>
      </c>
      <c r="AV128" s="11" t="s">
        <v>76</v>
      </c>
      <c r="AW128" s="11" t="s">
        <v>35</v>
      </c>
      <c r="AX128" s="11" t="s">
        <v>71</v>
      </c>
      <c r="AY128" s="242" t="s">
        <v>131</v>
      </c>
    </row>
    <row r="129" s="12" customFormat="1">
      <c r="B129" s="243"/>
      <c r="C129" s="244"/>
      <c r="D129" s="234" t="s">
        <v>140</v>
      </c>
      <c r="E129" s="245" t="s">
        <v>21</v>
      </c>
      <c r="F129" s="246" t="s">
        <v>177</v>
      </c>
      <c r="G129" s="244"/>
      <c r="H129" s="247">
        <v>0.86399999999999999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AT129" s="253" t="s">
        <v>140</v>
      </c>
      <c r="AU129" s="253" t="s">
        <v>80</v>
      </c>
      <c r="AV129" s="12" t="s">
        <v>80</v>
      </c>
      <c r="AW129" s="12" t="s">
        <v>35</v>
      </c>
      <c r="AX129" s="12" t="s">
        <v>71</v>
      </c>
      <c r="AY129" s="253" t="s">
        <v>131</v>
      </c>
    </row>
    <row r="130" s="11" customFormat="1">
      <c r="B130" s="232"/>
      <c r="C130" s="233"/>
      <c r="D130" s="234" t="s">
        <v>140</v>
      </c>
      <c r="E130" s="235" t="s">
        <v>21</v>
      </c>
      <c r="F130" s="236" t="s">
        <v>178</v>
      </c>
      <c r="G130" s="233"/>
      <c r="H130" s="235" t="s">
        <v>21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AT130" s="242" t="s">
        <v>140</v>
      </c>
      <c r="AU130" s="242" t="s">
        <v>80</v>
      </c>
      <c r="AV130" s="11" t="s">
        <v>76</v>
      </c>
      <c r="AW130" s="11" t="s">
        <v>35</v>
      </c>
      <c r="AX130" s="11" t="s">
        <v>71</v>
      </c>
      <c r="AY130" s="242" t="s">
        <v>131</v>
      </c>
    </row>
    <row r="131" s="12" customFormat="1">
      <c r="B131" s="243"/>
      <c r="C131" s="244"/>
      <c r="D131" s="234" t="s">
        <v>140</v>
      </c>
      <c r="E131" s="245" t="s">
        <v>21</v>
      </c>
      <c r="F131" s="246" t="s">
        <v>179</v>
      </c>
      <c r="G131" s="244"/>
      <c r="H131" s="247">
        <v>1.6799999999999999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AT131" s="253" t="s">
        <v>140</v>
      </c>
      <c r="AU131" s="253" t="s">
        <v>80</v>
      </c>
      <c r="AV131" s="12" t="s">
        <v>80</v>
      </c>
      <c r="AW131" s="12" t="s">
        <v>35</v>
      </c>
      <c r="AX131" s="12" t="s">
        <v>71</v>
      </c>
      <c r="AY131" s="253" t="s">
        <v>131</v>
      </c>
    </row>
    <row r="132" s="13" customFormat="1">
      <c r="B132" s="254"/>
      <c r="C132" s="255"/>
      <c r="D132" s="234" t="s">
        <v>140</v>
      </c>
      <c r="E132" s="256" t="s">
        <v>21</v>
      </c>
      <c r="F132" s="257" t="s">
        <v>145</v>
      </c>
      <c r="G132" s="255"/>
      <c r="H132" s="258">
        <v>3.427</v>
      </c>
      <c r="I132" s="259"/>
      <c r="J132" s="255"/>
      <c r="K132" s="255"/>
      <c r="L132" s="260"/>
      <c r="M132" s="261"/>
      <c r="N132" s="262"/>
      <c r="O132" s="262"/>
      <c r="P132" s="262"/>
      <c r="Q132" s="262"/>
      <c r="R132" s="262"/>
      <c r="S132" s="262"/>
      <c r="T132" s="263"/>
      <c r="AT132" s="264" t="s">
        <v>140</v>
      </c>
      <c r="AU132" s="264" t="s">
        <v>80</v>
      </c>
      <c r="AV132" s="13" t="s">
        <v>138</v>
      </c>
      <c r="AW132" s="13" t="s">
        <v>35</v>
      </c>
      <c r="AX132" s="13" t="s">
        <v>76</v>
      </c>
      <c r="AY132" s="264" t="s">
        <v>131</v>
      </c>
    </row>
    <row r="133" s="1" customFormat="1" ht="16.5" customHeight="1">
      <c r="B133" s="45"/>
      <c r="C133" s="220" t="s">
        <v>169</v>
      </c>
      <c r="D133" s="220" t="s">
        <v>134</v>
      </c>
      <c r="E133" s="221" t="s">
        <v>180</v>
      </c>
      <c r="F133" s="222" t="s">
        <v>181</v>
      </c>
      <c r="G133" s="223" t="s">
        <v>182</v>
      </c>
      <c r="H133" s="224">
        <v>1.373</v>
      </c>
      <c r="I133" s="225"/>
      <c r="J133" s="226">
        <f>ROUND(I133*H133,2)</f>
        <v>0</v>
      </c>
      <c r="K133" s="222" t="s">
        <v>21</v>
      </c>
      <c r="L133" s="71"/>
      <c r="M133" s="227" t="s">
        <v>21</v>
      </c>
      <c r="N133" s="228" t="s">
        <v>42</v>
      </c>
      <c r="O133" s="46"/>
      <c r="P133" s="229">
        <f>O133*H133</f>
        <v>0</v>
      </c>
      <c r="Q133" s="229">
        <v>1.0900000000000001</v>
      </c>
      <c r="R133" s="229">
        <f>Q133*H133</f>
        <v>1.4965700000000002</v>
      </c>
      <c r="S133" s="229">
        <v>0</v>
      </c>
      <c r="T133" s="230">
        <f>S133*H133</f>
        <v>0</v>
      </c>
      <c r="AR133" s="23" t="s">
        <v>138</v>
      </c>
      <c r="AT133" s="23" t="s">
        <v>134</v>
      </c>
      <c r="AU133" s="23" t="s">
        <v>80</v>
      </c>
      <c r="AY133" s="23" t="s">
        <v>131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23" t="s">
        <v>76</v>
      </c>
      <c r="BK133" s="231">
        <f>ROUND(I133*H133,2)</f>
        <v>0</v>
      </c>
      <c r="BL133" s="23" t="s">
        <v>138</v>
      </c>
      <c r="BM133" s="23" t="s">
        <v>183</v>
      </c>
    </row>
    <row r="134" s="11" customFormat="1">
      <c r="B134" s="232"/>
      <c r="C134" s="233"/>
      <c r="D134" s="234" t="s">
        <v>140</v>
      </c>
      <c r="E134" s="235" t="s">
        <v>21</v>
      </c>
      <c r="F134" s="236" t="s">
        <v>184</v>
      </c>
      <c r="G134" s="233"/>
      <c r="H134" s="235" t="s">
        <v>21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AT134" s="242" t="s">
        <v>140</v>
      </c>
      <c r="AU134" s="242" t="s">
        <v>80</v>
      </c>
      <c r="AV134" s="11" t="s">
        <v>76</v>
      </c>
      <c r="AW134" s="11" t="s">
        <v>35</v>
      </c>
      <c r="AX134" s="11" t="s">
        <v>71</v>
      </c>
      <c r="AY134" s="242" t="s">
        <v>131</v>
      </c>
    </row>
    <row r="135" s="12" customFormat="1">
      <c r="B135" s="243"/>
      <c r="C135" s="244"/>
      <c r="D135" s="234" t="s">
        <v>140</v>
      </c>
      <c r="E135" s="245" t="s">
        <v>21</v>
      </c>
      <c r="F135" s="246" t="s">
        <v>185</v>
      </c>
      <c r="G135" s="244"/>
      <c r="H135" s="247">
        <v>0.39400000000000002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AT135" s="253" t="s">
        <v>140</v>
      </c>
      <c r="AU135" s="253" t="s">
        <v>80</v>
      </c>
      <c r="AV135" s="12" t="s">
        <v>80</v>
      </c>
      <c r="AW135" s="12" t="s">
        <v>35</v>
      </c>
      <c r="AX135" s="12" t="s">
        <v>71</v>
      </c>
      <c r="AY135" s="253" t="s">
        <v>131</v>
      </c>
    </row>
    <row r="136" s="11" customFormat="1">
      <c r="B136" s="232"/>
      <c r="C136" s="233"/>
      <c r="D136" s="234" t="s">
        <v>140</v>
      </c>
      <c r="E136" s="235" t="s">
        <v>21</v>
      </c>
      <c r="F136" s="236" t="s">
        <v>178</v>
      </c>
      <c r="G136" s="233"/>
      <c r="H136" s="235" t="s">
        <v>21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AT136" s="242" t="s">
        <v>140</v>
      </c>
      <c r="AU136" s="242" t="s">
        <v>80</v>
      </c>
      <c r="AV136" s="11" t="s">
        <v>76</v>
      </c>
      <c r="AW136" s="11" t="s">
        <v>35</v>
      </c>
      <c r="AX136" s="11" t="s">
        <v>71</v>
      </c>
      <c r="AY136" s="242" t="s">
        <v>131</v>
      </c>
    </row>
    <row r="137" s="12" customFormat="1">
      <c r="B137" s="243"/>
      <c r="C137" s="244"/>
      <c r="D137" s="234" t="s">
        <v>140</v>
      </c>
      <c r="E137" s="245" t="s">
        <v>21</v>
      </c>
      <c r="F137" s="246" t="s">
        <v>186</v>
      </c>
      <c r="G137" s="244"/>
      <c r="H137" s="247">
        <v>0.68600000000000005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AT137" s="253" t="s">
        <v>140</v>
      </c>
      <c r="AU137" s="253" t="s">
        <v>80</v>
      </c>
      <c r="AV137" s="12" t="s">
        <v>80</v>
      </c>
      <c r="AW137" s="12" t="s">
        <v>35</v>
      </c>
      <c r="AX137" s="12" t="s">
        <v>71</v>
      </c>
      <c r="AY137" s="253" t="s">
        <v>131</v>
      </c>
    </row>
    <row r="138" s="11" customFormat="1">
      <c r="B138" s="232"/>
      <c r="C138" s="233"/>
      <c r="D138" s="234" t="s">
        <v>140</v>
      </c>
      <c r="E138" s="235" t="s">
        <v>21</v>
      </c>
      <c r="F138" s="236" t="s">
        <v>187</v>
      </c>
      <c r="G138" s="233"/>
      <c r="H138" s="235" t="s">
        <v>21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AT138" s="242" t="s">
        <v>140</v>
      </c>
      <c r="AU138" s="242" t="s">
        <v>80</v>
      </c>
      <c r="AV138" s="11" t="s">
        <v>76</v>
      </c>
      <c r="AW138" s="11" t="s">
        <v>35</v>
      </c>
      <c r="AX138" s="11" t="s">
        <v>71</v>
      </c>
      <c r="AY138" s="242" t="s">
        <v>131</v>
      </c>
    </row>
    <row r="139" s="12" customFormat="1">
      <c r="B139" s="243"/>
      <c r="C139" s="244"/>
      <c r="D139" s="234" t="s">
        <v>140</v>
      </c>
      <c r="E139" s="245" t="s">
        <v>21</v>
      </c>
      <c r="F139" s="246" t="s">
        <v>188</v>
      </c>
      <c r="G139" s="244"/>
      <c r="H139" s="247">
        <v>0.29299999999999998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AT139" s="253" t="s">
        <v>140</v>
      </c>
      <c r="AU139" s="253" t="s">
        <v>80</v>
      </c>
      <c r="AV139" s="12" t="s">
        <v>80</v>
      </c>
      <c r="AW139" s="12" t="s">
        <v>35</v>
      </c>
      <c r="AX139" s="12" t="s">
        <v>71</v>
      </c>
      <c r="AY139" s="253" t="s">
        <v>131</v>
      </c>
    </row>
    <row r="140" s="13" customFormat="1">
      <c r="B140" s="254"/>
      <c r="C140" s="255"/>
      <c r="D140" s="234" t="s">
        <v>140</v>
      </c>
      <c r="E140" s="256" t="s">
        <v>21</v>
      </c>
      <c r="F140" s="257" t="s">
        <v>145</v>
      </c>
      <c r="G140" s="255"/>
      <c r="H140" s="258">
        <v>1.373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AT140" s="264" t="s">
        <v>140</v>
      </c>
      <c r="AU140" s="264" t="s">
        <v>80</v>
      </c>
      <c r="AV140" s="13" t="s">
        <v>138</v>
      </c>
      <c r="AW140" s="13" t="s">
        <v>35</v>
      </c>
      <c r="AX140" s="13" t="s">
        <v>76</v>
      </c>
      <c r="AY140" s="264" t="s">
        <v>131</v>
      </c>
    </row>
    <row r="141" s="1" customFormat="1" ht="16.5" customHeight="1">
      <c r="B141" s="45"/>
      <c r="C141" s="220" t="s">
        <v>189</v>
      </c>
      <c r="D141" s="220" t="s">
        <v>134</v>
      </c>
      <c r="E141" s="221" t="s">
        <v>190</v>
      </c>
      <c r="F141" s="222" t="s">
        <v>191</v>
      </c>
      <c r="G141" s="223" t="s">
        <v>137</v>
      </c>
      <c r="H141" s="224">
        <v>5.5199999999999996</v>
      </c>
      <c r="I141" s="225"/>
      <c r="J141" s="226">
        <f>ROUND(I141*H141,2)</f>
        <v>0</v>
      </c>
      <c r="K141" s="222" t="s">
        <v>21</v>
      </c>
      <c r="L141" s="71"/>
      <c r="M141" s="227" t="s">
        <v>21</v>
      </c>
      <c r="N141" s="228" t="s">
        <v>42</v>
      </c>
      <c r="O141" s="46"/>
      <c r="P141" s="229">
        <f>O141*H141</f>
        <v>0</v>
      </c>
      <c r="Q141" s="229">
        <v>0.17818000000000001</v>
      </c>
      <c r="R141" s="229">
        <f>Q141*H141</f>
        <v>0.98355359999999992</v>
      </c>
      <c r="S141" s="229">
        <v>0</v>
      </c>
      <c r="T141" s="230">
        <f>S141*H141</f>
        <v>0</v>
      </c>
      <c r="AR141" s="23" t="s">
        <v>138</v>
      </c>
      <c r="AT141" s="23" t="s">
        <v>134</v>
      </c>
      <c r="AU141" s="23" t="s">
        <v>80</v>
      </c>
      <c r="AY141" s="23" t="s">
        <v>131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23" t="s">
        <v>76</v>
      </c>
      <c r="BK141" s="231">
        <f>ROUND(I141*H141,2)</f>
        <v>0</v>
      </c>
      <c r="BL141" s="23" t="s">
        <v>138</v>
      </c>
      <c r="BM141" s="23" t="s">
        <v>192</v>
      </c>
    </row>
    <row r="142" s="11" customFormat="1">
      <c r="B142" s="232"/>
      <c r="C142" s="233"/>
      <c r="D142" s="234" t="s">
        <v>140</v>
      </c>
      <c r="E142" s="235" t="s">
        <v>21</v>
      </c>
      <c r="F142" s="236" t="s">
        <v>176</v>
      </c>
      <c r="G142" s="233"/>
      <c r="H142" s="235" t="s">
        <v>21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AT142" s="242" t="s">
        <v>140</v>
      </c>
      <c r="AU142" s="242" t="s">
        <v>80</v>
      </c>
      <c r="AV142" s="11" t="s">
        <v>76</v>
      </c>
      <c r="AW142" s="11" t="s">
        <v>35</v>
      </c>
      <c r="AX142" s="11" t="s">
        <v>71</v>
      </c>
      <c r="AY142" s="242" t="s">
        <v>131</v>
      </c>
    </row>
    <row r="143" s="12" customFormat="1">
      <c r="B143" s="243"/>
      <c r="C143" s="244"/>
      <c r="D143" s="234" t="s">
        <v>140</v>
      </c>
      <c r="E143" s="245" t="s">
        <v>21</v>
      </c>
      <c r="F143" s="246" t="s">
        <v>193</v>
      </c>
      <c r="G143" s="244"/>
      <c r="H143" s="247">
        <v>2.1600000000000001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AT143" s="253" t="s">
        <v>140</v>
      </c>
      <c r="AU143" s="253" t="s">
        <v>80</v>
      </c>
      <c r="AV143" s="12" t="s">
        <v>80</v>
      </c>
      <c r="AW143" s="12" t="s">
        <v>35</v>
      </c>
      <c r="AX143" s="12" t="s">
        <v>71</v>
      </c>
      <c r="AY143" s="253" t="s">
        <v>131</v>
      </c>
    </row>
    <row r="144" s="11" customFormat="1">
      <c r="B144" s="232"/>
      <c r="C144" s="233"/>
      <c r="D144" s="234" t="s">
        <v>140</v>
      </c>
      <c r="E144" s="235" t="s">
        <v>21</v>
      </c>
      <c r="F144" s="236" t="s">
        <v>194</v>
      </c>
      <c r="G144" s="233"/>
      <c r="H144" s="235" t="s">
        <v>21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AT144" s="242" t="s">
        <v>140</v>
      </c>
      <c r="AU144" s="242" t="s">
        <v>80</v>
      </c>
      <c r="AV144" s="11" t="s">
        <v>76</v>
      </c>
      <c r="AW144" s="11" t="s">
        <v>35</v>
      </c>
      <c r="AX144" s="11" t="s">
        <v>71</v>
      </c>
      <c r="AY144" s="242" t="s">
        <v>131</v>
      </c>
    </row>
    <row r="145" s="12" customFormat="1">
      <c r="B145" s="243"/>
      <c r="C145" s="244"/>
      <c r="D145" s="234" t="s">
        <v>140</v>
      </c>
      <c r="E145" s="245" t="s">
        <v>21</v>
      </c>
      <c r="F145" s="246" t="s">
        <v>195</v>
      </c>
      <c r="G145" s="244"/>
      <c r="H145" s="247">
        <v>3.3599999999999999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AT145" s="253" t="s">
        <v>140</v>
      </c>
      <c r="AU145" s="253" t="s">
        <v>80</v>
      </c>
      <c r="AV145" s="12" t="s">
        <v>80</v>
      </c>
      <c r="AW145" s="12" t="s">
        <v>35</v>
      </c>
      <c r="AX145" s="12" t="s">
        <v>71</v>
      </c>
      <c r="AY145" s="253" t="s">
        <v>131</v>
      </c>
    </row>
    <row r="146" s="13" customFormat="1">
      <c r="B146" s="254"/>
      <c r="C146" s="255"/>
      <c r="D146" s="234" t="s">
        <v>140</v>
      </c>
      <c r="E146" s="256" t="s">
        <v>21</v>
      </c>
      <c r="F146" s="257" t="s">
        <v>145</v>
      </c>
      <c r="G146" s="255"/>
      <c r="H146" s="258">
        <v>5.5199999999999996</v>
      </c>
      <c r="I146" s="259"/>
      <c r="J146" s="255"/>
      <c r="K146" s="255"/>
      <c r="L146" s="260"/>
      <c r="M146" s="261"/>
      <c r="N146" s="262"/>
      <c r="O146" s="262"/>
      <c r="P146" s="262"/>
      <c r="Q146" s="262"/>
      <c r="R146" s="262"/>
      <c r="S146" s="262"/>
      <c r="T146" s="263"/>
      <c r="AT146" s="264" t="s">
        <v>140</v>
      </c>
      <c r="AU146" s="264" t="s">
        <v>80</v>
      </c>
      <c r="AV146" s="13" t="s">
        <v>138</v>
      </c>
      <c r="AW146" s="13" t="s">
        <v>35</v>
      </c>
      <c r="AX146" s="13" t="s">
        <v>76</v>
      </c>
      <c r="AY146" s="264" t="s">
        <v>131</v>
      </c>
    </row>
    <row r="147" s="10" customFormat="1" ht="29.88" customHeight="1">
      <c r="B147" s="204"/>
      <c r="C147" s="205"/>
      <c r="D147" s="206" t="s">
        <v>70</v>
      </c>
      <c r="E147" s="218" t="s">
        <v>138</v>
      </c>
      <c r="F147" s="218" t="s">
        <v>196</v>
      </c>
      <c r="G147" s="205"/>
      <c r="H147" s="205"/>
      <c r="I147" s="208"/>
      <c r="J147" s="219">
        <f>BK147</f>
        <v>0</v>
      </c>
      <c r="K147" s="205"/>
      <c r="L147" s="210"/>
      <c r="M147" s="211"/>
      <c r="N147" s="212"/>
      <c r="O147" s="212"/>
      <c r="P147" s="213">
        <f>SUM(P148:P184)</f>
        <v>0</v>
      </c>
      <c r="Q147" s="212"/>
      <c r="R147" s="213">
        <f>SUM(R148:R184)</f>
        <v>31.464878479999996</v>
      </c>
      <c r="S147" s="212"/>
      <c r="T147" s="214">
        <f>SUM(T148:T184)</f>
        <v>0</v>
      </c>
      <c r="AR147" s="215" t="s">
        <v>76</v>
      </c>
      <c r="AT147" s="216" t="s">
        <v>70</v>
      </c>
      <c r="AU147" s="216" t="s">
        <v>76</v>
      </c>
      <c r="AY147" s="215" t="s">
        <v>131</v>
      </c>
      <c r="BK147" s="217">
        <f>SUM(BK148:BK184)</f>
        <v>0</v>
      </c>
    </row>
    <row r="148" s="1" customFormat="1" ht="25.5" customHeight="1">
      <c r="B148" s="45"/>
      <c r="C148" s="220" t="s">
        <v>197</v>
      </c>
      <c r="D148" s="220" t="s">
        <v>134</v>
      </c>
      <c r="E148" s="221" t="s">
        <v>198</v>
      </c>
      <c r="F148" s="222" t="s">
        <v>199</v>
      </c>
      <c r="G148" s="223" t="s">
        <v>166</v>
      </c>
      <c r="H148" s="224">
        <v>80</v>
      </c>
      <c r="I148" s="225"/>
      <c r="J148" s="226">
        <f>ROUND(I148*H148,2)</f>
        <v>0</v>
      </c>
      <c r="K148" s="222" t="s">
        <v>200</v>
      </c>
      <c r="L148" s="71"/>
      <c r="M148" s="227" t="s">
        <v>21</v>
      </c>
      <c r="N148" s="228" t="s">
        <v>42</v>
      </c>
      <c r="O148" s="46"/>
      <c r="P148" s="229">
        <f>O148*H148</f>
        <v>0</v>
      </c>
      <c r="Q148" s="229">
        <v>0.022780000000000002</v>
      </c>
      <c r="R148" s="229">
        <f>Q148*H148</f>
        <v>1.8224</v>
      </c>
      <c r="S148" s="229">
        <v>0</v>
      </c>
      <c r="T148" s="230">
        <f>S148*H148</f>
        <v>0</v>
      </c>
      <c r="AR148" s="23" t="s">
        <v>138</v>
      </c>
      <c r="AT148" s="23" t="s">
        <v>134</v>
      </c>
      <c r="AU148" s="23" t="s">
        <v>80</v>
      </c>
      <c r="AY148" s="23" t="s">
        <v>131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23" t="s">
        <v>76</v>
      </c>
      <c r="BK148" s="231">
        <f>ROUND(I148*H148,2)</f>
        <v>0</v>
      </c>
      <c r="BL148" s="23" t="s">
        <v>138</v>
      </c>
      <c r="BM148" s="23" t="s">
        <v>201</v>
      </c>
    </row>
    <row r="149" s="11" customFormat="1">
      <c r="B149" s="232"/>
      <c r="C149" s="233"/>
      <c r="D149" s="234" t="s">
        <v>140</v>
      </c>
      <c r="E149" s="235" t="s">
        <v>21</v>
      </c>
      <c r="F149" s="236" t="s">
        <v>178</v>
      </c>
      <c r="G149" s="233"/>
      <c r="H149" s="235" t="s">
        <v>21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AT149" s="242" t="s">
        <v>140</v>
      </c>
      <c r="AU149" s="242" t="s">
        <v>80</v>
      </c>
      <c r="AV149" s="11" t="s">
        <v>76</v>
      </c>
      <c r="AW149" s="11" t="s">
        <v>35</v>
      </c>
      <c r="AX149" s="11" t="s">
        <v>71</v>
      </c>
      <c r="AY149" s="242" t="s">
        <v>131</v>
      </c>
    </row>
    <row r="150" s="12" customFormat="1">
      <c r="B150" s="243"/>
      <c r="C150" s="244"/>
      <c r="D150" s="234" t="s">
        <v>140</v>
      </c>
      <c r="E150" s="245" t="s">
        <v>21</v>
      </c>
      <c r="F150" s="246" t="s">
        <v>202</v>
      </c>
      <c r="G150" s="244"/>
      <c r="H150" s="247">
        <v>80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AT150" s="253" t="s">
        <v>140</v>
      </c>
      <c r="AU150" s="253" t="s">
        <v>80</v>
      </c>
      <c r="AV150" s="12" t="s">
        <v>80</v>
      </c>
      <c r="AW150" s="12" t="s">
        <v>35</v>
      </c>
      <c r="AX150" s="12" t="s">
        <v>71</v>
      </c>
      <c r="AY150" s="253" t="s">
        <v>131</v>
      </c>
    </row>
    <row r="151" s="13" customFormat="1">
      <c r="B151" s="254"/>
      <c r="C151" s="255"/>
      <c r="D151" s="234" t="s">
        <v>140</v>
      </c>
      <c r="E151" s="256" t="s">
        <v>21</v>
      </c>
      <c r="F151" s="257" t="s">
        <v>145</v>
      </c>
      <c r="G151" s="255"/>
      <c r="H151" s="258">
        <v>80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AT151" s="264" t="s">
        <v>140</v>
      </c>
      <c r="AU151" s="264" t="s">
        <v>80</v>
      </c>
      <c r="AV151" s="13" t="s">
        <v>138</v>
      </c>
      <c r="AW151" s="13" t="s">
        <v>35</v>
      </c>
      <c r="AX151" s="13" t="s">
        <v>76</v>
      </c>
      <c r="AY151" s="264" t="s">
        <v>131</v>
      </c>
    </row>
    <row r="152" s="1" customFormat="1" ht="25.5" customHeight="1">
      <c r="B152" s="45"/>
      <c r="C152" s="220" t="s">
        <v>203</v>
      </c>
      <c r="D152" s="220" t="s">
        <v>134</v>
      </c>
      <c r="E152" s="221" t="s">
        <v>204</v>
      </c>
      <c r="F152" s="222" t="s">
        <v>205</v>
      </c>
      <c r="G152" s="223" t="s">
        <v>166</v>
      </c>
      <c r="H152" s="224">
        <v>6</v>
      </c>
      <c r="I152" s="225"/>
      <c r="J152" s="226">
        <f>ROUND(I152*H152,2)</f>
        <v>0</v>
      </c>
      <c r="K152" s="222" t="s">
        <v>200</v>
      </c>
      <c r="L152" s="71"/>
      <c r="M152" s="227" t="s">
        <v>21</v>
      </c>
      <c r="N152" s="228" t="s">
        <v>42</v>
      </c>
      <c r="O152" s="46"/>
      <c r="P152" s="229">
        <f>O152*H152</f>
        <v>0</v>
      </c>
      <c r="Q152" s="229">
        <v>0.058999999999999997</v>
      </c>
      <c r="R152" s="229">
        <f>Q152*H152</f>
        <v>0.35399999999999998</v>
      </c>
      <c r="S152" s="229">
        <v>0</v>
      </c>
      <c r="T152" s="230">
        <f>S152*H152</f>
        <v>0</v>
      </c>
      <c r="AR152" s="23" t="s">
        <v>138</v>
      </c>
      <c r="AT152" s="23" t="s">
        <v>134</v>
      </c>
      <c r="AU152" s="23" t="s">
        <v>80</v>
      </c>
      <c r="AY152" s="23" t="s">
        <v>131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23" t="s">
        <v>76</v>
      </c>
      <c r="BK152" s="231">
        <f>ROUND(I152*H152,2)</f>
        <v>0</v>
      </c>
      <c r="BL152" s="23" t="s">
        <v>138</v>
      </c>
      <c r="BM152" s="23" t="s">
        <v>206</v>
      </c>
    </row>
    <row r="153" s="11" customFormat="1">
      <c r="B153" s="232"/>
      <c r="C153" s="233"/>
      <c r="D153" s="234" t="s">
        <v>140</v>
      </c>
      <c r="E153" s="235" t="s">
        <v>21</v>
      </c>
      <c r="F153" s="236" t="s">
        <v>176</v>
      </c>
      <c r="G153" s="233"/>
      <c r="H153" s="235" t="s">
        <v>21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AT153" s="242" t="s">
        <v>140</v>
      </c>
      <c r="AU153" s="242" t="s">
        <v>80</v>
      </c>
      <c r="AV153" s="11" t="s">
        <v>76</v>
      </c>
      <c r="AW153" s="11" t="s">
        <v>35</v>
      </c>
      <c r="AX153" s="11" t="s">
        <v>71</v>
      </c>
      <c r="AY153" s="242" t="s">
        <v>131</v>
      </c>
    </row>
    <row r="154" s="12" customFormat="1">
      <c r="B154" s="243"/>
      <c r="C154" s="244"/>
      <c r="D154" s="234" t="s">
        <v>140</v>
      </c>
      <c r="E154" s="245" t="s">
        <v>21</v>
      </c>
      <c r="F154" s="246" t="s">
        <v>207</v>
      </c>
      <c r="G154" s="244"/>
      <c r="H154" s="247">
        <v>6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AT154" s="253" t="s">
        <v>140</v>
      </c>
      <c r="AU154" s="253" t="s">
        <v>80</v>
      </c>
      <c r="AV154" s="12" t="s">
        <v>80</v>
      </c>
      <c r="AW154" s="12" t="s">
        <v>35</v>
      </c>
      <c r="AX154" s="12" t="s">
        <v>71</v>
      </c>
      <c r="AY154" s="253" t="s">
        <v>131</v>
      </c>
    </row>
    <row r="155" s="13" customFormat="1">
      <c r="B155" s="254"/>
      <c r="C155" s="255"/>
      <c r="D155" s="234" t="s">
        <v>140</v>
      </c>
      <c r="E155" s="256" t="s">
        <v>21</v>
      </c>
      <c r="F155" s="257" t="s">
        <v>145</v>
      </c>
      <c r="G155" s="255"/>
      <c r="H155" s="258">
        <v>6</v>
      </c>
      <c r="I155" s="259"/>
      <c r="J155" s="255"/>
      <c r="K155" s="255"/>
      <c r="L155" s="260"/>
      <c r="M155" s="261"/>
      <c r="N155" s="262"/>
      <c r="O155" s="262"/>
      <c r="P155" s="262"/>
      <c r="Q155" s="262"/>
      <c r="R155" s="262"/>
      <c r="S155" s="262"/>
      <c r="T155" s="263"/>
      <c r="AT155" s="264" t="s">
        <v>140</v>
      </c>
      <c r="AU155" s="264" t="s">
        <v>80</v>
      </c>
      <c r="AV155" s="13" t="s">
        <v>138</v>
      </c>
      <c r="AW155" s="13" t="s">
        <v>35</v>
      </c>
      <c r="AX155" s="13" t="s">
        <v>76</v>
      </c>
      <c r="AY155" s="264" t="s">
        <v>131</v>
      </c>
    </row>
    <row r="156" s="1" customFormat="1" ht="16.5" customHeight="1">
      <c r="B156" s="45"/>
      <c r="C156" s="220" t="s">
        <v>208</v>
      </c>
      <c r="D156" s="220" t="s">
        <v>134</v>
      </c>
      <c r="E156" s="221" t="s">
        <v>209</v>
      </c>
      <c r="F156" s="222" t="s">
        <v>210</v>
      </c>
      <c r="G156" s="223" t="s">
        <v>153</v>
      </c>
      <c r="H156" s="224">
        <v>11.279999999999999</v>
      </c>
      <c r="I156" s="225"/>
      <c r="J156" s="226">
        <f>ROUND(I156*H156,2)</f>
        <v>0</v>
      </c>
      <c r="K156" s="222" t="s">
        <v>21</v>
      </c>
      <c r="L156" s="71"/>
      <c r="M156" s="227" t="s">
        <v>21</v>
      </c>
      <c r="N156" s="228" t="s">
        <v>42</v>
      </c>
      <c r="O156" s="46"/>
      <c r="P156" s="229">
        <f>O156*H156</f>
        <v>0</v>
      </c>
      <c r="Q156" s="229">
        <v>2.4533999999999998</v>
      </c>
      <c r="R156" s="229">
        <f>Q156*H156</f>
        <v>27.674351999999995</v>
      </c>
      <c r="S156" s="229">
        <v>0</v>
      </c>
      <c r="T156" s="230">
        <f>S156*H156</f>
        <v>0</v>
      </c>
      <c r="AR156" s="23" t="s">
        <v>138</v>
      </c>
      <c r="AT156" s="23" t="s">
        <v>134</v>
      </c>
      <c r="AU156" s="23" t="s">
        <v>80</v>
      </c>
      <c r="AY156" s="23" t="s">
        <v>131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23" t="s">
        <v>76</v>
      </c>
      <c r="BK156" s="231">
        <f>ROUND(I156*H156,2)</f>
        <v>0</v>
      </c>
      <c r="BL156" s="23" t="s">
        <v>138</v>
      </c>
      <c r="BM156" s="23" t="s">
        <v>211</v>
      </c>
    </row>
    <row r="157" s="11" customFormat="1">
      <c r="B157" s="232"/>
      <c r="C157" s="233"/>
      <c r="D157" s="234" t="s">
        <v>140</v>
      </c>
      <c r="E157" s="235" t="s">
        <v>21</v>
      </c>
      <c r="F157" s="236" t="s">
        <v>212</v>
      </c>
      <c r="G157" s="233"/>
      <c r="H157" s="235" t="s">
        <v>21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AT157" s="242" t="s">
        <v>140</v>
      </c>
      <c r="AU157" s="242" t="s">
        <v>80</v>
      </c>
      <c r="AV157" s="11" t="s">
        <v>76</v>
      </c>
      <c r="AW157" s="11" t="s">
        <v>35</v>
      </c>
      <c r="AX157" s="11" t="s">
        <v>71</v>
      </c>
      <c r="AY157" s="242" t="s">
        <v>131</v>
      </c>
    </row>
    <row r="158" s="12" customFormat="1">
      <c r="B158" s="243"/>
      <c r="C158" s="244"/>
      <c r="D158" s="234" t="s">
        <v>140</v>
      </c>
      <c r="E158" s="245" t="s">
        <v>21</v>
      </c>
      <c r="F158" s="246" t="s">
        <v>213</v>
      </c>
      <c r="G158" s="244"/>
      <c r="H158" s="247">
        <v>12.16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AT158" s="253" t="s">
        <v>140</v>
      </c>
      <c r="AU158" s="253" t="s">
        <v>80</v>
      </c>
      <c r="AV158" s="12" t="s">
        <v>80</v>
      </c>
      <c r="AW158" s="12" t="s">
        <v>35</v>
      </c>
      <c r="AX158" s="12" t="s">
        <v>71</v>
      </c>
      <c r="AY158" s="253" t="s">
        <v>131</v>
      </c>
    </row>
    <row r="159" s="11" customFormat="1">
      <c r="B159" s="232"/>
      <c r="C159" s="233"/>
      <c r="D159" s="234" t="s">
        <v>140</v>
      </c>
      <c r="E159" s="235" t="s">
        <v>21</v>
      </c>
      <c r="F159" s="236" t="s">
        <v>143</v>
      </c>
      <c r="G159" s="233"/>
      <c r="H159" s="235" t="s">
        <v>21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AT159" s="242" t="s">
        <v>140</v>
      </c>
      <c r="AU159" s="242" t="s">
        <v>80</v>
      </c>
      <c r="AV159" s="11" t="s">
        <v>76</v>
      </c>
      <c r="AW159" s="11" t="s">
        <v>35</v>
      </c>
      <c r="AX159" s="11" t="s">
        <v>71</v>
      </c>
      <c r="AY159" s="242" t="s">
        <v>131</v>
      </c>
    </row>
    <row r="160" s="12" customFormat="1">
      <c r="B160" s="243"/>
      <c r="C160" s="244"/>
      <c r="D160" s="234" t="s">
        <v>140</v>
      </c>
      <c r="E160" s="245" t="s">
        <v>21</v>
      </c>
      <c r="F160" s="246" t="s">
        <v>214</v>
      </c>
      <c r="G160" s="244"/>
      <c r="H160" s="247">
        <v>-1.44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AT160" s="253" t="s">
        <v>140</v>
      </c>
      <c r="AU160" s="253" t="s">
        <v>80</v>
      </c>
      <c r="AV160" s="12" t="s">
        <v>80</v>
      </c>
      <c r="AW160" s="12" t="s">
        <v>35</v>
      </c>
      <c r="AX160" s="12" t="s">
        <v>71</v>
      </c>
      <c r="AY160" s="253" t="s">
        <v>131</v>
      </c>
    </row>
    <row r="161" s="11" customFormat="1">
      <c r="B161" s="232"/>
      <c r="C161" s="233"/>
      <c r="D161" s="234" t="s">
        <v>140</v>
      </c>
      <c r="E161" s="235" t="s">
        <v>21</v>
      </c>
      <c r="F161" s="236" t="s">
        <v>187</v>
      </c>
      <c r="G161" s="233"/>
      <c r="H161" s="235" t="s">
        <v>21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AT161" s="242" t="s">
        <v>140</v>
      </c>
      <c r="AU161" s="242" t="s">
        <v>80</v>
      </c>
      <c r="AV161" s="11" t="s">
        <v>76</v>
      </c>
      <c r="AW161" s="11" t="s">
        <v>35</v>
      </c>
      <c r="AX161" s="11" t="s">
        <v>71</v>
      </c>
      <c r="AY161" s="242" t="s">
        <v>131</v>
      </c>
    </row>
    <row r="162" s="12" customFormat="1">
      <c r="B162" s="243"/>
      <c r="C162" s="244"/>
      <c r="D162" s="234" t="s">
        <v>140</v>
      </c>
      <c r="E162" s="245" t="s">
        <v>21</v>
      </c>
      <c r="F162" s="246" t="s">
        <v>215</v>
      </c>
      <c r="G162" s="244"/>
      <c r="H162" s="247">
        <v>0.56000000000000005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AT162" s="253" t="s">
        <v>140</v>
      </c>
      <c r="AU162" s="253" t="s">
        <v>80</v>
      </c>
      <c r="AV162" s="12" t="s">
        <v>80</v>
      </c>
      <c r="AW162" s="12" t="s">
        <v>35</v>
      </c>
      <c r="AX162" s="12" t="s">
        <v>71</v>
      </c>
      <c r="AY162" s="253" t="s">
        <v>131</v>
      </c>
    </row>
    <row r="163" s="13" customFormat="1">
      <c r="B163" s="254"/>
      <c r="C163" s="255"/>
      <c r="D163" s="234" t="s">
        <v>140</v>
      </c>
      <c r="E163" s="256" t="s">
        <v>21</v>
      </c>
      <c r="F163" s="257" t="s">
        <v>145</v>
      </c>
      <c r="G163" s="255"/>
      <c r="H163" s="258">
        <v>11.279999999999999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AT163" s="264" t="s">
        <v>140</v>
      </c>
      <c r="AU163" s="264" t="s">
        <v>80</v>
      </c>
      <c r="AV163" s="13" t="s">
        <v>138</v>
      </c>
      <c r="AW163" s="13" t="s">
        <v>35</v>
      </c>
      <c r="AX163" s="13" t="s">
        <v>76</v>
      </c>
      <c r="AY163" s="264" t="s">
        <v>131</v>
      </c>
    </row>
    <row r="164" s="1" customFormat="1" ht="16.5" customHeight="1">
      <c r="B164" s="45"/>
      <c r="C164" s="220" t="s">
        <v>216</v>
      </c>
      <c r="D164" s="220" t="s">
        <v>134</v>
      </c>
      <c r="E164" s="221" t="s">
        <v>217</v>
      </c>
      <c r="F164" s="222" t="s">
        <v>218</v>
      </c>
      <c r="G164" s="223" t="s">
        <v>137</v>
      </c>
      <c r="H164" s="224">
        <v>137</v>
      </c>
      <c r="I164" s="225"/>
      <c r="J164" s="226">
        <f>ROUND(I164*H164,2)</f>
        <v>0</v>
      </c>
      <c r="K164" s="222" t="s">
        <v>21</v>
      </c>
      <c r="L164" s="71"/>
      <c r="M164" s="227" t="s">
        <v>21</v>
      </c>
      <c r="N164" s="228" t="s">
        <v>42</v>
      </c>
      <c r="O164" s="46"/>
      <c r="P164" s="229">
        <f>O164*H164</f>
        <v>0</v>
      </c>
      <c r="Q164" s="229">
        <v>0.0051900000000000002</v>
      </c>
      <c r="R164" s="229">
        <f>Q164*H164</f>
        <v>0.71103000000000005</v>
      </c>
      <c r="S164" s="229">
        <v>0</v>
      </c>
      <c r="T164" s="230">
        <f>S164*H164</f>
        <v>0</v>
      </c>
      <c r="AR164" s="23" t="s">
        <v>138</v>
      </c>
      <c r="AT164" s="23" t="s">
        <v>134</v>
      </c>
      <c r="AU164" s="23" t="s">
        <v>80</v>
      </c>
      <c r="AY164" s="23" t="s">
        <v>131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23" t="s">
        <v>76</v>
      </c>
      <c r="BK164" s="231">
        <f>ROUND(I164*H164,2)</f>
        <v>0</v>
      </c>
      <c r="BL164" s="23" t="s">
        <v>138</v>
      </c>
      <c r="BM164" s="23" t="s">
        <v>219</v>
      </c>
    </row>
    <row r="165" s="11" customFormat="1">
      <c r="B165" s="232"/>
      <c r="C165" s="233"/>
      <c r="D165" s="234" t="s">
        <v>140</v>
      </c>
      <c r="E165" s="235" t="s">
        <v>21</v>
      </c>
      <c r="F165" s="236" t="s">
        <v>220</v>
      </c>
      <c r="G165" s="233"/>
      <c r="H165" s="235" t="s">
        <v>21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AT165" s="242" t="s">
        <v>140</v>
      </c>
      <c r="AU165" s="242" t="s">
        <v>80</v>
      </c>
      <c r="AV165" s="11" t="s">
        <v>76</v>
      </c>
      <c r="AW165" s="11" t="s">
        <v>35</v>
      </c>
      <c r="AX165" s="11" t="s">
        <v>71</v>
      </c>
      <c r="AY165" s="242" t="s">
        <v>131</v>
      </c>
    </row>
    <row r="166" s="11" customFormat="1">
      <c r="B166" s="232"/>
      <c r="C166" s="233"/>
      <c r="D166" s="234" t="s">
        <v>140</v>
      </c>
      <c r="E166" s="235" t="s">
        <v>21</v>
      </c>
      <c r="F166" s="236" t="s">
        <v>221</v>
      </c>
      <c r="G166" s="233"/>
      <c r="H166" s="235" t="s">
        <v>21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AT166" s="242" t="s">
        <v>140</v>
      </c>
      <c r="AU166" s="242" t="s">
        <v>80</v>
      </c>
      <c r="AV166" s="11" t="s">
        <v>76</v>
      </c>
      <c r="AW166" s="11" t="s">
        <v>35</v>
      </c>
      <c r="AX166" s="11" t="s">
        <v>71</v>
      </c>
      <c r="AY166" s="242" t="s">
        <v>131</v>
      </c>
    </row>
    <row r="167" s="12" customFormat="1">
      <c r="B167" s="243"/>
      <c r="C167" s="244"/>
      <c r="D167" s="234" t="s">
        <v>140</v>
      </c>
      <c r="E167" s="245" t="s">
        <v>21</v>
      </c>
      <c r="F167" s="246" t="s">
        <v>222</v>
      </c>
      <c r="G167" s="244"/>
      <c r="H167" s="247">
        <v>45.899999999999999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AT167" s="253" t="s">
        <v>140</v>
      </c>
      <c r="AU167" s="253" t="s">
        <v>80</v>
      </c>
      <c r="AV167" s="12" t="s">
        <v>80</v>
      </c>
      <c r="AW167" s="12" t="s">
        <v>35</v>
      </c>
      <c r="AX167" s="12" t="s">
        <v>71</v>
      </c>
      <c r="AY167" s="253" t="s">
        <v>131</v>
      </c>
    </row>
    <row r="168" s="11" customFormat="1">
      <c r="B168" s="232"/>
      <c r="C168" s="233"/>
      <c r="D168" s="234" t="s">
        <v>140</v>
      </c>
      <c r="E168" s="235" t="s">
        <v>21</v>
      </c>
      <c r="F168" s="236" t="s">
        <v>223</v>
      </c>
      <c r="G168" s="233"/>
      <c r="H168" s="235" t="s">
        <v>21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AT168" s="242" t="s">
        <v>140</v>
      </c>
      <c r="AU168" s="242" t="s">
        <v>80</v>
      </c>
      <c r="AV168" s="11" t="s">
        <v>76</v>
      </c>
      <c r="AW168" s="11" t="s">
        <v>35</v>
      </c>
      <c r="AX168" s="11" t="s">
        <v>71</v>
      </c>
      <c r="AY168" s="242" t="s">
        <v>131</v>
      </c>
    </row>
    <row r="169" s="12" customFormat="1">
      <c r="B169" s="243"/>
      <c r="C169" s="244"/>
      <c r="D169" s="234" t="s">
        <v>140</v>
      </c>
      <c r="E169" s="245" t="s">
        <v>21</v>
      </c>
      <c r="F169" s="246" t="s">
        <v>224</v>
      </c>
      <c r="G169" s="244"/>
      <c r="H169" s="247">
        <v>37.5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AT169" s="253" t="s">
        <v>140</v>
      </c>
      <c r="AU169" s="253" t="s">
        <v>80</v>
      </c>
      <c r="AV169" s="12" t="s">
        <v>80</v>
      </c>
      <c r="AW169" s="12" t="s">
        <v>35</v>
      </c>
      <c r="AX169" s="12" t="s">
        <v>71</v>
      </c>
      <c r="AY169" s="253" t="s">
        <v>131</v>
      </c>
    </row>
    <row r="170" s="11" customFormat="1">
      <c r="B170" s="232"/>
      <c r="C170" s="233"/>
      <c r="D170" s="234" t="s">
        <v>140</v>
      </c>
      <c r="E170" s="235" t="s">
        <v>21</v>
      </c>
      <c r="F170" s="236" t="s">
        <v>212</v>
      </c>
      <c r="G170" s="233"/>
      <c r="H170" s="235" t="s">
        <v>21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AT170" s="242" t="s">
        <v>140</v>
      </c>
      <c r="AU170" s="242" t="s">
        <v>80</v>
      </c>
      <c r="AV170" s="11" t="s">
        <v>76</v>
      </c>
      <c r="AW170" s="11" t="s">
        <v>35</v>
      </c>
      <c r="AX170" s="11" t="s">
        <v>71</v>
      </c>
      <c r="AY170" s="242" t="s">
        <v>131</v>
      </c>
    </row>
    <row r="171" s="12" customFormat="1">
      <c r="B171" s="243"/>
      <c r="C171" s="244"/>
      <c r="D171" s="234" t="s">
        <v>140</v>
      </c>
      <c r="E171" s="245" t="s">
        <v>21</v>
      </c>
      <c r="F171" s="246" t="s">
        <v>225</v>
      </c>
      <c r="G171" s="244"/>
      <c r="H171" s="247">
        <v>60.799999999999997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AT171" s="253" t="s">
        <v>140</v>
      </c>
      <c r="AU171" s="253" t="s">
        <v>80</v>
      </c>
      <c r="AV171" s="12" t="s">
        <v>80</v>
      </c>
      <c r="AW171" s="12" t="s">
        <v>35</v>
      </c>
      <c r="AX171" s="12" t="s">
        <v>71</v>
      </c>
      <c r="AY171" s="253" t="s">
        <v>131</v>
      </c>
    </row>
    <row r="172" s="11" customFormat="1">
      <c r="B172" s="232"/>
      <c r="C172" s="233"/>
      <c r="D172" s="234" t="s">
        <v>140</v>
      </c>
      <c r="E172" s="235" t="s">
        <v>21</v>
      </c>
      <c r="F172" s="236" t="s">
        <v>143</v>
      </c>
      <c r="G172" s="233"/>
      <c r="H172" s="235" t="s">
        <v>21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AT172" s="242" t="s">
        <v>140</v>
      </c>
      <c r="AU172" s="242" t="s">
        <v>80</v>
      </c>
      <c r="AV172" s="11" t="s">
        <v>76</v>
      </c>
      <c r="AW172" s="11" t="s">
        <v>35</v>
      </c>
      <c r="AX172" s="11" t="s">
        <v>71</v>
      </c>
      <c r="AY172" s="242" t="s">
        <v>131</v>
      </c>
    </row>
    <row r="173" s="12" customFormat="1">
      <c r="B173" s="243"/>
      <c r="C173" s="244"/>
      <c r="D173" s="234" t="s">
        <v>140</v>
      </c>
      <c r="E173" s="245" t="s">
        <v>21</v>
      </c>
      <c r="F173" s="246" t="s">
        <v>226</v>
      </c>
      <c r="G173" s="244"/>
      <c r="H173" s="247">
        <v>-7.2000000000000002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AT173" s="253" t="s">
        <v>140</v>
      </c>
      <c r="AU173" s="253" t="s">
        <v>80</v>
      </c>
      <c r="AV173" s="12" t="s">
        <v>80</v>
      </c>
      <c r="AW173" s="12" t="s">
        <v>35</v>
      </c>
      <c r="AX173" s="12" t="s">
        <v>71</v>
      </c>
      <c r="AY173" s="253" t="s">
        <v>131</v>
      </c>
    </row>
    <row r="174" s="13" customFormat="1">
      <c r="B174" s="254"/>
      <c r="C174" s="255"/>
      <c r="D174" s="234" t="s">
        <v>140</v>
      </c>
      <c r="E174" s="256" t="s">
        <v>21</v>
      </c>
      <c r="F174" s="257" t="s">
        <v>145</v>
      </c>
      <c r="G174" s="255"/>
      <c r="H174" s="258">
        <v>137</v>
      </c>
      <c r="I174" s="259"/>
      <c r="J174" s="255"/>
      <c r="K174" s="255"/>
      <c r="L174" s="260"/>
      <c r="M174" s="261"/>
      <c r="N174" s="262"/>
      <c r="O174" s="262"/>
      <c r="P174" s="262"/>
      <c r="Q174" s="262"/>
      <c r="R174" s="262"/>
      <c r="S174" s="262"/>
      <c r="T174" s="263"/>
      <c r="AT174" s="264" t="s">
        <v>140</v>
      </c>
      <c r="AU174" s="264" t="s">
        <v>80</v>
      </c>
      <c r="AV174" s="13" t="s">
        <v>138</v>
      </c>
      <c r="AW174" s="13" t="s">
        <v>35</v>
      </c>
      <c r="AX174" s="13" t="s">
        <v>76</v>
      </c>
      <c r="AY174" s="264" t="s">
        <v>131</v>
      </c>
    </row>
    <row r="175" s="1" customFormat="1" ht="16.5" customHeight="1">
      <c r="B175" s="45"/>
      <c r="C175" s="220" t="s">
        <v>227</v>
      </c>
      <c r="D175" s="220" t="s">
        <v>134</v>
      </c>
      <c r="E175" s="221" t="s">
        <v>228</v>
      </c>
      <c r="F175" s="222" t="s">
        <v>229</v>
      </c>
      <c r="G175" s="223" t="s">
        <v>137</v>
      </c>
      <c r="H175" s="224">
        <v>137</v>
      </c>
      <c r="I175" s="225"/>
      <c r="J175" s="226">
        <f>ROUND(I175*H175,2)</f>
        <v>0</v>
      </c>
      <c r="K175" s="222" t="s">
        <v>21</v>
      </c>
      <c r="L175" s="71"/>
      <c r="M175" s="227" t="s">
        <v>21</v>
      </c>
      <c r="N175" s="228" t="s">
        <v>42</v>
      </c>
      <c r="O175" s="46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AR175" s="23" t="s">
        <v>138</v>
      </c>
      <c r="AT175" s="23" t="s">
        <v>134</v>
      </c>
      <c r="AU175" s="23" t="s">
        <v>80</v>
      </c>
      <c r="AY175" s="23" t="s">
        <v>131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23" t="s">
        <v>76</v>
      </c>
      <c r="BK175" s="231">
        <f>ROUND(I175*H175,2)</f>
        <v>0</v>
      </c>
      <c r="BL175" s="23" t="s">
        <v>138</v>
      </c>
      <c r="BM175" s="23" t="s">
        <v>230</v>
      </c>
    </row>
    <row r="176" s="11" customFormat="1">
      <c r="B176" s="232"/>
      <c r="C176" s="233"/>
      <c r="D176" s="234" t="s">
        <v>140</v>
      </c>
      <c r="E176" s="235" t="s">
        <v>21</v>
      </c>
      <c r="F176" s="236" t="s">
        <v>231</v>
      </c>
      <c r="G176" s="233"/>
      <c r="H176" s="235" t="s">
        <v>21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AT176" s="242" t="s">
        <v>140</v>
      </c>
      <c r="AU176" s="242" t="s">
        <v>80</v>
      </c>
      <c r="AV176" s="11" t="s">
        <v>76</v>
      </c>
      <c r="AW176" s="11" t="s">
        <v>35</v>
      </c>
      <c r="AX176" s="11" t="s">
        <v>71</v>
      </c>
      <c r="AY176" s="242" t="s">
        <v>131</v>
      </c>
    </row>
    <row r="177" s="12" customFormat="1">
      <c r="B177" s="243"/>
      <c r="C177" s="244"/>
      <c r="D177" s="234" t="s">
        <v>140</v>
      </c>
      <c r="E177" s="245" t="s">
        <v>21</v>
      </c>
      <c r="F177" s="246" t="s">
        <v>232</v>
      </c>
      <c r="G177" s="244"/>
      <c r="H177" s="247">
        <v>137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AT177" s="253" t="s">
        <v>140</v>
      </c>
      <c r="AU177" s="253" t="s">
        <v>80</v>
      </c>
      <c r="AV177" s="12" t="s">
        <v>80</v>
      </c>
      <c r="AW177" s="12" t="s">
        <v>35</v>
      </c>
      <c r="AX177" s="12" t="s">
        <v>71</v>
      </c>
      <c r="AY177" s="253" t="s">
        <v>131</v>
      </c>
    </row>
    <row r="178" s="13" customFormat="1">
      <c r="B178" s="254"/>
      <c r="C178" s="255"/>
      <c r="D178" s="234" t="s">
        <v>140</v>
      </c>
      <c r="E178" s="256" t="s">
        <v>21</v>
      </c>
      <c r="F178" s="257" t="s">
        <v>145</v>
      </c>
      <c r="G178" s="255"/>
      <c r="H178" s="258">
        <v>137</v>
      </c>
      <c r="I178" s="259"/>
      <c r="J178" s="255"/>
      <c r="K178" s="255"/>
      <c r="L178" s="260"/>
      <c r="M178" s="261"/>
      <c r="N178" s="262"/>
      <c r="O178" s="262"/>
      <c r="P178" s="262"/>
      <c r="Q178" s="262"/>
      <c r="R178" s="262"/>
      <c r="S178" s="262"/>
      <c r="T178" s="263"/>
      <c r="AT178" s="264" t="s">
        <v>140</v>
      </c>
      <c r="AU178" s="264" t="s">
        <v>80</v>
      </c>
      <c r="AV178" s="13" t="s">
        <v>138</v>
      </c>
      <c r="AW178" s="13" t="s">
        <v>35</v>
      </c>
      <c r="AX178" s="13" t="s">
        <v>76</v>
      </c>
      <c r="AY178" s="264" t="s">
        <v>131</v>
      </c>
    </row>
    <row r="179" s="1" customFormat="1" ht="16.5" customHeight="1">
      <c r="B179" s="45"/>
      <c r="C179" s="220" t="s">
        <v>233</v>
      </c>
      <c r="D179" s="220" t="s">
        <v>134</v>
      </c>
      <c r="E179" s="221" t="s">
        <v>234</v>
      </c>
      <c r="F179" s="222" t="s">
        <v>235</v>
      </c>
      <c r="G179" s="223" t="s">
        <v>182</v>
      </c>
      <c r="H179" s="224">
        <v>0.85799999999999998</v>
      </c>
      <c r="I179" s="225"/>
      <c r="J179" s="226">
        <f>ROUND(I179*H179,2)</f>
        <v>0</v>
      </c>
      <c r="K179" s="222" t="s">
        <v>21</v>
      </c>
      <c r="L179" s="71"/>
      <c r="M179" s="227" t="s">
        <v>21</v>
      </c>
      <c r="N179" s="228" t="s">
        <v>42</v>
      </c>
      <c r="O179" s="46"/>
      <c r="P179" s="229">
        <f>O179*H179</f>
        <v>0</v>
      </c>
      <c r="Q179" s="229">
        <v>1.0525599999999999</v>
      </c>
      <c r="R179" s="229">
        <f>Q179*H179</f>
        <v>0.90309647999999998</v>
      </c>
      <c r="S179" s="229">
        <v>0</v>
      </c>
      <c r="T179" s="230">
        <f>S179*H179</f>
        <v>0</v>
      </c>
      <c r="AR179" s="23" t="s">
        <v>138</v>
      </c>
      <c r="AT179" s="23" t="s">
        <v>134</v>
      </c>
      <c r="AU179" s="23" t="s">
        <v>80</v>
      </c>
      <c r="AY179" s="23" t="s">
        <v>131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23" t="s">
        <v>76</v>
      </c>
      <c r="BK179" s="231">
        <f>ROUND(I179*H179,2)</f>
        <v>0</v>
      </c>
      <c r="BL179" s="23" t="s">
        <v>138</v>
      </c>
      <c r="BM179" s="23" t="s">
        <v>236</v>
      </c>
    </row>
    <row r="180" s="11" customFormat="1">
      <c r="B180" s="232"/>
      <c r="C180" s="233"/>
      <c r="D180" s="234" t="s">
        <v>140</v>
      </c>
      <c r="E180" s="235" t="s">
        <v>21</v>
      </c>
      <c r="F180" s="236" t="s">
        <v>212</v>
      </c>
      <c r="G180" s="233"/>
      <c r="H180" s="235" t="s">
        <v>21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AT180" s="242" t="s">
        <v>140</v>
      </c>
      <c r="AU180" s="242" t="s">
        <v>80</v>
      </c>
      <c r="AV180" s="11" t="s">
        <v>76</v>
      </c>
      <c r="AW180" s="11" t="s">
        <v>35</v>
      </c>
      <c r="AX180" s="11" t="s">
        <v>71</v>
      </c>
      <c r="AY180" s="242" t="s">
        <v>131</v>
      </c>
    </row>
    <row r="181" s="12" customFormat="1">
      <c r="B181" s="243"/>
      <c r="C181" s="244"/>
      <c r="D181" s="234" t="s">
        <v>140</v>
      </c>
      <c r="E181" s="245" t="s">
        <v>21</v>
      </c>
      <c r="F181" s="246" t="s">
        <v>237</v>
      </c>
      <c r="G181" s="244"/>
      <c r="H181" s="247">
        <v>0.97299999999999998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AT181" s="253" t="s">
        <v>140</v>
      </c>
      <c r="AU181" s="253" t="s">
        <v>80</v>
      </c>
      <c r="AV181" s="12" t="s">
        <v>80</v>
      </c>
      <c r="AW181" s="12" t="s">
        <v>35</v>
      </c>
      <c r="AX181" s="12" t="s">
        <v>71</v>
      </c>
      <c r="AY181" s="253" t="s">
        <v>131</v>
      </c>
    </row>
    <row r="182" s="11" customFormat="1">
      <c r="B182" s="232"/>
      <c r="C182" s="233"/>
      <c r="D182" s="234" t="s">
        <v>140</v>
      </c>
      <c r="E182" s="235" t="s">
        <v>21</v>
      </c>
      <c r="F182" s="236" t="s">
        <v>143</v>
      </c>
      <c r="G182" s="233"/>
      <c r="H182" s="235" t="s">
        <v>21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AT182" s="242" t="s">
        <v>140</v>
      </c>
      <c r="AU182" s="242" t="s">
        <v>80</v>
      </c>
      <c r="AV182" s="11" t="s">
        <v>76</v>
      </c>
      <c r="AW182" s="11" t="s">
        <v>35</v>
      </c>
      <c r="AX182" s="11" t="s">
        <v>71</v>
      </c>
      <c r="AY182" s="242" t="s">
        <v>131</v>
      </c>
    </row>
    <row r="183" s="12" customFormat="1">
      <c r="B183" s="243"/>
      <c r="C183" s="244"/>
      <c r="D183" s="234" t="s">
        <v>140</v>
      </c>
      <c r="E183" s="245" t="s">
        <v>21</v>
      </c>
      <c r="F183" s="246" t="s">
        <v>238</v>
      </c>
      <c r="G183" s="244"/>
      <c r="H183" s="247">
        <v>-0.11500000000000001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AT183" s="253" t="s">
        <v>140</v>
      </c>
      <c r="AU183" s="253" t="s">
        <v>80</v>
      </c>
      <c r="AV183" s="12" t="s">
        <v>80</v>
      </c>
      <c r="AW183" s="12" t="s">
        <v>35</v>
      </c>
      <c r="AX183" s="12" t="s">
        <v>71</v>
      </c>
      <c r="AY183" s="253" t="s">
        <v>131</v>
      </c>
    </row>
    <row r="184" s="13" customFormat="1">
      <c r="B184" s="254"/>
      <c r="C184" s="255"/>
      <c r="D184" s="234" t="s">
        <v>140</v>
      </c>
      <c r="E184" s="256" t="s">
        <v>21</v>
      </c>
      <c r="F184" s="257" t="s">
        <v>145</v>
      </c>
      <c r="G184" s="255"/>
      <c r="H184" s="258">
        <v>0.85799999999999998</v>
      </c>
      <c r="I184" s="259"/>
      <c r="J184" s="255"/>
      <c r="K184" s="255"/>
      <c r="L184" s="260"/>
      <c r="M184" s="261"/>
      <c r="N184" s="262"/>
      <c r="O184" s="262"/>
      <c r="P184" s="262"/>
      <c r="Q184" s="262"/>
      <c r="R184" s="262"/>
      <c r="S184" s="262"/>
      <c r="T184" s="263"/>
      <c r="AT184" s="264" t="s">
        <v>140</v>
      </c>
      <c r="AU184" s="264" t="s">
        <v>80</v>
      </c>
      <c r="AV184" s="13" t="s">
        <v>138</v>
      </c>
      <c r="AW184" s="13" t="s">
        <v>35</v>
      </c>
      <c r="AX184" s="13" t="s">
        <v>76</v>
      </c>
      <c r="AY184" s="264" t="s">
        <v>131</v>
      </c>
    </row>
    <row r="185" s="10" customFormat="1" ht="29.88" customHeight="1">
      <c r="B185" s="204"/>
      <c r="C185" s="205"/>
      <c r="D185" s="206" t="s">
        <v>70</v>
      </c>
      <c r="E185" s="218" t="s">
        <v>169</v>
      </c>
      <c r="F185" s="218" t="s">
        <v>239</v>
      </c>
      <c r="G185" s="205"/>
      <c r="H185" s="205"/>
      <c r="I185" s="208"/>
      <c r="J185" s="219">
        <f>BK185</f>
        <v>0</v>
      </c>
      <c r="K185" s="205"/>
      <c r="L185" s="210"/>
      <c r="M185" s="211"/>
      <c r="N185" s="212"/>
      <c r="O185" s="212"/>
      <c r="P185" s="213">
        <f>SUM(P186:P241)</f>
        <v>0</v>
      </c>
      <c r="Q185" s="212"/>
      <c r="R185" s="213">
        <f>SUM(R186:R241)</f>
        <v>20.3211172</v>
      </c>
      <c r="S185" s="212"/>
      <c r="T185" s="214">
        <f>SUM(T186:T241)</f>
        <v>0</v>
      </c>
      <c r="AR185" s="215" t="s">
        <v>76</v>
      </c>
      <c r="AT185" s="216" t="s">
        <v>70</v>
      </c>
      <c r="AU185" s="216" t="s">
        <v>76</v>
      </c>
      <c r="AY185" s="215" t="s">
        <v>131</v>
      </c>
      <c r="BK185" s="217">
        <f>SUM(BK186:BK241)</f>
        <v>0</v>
      </c>
    </row>
    <row r="186" s="1" customFormat="1" ht="16.5" customHeight="1">
      <c r="B186" s="45"/>
      <c r="C186" s="220" t="s">
        <v>240</v>
      </c>
      <c r="D186" s="220" t="s">
        <v>134</v>
      </c>
      <c r="E186" s="221" t="s">
        <v>241</v>
      </c>
      <c r="F186" s="222" t="s">
        <v>242</v>
      </c>
      <c r="G186" s="223" t="s">
        <v>137</v>
      </c>
      <c r="H186" s="224">
        <v>466.27999999999997</v>
      </c>
      <c r="I186" s="225"/>
      <c r="J186" s="226">
        <f>ROUND(I186*H186,2)</f>
        <v>0</v>
      </c>
      <c r="K186" s="222" t="s">
        <v>21</v>
      </c>
      <c r="L186" s="71"/>
      <c r="M186" s="227" t="s">
        <v>21</v>
      </c>
      <c r="N186" s="228" t="s">
        <v>42</v>
      </c>
      <c r="O186" s="46"/>
      <c r="P186" s="229">
        <f>O186*H186</f>
        <v>0</v>
      </c>
      <c r="Q186" s="229">
        <v>0.0073499999999999998</v>
      </c>
      <c r="R186" s="229">
        <f>Q186*H186</f>
        <v>3.4271579999999995</v>
      </c>
      <c r="S186" s="229">
        <v>0</v>
      </c>
      <c r="T186" s="230">
        <f>S186*H186</f>
        <v>0</v>
      </c>
      <c r="AR186" s="23" t="s">
        <v>138</v>
      </c>
      <c r="AT186" s="23" t="s">
        <v>134</v>
      </c>
      <c r="AU186" s="23" t="s">
        <v>80</v>
      </c>
      <c r="AY186" s="23" t="s">
        <v>131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23" t="s">
        <v>76</v>
      </c>
      <c r="BK186" s="231">
        <f>ROUND(I186*H186,2)</f>
        <v>0</v>
      </c>
      <c r="BL186" s="23" t="s">
        <v>138</v>
      </c>
      <c r="BM186" s="23" t="s">
        <v>243</v>
      </c>
    </row>
    <row r="187" s="11" customFormat="1">
      <c r="B187" s="232"/>
      <c r="C187" s="233"/>
      <c r="D187" s="234" t="s">
        <v>140</v>
      </c>
      <c r="E187" s="235" t="s">
        <v>21</v>
      </c>
      <c r="F187" s="236" t="s">
        <v>244</v>
      </c>
      <c r="G187" s="233"/>
      <c r="H187" s="235" t="s">
        <v>21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AT187" s="242" t="s">
        <v>140</v>
      </c>
      <c r="AU187" s="242" t="s">
        <v>80</v>
      </c>
      <c r="AV187" s="11" t="s">
        <v>76</v>
      </c>
      <c r="AW187" s="11" t="s">
        <v>35</v>
      </c>
      <c r="AX187" s="11" t="s">
        <v>71</v>
      </c>
      <c r="AY187" s="242" t="s">
        <v>131</v>
      </c>
    </row>
    <row r="188" s="11" customFormat="1">
      <c r="B188" s="232"/>
      <c r="C188" s="233"/>
      <c r="D188" s="234" t="s">
        <v>140</v>
      </c>
      <c r="E188" s="235" t="s">
        <v>21</v>
      </c>
      <c r="F188" s="236" t="s">
        <v>245</v>
      </c>
      <c r="G188" s="233"/>
      <c r="H188" s="235" t="s">
        <v>21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AT188" s="242" t="s">
        <v>140</v>
      </c>
      <c r="AU188" s="242" t="s">
        <v>80</v>
      </c>
      <c r="AV188" s="11" t="s">
        <v>76</v>
      </c>
      <c r="AW188" s="11" t="s">
        <v>35</v>
      </c>
      <c r="AX188" s="11" t="s">
        <v>71</v>
      </c>
      <c r="AY188" s="242" t="s">
        <v>131</v>
      </c>
    </row>
    <row r="189" s="12" customFormat="1">
      <c r="B189" s="243"/>
      <c r="C189" s="244"/>
      <c r="D189" s="234" t="s">
        <v>140</v>
      </c>
      <c r="E189" s="245" t="s">
        <v>21</v>
      </c>
      <c r="F189" s="246" t="s">
        <v>246</v>
      </c>
      <c r="G189" s="244"/>
      <c r="H189" s="247">
        <v>66.879999999999995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AT189" s="253" t="s">
        <v>140</v>
      </c>
      <c r="AU189" s="253" t="s">
        <v>80</v>
      </c>
      <c r="AV189" s="12" t="s">
        <v>80</v>
      </c>
      <c r="AW189" s="12" t="s">
        <v>35</v>
      </c>
      <c r="AX189" s="12" t="s">
        <v>71</v>
      </c>
      <c r="AY189" s="253" t="s">
        <v>131</v>
      </c>
    </row>
    <row r="190" s="11" customFormat="1">
      <c r="B190" s="232"/>
      <c r="C190" s="233"/>
      <c r="D190" s="234" t="s">
        <v>140</v>
      </c>
      <c r="E190" s="235" t="s">
        <v>21</v>
      </c>
      <c r="F190" s="236" t="s">
        <v>247</v>
      </c>
      <c r="G190" s="233"/>
      <c r="H190" s="235" t="s">
        <v>21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AT190" s="242" t="s">
        <v>140</v>
      </c>
      <c r="AU190" s="242" t="s">
        <v>80</v>
      </c>
      <c r="AV190" s="11" t="s">
        <v>76</v>
      </c>
      <c r="AW190" s="11" t="s">
        <v>35</v>
      </c>
      <c r="AX190" s="11" t="s">
        <v>71</v>
      </c>
      <c r="AY190" s="242" t="s">
        <v>131</v>
      </c>
    </row>
    <row r="191" s="12" customFormat="1">
      <c r="B191" s="243"/>
      <c r="C191" s="244"/>
      <c r="D191" s="234" t="s">
        <v>140</v>
      </c>
      <c r="E191" s="245" t="s">
        <v>21</v>
      </c>
      <c r="F191" s="246" t="s">
        <v>248</v>
      </c>
      <c r="G191" s="244"/>
      <c r="H191" s="247">
        <v>413.27999999999997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AT191" s="253" t="s">
        <v>140</v>
      </c>
      <c r="AU191" s="253" t="s">
        <v>80</v>
      </c>
      <c r="AV191" s="12" t="s">
        <v>80</v>
      </c>
      <c r="AW191" s="12" t="s">
        <v>35</v>
      </c>
      <c r="AX191" s="12" t="s">
        <v>71</v>
      </c>
      <c r="AY191" s="253" t="s">
        <v>131</v>
      </c>
    </row>
    <row r="192" s="11" customFormat="1">
      <c r="B192" s="232"/>
      <c r="C192" s="233"/>
      <c r="D192" s="234" t="s">
        <v>140</v>
      </c>
      <c r="E192" s="235" t="s">
        <v>21</v>
      </c>
      <c r="F192" s="236" t="s">
        <v>143</v>
      </c>
      <c r="G192" s="233"/>
      <c r="H192" s="235" t="s">
        <v>21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AT192" s="242" t="s">
        <v>140</v>
      </c>
      <c r="AU192" s="242" t="s">
        <v>80</v>
      </c>
      <c r="AV192" s="11" t="s">
        <v>76</v>
      </c>
      <c r="AW192" s="11" t="s">
        <v>35</v>
      </c>
      <c r="AX192" s="11" t="s">
        <v>71</v>
      </c>
      <c r="AY192" s="242" t="s">
        <v>131</v>
      </c>
    </row>
    <row r="193" s="12" customFormat="1">
      <c r="B193" s="243"/>
      <c r="C193" s="244"/>
      <c r="D193" s="234" t="s">
        <v>140</v>
      </c>
      <c r="E193" s="245" t="s">
        <v>21</v>
      </c>
      <c r="F193" s="246" t="s">
        <v>249</v>
      </c>
      <c r="G193" s="244"/>
      <c r="H193" s="247">
        <v>-8.3699999999999992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AT193" s="253" t="s">
        <v>140</v>
      </c>
      <c r="AU193" s="253" t="s">
        <v>80</v>
      </c>
      <c r="AV193" s="12" t="s">
        <v>80</v>
      </c>
      <c r="AW193" s="12" t="s">
        <v>35</v>
      </c>
      <c r="AX193" s="12" t="s">
        <v>71</v>
      </c>
      <c r="AY193" s="253" t="s">
        <v>131</v>
      </c>
    </row>
    <row r="194" s="12" customFormat="1">
      <c r="B194" s="243"/>
      <c r="C194" s="244"/>
      <c r="D194" s="234" t="s">
        <v>140</v>
      </c>
      <c r="E194" s="245" t="s">
        <v>21</v>
      </c>
      <c r="F194" s="246" t="s">
        <v>250</v>
      </c>
      <c r="G194" s="244"/>
      <c r="H194" s="247">
        <v>-2.1000000000000001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AT194" s="253" t="s">
        <v>140</v>
      </c>
      <c r="AU194" s="253" t="s">
        <v>80</v>
      </c>
      <c r="AV194" s="12" t="s">
        <v>80</v>
      </c>
      <c r="AW194" s="12" t="s">
        <v>35</v>
      </c>
      <c r="AX194" s="12" t="s">
        <v>71</v>
      </c>
      <c r="AY194" s="253" t="s">
        <v>131</v>
      </c>
    </row>
    <row r="195" s="12" customFormat="1">
      <c r="B195" s="243"/>
      <c r="C195" s="244"/>
      <c r="D195" s="234" t="s">
        <v>140</v>
      </c>
      <c r="E195" s="245" t="s">
        <v>21</v>
      </c>
      <c r="F195" s="246" t="s">
        <v>251</v>
      </c>
      <c r="G195" s="244"/>
      <c r="H195" s="247">
        <v>-3.4100000000000001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AT195" s="253" t="s">
        <v>140</v>
      </c>
      <c r="AU195" s="253" t="s">
        <v>80</v>
      </c>
      <c r="AV195" s="12" t="s">
        <v>80</v>
      </c>
      <c r="AW195" s="12" t="s">
        <v>35</v>
      </c>
      <c r="AX195" s="12" t="s">
        <v>71</v>
      </c>
      <c r="AY195" s="253" t="s">
        <v>131</v>
      </c>
    </row>
    <row r="196" s="13" customFormat="1">
      <c r="B196" s="254"/>
      <c r="C196" s="255"/>
      <c r="D196" s="234" t="s">
        <v>140</v>
      </c>
      <c r="E196" s="256" t="s">
        <v>21</v>
      </c>
      <c r="F196" s="257" t="s">
        <v>145</v>
      </c>
      <c r="G196" s="255"/>
      <c r="H196" s="258">
        <v>466.27999999999997</v>
      </c>
      <c r="I196" s="259"/>
      <c r="J196" s="255"/>
      <c r="K196" s="255"/>
      <c r="L196" s="260"/>
      <c r="M196" s="261"/>
      <c r="N196" s="262"/>
      <c r="O196" s="262"/>
      <c r="P196" s="262"/>
      <c r="Q196" s="262"/>
      <c r="R196" s="262"/>
      <c r="S196" s="262"/>
      <c r="T196" s="263"/>
      <c r="AT196" s="264" t="s">
        <v>140</v>
      </c>
      <c r="AU196" s="264" t="s">
        <v>80</v>
      </c>
      <c r="AV196" s="13" t="s">
        <v>138</v>
      </c>
      <c r="AW196" s="13" t="s">
        <v>35</v>
      </c>
      <c r="AX196" s="13" t="s">
        <v>76</v>
      </c>
      <c r="AY196" s="264" t="s">
        <v>131</v>
      </c>
    </row>
    <row r="197" s="1" customFormat="1" ht="25.5" customHeight="1">
      <c r="B197" s="45"/>
      <c r="C197" s="220" t="s">
        <v>10</v>
      </c>
      <c r="D197" s="220" t="s">
        <v>134</v>
      </c>
      <c r="E197" s="221" t="s">
        <v>252</v>
      </c>
      <c r="F197" s="222" t="s">
        <v>253</v>
      </c>
      <c r="G197" s="223" t="s">
        <v>137</v>
      </c>
      <c r="H197" s="224">
        <v>491.48000000000002</v>
      </c>
      <c r="I197" s="225"/>
      <c r="J197" s="226">
        <f>ROUND(I197*H197,2)</f>
        <v>0</v>
      </c>
      <c r="K197" s="222" t="s">
        <v>21</v>
      </c>
      <c r="L197" s="71"/>
      <c r="M197" s="227" t="s">
        <v>21</v>
      </c>
      <c r="N197" s="228" t="s">
        <v>42</v>
      </c>
      <c r="O197" s="46"/>
      <c r="P197" s="229">
        <f>O197*H197</f>
        <v>0</v>
      </c>
      <c r="Q197" s="229">
        <v>0.0043800000000000002</v>
      </c>
      <c r="R197" s="229">
        <f>Q197*H197</f>
        <v>2.1526824000000002</v>
      </c>
      <c r="S197" s="229">
        <v>0</v>
      </c>
      <c r="T197" s="230">
        <f>S197*H197</f>
        <v>0</v>
      </c>
      <c r="AR197" s="23" t="s">
        <v>138</v>
      </c>
      <c r="AT197" s="23" t="s">
        <v>134</v>
      </c>
      <c r="AU197" s="23" t="s">
        <v>80</v>
      </c>
      <c r="AY197" s="23" t="s">
        <v>131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23" t="s">
        <v>76</v>
      </c>
      <c r="BK197" s="231">
        <f>ROUND(I197*H197,2)</f>
        <v>0</v>
      </c>
      <c r="BL197" s="23" t="s">
        <v>138</v>
      </c>
      <c r="BM197" s="23" t="s">
        <v>254</v>
      </c>
    </row>
    <row r="198" s="11" customFormat="1">
      <c r="B198" s="232"/>
      <c r="C198" s="233"/>
      <c r="D198" s="234" t="s">
        <v>140</v>
      </c>
      <c r="E198" s="235" t="s">
        <v>21</v>
      </c>
      <c r="F198" s="236" t="s">
        <v>255</v>
      </c>
      <c r="G198" s="233"/>
      <c r="H198" s="235" t="s">
        <v>21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AT198" s="242" t="s">
        <v>140</v>
      </c>
      <c r="AU198" s="242" t="s">
        <v>80</v>
      </c>
      <c r="AV198" s="11" t="s">
        <v>76</v>
      </c>
      <c r="AW198" s="11" t="s">
        <v>35</v>
      </c>
      <c r="AX198" s="11" t="s">
        <v>71</v>
      </c>
      <c r="AY198" s="242" t="s">
        <v>131</v>
      </c>
    </row>
    <row r="199" s="12" customFormat="1">
      <c r="B199" s="243"/>
      <c r="C199" s="244"/>
      <c r="D199" s="234" t="s">
        <v>140</v>
      </c>
      <c r="E199" s="245" t="s">
        <v>21</v>
      </c>
      <c r="F199" s="246" t="s">
        <v>256</v>
      </c>
      <c r="G199" s="244"/>
      <c r="H199" s="247">
        <v>601.91999999999996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AT199" s="253" t="s">
        <v>140</v>
      </c>
      <c r="AU199" s="253" t="s">
        <v>80</v>
      </c>
      <c r="AV199" s="12" t="s">
        <v>80</v>
      </c>
      <c r="AW199" s="12" t="s">
        <v>35</v>
      </c>
      <c r="AX199" s="12" t="s">
        <v>71</v>
      </c>
      <c r="AY199" s="253" t="s">
        <v>131</v>
      </c>
    </row>
    <row r="200" s="11" customFormat="1">
      <c r="B200" s="232"/>
      <c r="C200" s="233"/>
      <c r="D200" s="234" t="s">
        <v>140</v>
      </c>
      <c r="E200" s="235" t="s">
        <v>21</v>
      </c>
      <c r="F200" s="236" t="s">
        <v>143</v>
      </c>
      <c r="G200" s="233"/>
      <c r="H200" s="235" t="s">
        <v>21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AT200" s="242" t="s">
        <v>140</v>
      </c>
      <c r="AU200" s="242" t="s">
        <v>80</v>
      </c>
      <c r="AV200" s="11" t="s">
        <v>76</v>
      </c>
      <c r="AW200" s="11" t="s">
        <v>35</v>
      </c>
      <c r="AX200" s="11" t="s">
        <v>71</v>
      </c>
      <c r="AY200" s="242" t="s">
        <v>131</v>
      </c>
    </row>
    <row r="201" s="12" customFormat="1">
      <c r="B201" s="243"/>
      <c r="C201" s="244"/>
      <c r="D201" s="234" t="s">
        <v>140</v>
      </c>
      <c r="E201" s="245" t="s">
        <v>21</v>
      </c>
      <c r="F201" s="246" t="s">
        <v>257</v>
      </c>
      <c r="G201" s="244"/>
      <c r="H201" s="247">
        <v>-91.200000000000003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AT201" s="253" t="s">
        <v>140</v>
      </c>
      <c r="AU201" s="253" t="s">
        <v>80</v>
      </c>
      <c r="AV201" s="12" t="s">
        <v>80</v>
      </c>
      <c r="AW201" s="12" t="s">
        <v>35</v>
      </c>
      <c r="AX201" s="12" t="s">
        <v>71</v>
      </c>
      <c r="AY201" s="253" t="s">
        <v>131</v>
      </c>
    </row>
    <row r="202" s="12" customFormat="1">
      <c r="B202" s="243"/>
      <c r="C202" s="244"/>
      <c r="D202" s="234" t="s">
        <v>140</v>
      </c>
      <c r="E202" s="245" t="s">
        <v>21</v>
      </c>
      <c r="F202" s="246" t="s">
        <v>258</v>
      </c>
      <c r="G202" s="244"/>
      <c r="H202" s="247">
        <v>-7.4400000000000004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AT202" s="253" t="s">
        <v>140</v>
      </c>
      <c r="AU202" s="253" t="s">
        <v>80</v>
      </c>
      <c r="AV202" s="12" t="s">
        <v>80</v>
      </c>
      <c r="AW202" s="12" t="s">
        <v>35</v>
      </c>
      <c r="AX202" s="12" t="s">
        <v>71</v>
      </c>
      <c r="AY202" s="253" t="s">
        <v>131</v>
      </c>
    </row>
    <row r="203" s="12" customFormat="1">
      <c r="B203" s="243"/>
      <c r="C203" s="244"/>
      <c r="D203" s="234" t="s">
        <v>140</v>
      </c>
      <c r="E203" s="245" t="s">
        <v>21</v>
      </c>
      <c r="F203" s="246" t="s">
        <v>259</v>
      </c>
      <c r="G203" s="244"/>
      <c r="H203" s="247">
        <v>-11.800000000000001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AT203" s="253" t="s">
        <v>140</v>
      </c>
      <c r="AU203" s="253" t="s">
        <v>80</v>
      </c>
      <c r="AV203" s="12" t="s">
        <v>80</v>
      </c>
      <c r="AW203" s="12" t="s">
        <v>35</v>
      </c>
      <c r="AX203" s="12" t="s">
        <v>71</v>
      </c>
      <c r="AY203" s="253" t="s">
        <v>131</v>
      </c>
    </row>
    <row r="204" s="13" customFormat="1">
      <c r="B204" s="254"/>
      <c r="C204" s="255"/>
      <c r="D204" s="234" t="s">
        <v>140</v>
      </c>
      <c r="E204" s="256" t="s">
        <v>21</v>
      </c>
      <c r="F204" s="257" t="s">
        <v>145</v>
      </c>
      <c r="G204" s="255"/>
      <c r="H204" s="258">
        <v>491.48000000000002</v>
      </c>
      <c r="I204" s="259"/>
      <c r="J204" s="255"/>
      <c r="K204" s="255"/>
      <c r="L204" s="260"/>
      <c r="M204" s="261"/>
      <c r="N204" s="262"/>
      <c r="O204" s="262"/>
      <c r="P204" s="262"/>
      <c r="Q204" s="262"/>
      <c r="R204" s="262"/>
      <c r="S204" s="262"/>
      <c r="T204" s="263"/>
      <c r="AT204" s="264" t="s">
        <v>140</v>
      </c>
      <c r="AU204" s="264" t="s">
        <v>80</v>
      </c>
      <c r="AV204" s="13" t="s">
        <v>138</v>
      </c>
      <c r="AW204" s="13" t="s">
        <v>35</v>
      </c>
      <c r="AX204" s="13" t="s">
        <v>76</v>
      </c>
      <c r="AY204" s="264" t="s">
        <v>131</v>
      </c>
    </row>
    <row r="205" s="1" customFormat="1" ht="16.5" customHeight="1">
      <c r="B205" s="45"/>
      <c r="C205" s="220" t="s">
        <v>260</v>
      </c>
      <c r="D205" s="220" t="s">
        <v>134</v>
      </c>
      <c r="E205" s="221" t="s">
        <v>261</v>
      </c>
      <c r="F205" s="222" t="s">
        <v>262</v>
      </c>
      <c r="G205" s="223" t="s">
        <v>137</v>
      </c>
      <c r="H205" s="224">
        <v>957.75999999999999</v>
      </c>
      <c r="I205" s="225"/>
      <c r="J205" s="226">
        <f>ROUND(I205*H205,2)</f>
        <v>0</v>
      </c>
      <c r="K205" s="222" t="s">
        <v>21</v>
      </c>
      <c r="L205" s="71"/>
      <c r="M205" s="227" t="s">
        <v>21</v>
      </c>
      <c r="N205" s="228" t="s">
        <v>42</v>
      </c>
      <c r="O205" s="46"/>
      <c r="P205" s="229">
        <f>O205*H205</f>
        <v>0</v>
      </c>
      <c r="Q205" s="229">
        <v>0.0030000000000000001</v>
      </c>
      <c r="R205" s="229">
        <f>Q205*H205</f>
        <v>2.8732799999999998</v>
      </c>
      <c r="S205" s="229">
        <v>0</v>
      </c>
      <c r="T205" s="230">
        <f>S205*H205</f>
        <v>0</v>
      </c>
      <c r="AR205" s="23" t="s">
        <v>138</v>
      </c>
      <c r="AT205" s="23" t="s">
        <v>134</v>
      </c>
      <c r="AU205" s="23" t="s">
        <v>80</v>
      </c>
      <c r="AY205" s="23" t="s">
        <v>131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23" t="s">
        <v>76</v>
      </c>
      <c r="BK205" s="231">
        <f>ROUND(I205*H205,2)</f>
        <v>0</v>
      </c>
      <c r="BL205" s="23" t="s">
        <v>138</v>
      </c>
      <c r="BM205" s="23" t="s">
        <v>263</v>
      </c>
    </row>
    <row r="206" s="11" customFormat="1">
      <c r="B206" s="232"/>
      <c r="C206" s="233"/>
      <c r="D206" s="234" t="s">
        <v>140</v>
      </c>
      <c r="E206" s="235" t="s">
        <v>21</v>
      </c>
      <c r="F206" s="236" t="s">
        <v>264</v>
      </c>
      <c r="G206" s="233"/>
      <c r="H206" s="235" t="s">
        <v>21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AT206" s="242" t="s">
        <v>140</v>
      </c>
      <c r="AU206" s="242" t="s">
        <v>80</v>
      </c>
      <c r="AV206" s="11" t="s">
        <v>76</v>
      </c>
      <c r="AW206" s="11" t="s">
        <v>35</v>
      </c>
      <c r="AX206" s="11" t="s">
        <v>71</v>
      </c>
      <c r="AY206" s="242" t="s">
        <v>131</v>
      </c>
    </row>
    <row r="207" s="12" customFormat="1">
      <c r="B207" s="243"/>
      <c r="C207" s="244"/>
      <c r="D207" s="234" t="s">
        <v>140</v>
      </c>
      <c r="E207" s="245" t="s">
        <v>21</v>
      </c>
      <c r="F207" s="246" t="s">
        <v>265</v>
      </c>
      <c r="G207" s="244"/>
      <c r="H207" s="247">
        <v>466.27999999999997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AT207" s="253" t="s">
        <v>140</v>
      </c>
      <c r="AU207" s="253" t="s">
        <v>80</v>
      </c>
      <c r="AV207" s="12" t="s">
        <v>80</v>
      </c>
      <c r="AW207" s="12" t="s">
        <v>35</v>
      </c>
      <c r="AX207" s="12" t="s">
        <v>71</v>
      </c>
      <c r="AY207" s="253" t="s">
        <v>131</v>
      </c>
    </row>
    <row r="208" s="11" customFormat="1">
      <c r="B208" s="232"/>
      <c r="C208" s="233"/>
      <c r="D208" s="234" t="s">
        <v>140</v>
      </c>
      <c r="E208" s="235" t="s">
        <v>21</v>
      </c>
      <c r="F208" s="236" t="s">
        <v>266</v>
      </c>
      <c r="G208" s="233"/>
      <c r="H208" s="235" t="s">
        <v>21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AT208" s="242" t="s">
        <v>140</v>
      </c>
      <c r="AU208" s="242" t="s">
        <v>80</v>
      </c>
      <c r="AV208" s="11" t="s">
        <v>76</v>
      </c>
      <c r="AW208" s="11" t="s">
        <v>35</v>
      </c>
      <c r="AX208" s="11" t="s">
        <v>71</v>
      </c>
      <c r="AY208" s="242" t="s">
        <v>131</v>
      </c>
    </row>
    <row r="209" s="12" customFormat="1">
      <c r="B209" s="243"/>
      <c r="C209" s="244"/>
      <c r="D209" s="234" t="s">
        <v>140</v>
      </c>
      <c r="E209" s="245" t="s">
        <v>21</v>
      </c>
      <c r="F209" s="246" t="s">
        <v>267</v>
      </c>
      <c r="G209" s="244"/>
      <c r="H209" s="247">
        <v>491.48000000000002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AT209" s="253" t="s">
        <v>140</v>
      </c>
      <c r="AU209" s="253" t="s">
        <v>80</v>
      </c>
      <c r="AV209" s="12" t="s">
        <v>80</v>
      </c>
      <c r="AW209" s="12" t="s">
        <v>35</v>
      </c>
      <c r="AX209" s="12" t="s">
        <v>71</v>
      </c>
      <c r="AY209" s="253" t="s">
        <v>131</v>
      </c>
    </row>
    <row r="210" s="13" customFormat="1">
      <c r="B210" s="254"/>
      <c r="C210" s="255"/>
      <c r="D210" s="234" t="s">
        <v>140</v>
      </c>
      <c r="E210" s="256" t="s">
        <v>21</v>
      </c>
      <c r="F210" s="257" t="s">
        <v>145</v>
      </c>
      <c r="G210" s="255"/>
      <c r="H210" s="258">
        <v>957.75999999999999</v>
      </c>
      <c r="I210" s="259"/>
      <c r="J210" s="255"/>
      <c r="K210" s="255"/>
      <c r="L210" s="260"/>
      <c r="M210" s="261"/>
      <c r="N210" s="262"/>
      <c r="O210" s="262"/>
      <c r="P210" s="262"/>
      <c r="Q210" s="262"/>
      <c r="R210" s="262"/>
      <c r="S210" s="262"/>
      <c r="T210" s="263"/>
      <c r="AT210" s="264" t="s">
        <v>140</v>
      </c>
      <c r="AU210" s="264" t="s">
        <v>80</v>
      </c>
      <c r="AV210" s="13" t="s">
        <v>138</v>
      </c>
      <c r="AW210" s="13" t="s">
        <v>35</v>
      </c>
      <c r="AX210" s="13" t="s">
        <v>76</v>
      </c>
      <c r="AY210" s="264" t="s">
        <v>131</v>
      </c>
    </row>
    <row r="211" s="1" customFormat="1" ht="16.5" customHeight="1">
      <c r="B211" s="45"/>
      <c r="C211" s="220" t="s">
        <v>268</v>
      </c>
      <c r="D211" s="220" t="s">
        <v>134</v>
      </c>
      <c r="E211" s="221" t="s">
        <v>269</v>
      </c>
      <c r="F211" s="222" t="s">
        <v>270</v>
      </c>
      <c r="G211" s="223" t="s">
        <v>137</v>
      </c>
      <c r="H211" s="224">
        <v>466.27999999999997</v>
      </c>
      <c r="I211" s="225"/>
      <c r="J211" s="226">
        <f>ROUND(I211*H211,2)</f>
        <v>0</v>
      </c>
      <c r="K211" s="222" t="s">
        <v>21</v>
      </c>
      <c r="L211" s="71"/>
      <c r="M211" s="227" t="s">
        <v>21</v>
      </c>
      <c r="N211" s="228" t="s">
        <v>42</v>
      </c>
      <c r="O211" s="46"/>
      <c r="P211" s="229">
        <f>O211*H211</f>
        <v>0</v>
      </c>
      <c r="Q211" s="229">
        <v>0.015400000000000001</v>
      </c>
      <c r="R211" s="229">
        <f>Q211*H211</f>
        <v>7.1807119999999998</v>
      </c>
      <c r="S211" s="229">
        <v>0</v>
      </c>
      <c r="T211" s="230">
        <f>S211*H211</f>
        <v>0</v>
      </c>
      <c r="AR211" s="23" t="s">
        <v>138</v>
      </c>
      <c r="AT211" s="23" t="s">
        <v>134</v>
      </c>
      <c r="AU211" s="23" t="s">
        <v>80</v>
      </c>
      <c r="AY211" s="23" t="s">
        <v>131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23" t="s">
        <v>76</v>
      </c>
      <c r="BK211" s="231">
        <f>ROUND(I211*H211,2)</f>
        <v>0</v>
      </c>
      <c r="BL211" s="23" t="s">
        <v>138</v>
      </c>
      <c r="BM211" s="23" t="s">
        <v>271</v>
      </c>
    </row>
    <row r="212" s="11" customFormat="1">
      <c r="B212" s="232"/>
      <c r="C212" s="233"/>
      <c r="D212" s="234" t="s">
        <v>140</v>
      </c>
      <c r="E212" s="235" t="s">
        <v>21</v>
      </c>
      <c r="F212" s="236" t="s">
        <v>244</v>
      </c>
      <c r="G212" s="233"/>
      <c r="H212" s="235" t="s">
        <v>21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AT212" s="242" t="s">
        <v>140</v>
      </c>
      <c r="AU212" s="242" t="s">
        <v>80</v>
      </c>
      <c r="AV212" s="11" t="s">
        <v>76</v>
      </c>
      <c r="AW212" s="11" t="s">
        <v>35</v>
      </c>
      <c r="AX212" s="11" t="s">
        <v>71</v>
      </c>
      <c r="AY212" s="242" t="s">
        <v>131</v>
      </c>
    </row>
    <row r="213" s="11" customFormat="1">
      <c r="B213" s="232"/>
      <c r="C213" s="233"/>
      <c r="D213" s="234" t="s">
        <v>140</v>
      </c>
      <c r="E213" s="235" t="s">
        <v>21</v>
      </c>
      <c r="F213" s="236" t="s">
        <v>245</v>
      </c>
      <c r="G213" s="233"/>
      <c r="H213" s="235" t="s">
        <v>21</v>
      </c>
      <c r="I213" s="237"/>
      <c r="J213" s="233"/>
      <c r="K213" s="233"/>
      <c r="L213" s="238"/>
      <c r="M213" s="239"/>
      <c r="N213" s="240"/>
      <c r="O213" s="240"/>
      <c r="P213" s="240"/>
      <c r="Q213" s="240"/>
      <c r="R213" s="240"/>
      <c r="S213" s="240"/>
      <c r="T213" s="241"/>
      <c r="AT213" s="242" t="s">
        <v>140</v>
      </c>
      <c r="AU213" s="242" t="s">
        <v>80</v>
      </c>
      <c r="AV213" s="11" t="s">
        <v>76</v>
      </c>
      <c r="AW213" s="11" t="s">
        <v>35</v>
      </c>
      <c r="AX213" s="11" t="s">
        <v>71</v>
      </c>
      <c r="AY213" s="242" t="s">
        <v>131</v>
      </c>
    </row>
    <row r="214" s="12" customFormat="1">
      <c r="B214" s="243"/>
      <c r="C214" s="244"/>
      <c r="D214" s="234" t="s">
        <v>140</v>
      </c>
      <c r="E214" s="245" t="s">
        <v>21</v>
      </c>
      <c r="F214" s="246" t="s">
        <v>246</v>
      </c>
      <c r="G214" s="244"/>
      <c r="H214" s="247">
        <v>66.879999999999995</v>
      </c>
      <c r="I214" s="248"/>
      <c r="J214" s="244"/>
      <c r="K214" s="244"/>
      <c r="L214" s="249"/>
      <c r="M214" s="250"/>
      <c r="N214" s="251"/>
      <c r="O214" s="251"/>
      <c r="P214" s="251"/>
      <c r="Q214" s="251"/>
      <c r="R214" s="251"/>
      <c r="S214" s="251"/>
      <c r="T214" s="252"/>
      <c r="AT214" s="253" t="s">
        <v>140</v>
      </c>
      <c r="AU214" s="253" t="s">
        <v>80</v>
      </c>
      <c r="AV214" s="12" t="s">
        <v>80</v>
      </c>
      <c r="AW214" s="12" t="s">
        <v>35</v>
      </c>
      <c r="AX214" s="12" t="s">
        <v>71</v>
      </c>
      <c r="AY214" s="253" t="s">
        <v>131</v>
      </c>
    </row>
    <row r="215" s="11" customFormat="1">
      <c r="B215" s="232"/>
      <c r="C215" s="233"/>
      <c r="D215" s="234" t="s">
        <v>140</v>
      </c>
      <c r="E215" s="235" t="s">
        <v>21</v>
      </c>
      <c r="F215" s="236" t="s">
        <v>247</v>
      </c>
      <c r="G215" s="233"/>
      <c r="H215" s="235" t="s">
        <v>21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AT215" s="242" t="s">
        <v>140</v>
      </c>
      <c r="AU215" s="242" t="s">
        <v>80</v>
      </c>
      <c r="AV215" s="11" t="s">
        <v>76</v>
      </c>
      <c r="AW215" s="11" t="s">
        <v>35</v>
      </c>
      <c r="AX215" s="11" t="s">
        <v>71</v>
      </c>
      <c r="AY215" s="242" t="s">
        <v>131</v>
      </c>
    </row>
    <row r="216" s="12" customFormat="1">
      <c r="B216" s="243"/>
      <c r="C216" s="244"/>
      <c r="D216" s="234" t="s">
        <v>140</v>
      </c>
      <c r="E216" s="245" t="s">
        <v>21</v>
      </c>
      <c r="F216" s="246" t="s">
        <v>248</v>
      </c>
      <c r="G216" s="244"/>
      <c r="H216" s="247">
        <v>413.27999999999997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AT216" s="253" t="s">
        <v>140</v>
      </c>
      <c r="AU216" s="253" t="s">
        <v>80</v>
      </c>
      <c r="AV216" s="12" t="s">
        <v>80</v>
      </c>
      <c r="AW216" s="12" t="s">
        <v>35</v>
      </c>
      <c r="AX216" s="12" t="s">
        <v>71</v>
      </c>
      <c r="AY216" s="253" t="s">
        <v>131</v>
      </c>
    </row>
    <row r="217" s="11" customFormat="1">
      <c r="B217" s="232"/>
      <c r="C217" s="233"/>
      <c r="D217" s="234" t="s">
        <v>140</v>
      </c>
      <c r="E217" s="235" t="s">
        <v>21</v>
      </c>
      <c r="F217" s="236" t="s">
        <v>143</v>
      </c>
      <c r="G217" s="233"/>
      <c r="H217" s="235" t="s">
        <v>21</v>
      </c>
      <c r="I217" s="237"/>
      <c r="J217" s="233"/>
      <c r="K217" s="233"/>
      <c r="L217" s="238"/>
      <c r="M217" s="239"/>
      <c r="N217" s="240"/>
      <c r="O217" s="240"/>
      <c r="P217" s="240"/>
      <c r="Q217" s="240"/>
      <c r="R217" s="240"/>
      <c r="S217" s="240"/>
      <c r="T217" s="241"/>
      <c r="AT217" s="242" t="s">
        <v>140</v>
      </c>
      <c r="AU217" s="242" t="s">
        <v>80</v>
      </c>
      <c r="AV217" s="11" t="s">
        <v>76</v>
      </c>
      <c r="AW217" s="11" t="s">
        <v>35</v>
      </c>
      <c r="AX217" s="11" t="s">
        <v>71</v>
      </c>
      <c r="AY217" s="242" t="s">
        <v>131</v>
      </c>
    </row>
    <row r="218" s="12" customFormat="1">
      <c r="B218" s="243"/>
      <c r="C218" s="244"/>
      <c r="D218" s="234" t="s">
        <v>140</v>
      </c>
      <c r="E218" s="245" t="s">
        <v>21</v>
      </c>
      <c r="F218" s="246" t="s">
        <v>249</v>
      </c>
      <c r="G218" s="244"/>
      <c r="H218" s="247">
        <v>-8.3699999999999992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AT218" s="253" t="s">
        <v>140</v>
      </c>
      <c r="AU218" s="253" t="s">
        <v>80</v>
      </c>
      <c r="AV218" s="12" t="s">
        <v>80</v>
      </c>
      <c r="AW218" s="12" t="s">
        <v>35</v>
      </c>
      <c r="AX218" s="12" t="s">
        <v>71</v>
      </c>
      <c r="AY218" s="253" t="s">
        <v>131</v>
      </c>
    </row>
    <row r="219" s="12" customFormat="1">
      <c r="B219" s="243"/>
      <c r="C219" s="244"/>
      <c r="D219" s="234" t="s">
        <v>140</v>
      </c>
      <c r="E219" s="245" t="s">
        <v>21</v>
      </c>
      <c r="F219" s="246" t="s">
        <v>250</v>
      </c>
      <c r="G219" s="244"/>
      <c r="H219" s="247">
        <v>-2.1000000000000001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AT219" s="253" t="s">
        <v>140</v>
      </c>
      <c r="AU219" s="253" t="s">
        <v>80</v>
      </c>
      <c r="AV219" s="12" t="s">
        <v>80</v>
      </c>
      <c r="AW219" s="12" t="s">
        <v>35</v>
      </c>
      <c r="AX219" s="12" t="s">
        <v>71</v>
      </c>
      <c r="AY219" s="253" t="s">
        <v>131</v>
      </c>
    </row>
    <row r="220" s="12" customFormat="1">
      <c r="B220" s="243"/>
      <c r="C220" s="244"/>
      <c r="D220" s="234" t="s">
        <v>140</v>
      </c>
      <c r="E220" s="245" t="s">
        <v>21</v>
      </c>
      <c r="F220" s="246" t="s">
        <v>251</v>
      </c>
      <c r="G220" s="244"/>
      <c r="H220" s="247">
        <v>-3.4100000000000001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AT220" s="253" t="s">
        <v>140</v>
      </c>
      <c r="AU220" s="253" t="s">
        <v>80</v>
      </c>
      <c r="AV220" s="12" t="s">
        <v>80</v>
      </c>
      <c r="AW220" s="12" t="s">
        <v>35</v>
      </c>
      <c r="AX220" s="12" t="s">
        <v>71</v>
      </c>
      <c r="AY220" s="253" t="s">
        <v>131</v>
      </c>
    </row>
    <row r="221" s="13" customFormat="1">
      <c r="B221" s="254"/>
      <c r="C221" s="255"/>
      <c r="D221" s="234" t="s">
        <v>140</v>
      </c>
      <c r="E221" s="256" t="s">
        <v>21</v>
      </c>
      <c r="F221" s="257" t="s">
        <v>145</v>
      </c>
      <c r="G221" s="255"/>
      <c r="H221" s="258">
        <v>466.27999999999997</v>
      </c>
      <c r="I221" s="259"/>
      <c r="J221" s="255"/>
      <c r="K221" s="255"/>
      <c r="L221" s="260"/>
      <c r="M221" s="261"/>
      <c r="N221" s="262"/>
      <c r="O221" s="262"/>
      <c r="P221" s="262"/>
      <c r="Q221" s="262"/>
      <c r="R221" s="262"/>
      <c r="S221" s="262"/>
      <c r="T221" s="263"/>
      <c r="AT221" s="264" t="s">
        <v>140</v>
      </c>
      <c r="AU221" s="264" t="s">
        <v>80</v>
      </c>
      <c r="AV221" s="13" t="s">
        <v>138</v>
      </c>
      <c r="AW221" s="13" t="s">
        <v>35</v>
      </c>
      <c r="AX221" s="13" t="s">
        <v>76</v>
      </c>
      <c r="AY221" s="264" t="s">
        <v>131</v>
      </c>
    </row>
    <row r="222" s="1" customFormat="1" ht="16.5" customHeight="1">
      <c r="B222" s="45"/>
      <c r="C222" s="220" t="s">
        <v>272</v>
      </c>
      <c r="D222" s="220" t="s">
        <v>134</v>
      </c>
      <c r="E222" s="221" t="s">
        <v>273</v>
      </c>
      <c r="F222" s="222" t="s">
        <v>274</v>
      </c>
      <c r="G222" s="223" t="s">
        <v>137</v>
      </c>
      <c r="H222" s="224">
        <v>325.27999999999997</v>
      </c>
      <c r="I222" s="225"/>
      <c r="J222" s="226">
        <f>ROUND(I222*H222,2)</f>
        <v>0</v>
      </c>
      <c r="K222" s="222" t="s">
        <v>21</v>
      </c>
      <c r="L222" s="71"/>
      <c r="M222" s="227" t="s">
        <v>21</v>
      </c>
      <c r="N222" s="228" t="s">
        <v>42</v>
      </c>
      <c r="O222" s="46"/>
      <c r="P222" s="229">
        <f>O222*H222</f>
        <v>0</v>
      </c>
      <c r="Q222" s="229">
        <v>0.0073499999999999998</v>
      </c>
      <c r="R222" s="229">
        <f>Q222*H222</f>
        <v>2.3908079999999998</v>
      </c>
      <c r="S222" s="229">
        <v>0</v>
      </c>
      <c r="T222" s="230">
        <f>S222*H222</f>
        <v>0</v>
      </c>
      <c r="AR222" s="23" t="s">
        <v>138</v>
      </c>
      <c r="AT222" s="23" t="s">
        <v>134</v>
      </c>
      <c r="AU222" s="23" t="s">
        <v>80</v>
      </c>
      <c r="AY222" s="23" t="s">
        <v>131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23" t="s">
        <v>76</v>
      </c>
      <c r="BK222" s="231">
        <f>ROUND(I222*H222,2)</f>
        <v>0</v>
      </c>
      <c r="BL222" s="23" t="s">
        <v>138</v>
      </c>
      <c r="BM222" s="23" t="s">
        <v>275</v>
      </c>
    </row>
    <row r="223" s="11" customFormat="1">
      <c r="B223" s="232"/>
      <c r="C223" s="233"/>
      <c r="D223" s="234" t="s">
        <v>140</v>
      </c>
      <c r="E223" s="235" t="s">
        <v>21</v>
      </c>
      <c r="F223" s="236" t="s">
        <v>276</v>
      </c>
      <c r="G223" s="233"/>
      <c r="H223" s="235" t="s">
        <v>21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AT223" s="242" t="s">
        <v>140</v>
      </c>
      <c r="AU223" s="242" t="s">
        <v>80</v>
      </c>
      <c r="AV223" s="11" t="s">
        <v>76</v>
      </c>
      <c r="AW223" s="11" t="s">
        <v>35</v>
      </c>
      <c r="AX223" s="11" t="s">
        <v>71</v>
      </c>
      <c r="AY223" s="242" t="s">
        <v>131</v>
      </c>
    </row>
    <row r="224" s="12" customFormat="1">
      <c r="B224" s="243"/>
      <c r="C224" s="244"/>
      <c r="D224" s="234" t="s">
        <v>140</v>
      </c>
      <c r="E224" s="245" t="s">
        <v>21</v>
      </c>
      <c r="F224" s="246" t="s">
        <v>277</v>
      </c>
      <c r="G224" s="244"/>
      <c r="H224" s="247">
        <v>325.27999999999997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AT224" s="253" t="s">
        <v>140</v>
      </c>
      <c r="AU224" s="253" t="s">
        <v>80</v>
      </c>
      <c r="AV224" s="12" t="s">
        <v>80</v>
      </c>
      <c r="AW224" s="12" t="s">
        <v>35</v>
      </c>
      <c r="AX224" s="12" t="s">
        <v>71</v>
      </c>
      <c r="AY224" s="253" t="s">
        <v>131</v>
      </c>
    </row>
    <row r="225" s="13" customFormat="1">
      <c r="B225" s="254"/>
      <c r="C225" s="255"/>
      <c r="D225" s="234" t="s">
        <v>140</v>
      </c>
      <c r="E225" s="256" t="s">
        <v>21</v>
      </c>
      <c r="F225" s="257" t="s">
        <v>145</v>
      </c>
      <c r="G225" s="255"/>
      <c r="H225" s="258">
        <v>325.27999999999997</v>
      </c>
      <c r="I225" s="259"/>
      <c r="J225" s="255"/>
      <c r="K225" s="255"/>
      <c r="L225" s="260"/>
      <c r="M225" s="261"/>
      <c r="N225" s="262"/>
      <c r="O225" s="262"/>
      <c r="P225" s="262"/>
      <c r="Q225" s="262"/>
      <c r="R225" s="262"/>
      <c r="S225" s="262"/>
      <c r="T225" s="263"/>
      <c r="AT225" s="264" t="s">
        <v>140</v>
      </c>
      <c r="AU225" s="264" t="s">
        <v>80</v>
      </c>
      <c r="AV225" s="13" t="s">
        <v>138</v>
      </c>
      <c r="AW225" s="13" t="s">
        <v>35</v>
      </c>
      <c r="AX225" s="13" t="s">
        <v>76</v>
      </c>
      <c r="AY225" s="264" t="s">
        <v>131</v>
      </c>
    </row>
    <row r="226" s="1" customFormat="1" ht="25.5" customHeight="1">
      <c r="B226" s="45"/>
      <c r="C226" s="220" t="s">
        <v>278</v>
      </c>
      <c r="D226" s="220" t="s">
        <v>134</v>
      </c>
      <c r="E226" s="221" t="s">
        <v>279</v>
      </c>
      <c r="F226" s="222" t="s">
        <v>280</v>
      </c>
      <c r="G226" s="223" t="s">
        <v>137</v>
      </c>
      <c r="H226" s="224">
        <v>325.27999999999997</v>
      </c>
      <c r="I226" s="225"/>
      <c r="J226" s="226">
        <f>ROUND(I226*H226,2)</f>
        <v>0</v>
      </c>
      <c r="K226" s="222" t="s">
        <v>21</v>
      </c>
      <c r="L226" s="71"/>
      <c r="M226" s="227" t="s">
        <v>21</v>
      </c>
      <c r="N226" s="228" t="s">
        <v>42</v>
      </c>
      <c r="O226" s="46"/>
      <c r="P226" s="229">
        <f>O226*H226</f>
        <v>0</v>
      </c>
      <c r="Q226" s="229">
        <v>0.0043800000000000002</v>
      </c>
      <c r="R226" s="229">
        <f>Q226*H226</f>
        <v>1.4247264</v>
      </c>
      <c r="S226" s="229">
        <v>0</v>
      </c>
      <c r="T226" s="230">
        <f>S226*H226</f>
        <v>0</v>
      </c>
      <c r="AR226" s="23" t="s">
        <v>138</v>
      </c>
      <c r="AT226" s="23" t="s">
        <v>134</v>
      </c>
      <c r="AU226" s="23" t="s">
        <v>80</v>
      </c>
      <c r="AY226" s="23" t="s">
        <v>131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23" t="s">
        <v>76</v>
      </c>
      <c r="BK226" s="231">
        <f>ROUND(I226*H226,2)</f>
        <v>0</v>
      </c>
      <c r="BL226" s="23" t="s">
        <v>138</v>
      </c>
      <c r="BM226" s="23" t="s">
        <v>281</v>
      </c>
    </row>
    <row r="227" s="11" customFormat="1">
      <c r="B227" s="232"/>
      <c r="C227" s="233"/>
      <c r="D227" s="234" t="s">
        <v>140</v>
      </c>
      <c r="E227" s="235" t="s">
        <v>21</v>
      </c>
      <c r="F227" s="236" t="s">
        <v>276</v>
      </c>
      <c r="G227" s="233"/>
      <c r="H227" s="235" t="s">
        <v>21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AT227" s="242" t="s">
        <v>140</v>
      </c>
      <c r="AU227" s="242" t="s">
        <v>80</v>
      </c>
      <c r="AV227" s="11" t="s">
        <v>76</v>
      </c>
      <c r="AW227" s="11" t="s">
        <v>35</v>
      </c>
      <c r="AX227" s="11" t="s">
        <v>71</v>
      </c>
      <c r="AY227" s="242" t="s">
        <v>131</v>
      </c>
    </row>
    <row r="228" s="12" customFormat="1">
      <c r="B228" s="243"/>
      <c r="C228" s="244"/>
      <c r="D228" s="234" t="s">
        <v>140</v>
      </c>
      <c r="E228" s="245" t="s">
        <v>21</v>
      </c>
      <c r="F228" s="246" t="s">
        <v>277</v>
      </c>
      <c r="G228" s="244"/>
      <c r="H228" s="247">
        <v>325.27999999999997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AT228" s="253" t="s">
        <v>140</v>
      </c>
      <c r="AU228" s="253" t="s">
        <v>80</v>
      </c>
      <c r="AV228" s="12" t="s">
        <v>80</v>
      </c>
      <c r="AW228" s="12" t="s">
        <v>35</v>
      </c>
      <c r="AX228" s="12" t="s">
        <v>71</v>
      </c>
      <c r="AY228" s="253" t="s">
        <v>131</v>
      </c>
    </row>
    <row r="229" s="13" customFormat="1">
      <c r="B229" s="254"/>
      <c r="C229" s="255"/>
      <c r="D229" s="234" t="s">
        <v>140</v>
      </c>
      <c r="E229" s="256" t="s">
        <v>21</v>
      </c>
      <c r="F229" s="257" t="s">
        <v>145</v>
      </c>
      <c r="G229" s="255"/>
      <c r="H229" s="258">
        <v>325.27999999999997</v>
      </c>
      <c r="I229" s="259"/>
      <c r="J229" s="255"/>
      <c r="K229" s="255"/>
      <c r="L229" s="260"/>
      <c r="M229" s="261"/>
      <c r="N229" s="262"/>
      <c r="O229" s="262"/>
      <c r="P229" s="262"/>
      <c r="Q229" s="262"/>
      <c r="R229" s="262"/>
      <c r="S229" s="262"/>
      <c r="T229" s="263"/>
      <c r="AT229" s="264" t="s">
        <v>140</v>
      </c>
      <c r="AU229" s="264" t="s">
        <v>80</v>
      </c>
      <c r="AV229" s="13" t="s">
        <v>138</v>
      </c>
      <c r="AW229" s="13" t="s">
        <v>35</v>
      </c>
      <c r="AX229" s="13" t="s">
        <v>76</v>
      </c>
      <c r="AY229" s="264" t="s">
        <v>131</v>
      </c>
    </row>
    <row r="230" s="1" customFormat="1" ht="25.5" customHeight="1">
      <c r="B230" s="45"/>
      <c r="C230" s="220" t="s">
        <v>282</v>
      </c>
      <c r="D230" s="220" t="s">
        <v>134</v>
      </c>
      <c r="E230" s="221" t="s">
        <v>283</v>
      </c>
      <c r="F230" s="222" t="s">
        <v>284</v>
      </c>
      <c r="G230" s="223" t="s">
        <v>137</v>
      </c>
      <c r="H230" s="224">
        <v>325.27999999999997</v>
      </c>
      <c r="I230" s="225"/>
      <c r="J230" s="226">
        <f>ROUND(I230*H230,2)</f>
        <v>0</v>
      </c>
      <c r="K230" s="222" t="s">
        <v>21</v>
      </c>
      <c r="L230" s="71"/>
      <c r="M230" s="227" t="s">
        <v>21</v>
      </c>
      <c r="N230" s="228" t="s">
        <v>42</v>
      </c>
      <c r="O230" s="46"/>
      <c r="P230" s="229">
        <f>O230*H230</f>
        <v>0</v>
      </c>
      <c r="Q230" s="229">
        <v>0.0026800000000000001</v>
      </c>
      <c r="R230" s="229">
        <f>Q230*H230</f>
        <v>0.87175039999999993</v>
      </c>
      <c r="S230" s="229">
        <v>0</v>
      </c>
      <c r="T230" s="230">
        <f>S230*H230</f>
        <v>0</v>
      </c>
      <c r="AR230" s="23" t="s">
        <v>138</v>
      </c>
      <c r="AT230" s="23" t="s">
        <v>134</v>
      </c>
      <c r="AU230" s="23" t="s">
        <v>80</v>
      </c>
      <c r="AY230" s="23" t="s">
        <v>131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23" t="s">
        <v>76</v>
      </c>
      <c r="BK230" s="231">
        <f>ROUND(I230*H230,2)</f>
        <v>0</v>
      </c>
      <c r="BL230" s="23" t="s">
        <v>138</v>
      </c>
      <c r="BM230" s="23" t="s">
        <v>285</v>
      </c>
    </row>
    <row r="231" s="11" customFormat="1">
      <c r="B231" s="232"/>
      <c r="C231" s="233"/>
      <c r="D231" s="234" t="s">
        <v>140</v>
      </c>
      <c r="E231" s="235" t="s">
        <v>21</v>
      </c>
      <c r="F231" s="236" t="s">
        <v>276</v>
      </c>
      <c r="G231" s="233"/>
      <c r="H231" s="235" t="s">
        <v>21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AT231" s="242" t="s">
        <v>140</v>
      </c>
      <c r="AU231" s="242" t="s">
        <v>80</v>
      </c>
      <c r="AV231" s="11" t="s">
        <v>76</v>
      </c>
      <c r="AW231" s="11" t="s">
        <v>35</v>
      </c>
      <c r="AX231" s="11" t="s">
        <v>71</v>
      </c>
      <c r="AY231" s="242" t="s">
        <v>131</v>
      </c>
    </row>
    <row r="232" s="12" customFormat="1">
      <c r="B232" s="243"/>
      <c r="C232" s="244"/>
      <c r="D232" s="234" t="s">
        <v>140</v>
      </c>
      <c r="E232" s="245" t="s">
        <v>21</v>
      </c>
      <c r="F232" s="246" t="s">
        <v>277</v>
      </c>
      <c r="G232" s="244"/>
      <c r="H232" s="247">
        <v>325.27999999999997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AT232" s="253" t="s">
        <v>140</v>
      </c>
      <c r="AU232" s="253" t="s">
        <v>80</v>
      </c>
      <c r="AV232" s="12" t="s">
        <v>80</v>
      </c>
      <c r="AW232" s="12" t="s">
        <v>35</v>
      </c>
      <c r="AX232" s="12" t="s">
        <v>71</v>
      </c>
      <c r="AY232" s="253" t="s">
        <v>131</v>
      </c>
    </row>
    <row r="233" s="13" customFormat="1">
      <c r="B233" s="254"/>
      <c r="C233" s="255"/>
      <c r="D233" s="234" t="s">
        <v>140</v>
      </c>
      <c r="E233" s="256" t="s">
        <v>21</v>
      </c>
      <c r="F233" s="257" t="s">
        <v>145</v>
      </c>
      <c r="G233" s="255"/>
      <c r="H233" s="258">
        <v>325.27999999999997</v>
      </c>
      <c r="I233" s="259"/>
      <c r="J233" s="255"/>
      <c r="K233" s="255"/>
      <c r="L233" s="260"/>
      <c r="M233" s="261"/>
      <c r="N233" s="262"/>
      <c r="O233" s="262"/>
      <c r="P233" s="262"/>
      <c r="Q233" s="262"/>
      <c r="R233" s="262"/>
      <c r="S233" s="262"/>
      <c r="T233" s="263"/>
      <c r="AT233" s="264" t="s">
        <v>140</v>
      </c>
      <c r="AU233" s="264" t="s">
        <v>80</v>
      </c>
      <c r="AV233" s="13" t="s">
        <v>138</v>
      </c>
      <c r="AW233" s="13" t="s">
        <v>35</v>
      </c>
      <c r="AX233" s="13" t="s">
        <v>76</v>
      </c>
      <c r="AY233" s="264" t="s">
        <v>131</v>
      </c>
    </row>
    <row r="234" s="1" customFormat="1" ht="16.5" customHeight="1">
      <c r="B234" s="45"/>
      <c r="C234" s="220" t="s">
        <v>9</v>
      </c>
      <c r="D234" s="220" t="s">
        <v>134</v>
      </c>
      <c r="E234" s="221" t="s">
        <v>286</v>
      </c>
      <c r="F234" s="222" t="s">
        <v>287</v>
      </c>
      <c r="G234" s="223" t="s">
        <v>137</v>
      </c>
      <c r="H234" s="224">
        <v>250.315</v>
      </c>
      <c r="I234" s="225"/>
      <c r="J234" s="226">
        <f>ROUND(I234*H234,2)</f>
        <v>0</v>
      </c>
      <c r="K234" s="222" t="s">
        <v>21</v>
      </c>
      <c r="L234" s="71"/>
      <c r="M234" s="227" t="s">
        <v>21</v>
      </c>
      <c r="N234" s="228" t="s">
        <v>42</v>
      </c>
      <c r="O234" s="46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AR234" s="23" t="s">
        <v>138</v>
      </c>
      <c r="AT234" s="23" t="s">
        <v>134</v>
      </c>
      <c r="AU234" s="23" t="s">
        <v>80</v>
      </c>
      <c r="AY234" s="23" t="s">
        <v>131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23" t="s">
        <v>76</v>
      </c>
      <c r="BK234" s="231">
        <f>ROUND(I234*H234,2)</f>
        <v>0</v>
      </c>
      <c r="BL234" s="23" t="s">
        <v>138</v>
      </c>
      <c r="BM234" s="23" t="s">
        <v>288</v>
      </c>
    </row>
    <row r="235" s="11" customFormat="1">
      <c r="B235" s="232"/>
      <c r="C235" s="233"/>
      <c r="D235" s="234" t="s">
        <v>140</v>
      </c>
      <c r="E235" s="235" t="s">
        <v>21</v>
      </c>
      <c r="F235" s="236" t="s">
        <v>276</v>
      </c>
      <c r="G235" s="233"/>
      <c r="H235" s="235" t="s">
        <v>21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AT235" s="242" t="s">
        <v>140</v>
      </c>
      <c r="AU235" s="242" t="s">
        <v>80</v>
      </c>
      <c r="AV235" s="11" t="s">
        <v>76</v>
      </c>
      <c r="AW235" s="11" t="s">
        <v>35</v>
      </c>
      <c r="AX235" s="11" t="s">
        <v>71</v>
      </c>
      <c r="AY235" s="242" t="s">
        <v>131</v>
      </c>
    </row>
    <row r="236" s="12" customFormat="1">
      <c r="B236" s="243"/>
      <c r="C236" s="244"/>
      <c r="D236" s="234" t="s">
        <v>140</v>
      </c>
      <c r="E236" s="245" t="s">
        <v>21</v>
      </c>
      <c r="F236" s="246" t="s">
        <v>277</v>
      </c>
      <c r="G236" s="244"/>
      <c r="H236" s="247">
        <v>325.27999999999997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AT236" s="253" t="s">
        <v>140</v>
      </c>
      <c r="AU236" s="253" t="s">
        <v>80</v>
      </c>
      <c r="AV236" s="12" t="s">
        <v>80</v>
      </c>
      <c r="AW236" s="12" t="s">
        <v>35</v>
      </c>
      <c r="AX236" s="12" t="s">
        <v>71</v>
      </c>
      <c r="AY236" s="253" t="s">
        <v>131</v>
      </c>
    </row>
    <row r="237" s="11" customFormat="1">
      <c r="B237" s="232"/>
      <c r="C237" s="233"/>
      <c r="D237" s="234" t="s">
        <v>140</v>
      </c>
      <c r="E237" s="235" t="s">
        <v>21</v>
      </c>
      <c r="F237" s="236" t="s">
        <v>143</v>
      </c>
      <c r="G237" s="233"/>
      <c r="H237" s="235" t="s">
        <v>21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AT237" s="242" t="s">
        <v>140</v>
      </c>
      <c r="AU237" s="242" t="s">
        <v>80</v>
      </c>
      <c r="AV237" s="11" t="s">
        <v>76</v>
      </c>
      <c r="AW237" s="11" t="s">
        <v>35</v>
      </c>
      <c r="AX237" s="11" t="s">
        <v>71</v>
      </c>
      <c r="AY237" s="242" t="s">
        <v>131</v>
      </c>
    </row>
    <row r="238" s="12" customFormat="1">
      <c r="B238" s="243"/>
      <c r="C238" s="244"/>
      <c r="D238" s="234" t="s">
        <v>140</v>
      </c>
      <c r="E238" s="245" t="s">
        <v>21</v>
      </c>
      <c r="F238" s="246" t="s">
        <v>289</v>
      </c>
      <c r="G238" s="244"/>
      <c r="H238" s="247">
        <v>-58.079999999999998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AT238" s="253" t="s">
        <v>140</v>
      </c>
      <c r="AU238" s="253" t="s">
        <v>80</v>
      </c>
      <c r="AV238" s="12" t="s">
        <v>80</v>
      </c>
      <c r="AW238" s="12" t="s">
        <v>35</v>
      </c>
      <c r="AX238" s="12" t="s">
        <v>71</v>
      </c>
      <c r="AY238" s="253" t="s">
        <v>131</v>
      </c>
    </row>
    <row r="239" s="12" customFormat="1">
      <c r="B239" s="243"/>
      <c r="C239" s="244"/>
      <c r="D239" s="234" t="s">
        <v>140</v>
      </c>
      <c r="E239" s="245" t="s">
        <v>21</v>
      </c>
      <c r="F239" s="246" t="s">
        <v>290</v>
      </c>
      <c r="G239" s="244"/>
      <c r="H239" s="247">
        <v>-9.6799999999999997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AT239" s="253" t="s">
        <v>140</v>
      </c>
      <c r="AU239" s="253" t="s">
        <v>80</v>
      </c>
      <c r="AV239" s="12" t="s">
        <v>80</v>
      </c>
      <c r="AW239" s="12" t="s">
        <v>35</v>
      </c>
      <c r="AX239" s="12" t="s">
        <v>71</v>
      </c>
      <c r="AY239" s="253" t="s">
        <v>131</v>
      </c>
    </row>
    <row r="240" s="12" customFormat="1">
      <c r="B240" s="243"/>
      <c r="C240" s="244"/>
      <c r="D240" s="234" t="s">
        <v>140</v>
      </c>
      <c r="E240" s="245" t="s">
        <v>21</v>
      </c>
      <c r="F240" s="246" t="s">
        <v>291</v>
      </c>
      <c r="G240" s="244"/>
      <c r="H240" s="247">
        <v>-7.2050000000000001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AT240" s="253" t="s">
        <v>140</v>
      </c>
      <c r="AU240" s="253" t="s">
        <v>80</v>
      </c>
      <c r="AV240" s="12" t="s">
        <v>80</v>
      </c>
      <c r="AW240" s="12" t="s">
        <v>35</v>
      </c>
      <c r="AX240" s="12" t="s">
        <v>71</v>
      </c>
      <c r="AY240" s="253" t="s">
        <v>131</v>
      </c>
    </row>
    <row r="241" s="13" customFormat="1">
      <c r="B241" s="254"/>
      <c r="C241" s="255"/>
      <c r="D241" s="234" t="s">
        <v>140</v>
      </c>
      <c r="E241" s="256" t="s">
        <v>21</v>
      </c>
      <c r="F241" s="257" t="s">
        <v>145</v>
      </c>
      <c r="G241" s="255"/>
      <c r="H241" s="258">
        <v>250.315</v>
      </c>
      <c r="I241" s="259"/>
      <c r="J241" s="255"/>
      <c r="K241" s="255"/>
      <c r="L241" s="260"/>
      <c r="M241" s="261"/>
      <c r="N241" s="262"/>
      <c r="O241" s="262"/>
      <c r="P241" s="262"/>
      <c r="Q241" s="262"/>
      <c r="R241" s="262"/>
      <c r="S241" s="262"/>
      <c r="T241" s="263"/>
      <c r="AT241" s="264" t="s">
        <v>140</v>
      </c>
      <c r="AU241" s="264" t="s">
        <v>80</v>
      </c>
      <c r="AV241" s="13" t="s">
        <v>138</v>
      </c>
      <c r="AW241" s="13" t="s">
        <v>35</v>
      </c>
      <c r="AX241" s="13" t="s">
        <v>76</v>
      </c>
      <c r="AY241" s="264" t="s">
        <v>131</v>
      </c>
    </row>
    <row r="242" s="10" customFormat="1" ht="29.88" customHeight="1">
      <c r="B242" s="204"/>
      <c r="C242" s="205"/>
      <c r="D242" s="206" t="s">
        <v>70</v>
      </c>
      <c r="E242" s="218" t="s">
        <v>203</v>
      </c>
      <c r="F242" s="218" t="s">
        <v>292</v>
      </c>
      <c r="G242" s="205"/>
      <c r="H242" s="205"/>
      <c r="I242" s="208"/>
      <c r="J242" s="219">
        <f>BK242</f>
        <v>0</v>
      </c>
      <c r="K242" s="205"/>
      <c r="L242" s="210"/>
      <c r="M242" s="211"/>
      <c r="N242" s="212"/>
      <c r="O242" s="212"/>
      <c r="P242" s="213">
        <f>SUM(P243:P311)</f>
        <v>0</v>
      </c>
      <c r="Q242" s="212"/>
      <c r="R242" s="213">
        <f>SUM(R243:R311)</f>
        <v>0.63480000000000003</v>
      </c>
      <c r="S242" s="212"/>
      <c r="T242" s="214">
        <f>SUM(T243:T311)</f>
        <v>69.314305000000004</v>
      </c>
      <c r="AR242" s="215" t="s">
        <v>76</v>
      </c>
      <c r="AT242" s="216" t="s">
        <v>70</v>
      </c>
      <c r="AU242" s="216" t="s">
        <v>76</v>
      </c>
      <c r="AY242" s="215" t="s">
        <v>131</v>
      </c>
      <c r="BK242" s="217">
        <f>SUM(BK243:BK311)</f>
        <v>0</v>
      </c>
    </row>
    <row r="243" s="1" customFormat="1" ht="25.5" customHeight="1">
      <c r="B243" s="45"/>
      <c r="C243" s="220" t="s">
        <v>293</v>
      </c>
      <c r="D243" s="220" t="s">
        <v>134</v>
      </c>
      <c r="E243" s="221" t="s">
        <v>294</v>
      </c>
      <c r="F243" s="222" t="s">
        <v>295</v>
      </c>
      <c r="G243" s="223" t="s">
        <v>137</v>
      </c>
      <c r="H243" s="224">
        <v>396</v>
      </c>
      <c r="I243" s="225"/>
      <c r="J243" s="226">
        <f>ROUND(I243*H243,2)</f>
        <v>0</v>
      </c>
      <c r="K243" s="222" t="s">
        <v>21</v>
      </c>
      <c r="L243" s="71"/>
      <c r="M243" s="227" t="s">
        <v>21</v>
      </c>
      <c r="N243" s="228" t="s">
        <v>42</v>
      </c>
      <c r="O243" s="46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AR243" s="23" t="s">
        <v>138</v>
      </c>
      <c r="AT243" s="23" t="s">
        <v>134</v>
      </c>
      <c r="AU243" s="23" t="s">
        <v>80</v>
      </c>
      <c r="AY243" s="23" t="s">
        <v>131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23" t="s">
        <v>76</v>
      </c>
      <c r="BK243" s="231">
        <f>ROUND(I243*H243,2)</f>
        <v>0</v>
      </c>
      <c r="BL243" s="23" t="s">
        <v>138</v>
      </c>
      <c r="BM243" s="23" t="s">
        <v>296</v>
      </c>
    </row>
    <row r="244" s="11" customFormat="1">
      <c r="B244" s="232"/>
      <c r="C244" s="233"/>
      <c r="D244" s="234" t="s">
        <v>140</v>
      </c>
      <c r="E244" s="235" t="s">
        <v>21</v>
      </c>
      <c r="F244" s="236" t="s">
        <v>297</v>
      </c>
      <c r="G244" s="233"/>
      <c r="H244" s="235" t="s">
        <v>21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AT244" s="242" t="s">
        <v>140</v>
      </c>
      <c r="AU244" s="242" t="s">
        <v>80</v>
      </c>
      <c r="AV244" s="11" t="s">
        <v>76</v>
      </c>
      <c r="AW244" s="11" t="s">
        <v>35</v>
      </c>
      <c r="AX244" s="11" t="s">
        <v>71</v>
      </c>
      <c r="AY244" s="242" t="s">
        <v>131</v>
      </c>
    </row>
    <row r="245" s="12" customFormat="1">
      <c r="B245" s="243"/>
      <c r="C245" s="244"/>
      <c r="D245" s="234" t="s">
        <v>140</v>
      </c>
      <c r="E245" s="245" t="s">
        <v>21</v>
      </c>
      <c r="F245" s="246" t="s">
        <v>298</v>
      </c>
      <c r="G245" s="244"/>
      <c r="H245" s="247">
        <v>396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AT245" s="253" t="s">
        <v>140</v>
      </c>
      <c r="AU245" s="253" t="s">
        <v>80</v>
      </c>
      <c r="AV245" s="12" t="s">
        <v>80</v>
      </c>
      <c r="AW245" s="12" t="s">
        <v>35</v>
      </c>
      <c r="AX245" s="12" t="s">
        <v>71</v>
      </c>
      <c r="AY245" s="253" t="s">
        <v>131</v>
      </c>
    </row>
    <row r="246" s="13" customFormat="1">
      <c r="B246" s="254"/>
      <c r="C246" s="255"/>
      <c r="D246" s="234" t="s">
        <v>140</v>
      </c>
      <c r="E246" s="256" t="s">
        <v>21</v>
      </c>
      <c r="F246" s="257" t="s">
        <v>145</v>
      </c>
      <c r="G246" s="255"/>
      <c r="H246" s="258">
        <v>396</v>
      </c>
      <c r="I246" s="259"/>
      <c r="J246" s="255"/>
      <c r="K246" s="255"/>
      <c r="L246" s="260"/>
      <c r="M246" s="261"/>
      <c r="N246" s="262"/>
      <c r="O246" s="262"/>
      <c r="P246" s="262"/>
      <c r="Q246" s="262"/>
      <c r="R246" s="262"/>
      <c r="S246" s="262"/>
      <c r="T246" s="263"/>
      <c r="AT246" s="264" t="s">
        <v>140</v>
      </c>
      <c r="AU246" s="264" t="s">
        <v>80</v>
      </c>
      <c r="AV246" s="13" t="s">
        <v>138</v>
      </c>
      <c r="AW246" s="13" t="s">
        <v>35</v>
      </c>
      <c r="AX246" s="13" t="s">
        <v>76</v>
      </c>
      <c r="AY246" s="264" t="s">
        <v>131</v>
      </c>
    </row>
    <row r="247" s="1" customFormat="1" ht="38.25" customHeight="1">
      <c r="B247" s="45"/>
      <c r="C247" s="220" t="s">
        <v>299</v>
      </c>
      <c r="D247" s="220" t="s">
        <v>134</v>
      </c>
      <c r="E247" s="221" t="s">
        <v>300</v>
      </c>
      <c r="F247" s="222" t="s">
        <v>301</v>
      </c>
      <c r="G247" s="223" t="s">
        <v>137</v>
      </c>
      <c r="H247" s="224">
        <v>23760</v>
      </c>
      <c r="I247" s="225"/>
      <c r="J247" s="226">
        <f>ROUND(I247*H247,2)</f>
        <v>0</v>
      </c>
      <c r="K247" s="222" t="s">
        <v>200</v>
      </c>
      <c r="L247" s="71"/>
      <c r="M247" s="227" t="s">
        <v>21</v>
      </c>
      <c r="N247" s="228" t="s">
        <v>42</v>
      </c>
      <c r="O247" s="46"/>
      <c r="P247" s="229">
        <f>O247*H247</f>
        <v>0</v>
      </c>
      <c r="Q247" s="229">
        <v>0</v>
      </c>
      <c r="R247" s="229">
        <f>Q247*H247</f>
        <v>0</v>
      </c>
      <c r="S247" s="229">
        <v>0</v>
      </c>
      <c r="T247" s="230">
        <f>S247*H247</f>
        <v>0</v>
      </c>
      <c r="AR247" s="23" t="s">
        <v>138</v>
      </c>
      <c r="AT247" s="23" t="s">
        <v>134</v>
      </c>
      <c r="AU247" s="23" t="s">
        <v>80</v>
      </c>
      <c r="AY247" s="23" t="s">
        <v>131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23" t="s">
        <v>76</v>
      </c>
      <c r="BK247" s="231">
        <f>ROUND(I247*H247,2)</f>
        <v>0</v>
      </c>
      <c r="BL247" s="23" t="s">
        <v>138</v>
      </c>
      <c r="BM247" s="23" t="s">
        <v>302</v>
      </c>
    </row>
    <row r="248" s="12" customFormat="1">
      <c r="B248" s="243"/>
      <c r="C248" s="244"/>
      <c r="D248" s="234" t="s">
        <v>140</v>
      </c>
      <c r="E248" s="245" t="s">
        <v>21</v>
      </c>
      <c r="F248" s="246" t="s">
        <v>303</v>
      </c>
      <c r="G248" s="244"/>
      <c r="H248" s="247">
        <v>23760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AT248" s="253" t="s">
        <v>140</v>
      </c>
      <c r="AU248" s="253" t="s">
        <v>80</v>
      </c>
      <c r="AV248" s="12" t="s">
        <v>80</v>
      </c>
      <c r="AW248" s="12" t="s">
        <v>35</v>
      </c>
      <c r="AX248" s="12" t="s">
        <v>71</v>
      </c>
      <c r="AY248" s="253" t="s">
        <v>131</v>
      </c>
    </row>
    <row r="249" s="13" customFormat="1">
      <c r="B249" s="254"/>
      <c r="C249" s="255"/>
      <c r="D249" s="234" t="s">
        <v>140</v>
      </c>
      <c r="E249" s="256" t="s">
        <v>21</v>
      </c>
      <c r="F249" s="257" t="s">
        <v>145</v>
      </c>
      <c r="G249" s="255"/>
      <c r="H249" s="258">
        <v>23760</v>
      </c>
      <c r="I249" s="259"/>
      <c r="J249" s="255"/>
      <c r="K249" s="255"/>
      <c r="L249" s="260"/>
      <c r="M249" s="261"/>
      <c r="N249" s="262"/>
      <c r="O249" s="262"/>
      <c r="P249" s="262"/>
      <c r="Q249" s="262"/>
      <c r="R249" s="262"/>
      <c r="S249" s="262"/>
      <c r="T249" s="263"/>
      <c r="AT249" s="264" t="s">
        <v>140</v>
      </c>
      <c r="AU249" s="264" t="s">
        <v>80</v>
      </c>
      <c r="AV249" s="13" t="s">
        <v>138</v>
      </c>
      <c r="AW249" s="13" t="s">
        <v>35</v>
      </c>
      <c r="AX249" s="13" t="s">
        <v>76</v>
      </c>
      <c r="AY249" s="264" t="s">
        <v>131</v>
      </c>
    </row>
    <row r="250" s="1" customFormat="1" ht="25.5" customHeight="1">
      <c r="B250" s="45"/>
      <c r="C250" s="220" t="s">
        <v>304</v>
      </c>
      <c r="D250" s="220" t="s">
        <v>134</v>
      </c>
      <c r="E250" s="221" t="s">
        <v>305</v>
      </c>
      <c r="F250" s="222" t="s">
        <v>306</v>
      </c>
      <c r="G250" s="223" t="s">
        <v>137</v>
      </c>
      <c r="H250" s="224">
        <v>396</v>
      </c>
      <c r="I250" s="225"/>
      <c r="J250" s="226">
        <f>ROUND(I250*H250,2)</f>
        <v>0</v>
      </c>
      <c r="K250" s="222" t="s">
        <v>21</v>
      </c>
      <c r="L250" s="71"/>
      <c r="M250" s="227" t="s">
        <v>21</v>
      </c>
      <c r="N250" s="228" t="s">
        <v>42</v>
      </c>
      <c r="O250" s="46"/>
      <c r="P250" s="229">
        <f>O250*H250</f>
        <v>0</v>
      </c>
      <c r="Q250" s="229">
        <v>0</v>
      </c>
      <c r="R250" s="229">
        <f>Q250*H250</f>
        <v>0</v>
      </c>
      <c r="S250" s="229">
        <v>0</v>
      </c>
      <c r="T250" s="230">
        <f>S250*H250</f>
        <v>0</v>
      </c>
      <c r="AR250" s="23" t="s">
        <v>138</v>
      </c>
      <c r="AT250" s="23" t="s">
        <v>134</v>
      </c>
      <c r="AU250" s="23" t="s">
        <v>80</v>
      </c>
      <c r="AY250" s="23" t="s">
        <v>131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23" t="s">
        <v>76</v>
      </c>
      <c r="BK250" s="231">
        <f>ROUND(I250*H250,2)</f>
        <v>0</v>
      </c>
      <c r="BL250" s="23" t="s">
        <v>138</v>
      </c>
      <c r="BM250" s="23" t="s">
        <v>307</v>
      </c>
    </row>
    <row r="251" s="1" customFormat="1" ht="25.5" customHeight="1">
      <c r="B251" s="45"/>
      <c r="C251" s="220" t="s">
        <v>308</v>
      </c>
      <c r="D251" s="220" t="s">
        <v>134</v>
      </c>
      <c r="E251" s="221" t="s">
        <v>309</v>
      </c>
      <c r="F251" s="222" t="s">
        <v>310</v>
      </c>
      <c r="G251" s="223" t="s">
        <v>153</v>
      </c>
      <c r="H251" s="224">
        <v>5107.1999999999998</v>
      </c>
      <c r="I251" s="225"/>
      <c r="J251" s="226">
        <f>ROUND(I251*H251,2)</f>
        <v>0</v>
      </c>
      <c r="K251" s="222" t="s">
        <v>21</v>
      </c>
      <c r="L251" s="71"/>
      <c r="M251" s="227" t="s">
        <v>21</v>
      </c>
      <c r="N251" s="228" t="s">
        <v>42</v>
      </c>
      <c r="O251" s="46"/>
      <c r="P251" s="229">
        <f>O251*H251</f>
        <v>0</v>
      </c>
      <c r="Q251" s="229">
        <v>0</v>
      </c>
      <c r="R251" s="229">
        <f>Q251*H251</f>
        <v>0</v>
      </c>
      <c r="S251" s="229">
        <v>0</v>
      </c>
      <c r="T251" s="230">
        <f>S251*H251</f>
        <v>0</v>
      </c>
      <c r="AR251" s="23" t="s">
        <v>138</v>
      </c>
      <c r="AT251" s="23" t="s">
        <v>134</v>
      </c>
      <c r="AU251" s="23" t="s">
        <v>80</v>
      </c>
      <c r="AY251" s="23" t="s">
        <v>131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23" t="s">
        <v>76</v>
      </c>
      <c r="BK251" s="231">
        <f>ROUND(I251*H251,2)</f>
        <v>0</v>
      </c>
      <c r="BL251" s="23" t="s">
        <v>138</v>
      </c>
      <c r="BM251" s="23" t="s">
        <v>311</v>
      </c>
    </row>
    <row r="252" s="11" customFormat="1">
      <c r="B252" s="232"/>
      <c r="C252" s="233"/>
      <c r="D252" s="234" t="s">
        <v>140</v>
      </c>
      <c r="E252" s="235" t="s">
        <v>21</v>
      </c>
      <c r="F252" s="236" t="s">
        <v>312</v>
      </c>
      <c r="G252" s="233"/>
      <c r="H252" s="235" t="s">
        <v>21</v>
      </c>
      <c r="I252" s="237"/>
      <c r="J252" s="233"/>
      <c r="K252" s="233"/>
      <c r="L252" s="238"/>
      <c r="M252" s="239"/>
      <c r="N252" s="240"/>
      <c r="O252" s="240"/>
      <c r="P252" s="240"/>
      <c r="Q252" s="240"/>
      <c r="R252" s="240"/>
      <c r="S252" s="240"/>
      <c r="T252" s="241"/>
      <c r="AT252" s="242" t="s">
        <v>140</v>
      </c>
      <c r="AU252" s="242" t="s">
        <v>80</v>
      </c>
      <c r="AV252" s="11" t="s">
        <v>76</v>
      </c>
      <c r="AW252" s="11" t="s">
        <v>35</v>
      </c>
      <c r="AX252" s="11" t="s">
        <v>71</v>
      </c>
      <c r="AY252" s="242" t="s">
        <v>131</v>
      </c>
    </row>
    <row r="253" s="12" customFormat="1">
      <c r="B253" s="243"/>
      <c r="C253" s="244"/>
      <c r="D253" s="234" t="s">
        <v>140</v>
      </c>
      <c r="E253" s="245" t="s">
        <v>21</v>
      </c>
      <c r="F253" s="246" t="s">
        <v>313</v>
      </c>
      <c r="G253" s="244"/>
      <c r="H253" s="247">
        <v>5107.1999999999998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AT253" s="253" t="s">
        <v>140</v>
      </c>
      <c r="AU253" s="253" t="s">
        <v>80</v>
      </c>
      <c r="AV253" s="12" t="s">
        <v>80</v>
      </c>
      <c r="AW253" s="12" t="s">
        <v>35</v>
      </c>
      <c r="AX253" s="12" t="s">
        <v>71</v>
      </c>
      <c r="AY253" s="253" t="s">
        <v>131</v>
      </c>
    </row>
    <row r="254" s="13" customFormat="1">
      <c r="B254" s="254"/>
      <c r="C254" s="255"/>
      <c r="D254" s="234" t="s">
        <v>140</v>
      </c>
      <c r="E254" s="256" t="s">
        <v>21</v>
      </c>
      <c r="F254" s="257" t="s">
        <v>145</v>
      </c>
      <c r="G254" s="255"/>
      <c r="H254" s="258">
        <v>5107.1999999999998</v>
      </c>
      <c r="I254" s="259"/>
      <c r="J254" s="255"/>
      <c r="K254" s="255"/>
      <c r="L254" s="260"/>
      <c r="M254" s="261"/>
      <c r="N254" s="262"/>
      <c r="O254" s="262"/>
      <c r="P254" s="262"/>
      <c r="Q254" s="262"/>
      <c r="R254" s="262"/>
      <c r="S254" s="262"/>
      <c r="T254" s="263"/>
      <c r="AT254" s="264" t="s">
        <v>140</v>
      </c>
      <c r="AU254" s="264" t="s">
        <v>80</v>
      </c>
      <c r="AV254" s="13" t="s">
        <v>138</v>
      </c>
      <c r="AW254" s="13" t="s">
        <v>35</v>
      </c>
      <c r="AX254" s="13" t="s">
        <v>76</v>
      </c>
      <c r="AY254" s="264" t="s">
        <v>131</v>
      </c>
    </row>
    <row r="255" s="1" customFormat="1" ht="25.5" customHeight="1">
      <c r="B255" s="45"/>
      <c r="C255" s="220" t="s">
        <v>314</v>
      </c>
      <c r="D255" s="220" t="s">
        <v>134</v>
      </c>
      <c r="E255" s="221" t="s">
        <v>315</v>
      </c>
      <c r="F255" s="222" t="s">
        <v>316</v>
      </c>
      <c r="G255" s="223" t="s">
        <v>153</v>
      </c>
      <c r="H255" s="224">
        <v>306432</v>
      </c>
      <c r="I255" s="225"/>
      <c r="J255" s="226">
        <f>ROUND(I255*H255,2)</f>
        <v>0</v>
      </c>
      <c r="K255" s="222" t="s">
        <v>21</v>
      </c>
      <c r="L255" s="71"/>
      <c r="M255" s="227" t="s">
        <v>21</v>
      </c>
      <c r="N255" s="228" t="s">
        <v>42</v>
      </c>
      <c r="O255" s="46"/>
      <c r="P255" s="229">
        <f>O255*H255</f>
        <v>0</v>
      </c>
      <c r="Q255" s="229">
        <v>0</v>
      </c>
      <c r="R255" s="229">
        <f>Q255*H255</f>
        <v>0</v>
      </c>
      <c r="S255" s="229">
        <v>0</v>
      </c>
      <c r="T255" s="230">
        <f>S255*H255</f>
        <v>0</v>
      </c>
      <c r="AR255" s="23" t="s">
        <v>138</v>
      </c>
      <c r="AT255" s="23" t="s">
        <v>134</v>
      </c>
      <c r="AU255" s="23" t="s">
        <v>80</v>
      </c>
      <c r="AY255" s="23" t="s">
        <v>131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23" t="s">
        <v>76</v>
      </c>
      <c r="BK255" s="231">
        <f>ROUND(I255*H255,2)</f>
        <v>0</v>
      </c>
      <c r="BL255" s="23" t="s">
        <v>138</v>
      </c>
      <c r="BM255" s="23" t="s">
        <v>317</v>
      </c>
    </row>
    <row r="256" s="1" customFormat="1" ht="25.5" customHeight="1">
      <c r="B256" s="45"/>
      <c r="C256" s="220" t="s">
        <v>318</v>
      </c>
      <c r="D256" s="220" t="s">
        <v>134</v>
      </c>
      <c r="E256" s="221" t="s">
        <v>319</v>
      </c>
      <c r="F256" s="222" t="s">
        <v>320</v>
      </c>
      <c r="G256" s="223" t="s">
        <v>153</v>
      </c>
      <c r="H256" s="224">
        <v>5107.1999999999998</v>
      </c>
      <c r="I256" s="225"/>
      <c r="J256" s="226">
        <f>ROUND(I256*H256,2)</f>
        <v>0</v>
      </c>
      <c r="K256" s="222" t="s">
        <v>21</v>
      </c>
      <c r="L256" s="71"/>
      <c r="M256" s="227" t="s">
        <v>21</v>
      </c>
      <c r="N256" s="228" t="s">
        <v>42</v>
      </c>
      <c r="O256" s="46"/>
      <c r="P256" s="229">
        <f>O256*H256</f>
        <v>0</v>
      </c>
      <c r="Q256" s="229">
        <v>0</v>
      </c>
      <c r="R256" s="229">
        <f>Q256*H256</f>
        <v>0</v>
      </c>
      <c r="S256" s="229">
        <v>0</v>
      </c>
      <c r="T256" s="230">
        <f>S256*H256</f>
        <v>0</v>
      </c>
      <c r="AR256" s="23" t="s">
        <v>138</v>
      </c>
      <c r="AT256" s="23" t="s">
        <v>134</v>
      </c>
      <c r="AU256" s="23" t="s">
        <v>80</v>
      </c>
      <c r="AY256" s="23" t="s">
        <v>131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23" t="s">
        <v>76</v>
      </c>
      <c r="BK256" s="231">
        <f>ROUND(I256*H256,2)</f>
        <v>0</v>
      </c>
      <c r="BL256" s="23" t="s">
        <v>138</v>
      </c>
      <c r="BM256" s="23" t="s">
        <v>321</v>
      </c>
    </row>
    <row r="257" s="1" customFormat="1" ht="25.5" customHeight="1">
      <c r="B257" s="45"/>
      <c r="C257" s="220" t="s">
        <v>322</v>
      </c>
      <c r="D257" s="220" t="s">
        <v>134</v>
      </c>
      <c r="E257" s="221" t="s">
        <v>323</v>
      </c>
      <c r="F257" s="222" t="s">
        <v>324</v>
      </c>
      <c r="G257" s="223" t="s">
        <v>166</v>
      </c>
      <c r="H257" s="224">
        <v>10</v>
      </c>
      <c r="I257" s="225"/>
      <c r="J257" s="226">
        <f>ROUND(I257*H257,2)</f>
        <v>0</v>
      </c>
      <c r="K257" s="222" t="s">
        <v>21</v>
      </c>
      <c r="L257" s="71"/>
      <c r="M257" s="227" t="s">
        <v>21</v>
      </c>
      <c r="N257" s="228" t="s">
        <v>42</v>
      </c>
      <c r="O257" s="46"/>
      <c r="P257" s="229">
        <f>O257*H257</f>
        <v>0</v>
      </c>
      <c r="Q257" s="229">
        <v>0.016379999999999999</v>
      </c>
      <c r="R257" s="229">
        <f>Q257*H257</f>
        <v>0.1638</v>
      </c>
      <c r="S257" s="229">
        <v>0</v>
      </c>
      <c r="T257" s="230">
        <f>S257*H257</f>
        <v>0</v>
      </c>
      <c r="AR257" s="23" t="s">
        <v>138</v>
      </c>
      <c r="AT257" s="23" t="s">
        <v>134</v>
      </c>
      <c r="AU257" s="23" t="s">
        <v>80</v>
      </c>
      <c r="AY257" s="23" t="s">
        <v>131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23" t="s">
        <v>76</v>
      </c>
      <c r="BK257" s="231">
        <f>ROUND(I257*H257,2)</f>
        <v>0</v>
      </c>
      <c r="BL257" s="23" t="s">
        <v>138</v>
      </c>
      <c r="BM257" s="23" t="s">
        <v>325</v>
      </c>
    </row>
    <row r="258" s="1" customFormat="1" ht="25.5" customHeight="1">
      <c r="B258" s="45"/>
      <c r="C258" s="220" t="s">
        <v>326</v>
      </c>
      <c r="D258" s="220" t="s">
        <v>134</v>
      </c>
      <c r="E258" s="221" t="s">
        <v>327</v>
      </c>
      <c r="F258" s="222" t="s">
        <v>328</v>
      </c>
      <c r="G258" s="223" t="s">
        <v>166</v>
      </c>
      <c r="H258" s="224">
        <v>20</v>
      </c>
      <c r="I258" s="225"/>
      <c r="J258" s="226">
        <f>ROUND(I258*H258,2)</f>
        <v>0</v>
      </c>
      <c r="K258" s="222" t="s">
        <v>21</v>
      </c>
      <c r="L258" s="71"/>
      <c r="M258" s="227" t="s">
        <v>21</v>
      </c>
      <c r="N258" s="228" t="s">
        <v>42</v>
      </c>
      <c r="O258" s="46"/>
      <c r="P258" s="229">
        <f>O258*H258</f>
        <v>0</v>
      </c>
      <c r="Q258" s="229">
        <v>0.023400000000000001</v>
      </c>
      <c r="R258" s="229">
        <f>Q258*H258</f>
        <v>0.46800000000000003</v>
      </c>
      <c r="S258" s="229">
        <v>0</v>
      </c>
      <c r="T258" s="230">
        <f>S258*H258</f>
        <v>0</v>
      </c>
      <c r="AR258" s="23" t="s">
        <v>138</v>
      </c>
      <c r="AT258" s="23" t="s">
        <v>134</v>
      </c>
      <c r="AU258" s="23" t="s">
        <v>80</v>
      </c>
      <c r="AY258" s="23" t="s">
        <v>131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23" t="s">
        <v>76</v>
      </c>
      <c r="BK258" s="231">
        <f>ROUND(I258*H258,2)</f>
        <v>0</v>
      </c>
      <c r="BL258" s="23" t="s">
        <v>138</v>
      </c>
      <c r="BM258" s="23" t="s">
        <v>329</v>
      </c>
    </row>
    <row r="259" s="1" customFormat="1" ht="16.5" customHeight="1">
      <c r="B259" s="45"/>
      <c r="C259" s="220" t="s">
        <v>330</v>
      </c>
      <c r="D259" s="220" t="s">
        <v>134</v>
      </c>
      <c r="E259" s="221" t="s">
        <v>331</v>
      </c>
      <c r="F259" s="222" t="s">
        <v>332</v>
      </c>
      <c r="G259" s="223" t="s">
        <v>166</v>
      </c>
      <c r="H259" s="224">
        <v>20</v>
      </c>
      <c r="I259" s="225"/>
      <c r="J259" s="226">
        <f>ROUND(I259*H259,2)</f>
        <v>0</v>
      </c>
      <c r="K259" s="222" t="s">
        <v>21</v>
      </c>
      <c r="L259" s="71"/>
      <c r="M259" s="227" t="s">
        <v>21</v>
      </c>
      <c r="N259" s="228" t="s">
        <v>42</v>
      </c>
      <c r="O259" s="46"/>
      <c r="P259" s="229">
        <f>O259*H259</f>
        <v>0</v>
      </c>
      <c r="Q259" s="229">
        <v>0.00014999999999999999</v>
      </c>
      <c r="R259" s="229">
        <f>Q259*H259</f>
        <v>0.0029999999999999996</v>
      </c>
      <c r="S259" s="229">
        <v>0</v>
      </c>
      <c r="T259" s="230">
        <f>S259*H259</f>
        <v>0</v>
      </c>
      <c r="AR259" s="23" t="s">
        <v>138</v>
      </c>
      <c r="AT259" s="23" t="s">
        <v>134</v>
      </c>
      <c r="AU259" s="23" t="s">
        <v>80</v>
      </c>
      <c r="AY259" s="23" t="s">
        <v>131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23" t="s">
        <v>76</v>
      </c>
      <c r="BK259" s="231">
        <f>ROUND(I259*H259,2)</f>
        <v>0</v>
      </c>
      <c r="BL259" s="23" t="s">
        <v>138</v>
      </c>
      <c r="BM259" s="23" t="s">
        <v>333</v>
      </c>
    </row>
    <row r="260" s="1" customFormat="1" ht="16.5" customHeight="1">
      <c r="B260" s="45"/>
      <c r="C260" s="220" t="s">
        <v>334</v>
      </c>
      <c r="D260" s="220" t="s">
        <v>134</v>
      </c>
      <c r="E260" s="221" t="s">
        <v>335</v>
      </c>
      <c r="F260" s="222" t="s">
        <v>336</v>
      </c>
      <c r="G260" s="223" t="s">
        <v>137</v>
      </c>
      <c r="H260" s="224">
        <v>254.40000000000001</v>
      </c>
      <c r="I260" s="225"/>
      <c r="J260" s="226">
        <f>ROUND(I260*H260,2)</f>
        <v>0</v>
      </c>
      <c r="K260" s="222" t="s">
        <v>21</v>
      </c>
      <c r="L260" s="71"/>
      <c r="M260" s="227" t="s">
        <v>21</v>
      </c>
      <c r="N260" s="228" t="s">
        <v>42</v>
      </c>
      <c r="O260" s="46"/>
      <c r="P260" s="229">
        <f>O260*H260</f>
        <v>0</v>
      </c>
      <c r="Q260" s="229">
        <v>0</v>
      </c>
      <c r="R260" s="229">
        <f>Q260*H260</f>
        <v>0</v>
      </c>
      <c r="S260" s="229">
        <v>0.034000000000000002</v>
      </c>
      <c r="T260" s="230">
        <f>S260*H260</f>
        <v>8.6496000000000013</v>
      </c>
      <c r="AR260" s="23" t="s">
        <v>138</v>
      </c>
      <c r="AT260" s="23" t="s">
        <v>134</v>
      </c>
      <c r="AU260" s="23" t="s">
        <v>80</v>
      </c>
      <c r="AY260" s="23" t="s">
        <v>131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23" t="s">
        <v>76</v>
      </c>
      <c r="BK260" s="231">
        <f>ROUND(I260*H260,2)</f>
        <v>0</v>
      </c>
      <c r="BL260" s="23" t="s">
        <v>138</v>
      </c>
      <c r="BM260" s="23" t="s">
        <v>337</v>
      </c>
    </row>
    <row r="261" s="11" customFormat="1">
      <c r="B261" s="232"/>
      <c r="C261" s="233"/>
      <c r="D261" s="234" t="s">
        <v>140</v>
      </c>
      <c r="E261" s="235" t="s">
        <v>21</v>
      </c>
      <c r="F261" s="236" t="s">
        <v>276</v>
      </c>
      <c r="G261" s="233"/>
      <c r="H261" s="235" t="s">
        <v>21</v>
      </c>
      <c r="I261" s="237"/>
      <c r="J261" s="233"/>
      <c r="K261" s="233"/>
      <c r="L261" s="238"/>
      <c r="M261" s="239"/>
      <c r="N261" s="240"/>
      <c r="O261" s="240"/>
      <c r="P261" s="240"/>
      <c r="Q261" s="240"/>
      <c r="R261" s="240"/>
      <c r="S261" s="240"/>
      <c r="T261" s="241"/>
      <c r="AT261" s="242" t="s">
        <v>140</v>
      </c>
      <c r="AU261" s="242" t="s">
        <v>80</v>
      </c>
      <c r="AV261" s="11" t="s">
        <v>76</v>
      </c>
      <c r="AW261" s="11" t="s">
        <v>35</v>
      </c>
      <c r="AX261" s="11" t="s">
        <v>71</v>
      </c>
      <c r="AY261" s="242" t="s">
        <v>131</v>
      </c>
    </row>
    <row r="262" s="12" customFormat="1">
      <c r="B262" s="243"/>
      <c r="C262" s="244"/>
      <c r="D262" s="234" t="s">
        <v>140</v>
      </c>
      <c r="E262" s="245" t="s">
        <v>21</v>
      </c>
      <c r="F262" s="246" t="s">
        <v>338</v>
      </c>
      <c r="G262" s="244"/>
      <c r="H262" s="247">
        <v>227.52000000000001</v>
      </c>
      <c r="I262" s="248"/>
      <c r="J262" s="244"/>
      <c r="K262" s="244"/>
      <c r="L262" s="249"/>
      <c r="M262" s="250"/>
      <c r="N262" s="251"/>
      <c r="O262" s="251"/>
      <c r="P262" s="251"/>
      <c r="Q262" s="251"/>
      <c r="R262" s="251"/>
      <c r="S262" s="251"/>
      <c r="T262" s="252"/>
      <c r="AT262" s="253" t="s">
        <v>140</v>
      </c>
      <c r="AU262" s="253" t="s">
        <v>80</v>
      </c>
      <c r="AV262" s="12" t="s">
        <v>80</v>
      </c>
      <c r="AW262" s="12" t="s">
        <v>35</v>
      </c>
      <c r="AX262" s="12" t="s">
        <v>71</v>
      </c>
      <c r="AY262" s="253" t="s">
        <v>131</v>
      </c>
    </row>
    <row r="263" s="12" customFormat="1">
      <c r="B263" s="243"/>
      <c r="C263" s="244"/>
      <c r="D263" s="234" t="s">
        <v>140</v>
      </c>
      <c r="E263" s="245" t="s">
        <v>21</v>
      </c>
      <c r="F263" s="246" t="s">
        <v>339</v>
      </c>
      <c r="G263" s="244"/>
      <c r="H263" s="247">
        <v>12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AT263" s="253" t="s">
        <v>140</v>
      </c>
      <c r="AU263" s="253" t="s">
        <v>80</v>
      </c>
      <c r="AV263" s="12" t="s">
        <v>80</v>
      </c>
      <c r="AW263" s="12" t="s">
        <v>35</v>
      </c>
      <c r="AX263" s="12" t="s">
        <v>71</v>
      </c>
      <c r="AY263" s="253" t="s">
        <v>131</v>
      </c>
    </row>
    <row r="264" s="12" customFormat="1">
      <c r="B264" s="243"/>
      <c r="C264" s="244"/>
      <c r="D264" s="234" t="s">
        <v>140</v>
      </c>
      <c r="E264" s="245" t="s">
        <v>21</v>
      </c>
      <c r="F264" s="246" t="s">
        <v>340</v>
      </c>
      <c r="G264" s="244"/>
      <c r="H264" s="247">
        <v>14.880000000000001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AT264" s="253" t="s">
        <v>140</v>
      </c>
      <c r="AU264" s="253" t="s">
        <v>80</v>
      </c>
      <c r="AV264" s="12" t="s">
        <v>80</v>
      </c>
      <c r="AW264" s="12" t="s">
        <v>35</v>
      </c>
      <c r="AX264" s="12" t="s">
        <v>71</v>
      </c>
      <c r="AY264" s="253" t="s">
        <v>131</v>
      </c>
    </row>
    <row r="265" s="13" customFormat="1">
      <c r="B265" s="254"/>
      <c r="C265" s="255"/>
      <c r="D265" s="234" t="s">
        <v>140</v>
      </c>
      <c r="E265" s="256" t="s">
        <v>21</v>
      </c>
      <c r="F265" s="257" t="s">
        <v>145</v>
      </c>
      <c r="G265" s="255"/>
      <c r="H265" s="258">
        <v>254.40000000000001</v>
      </c>
      <c r="I265" s="259"/>
      <c r="J265" s="255"/>
      <c r="K265" s="255"/>
      <c r="L265" s="260"/>
      <c r="M265" s="261"/>
      <c r="N265" s="262"/>
      <c r="O265" s="262"/>
      <c r="P265" s="262"/>
      <c r="Q265" s="262"/>
      <c r="R265" s="262"/>
      <c r="S265" s="262"/>
      <c r="T265" s="263"/>
      <c r="AT265" s="264" t="s">
        <v>140</v>
      </c>
      <c r="AU265" s="264" t="s">
        <v>80</v>
      </c>
      <c r="AV265" s="13" t="s">
        <v>138</v>
      </c>
      <c r="AW265" s="13" t="s">
        <v>35</v>
      </c>
      <c r="AX265" s="13" t="s">
        <v>76</v>
      </c>
      <c r="AY265" s="264" t="s">
        <v>131</v>
      </c>
    </row>
    <row r="266" s="1" customFormat="1" ht="16.5" customHeight="1">
      <c r="B266" s="45"/>
      <c r="C266" s="220" t="s">
        <v>341</v>
      </c>
      <c r="D266" s="220" t="s">
        <v>134</v>
      </c>
      <c r="E266" s="221" t="s">
        <v>342</v>
      </c>
      <c r="F266" s="222" t="s">
        <v>343</v>
      </c>
      <c r="G266" s="223" t="s">
        <v>137</v>
      </c>
      <c r="H266" s="224">
        <v>15.68</v>
      </c>
      <c r="I266" s="225"/>
      <c r="J266" s="226">
        <f>ROUND(I266*H266,2)</f>
        <v>0</v>
      </c>
      <c r="K266" s="222" t="s">
        <v>21</v>
      </c>
      <c r="L266" s="71"/>
      <c r="M266" s="227" t="s">
        <v>21</v>
      </c>
      <c r="N266" s="228" t="s">
        <v>42</v>
      </c>
      <c r="O266" s="46"/>
      <c r="P266" s="229">
        <f>O266*H266</f>
        <v>0</v>
      </c>
      <c r="Q266" s="229">
        <v>0</v>
      </c>
      <c r="R266" s="229">
        <f>Q266*H266</f>
        <v>0</v>
      </c>
      <c r="S266" s="229">
        <v>0.063</v>
      </c>
      <c r="T266" s="230">
        <f>S266*H266</f>
        <v>0.98783999999999994</v>
      </c>
      <c r="AR266" s="23" t="s">
        <v>138</v>
      </c>
      <c r="AT266" s="23" t="s">
        <v>134</v>
      </c>
      <c r="AU266" s="23" t="s">
        <v>80</v>
      </c>
      <c r="AY266" s="23" t="s">
        <v>131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23" t="s">
        <v>76</v>
      </c>
      <c r="BK266" s="231">
        <f>ROUND(I266*H266,2)</f>
        <v>0</v>
      </c>
      <c r="BL266" s="23" t="s">
        <v>138</v>
      </c>
      <c r="BM266" s="23" t="s">
        <v>344</v>
      </c>
    </row>
    <row r="267" s="11" customFormat="1">
      <c r="B267" s="232"/>
      <c r="C267" s="233"/>
      <c r="D267" s="234" t="s">
        <v>140</v>
      </c>
      <c r="E267" s="235" t="s">
        <v>21</v>
      </c>
      <c r="F267" s="236" t="s">
        <v>276</v>
      </c>
      <c r="G267" s="233"/>
      <c r="H267" s="235" t="s">
        <v>21</v>
      </c>
      <c r="I267" s="237"/>
      <c r="J267" s="233"/>
      <c r="K267" s="233"/>
      <c r="L267" s="238"/>
      <c r="M267" s="239"/>
      <c r="N267" s="240"/>
      <c r="O267" s="240"/>
      <c r="P267" s="240"/>
      <c r="Q267" s="240"/>
      <c r="R267" s="240"/>
      <c r="S267" s="240"/>
      <c r="T267" s="241"/>
      <c r="AT267" s="242" t="s">
        <v>140</v>
      </c>
      <c r="AU267" s="242" t="s">
        <v>80</v>
      </c>
      <c r="AV267" s="11" t="s">
        <v>76</v>
      </c>
      <c r="AW267" s="11" t="s">
        <v>35</v>
      </c>
      <c r="AX267" s="11" t="s">
        <v>71</v>
      </c>
      <c r="AY267" s="242" t="s">
        <v>131</v>
      </c>
    </row>
    <row r="268" s="12" customFormat="1">
      <c r="B268" s="243"/>
      <c r="C268" s="244"/>
      <c r="D268" s="234" t="s">
        <v>140</v>
      </c>
      <c r="E268" s="245" t="s">
        <v>21</v>
      </c>
      <c r="F268" s="246" t="s">
        <v>345</v>
      </c>
      <c r="G268" s="244"/>
      <c r="H268" s="247">
        <v>10.85</v>
      </c>
      <c r="I268" s="248"/>
      <c r="J268" s="244"/>
      <c r="K268" s="244"/>
      <c r="L268" s="249"/>
      <c r="M268" s="250"/>
      <c r="N268" s="251"/>
      <c r="O268" s="251"/>
      <c r="P268" s="251"/>
      <c r="Q268" s="251"/>
      <c r="R268" s="251"/>
      <c r="S268" s="251"/>
      <c r="T268" s="252"/>
      <c r="AT268" s="253" t="s">
        <v>140</v>
      </c>
      <c r="AU268" s="253" t="s">
        <v>80</v>
      </c>
      <c r="AV268" s="12" t="s">
        <v>80</v>
      </c>
      <c r="AW268" s="12" t="s">
        <v>35</v>
      </c>
      <c r="AX268" s="12" t="s">
        <v>71</v>
      </c>
      <c r="AY268" s="253" t="s">
        <v>131</v>
      </c>
    </row>
    <row r="269" s="12" customFormat="1">
      <c r="B269" s="243"/>
      <c r="C269" s="244"/>
      <c r="D269" s="234" t="s">
        <v>140</v>
      </c>
      <c r="E269" s="245" t="s">
        <v>21</v>
      </c>
      <c r="F269" s="246" t="s">
        <v>346</v>
      </c>
      <c r="G269" s="244"/>
      <c r="H269" s="247">
        <v>4.8300000000000001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AT269" s="253" t="s">
        <v>140</v>
      </c>
      <c r="AU269" s="253" t="s">
        <v>80</v>
      </c>
      <c r="AV269" s="12" t="s">
        <v>80</v>
      </c>
      <c r="AW269" s="12" t="s">
        <v>35</v>
      </c>
      <c r="AX269" s="12" t="s">
        <v>71</v>
      </c>
      <c r="AY269" s="253" t="s">
        <v>131</v>
      </c>
    </row>
    <row r="270" s="13" customFormat="1">
      <c r="B270" s="254"/>
      <c r="C270" s="255"/>
      <c r="D270" s="234" t="s">
        <v>140</v>
      </c>
      <c r="E270" s="256" t="s">
        <v>21</v>
      </c>
      <c r="F270" s="257" t="s">
        <v>145</v>
      </c>
      <c r="G270" s="255"/>
      <c r="H270" s="258">
        <v>15.68</v>
      </c>
      <c r="I270" s="259"/>
      <c r="J270" s="255"/>
      <c r="K270" s="255"/>
      <c r="L270" s="260"/>
      <c r="M270" s="261"/>
      <c r="N270" s="262"/>
      <c r="O270" s="262"/>
      <c r="P270" s="262"/>
      <c r="Q270" s="262"/>
      <c r="R270" s="262"/>
      <c r="S270" s="262"/>
      <c r="T270" s="263"/>
      <c r="AT270" s="264" t="s">
        <v>140</v>
      </c>
      <c r="AU270" s="264" t="s">
        <v>80</v>
      </c>
      <c r="AV270" s="13" t="s">
        <v>138</v>
      </c>
      <c r="AW270" s="13" t="s">
        <v>35</v>
      </c>
      <c r="AX270" s="13" t="s">
        <v>76</v>
      </c>
      <c r="AY270" s="264" t="s">
        <v>131</v>
      </c>
    </row>
    <row r="271" s="1" customFormat="1" ht="25.5" customHeight="1">
      <c r="B271" s="45"/>
      <c r="C271" s="220" t="s">
        <v>347</v>
      </c>
      <c r="D271" s="220" t="s">
        <v>134</v>
      </c>
      <c r="E271" s="221" t="s">
        <v>348</v>
      </c>
      <c r="F271" s="222" t="s">
        <v>349</v>
      </c>
      <c r="G271" s="223" t="s">
        <v>153</v>
      </c>
      <c r="H271" s="224">
        <v>1.9199999999999999</v>
      </c>
      <c r="I271" s="225"/>
      <c r="J271" s="226">
        <f>ROUND(I271*H271,2)</f>
        <v>0</v>
      </c>
      <c r="K271" s="222" t="s">
        <v>21</v>
      </c>
      <c r="L271" s="71"/>
      <c r="M271" s="227" t="s">
        <v>21</v>
      </c>
      <c r="N271" s="228" t="s">
        <v>42</v>
      </c>
      <c r="O271" s="46"/>
      <c r="P271" s="229">
        <f>O271*H271</f>
        <v>0</v>
      </c>
      <c r="Q271" s="229">
        <v>0</v>
      </c>
      <c r="R271" s="229">
        <f>Q271*H271</f>
        <v>0</v>
      </c>
      <c r="S271" s="229">
        <v>1.8</v>
      </c>
      <c r="T271" s="230">
        <f>S271*H271</f>
        <v>3.456</v>
      </c>
      <c r="AR271" s="23" t="s">
        <v>138</v>
      </c>
      <c r="AT271" s="23" t="s">
        <v>134</v>
      </c>
      <c r="AU271" s="23" t="s">
        <v>80</v>
      </c>
      <c r="AY271" s="23" t="s">
        <v>131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23" t="s">
        <v>76</v>
      </c>
      <c r="BK271" s="231">
        <f>ROUND(I271*H271,2)</f>
        <v>0</v>
      </c>
      <c r="BL271" s="23" t="s">
        <v>138</v>
      </c>
      <c r="BM271" s="23" t="s">
        <v>350</v>
      </c>
    </row>
    <row r="272" s="11" customFormat="1">
      <c r="B272" s="232"/>
      <c r="C272" s="233"/>
      <c r="D272" s="234" t="s">
        <v>140</v>
      </c>
      <c r="E272" s="235" t="s">
        <v>21</v>
      </c>
      <c r="F272" s="236" t="s">
        <v>351</v>
      </c>
      <c r="G272" s="233"/>
      <c r="H272" s="235" t="s">
        <v>21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AT272" s="242" t="s">
        <v>140</v>
      </c>
      <c r="AU272" s="242" t="s">
        <v>80</v>
      </c>
      <c r="AV272" s="11" t="s">
        <v>76</v>
      </c>
      <c r="AW272" s="11" t="s">
        <v>35</v>
      </c>
      <c r="AX272" s="11" t="s">
        <v>71</v>
      </c>
      <c r="AY272" s="242" t="s">
        <v>131</v>
      </c>
    </row>
    <row r="273" s="12" customFormat="1">
      <c r="B273" s="243"/>
      <c r="C273" s="244"/>
      <c r="D273" s="234" t="s">
        <v>140</v>
      </c>
      <c r="E273" s="245" t="s">
        <v>21</v>
      </c>
      <c r="F273" s="246" t="s">
        <v>352</v>
      </c>
      <c r="G273" s="244"/>
      <c r="H273" s="247">
        <v>1.9199999999999999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AT273" s="253" t="s">
        <v>140</v>
      </c>
      <c r="AU273" s="253" t="s">
        <v>80</v>
      </c>
      <c r="AV273" s="12" t="s">
        <v>80</v>
      </c>
      <c r="AW273" s="12" t="s">
        <v>35</v>
      </c>
      <c r="AX273" s="12" t="s">
        <v>71</v>
      </c>
      <c r="AY273" s="253" t="s">
        <v>131</v>
      </c>
    </row>
    <row r="274" s="13" customFormat="1">
      <c r="B274" s="254"/>
      <c r="C274" s="255"/>
      <c r="D274" s="234" t="s">
        <v>140</v>
      </c>
      <c r="E274" s="256" t="s">
        <v>21</v>
      </c>
      <c r="F274" s="257" t="s">
        <v>145</v>
      </c>
      <c r="G274" s="255"/>
      <c r="H274" s="258">
        <v>1.9199999999999999</v>
      </c>
      <c r="I274" s="259"/>
      <c r="J274" s="255"/>
      <c r="K274" s="255"/>
      <c r="L274" s="260"/>
      <c r="M274" s="261"/>
      <c r="N274" s="262"/>
      <c r="O274" s="262"/>
      <c r="P274" s="262"/>
      <c r="Q274" s="262"/>
      <c r="R274" s="262"/>
      <c r="S274" s="262"/>
      <c r="T274" s="263"/>
      <c r="AT274" s="264" t="s">
        <v>140</v>
      </c>
      <c r="AU274" s="264" t="s">
        <v>80</v>
      </c>
      <c r="AV274" s="13" t="s">
        <v>138</v>
      </c>
      <c r="AW274" s="13" t="s">
        <v>35</v>
      </c>
      <c r="AX274" s="13" t="s">
        <v>76</v>
      </c>
      <c r="AY274" s="264" t="s">
        <v>131</v>
      </c>
    </row>
    <row r="275" s="1" customFormat="1" ht="38.25" customHeight="1">
      <c r="B275" s="45"/>
      <c r="C275" s="220" t="s">
        <v>353</v>
      </c>
      <c r="D275" s="220" t="s">
        <v>134</v>
      </c>
      <c r="E275" s="221" t="s">
        <v>354</v>
      </c>
      <c r="F275" s="222" t="s">
        <v>355</v>
      </c>
      <c r="G275" s="223" t="s">
        <v>153</v>
      </c>
      <c r="H275" s="224">
        <v>7.6879999999999997</v>
      </c>
      <c r="I275" s="225"/>
      <c r="J275" s="226">
        <f>ROUND(I275*H275,2)</f>
        <v>0</v>
      </c>
      <c r="K275" s="222" t="s">
        <v>200</v>
      </c>
      <c r="L275" s="71"/>
      <c r="M275" s="227" t="s">
        <v>21</v>
      </c>
      <c r="N275" s="228" t="s">
        <v>42</v>
      </c>
      <c r="O275" s="46"/>
      <c r="P275" s="229">
        <f>O275*H275</f>
        <v>0</v>
      </c>
      <c r="Q275" s="229">
        <v>0</v>
      </c>
      <c r="R275" s="229">
        <f>Q275*H275</f>
        <v>0</v>
      </c>
      <c r="S275" s="229">
        <v>1.8</v>
      </c>
      <c r="T275" s="230">
        <f>S275*H275</f>
        <v>13.8384</v>
      </c>
      <c r="AR275" s="23" t="s">
        <v>138</v>
      </c>
      <c r="AT275" s="23" t="s">
        <v>134</v>
      </c>
      <c r="AU275" s="23" t="s">
        <v>80</v>
      </c>
      <c r="AY275" s="23" t="s">
        <v>131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23" t="s">
        <v>76</v>
      </c>
      <c r="BK275" s="231">
        <f>ROUND(I275*H275,2)</f>
        <v>0</v>
      </c>
      <c r="BL275" s="23" t="s">
        <v>138</v>
      </c>
      <c r="BM275" s="23" t="s">
        <v>356</v>
      </c>
    </row>
    <row r="276" s="11" customFormat="1">
      <c r="B276" s="232"/>
      <c r="C276" s="233"/>
      <c r="D276" s="234" t="s">
        <v>140</v>
      </c>
      <c r="E276" s="235" t="s">
        <v>21</v>
      </c>
      <c r="F276" s="236" t="s">
        <v>357</v>
      </c>
      <c r="G276" s="233"/>
      <c r="H276" s="235" t="s">
        <v>21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AT276" s="242" t="s">
        <v>140</v>
      </c>
      <c r="AU276" s="242" t="s">
        <v>80</v>
      </c>
      <c r="AV276" s="11" t="s">
        <v>76</v>
      </c>
      <c r="AW276" s="11" t="s">
        <v>35</v>
      </c>
      <c r="AX276" s="11" t="s">
        <v>71</v>
      </c>
      <c r="AY276" s="242" t="s">
        <v>131</v>
      </c>
    </row>
    <row r="277" s="12" customFormat="1">
      <c r="B277" s="243"/>
      <c r="C277" s="244"/>
      <c r="D277" s="234" t="s">
        <v>140</v>
      </c>
      <c r="E277" s="245" t="s">
        <v>21</v>
      </c>
      <c r="F277" s="246" t="s">
        <v>358</v>
      </c>
      <c r="G277" s="244"/>
      <c r="H277" s="247">
        <v>5.3550000000000004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AT277" s="253" t="s">
        <v>140</v>
      </c>
      <c r="AU277" s="253" t="s">
        <v>80</v>
      </c>
      <c r="AV277" s="12" t="s">
        <v>80</v>
      </c>
      <c r="AW277" s="12" t="s">
        <v>35</v>
      </c>
      <c r="AX277" s="12" t="s">
        <v>71</v>
      </c>
      <c r="AY277" s="253" t="s">
        <v>131</v>
      </c>
    </row>
    <row r="278" s="12" customFormat="1">
      <c r="B278" s="243"/>
      <c r="C278" s="244"/>
      <c r="D278" s="234" t="s">
        <v>140</v>
      </c>
      <c r="E278" s="245" t="s">
        <v>21</v>
      </c>
      <c r="F278" s="246" t="s">
        <v>359</v>
      </c>
      <c r="G278" s="244"/>
      <c r="H278" s="247">
        <v>1.135</v>
      </c>
      <c r="I278" s="248"/>
      <c r="J278" s="244"/>
      <c r="K278" s="244"/>
      <c r="L278" s="249"/>
      <c r="M278" s="250"/>
      <c r="N278" s="251"/>
      <c r="O278" s="251"/>
      <c r="P278" s="251"/>
      <c r="Q278" s="251"/>
      <c r="R278" s="251"/>
      <c r="S278" s="251"/>
      <c r="T278" s="252"/>
      <c r="AT278" s="253" t="s">
        <v>140</v>
      </c>
      <c r="AU278" s="253" t="s">
        <v>80</v>
      </c>
      <c r="AV278" s="12" t="s">
        <v>80</v>
      </c>
      <c r="AW278" s="12" t="s">
        <v>35</v>
      </c>
      <c r="AX278" s="12" t="s">
        <v>71</v>
      </c>
      <c r="AY278" s="253" t="s">
        <v>131</v>
      </c>
    </row>
    <row r="279" s="12" customFormat="1">
      <c r="B279" s="243"/>
      <c r="C279" s="244"/>
      <c r="D279" s="234" t="s">
        <v>140</v>
      </c>
      <c r="E279" s="245" t="s">
        <v>21</v>
      </c>
      <c r="F279" s="246" t="s">
        <v>360</v>
      </c>
      <c r="G279" s="244"/>
      <c r="H279" s="247">
        <v>0.86599999999999999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AT279" s="253" t="s">
        <v>140</v>
      </c>
      <c r="AU279" s="253" t="s">
        <v>80</v>
      </c>
      <c r="AV279" s="12" t="s">
        <v>80</v>
      </c>
      <c r="AW279" s="12" t="s">
        <v>35</v>
      </c>
      <c r="AX279" s="12" t="s">
        <v>71</v>
      </c>
      <c r="AY279" s="253" t="s">
        <v>131</v>
      </c>
    </row>
    <row r="280" s="12" customFormat="1">
      <c r="B280" s="243"/>
      <c r="C280" s="244"/>
      <c r="D280" s="234" t="s">
        <v>140</v>
      </c>
      <c r="E280" s="245" t="s">
        <v>21</v>
      </c>
      <c r="F280" s="246" t="s">
        <v>361</v>
      </c>
      <c r="G280" s="244"/>
      <c r="H280" s="247">
        <v>0.33200000000000002</v>
      </c>
      <c r="I280" s="248"/>
      <c r="J280" s="244"/>
      <c r="K280" s="244"/>
      <c r="L280" s="249"/>
      <c r="M280" s="250"/>
      <c r="N280" s="251"/>
      <c r="O280" s="251"/>
      <c r="P280" s="251"/>
      <c r="Q280" s="251"/>
      <c r="R280" s="251"/>
      <c r="S280" s="251"/>
      <c r="T280" s="252"/>
      <c r="AT280" s="253" t="s">
        <v>140</v>
      </c>
      <c r="AU280" s="253" t="s">
        <v>80</v>
      </c>
      <c r="AV280" s="12" t="s">
        <v>80</v>
      </c>
      <c r="AW280" s="12" t="s">
        <v>35</v>
      </c>
      <c r="AX280" s="12" t="s">
        <v>71</v>
      </c>
      <c r="AY280" s="253" t="s">
        <v>131</v>
      </c>
    </row>
    <row r="281" s="13" customFormat="1">
      <c r="B281" s="254"/>
      <c r="C281" s="255"/>
      <c r="D281" s="234" t="s">
        <v>140</v>
      </c>
      <c r="E281" s="256" t="s">
        <v>21</v>
      </c>
      <c r="F281" s="257" t="s">
        <v>145</v>
      </c>
      <c r="G281" s="255"/>
      <c r="H281" s="258">
        <v>7.6879999999999997</v>
      </c>
      <c r="I281" s="259"/>
      <c r="J281" s="255"/>
      <c r="K281" s="255"/>
      <c r="L281" s="260"/>
      <c r="M281" s="261"/>
      <c r="N281" s="262"/>
      <c r="O281" s="262"/>
      <c r="P281" s="262"/>
      <c r="Q281" s="262"/>
      <c r="R281" s="262"/>
      <c r="S281" s="262"/>
      <c r="T281" s="263"/>
      <c r="AT281" s="264" t="s">
        <v>140</v>
      </c>
      <c r="AU281" s="264" t="s">
        <v>80</v>
      </c>
      <c r="AV281" s="13" t="s">
        <v>138</v>
      </c>
      <c r="AW281" s="13" t="s">
        <v>35</v>
      </c>
      <c r="AX281" s="13" t="s">
        <v>76</v>
      </c>
      <c r="AY281" s="264" t="s">
        <v>131</v>
      </c>
    </row>
    <row r="282" s="1" customFormat="1" ht="25.5" customHeight="1">
      <c r="B282" s="45"/>
      <c r="C282" s="220" t="s">
        <v>362</v>
      </c>
      <c r="D282" s="220" t="s">
        <v>134</v>
      </c>
      <c r="E282" s="221" t="s">
        <v>363</v>
      </c>
      <c r="F282" s="222" t="s">
        <v>364</v>
      </c>
      <c r="G282" s="223" t="s">
        <v>166</v>
      </c>
      <c r="H282" s="224">
        <v>7</v>
      </c>
      <c r="I282" s="225"/>
      <c r="J282" s="226">
        <f>ROUND(I282*H282,2)</f>
        <v>0</v>
      </c>
      <c r="K282" s="222" t="s">
        <v>21</v>
      </c>
      <c r="L282" s="71"/>
      <c r="M282" s="227" t="s">
        <v>21</v>
      </c>
      <c r="N282" s="228" t="s">
        <v>42</v>
      </c>
      <c r="O282" s="46"/>
      <c r="P282" s="229">
        <f>O282*H282</f>
        <v>0</v>
      </c>
      <c r="Q282" s="229">
        <v>0</v>
      </c>
      <c r="R282" s="229">
        <f>Q282*H282</f>
        <v>0</v>
      </c>
      <c r="S282" s="229">
        <v>0.097000000000000003</v>
      </c>
      <c r="T282" s="230">
        <f>S282*H282</f>
        <v>0.67900000000000005</v>
      </c>
      <c r="AR282" s="23" t="s">
        <v>138</v>
      </c>
      <c r="AT282" s="23" t="s">
        <v>134</v>
      </c>
      <c r="AU282" s="23" t="s">
        <v>80</v>
      </c>
      <c r="AY282" s="23" t="s">
        <v>131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23" t="s">
        <v>76</v>
      </c>
      <c r="BK282" s="231">
        <f>ROUND(I282*H282,2)</f>
        <v>0</v>
      </c>
      <c r="BL282" s="23" t="s">
        <v>138</v>
      </c>
      <c r="BM282" s="23" t="s">
        <v>365</v>
      </c>
    </row>
    <row r="283" s="11" customFormat="1">
      <c r="B283" s="232"/>
      <c r="C283" s="233"/>
      <c r="D283" s="234" t="s">
        <v>140</v>
      </c>
      <c r="E283" s="235" t="s">
        <v>21</v>
      </c>
      <c r="F283" s="236" t="s">
        <v>366</v>
      </c>
      <c r="G283" s="233"/>
      <c r="H283" s="235" t="s">
        <v>21</v>
      </c>
      <c r="I283" s="237"/>
      <c r="J283" s="233"/>
      <c r="K283" s="233"/>
      <c r="L283" s="238"/>
      <c r="M283" s="239"/>
      <c r="N283" s="240"/>
      <c r="O283" s="240"/>
      <c r="P283" s="240"/>
      <c r="Q283" s="240"/>
      <c r="R283" s="240"/>
      <c r="S283" s="240"/>
      <c r="T283" s="241"/>
      <c r="AT283" s="242" t="s">
        <v>140</v>
      </c>
      <c r="AU283" s="242" t="s">
        <v>80</v>
      </c>
      <c r="AV283" s="11" t="s">
        <v>76</v>
      </c>
      <c r="AW283" s="11" t="s">
        <v>35</v>
      </c>
      <c r="AX283" s="11" t="s">
        <v>71</v>
      </c>
      <c r="AY283" s="242" t="s">
        <v>131</v>
      </c>
    </row>
    <row r="284" s="12" customFormat="1">
      <c r="B284" s="243"/>
      <c r="C284" s="244"/>
      <c r="D284" s="234" t="s">
        <v>140</v>
      </c>
      <c r="E284" s="245" t="s">
        <v>21</v>
      </c>
      <c r="F284" s="246" t="s">
        <v>189</v>
      </c>
      <c r="G284" s="244"/>
      <c r="H284" s="247">
        <v>7</v>
      </c>
      <c r="I284" s="248"/>
      <c r="J284" s="244"/>
      <c r="K284" s="244"/>
      <c r="L284" s="249"/>
      <c r="M284" s="250"/>
      <c r="N284" s="251"/>
      <c r="O284" s="251"/>
      <c r="P284" s="251"/>
      <c r="Q284" s="251"/>
      <c r="R284" s="251"/>
      <c r="S284" s="251"/>
      <c r="T284" s="252"/>
      <c r="AT284" s="253" t="s">
        <v>140</v>
      </c>
      <c r="AU284" s="253" t="s">
        <v>80</v>
      </c>
      <c r="AV284" s="12" t="s">
        <v>80</v>
      </c>
      <c r="AW284" s="12" t="s">
        <v>35</v>
      </c>
      <c r="AX284" s="12" t="s">
        <v>71</v>
      </c>
      <c r="AY284" s="253" t="s">
        <v>131</v>
      </c>
    </row>
    <row r="285" s="13" customFormat="1">
      <c r="B285" s="254"/>
      <c r="C285" s="255"/>
      <c r="D285" s="234" t="s">
        <v>140</v>
      </c>
      <c r="E285" s="256" t="s">
        <v>21</v>
      </c>
      <c r="F285" s="257" t="s">
        <v>145</v>
      </c>
      <c r="G285" s="255"/>
      <c r="H285" s="258">
        <v>7</v>
      </c>
      <c r="I285" s="259"/>
      <c r="J285" s="255"/>
      <c r="K285" s="255"/>
      <c r="L285" s="260"/>
      <c r="M285" s="261"/>
      <c r="N285" s="262"/>
      <c r="O285" s="262"/>
      <c r="P285" s="262"/>
      <c r="Q285" s="262"/>
      <c r="R285" s="262"/>
      <c r="S285" s="262"/>
      <c r="T285" s="263"/>
      <c r="AT285" s="264" t="s">
        <v>140</v>
      </c>
      <c r="AU285" s="264" t="s">
        <v>80</v>
      </c>
      <c r="AV285" s="13" t="s">
        <v>138</v>
      </c>
      <c r="AW285" s="13" t="s">
        <v>35</v>
      </c>
      <c r="AX285" s="13" t="s">
        <v>76</v>
      </c>
      <c r="AY285" s="264" t="s">
        <v>131</v>
      </c>
    </row>
    <row r="286" s="1" customFormat="1" ht="25.5" customHeight="1">
      <c r="B286" s="45"/>
      <c r="C286" s="220" t="s">
        <v>367</v>
      </c>
      <c r="D286" s="220" t="s">
        <v>134</v>
      </c>
      <c r="E286" s="221" t="s">
        <v>368</v>
      </c>
      <c r="F286" s="222" t="s">
        <v>369</v>
      </c>
      <c r="G286" s="223" t="s">
        <v>370</v>
      </c>
      <c r="H286" s="224">
        <v>84.400000000000006</v>
      </c>
      <c r="I286" s="225"/>
      <c r="J286" s="226">
        <f>ROUND(I286*H286,2)</f>
        <v>0</v>
      </c>
      <c r="K286" s="222" t="s">
        <v>21</v>
      </c>
      <c r="L286" s="71"/>
      <c r="M286" s="227" t="s">
        <v>21</v>
      </c>
      <c r="N286" s="228" t="s">
        <v>42</v>
      </c>
      <c r="O286" s="46"/>
      <c r="P286" s="229">
        <f>O286*H286</f>
        <v>0</v>
      </c>
      <c r="Q286" s="229">
        <v>0</v>
      </c>
      <c r="R286" s="229">
        <f>Q286*H286</f>
        <v>0</v>
      </c>
      <c r="S286" s="229">
        <v>0.065000000000000002</v>
      </c>
      <c r="T286" s="230">
        <f>S286*H286</f>
        <v>5.4860000000000007</v>
      </c>
      <c r="AR286" s="23" t="s">
        <v>138</v>
      </c>
      <c r="AT286" s="23" t="s">
        <v>134</v>
      </c>
      <c r="AU286" s="23" t="s">
        <v>80</v>
      </c>
      <c r="AY286" s="23" t="s">
        <v>131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23" t="s">
        <v>76</v>
      </c>
      <c r="BK286" s="231">
        <f>ROUND(I286*H286,2)</f>
        <v>0</v>
      </c>
      <c r="BL286" s="23" t="s">
        <v>138</v>
      </c>
      <c r="BM286" s="23" t="s">
        <v>371</v>
      </c>
    </row>
    <row r="287" s="11" customFormat="1">
      <c r="B287" s="232"/>
      <c r="C287" s="233"/>
      <c r="D287" s="234" t="s">
        <v>140</v>
      </c>
      <c r="E287" s="235" t="s">
        <v>21</v>
      </c>
      <c r="F287" s="236" t="s">
        <v>372</v>
      </c>
      <c r="G287" s="233"/>
      <c r="H287" s="235" t="s">
        <v>21</v>
      </c>
      <c r="I287" s="237"/>
      <c r="J287" s="233"/>
      <c r="K287" s="233"/>
      <c r="L287" s="238"/>
      <c r="M287" s="239"/>
      <c r="N287" s="240"/>
      <c r="O287" s="240"/>
      <c r="P287" s="240"/>
      <c r="Q287" s="240"/>
      <c r="R287" s="240"/>
      <c r="S287" s="240"/>
      <c r="T287" s="241"/>
      <c r="AT287" s="242" t="s">
        <v>140</v>
      </c>
      <c r="AU287" s="242" t="s">
        <v>80</v>
      </c>
      <c r="AV287" s="11" t="s">
        <v>76</v>
      </c>
      <c r="AW287" s="11" t="s">
        <v>35</v>
      </c>
      <c r="AX287" s="11" t="s">
        <v>71</v>
      </c>
      <c r="AY287" s="242" t="s">
        <v>131</v>
      </c>
    </row>
    <row r="288" s="12" customFormat="1">
      <c r="B288" s="243"/>
      <c r="C288" s="244"/>
      <c r="D288" s="234" t="s">
        <v>140</v>
      </c>
      <c r="E288" s="245" t="s">
        <v>21</v>
      </c>
      <c r="F288" s="246" t="s">
        <v>373</v>
      </c>
      <c r="G288" s="244"/>
      <c r="H288" s="247">
        <v>18.399999999999999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AT288" s="253" t="s">
        <v>140</v>
      </c>
      <c r="AU288" s="253" t="s">
        <v>80</v>
      </c>
      <c r="AV288" s="12" t="s">
        <v>80</v>
      </c>
      <c r="AW288" s="12" t="s">
        <v>35</v>
      </c>
      <c r="AX288" s="12" t="s">
        <v>71</v>
      </c>
      <c r="AY288" s="253" t="s">
        <v>131</v>
      </c>
    </row>
    <row r="289" s="11" customFormat="1">
      <c r="B289" s="232"/>
      <c r="C289" s="233"/>
      <c r="D289" s="234" t="s">
        <v>140</v>
      </c>
      <c r="E289" s="235" t="s">
        <v>21</v>
      </c>
      <c r="F289" s="236" t="s">
        <v>184</v>
      </c>
      <c r="G289" s="233"/>
      <c r="H289" s="235" t="s">
        <v>21</v>
      </c>
      <c r="I289" s="237"/>
      <c r="J289" s="233"/>
      <c r="K289" s="233"/>
      <c r="L289" s="238"/>
      <c r="M289" s="239"/>
      <c r="N289" s="240"/>
      <c r="O289" s="240"/>
      <c r="P289" s="240"/>
      <c r="Q289" s="240"/>
      <c r="R289" s="240"/>
      <c r="S289" s="240"/>
      <c r="T289" s="241"/>
      <c r="AT289" s="242" t="s">
        <v>140</v>
      </c>
      <c r="AU289" s="242" t="s">
        <v>80</v>
      </c>
      <c r="AV289" s="11" t="s">
        <v>76</v>
      </c>
      <c r="AW289" s="11" t="s">
        <v>35</v>
      </c>
      <c r="AX289" s="11" t="s">
        <v>71</v>
      </c>
      <c r="AY289" s="242" t="s">
        <v>131</v>
      </c>
    </row>
    <row r="290" s="12" customFormat="1">
      <c r="B290" s="243"/>
      <c r="C290" s="244"/>
      <c r="D290" s="234" t="s">
        <v>140</v>
      </c>
      <c r="E290" s="245" t="s">
        <v>21</v>
      </c>
      <c r="F290" s="246" t="s">
        <v>374</v>
      </c>
      <c r="G290" s="244"/>
      <c r="H290" s="247">
        <v>18</v>
      </c>
      <c r="I290" s="248"/>
      <c r="J290" s="244"/>
      <c r="K290" s="244"/>
      <c r="L290" s="249"/>
      <c r="M290" s="250"/>
      <c r="N290" s="251"/>
      <c r="O290" s="251"/>
      <c r="P290" s="251"/>
      <c r="Q290" s="251"/>
      <c r="R290" s="251"/>
      <c r="S290" s="251"/>
      <c r="T290" s="252"/>
      <c r="AT290" s="253" t="s">
        <v>140</v>
      </c>
      <c r="AU290" s="253" t="s">
        <v>80</v>
      </c>
      <c r="AV290" s="12" t="s">
        <v>80</v>
      </c>
      <c r="AW290" s="12" t="s">
        <v>35</v>
      </c>
      <c r="AX290" s="12" t="s">
        <v>71</v>
      </c>
      <c r="AY290" s="253" t="s">
        <v>131</v>
      </c>
    </row>
    <row r="291" s="11" customFormat="1">
      <c r="B291" s="232"/>
      <c r="C291" s="233"/>
      <c r="D291" s="234" t="s">
        <v>140</v>
      </c>
      <c r="E291" s="235" t="s">
        <v>21</v>
      </c>
      <c r="F291" s="236" t="s">
        <v>375</v>
      </c>
      <c r="G291" s="233"/>
      <c r="H291" s="235" t="s">
        <v>21</v>
      </c>
      <c r="I291" s="237"/>
      <c r="J291" s="233"/>
      <c r="K291" s="233"/>
      <c r="L291" s="238"/>
      <c r="M291" s="239"/>
      <c r="N291" s="240"/>
      <c r="O291" s="240"/>
      <c r="P291" s="240"/>
      <c r="Q291" s="240"/>
      <c r="R291" s="240"/>
      <c r="S291" s="240"/>
      <c r="T291" s="241"/>
      <c r="AT291" s="242" t="s">
        <v>140</v>
      </c>
      <c r="AU291" s="242" t="s">
        <v>80</v>
      </c>
      <c r="AV291" s="11" t="s">
        <v>76</v>
      </c>
      <c r="AW291" s="11" t="s">
        <v>35</v>
      </c>
      <c r="AX291" s="11" t="s">
        <v>71</v>
      </c>
      <c r="AY291" s="242" t="s">
        <v>131</v>
      </c>
    </row>
    <row r="292" s="12" customFormat="1">
      <c r="B292" s="243"/>
      <c r="C292" s="244"/>
      <c r="D292" s="234" t="s">
        <v>140</v>
      </c>
      <c r="E292" s="245" t="s">
        <v>21</v>
      </c>
      <c r="F292" s="246" t="s">
        <v>376</v>
      </c>
      <c r="G292" s="244"/>
      <c r="H292" s="247">
        <v>48</v>
      </c>
      <c r="I292" s="248"/>
      <c r="J292" s="244"/>
      <c r="K292" s="244"/>
      <c r="L292" s="249"/>
      <c r="M292" s="250"/>
      <c r="N292" s="251"/>
      <c r="O292" s="251"/>
      <c r="P292" s="251"/>
      <c r="Q292" s="251"/>
      <c r="R292" s="251"/>
      <c r="S292" s="251"/>
      <c r="T292" s="252"/>
      <c r="AT292" s="253" t="s">
        <v>140</v>
      </c>
      <c r="AU292" s="253" t="s">
        <v>80</v>
      </c>
      <c r="AV292" s="12" t="s">
        <v>80</v>
      </c>
      <c r="AW292" s="12" t="s">
        <v>35</v>
      </c>
      <c r="AX292" s="12" t="s">
        <v>71</v>
      </c>
      <c r="AY292" s="253" t="s">
        <v>131</v>
      </c>
    </row>
    <row r="293" s="13" customFormat="1">
      <c r="B293" s="254"/>
      <c r="C293" s="255"/>
      <c r="D293" s="234" t="s">
        <v>140</v>
      </c>
      <c r="E293" s="256" t="s">
        <v>21</v>
      </c>
      <c r="F293" s="257" t="s">
        <v>145</v>
      </c>
      <c r="G293" s="255"/>
      <c r="H293" s="258">
        <v>84.400000000000006</v>
      </c>
      <c r="I293" s="259"/>
      <c r="J293" s="255"/>
      <c r="K293" s="255"/>
      <c r="L293" s="260"/>
      <c r="M293" s="261"/>
      <c r="N293" s="262"/>
      <c r="O293" s="262"/>
      <c r="P293" s="262"/>
      <c r="Q293" s="262"/>
      <c r="R293" s="262"/>
      <c r="S293" s="262"/>
      <c r="T293" s="263"/>
      <c r="AT293" s="264" t="s">
        <v>140</v>
      </c>
      <c r="AU293" s="264" t="s">
        <v>80</v>
      </c>
      <c r="AV293" s="13" t="s">
        <v>138</v>
      </c>
      <c r="AW293" s="13" t="s">
        <v>35</v>
      </c>
      <c r="AX293" s="13" t="s">
        <v>76</v>
      </c>
      <c r="AY293" s="264" t="s">
        <v>131</v>
      </c>
    </row>
    <row r="294" s="1" customFormat="1" ht="25.5" customHeight="1">
      <c r="B294" s="45"/>
      <c r="C294" s="220" t="s">
        <v>377</v>
      </c>
      <c r="D294" s="220" t="s">
        <v>134</v>
      </c>
      <c r="E294" s="221" t="s">
        <v>378</v>
      </c>
      <c r="F294" s="222" t="s">
        <v>379</v>
      </c>
      <c r="G294" s="223" t="s">
        <v>137</v>
      </c>
      <c r="H294" s="224">
        <v>466.27999999999997</v>
      </c>
      <c r="I294" s="225"/>
      <c r="J294" s="226">
        <f>ROUND(I294*H294,2)</f>
        <v>0</v>
      </c>
      <c r="K294" s="222" t="s">
        <v>21</v>
      </c>
      <c r="L294" s="71"/>
      <c r="M294" s="227" t="s">
        <v>21</v>
      </c>
      <c r="N294" s="228" t="s">
        <v>42</v>
      </c>
      <c r="O294" s="46"/>
      <c r="P294" s="229">
        <f>O294*H294</f>
        <v>0</v>
      </c>
      <c r="Q294" s="229">
        <v>0</v>
      </c>
      <c r="R294" s="229">
        <f>Q294*H294</f>
        <v>0</v>
      </c>
      <c r="S294" s="229">
        <v>0.045999999999999999</v>
      </c>
      <c r="T294" s="230">
        <f>S294*H294</f>
        <v>21.448879999999999</v>
      </c>
      <c r="AR294" s="23" t="s">
        <v>138</v>
      </c>
      <c r="AT294" s="23" t="s">
        <v>134</v>
      </c>
      <c r="AU294" s="23" t="s">
        <v>80</v>
      </c>
      <c r="AY294" s="23" t="s">
        <v>131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23" t="s">
        <v>76</v>
      </c>
      <c r="BK294" s="231">
        <f>ROUND(I294*H294,2)</f>
        <v>0</v>
      </c>
      <c r="BL294" s="23" t="s">
        <v>138</v>
      </c>
      <c r="BM294" s="23" t="s">
        <v>380</v>
      </c>
    </row>
    <row r="295" s="11" customFormat="1">
      <c r="B295" s="232"/>
      <c r="C295" s="233"/>
      <c r="D295" s="234" t="s">
        <v>140</v>
      </c>
      <c r="E295" s="235" t="s">
        <v>21</v>
      </c>
      <c r="F295" s="236" t="s">
        <v>245</v>
      </c>
      <c r="G295" s="233"/>
      <c r="H295" s="235" t="s">
        <v>21</v>
      </c>
      <c r="I295" s="237"/>
      <c r="J295" s="233"/>
      <c r="K295" s="233"/>
      <c r="L295" s="238"/>
      <c r="M295" s="239"/>
      <c r="N295" s="240"/>
      <c r="O295" s="240"/>
      <c r="P295" s="240"/>
      <c r="Q295" s="240"/>
      <c r="R295" s="240"/>
      <c r="S295" s="240"/>
      <c r="T295" s="241"/>
      <c r="AT295" s="242" t="s">
        <v>140</v>
      </c>
      <c r="AU295" s="242" t="s">
        <v>80</v>
      </c>
      <c r="AV295" s="11" t="s">
        <v>76</v>
      </c>
      <c r="AW295" s="11" t="s">
        <v>35</v>
      </c>
      <c r="AX295" s="11" t="s">
        <v>71</v>
      </c>
      <c r="AY295" s="242" t="s">
        <v>131</v>
      </c>
    </row>
    <row r="296" s="12" customFormat="1">
      <c r="B296" s="243"/>
      <c r="C296" s="244"/>
      <c r="D296" s="234" t="s">
        <v>140</v>
      </c>
      <c r="E296" s="245" t="s">
        <v>21</v>
      </c>
      <c r="F296" s="246" t="s">
        <v>246</v>
      </c>
      <c r="G296" s="244"/>
      <c r="H296" s="247">
        <v>66.879999999999995</v>
      </c>
      <c r="I296" s="248"/>
      <c r="J296" s="244"/>
      <c r="K296" s="244"/>
      <c r="L296" s="249"/>
      <c r="M296" s="250"/>
      <c r="N296" s="251"/>
      <c r="O296" s="251"/>
      <c r="P296" s="251"/>
      <c r="Q296" s="251"/>
      <c r="R296" s="251"/>
      <c r="S296" s="251"/>
      <c r="T296" s="252"/>
      <c r="AT296" s="253" t="s">
        <v>140</v>
      </c>
      <c r="AU296" s="253" t="s">
        <v>80</v>
      </c>
      <c r="AV296" s="12" t="s">
        <v>80</v>
      </c>
      <c r="AW296" s="12" t="s">
        <v>35</v>
      </c>
      <c r="AX296" s="12" t="s">
        <v>71</v>
      </c>
      <c r="AY296" s="253" t="s">
        <v>131</v>
      </c>
    </row>
    <row r="297" s="11" customFormat="1">
      <c r="B297" s="232"/>
      <c r="C297" s="233"/>
      <c r="D297" s="234" t="s">
        <v>140</v>
      </c>
      <c r="E297" s="235" t="s">
        <v>21</v>
      </c>
      <c r="F297" s="236" t="s">
        <v>247</v>
      </c>
      <c r="G297" s="233"/>
      <c r="H297" s="235" t="s">
        <v>21</v>
      </c>
      <c r="I297" s="237"/>
      <c r="J297" s="233"/>
      <c r="K297" s="233"/>
      <c r="L297" s="238"/>
      <c r="M297" s="239"/>
      <c r="N297" s="240"/>
      <c r="O297" s="240"/>
      <c r="P297" s="240"/>
      <c r="Q297" s="240"/>
      <c r="R297" s="240"/>
      <c r="S297" s="240"/>
      <c r="T297" s="241"/>
      <c r="AT297" s="242" t="s">
        <v>140</v>
      </c>
      <c r="AU297" s="242" t="s">
        <v>80</v>
      </c>
      <c r="AV297" s="11" t="s">
        <v>76</v>
      </c>
      <c r="AW297" s="11" t="s">
        <v>35</v>
      </c>
      <c r="AX297" s="11" t="s">
        <v>71</v>
      </c>
      <c r="AY297" s="242" t="s">
        <v>131</v>
      </c>
    </row>
    <row r="298" s="12" customFormat="1">
      <c r="B298" s="243"/>
      <c r="C298" s="244"/>
      <c r="D298" s="234" t="s">
        <v>140</v>
      </c>
      <c r="E298" s="245" t="s">
        <v>21</v>
      </c>
      <c r="F298" s="246" t="s">
        <v>248</v>
      </c>
      <c r="G298" s="244"/>
      <c r="H298" s="247">
        <v>413.27999999999997</v>
      </c>
      <c r="I298" s="248"/>
      <c r="J298" s="244"/>
      <c r="K298" s="244"/>
      <c r="L298" s="249"/>
      <c r="M298" s="250"/>
      <c r="N298" s="251"/>
      <c r="O298" s="251"/>
      <c r="P298" s="251"/>
      <c r="Q298" s="251"/>
      <c r="R298" s="251"/>
      <c r="S298" s="251"/>
      <c r="T298" s="252"/>
      <c r="AT298" s="253" t="s">
        <v>140</v>
      </c>
      <c r="AU298" s="253" t="s">
        <v>80</v>
      </c>
      <c r="AV298" s="12" t="s">
        <v>80</v>
      </c>
      <c r="AW298" s="12" t="s">
        <v>35</v>
      </c>
      <c r="AX298" s="12" t="s">
        <v>71</v>
      </c>
      <c r="AY298" s="253" t="s">
        <v>131</v>
      </c>
    </row>
    <row r="299" s="11" customFormat="1">
      <c r="B299" s="232"/>
      <c r="C299" s="233"/>
      <c r="D299" s="234" t="s">
        <v>140</v>
      </c>
      <c r="E299" s="235" t="s">
        <v>21</v>
      </c>
      <c r="F299" s="236" t="s">
        <v>143</v>
      </c>
      <c r="G299" s="233"/>
      <c r="H299" s="235" t="s">
        <v>21</v>
      </c>
      <c r="I299" s="237"/>
      <c r="J299" s="233"/>
      <c r="K299" s="233"/>
      <c r="L299" s="238"/>
      <c r="M299" s="239"/>
      <c r="N299" s="240"/>
      <c r="O299" s="240"/>
      <c r="P299" s="240"/>
      <c r="Q299" s="240"/>
      <c r="R299" s="240"/>
      <c r="S299" s="240"/>
      <c r="T299" s="241"/>
      <c r="AT299" s="242" t="s">
        <v>140</v>
      </c>
      <c r="AU299" s="242" t="s">
        <v>80</v>
      </c>
      <c r="AV299" s="11" t="s">
        <v>76</v>
      </c>
      <c r="AW299" s="11" t="s">
        <v>35</v>
      </c>
      <c r="AX299" s="11" t="s">
        <v>71</v>
      </c>
      <c r="AY299" s="242" t="s">
        <v>131</v>
      </c>
    </row>
    <row r="300" s="12" customFormat="1">
      <c r="B300" s="243"/>
      <c r="C300" s="244"/>
      <c r="D300" s="234" t="s">
        <v>140</v>
      </c>
      <c r="E300" s="245" t="s">
        <v>21</v>
      </c>
      <c r="F300" s="246" t="s">
        <v>249</v>
      </c>
      <c r="G300" s="244"/>
      <c r="H300" s="247">
        <v>-8.3699999999999992</v>
      </c>
      <c r="I300" s="248"/>
      <c r="J300" s="244"/>
      <c r="K300" s="244"/>
      <c r="L300" s="249"/>
      <c r="M300" s="250"/>
      <c r="N300" s="251"/>
      <c r="O300" s="251"/>
      <c r="P300" s="251"/>
      <c r="Q300" s="251"/>
      <c r="R300" s="251"/>
      <c r="S300" s="251"/>
      <c r="T300" s="252"/>
      <c r="AT300" s="253" t="s">
        <v>140</v>
      </c>
      <c r="AU300" s="253" t="s">
        <v>80</v>
      </c>
      <c r="AV300" s="12" t="s">
        <v>80</v>
      </c>
      <c r="AW300" s="12" t="s">
        <v>35</v>
      </c>
      <c r="AX300" s="12" t="s">
        <v>71</v>
      </c>
      <c r="AY300" s="253" t="s">
        <v>131</v>
      </c>
    </row>
    <row r="301" s="12" customFormat="1">
      <c r="B301" s="243"/>
      <c r="C301" s="244"/>
      <c r="D301" s="234" t="s">
        <v>140</v>
      </c>
      <c r="E301" s="245" t="s">
        <v>21</v>
      </c>
      <c r="F301" s="246" t="s">
        <v>250</v>
      </c>
      <c r="G301" s="244"/>
      <c r="H301" s="247">
        <v>-2.1000000000000001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AT301" s="253" t="s">
        <v>140</v>
      </c>
      <c r="AU301" s="253" t="s">
        <v>80</v>
      </c>
      <c r="AV301" s="12" t="s">
        <v>80</v>
      </c>
      <c r="AW301" s="12" t="s">
        <v>35</v>
      </c>
      <c r="AX301" s="12" t="s">
        <v>71</v>
      </c>
      <c r="AY301" s="253" t="s">
        <v>131</v>
      </c>
    </row>
    <row r="302" s="12" customFormat="1">
      <c r="B302" s="243"/>
      <c r="C302" s="244"/>
      <c r="D302" s="234" t="s">
        <v>140</v>
      </c>
      <c r="E302" s="245" t="s">
        <v>21</v>
      </c>
      <c r="F302" s="246" t="s">
        <v>251</v>
      </c>
      <c r="G302" s="244"/>
      <c r="H302" s="247">
        <v>-3.4100000000000001</v>
      </c>
      <c r="I302" s="248"/>
      <c r="J302" s="244"/>
      <c r="K302" s="244"/>
      <c r="L302" s="249"/>
      <c r="M302" s="250"/>
      <c r="N302" s="251"/>
      <c r="O302" s="251"/>
      <c r="P302" s="251"/>
      <c r="Q302" s="251"/>
      <c r="R302" s="251"/>
      <c r="S302" s="251"/>
      <c r="T302" s="252"/>
      <c r="AT302" s="253" t="s">
        <v>140</v>
      </c>
      <c r="AU302" s="253" t="s">
        <v>80</v>
      </c>
      <c r="AV302" s="12" t="s">
        <v>80</v>
      </c>
      <c r="AW302" s="12" t="s">
        <v>35</v>
      </c>
      <c r="AX302" s="12" t="s">
        <v>71</v>
      </c>
      <c r="AY302" s="253" t="s">
        <v>131</v>
      </c>
    </row>
    <row r="303" s="13" customFormat="1">
      <c r="B303" s="254"/>
      <c r="C303" s="255"/>
      <c r="D303" s="234" t="s">
        <v>140</v>
      </c>
      <c r="E303" s="256" t="s">
        <v>21</v>
      </c>
      <c r="F303" s="257" t="s">
        <v>145</v>
      </c>
      <c r="G303" s="255"/>
      <c r="H303" s="258">
        <v>466.27999999999997</v>
      </c>
      <c r="I303" s="259"/>
      <c r="J303" s="255"/>
      <c r="K303" s="255"/>
      <c r="L303" s="260"/>
      <c r="M303" s="261"/>
      <c r="N303" s="262"/>
      <c r="O303" s="262"/>
      <c r="P303" s="262"/>
      <c r="Q303" s="262"/>
      <c r="R303" s="262"/>
      <c r="S303" s="262"/>
      <c r="T303" s="263"/>
      <c r="AT303" s="264" t="s">
        <v>140</v>
      </c>
      <c r="AU303" s="264" t="s">
        <v>80</v>
      </c>
      <c r="AV303" s="13" t="s">
        <v>138</v>
      </c>
      <c r="AW303" s="13" t="s">
        <v>35</v>
      </c>
      <c r="AX303" s="13" t="s">
        <v>76</v>
      </c>
      <c r="AY303" s="264" t="s">
        <v>131</v>
      </c>
    </row>
    <row r="304" s="1" customFormat="1" ht="25.5" customHeight="1">
      <c r="B304" s="45"/>
      <c r="C304" s="220" t="s">
        <v>381</v>
      </c>
      <c r="D304" s="220" t="s">
        <v>134</v>
      </c>
      <c r="E304" s="221" t="s">
        <v>382</v>
      </c>
      <c r="F304" s="222" t="s">
        <v>383</v>
      </c>
      <c r="G304" s="223" t="s">
        <v>137</v>
      </c>
      <c r="H304" s="224">
        <v>250.315</v>
      </c>
      <c r="I304" s="225"/>
      <c r="J304" s="226">
        <f>ROUND(I304*H304,2)</f>
        <v>0</v>
      </c>
      <c r="K304" s="222" t="s">
        <v>21</v>
      </c>
      <c r="L304" s="71"/>
      <c r="M304" s="227" t="s">
        <v>21</v>
      </c>
      <c r="N304" s="228" t="s">
        <v>42</v>
      </c>
      <c r="O304" s="46"/>
      <c r="P304" s="229">
        <f>O304*H304</f>
        <v>0</v>
      </c>
      <c r="Q304" s="229">
        <v>0</v>
      </c>
      <c r="R304" s="229">
        <f>Q304*H304</f>
        <v>0</v>
      </c>
      <c r="S304" s="229">
        <v>0.058999999999999997</v>
      </c>
      <c r="T304" s="230">
        <f>S304*H304</f>
        <v>14.768585</v>
      </c>
      <c r="AR304" s="23" t="s">
        <v>138</v>
      </c>
      <c r="AT304" s="23" t="s">
        <v>134</v>
      </c>
      <c r="AU304" s="23" t="s">
        <v>80</v>
      </c>
      <c r="AY304" s="23" t="s">
        <v>131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23" t="s">
        <v>76</v>
      </c>
      <c r="BK304" s="231">
        <f>ROUND(I304*H304,2)</f>
        <v>0</v>
      </c>
      <c r="BL304" s="23" t="s">
        <v>138</v>
      </c>
      <c r="BM304" s="23" t="s">
        <v>384</v>
      </c>
    </row>
    <row r="305" s="11" customFormat="1">
      <c r="B305" s="232"/>
      <c r="C305" s="233"/>
      <c r="D305" s="234" t="s">
        <v>140</v>
      </c>
      <c r="E305" s="235" t="s">
        <v>21</v>
      </c>
      <c r="F305" s="236" t="s">
        <v>276</v>
      </c>
      <c r="G305" s="233"/>
      <c r="H305" s="235" t="s">
        <v>21</v>
      </c>
      <c r="I305" s="237"/>
      <c r="J305" s="233"/>
      <c r="K305" s="233"/>
      <c r="L305" s="238"/>
      <c r="M305" s="239"/>
      <c r="N305" s="240"/>
      <c r="O305" s="240"/>
      <c r="P305" s="240"/>
      <c r="Q305" s="240"/>
      <c r="R305" s="240"/>
      <c r="S305" s="240"/>
      <c r="T305" s="241"/>
      <c r="AT305" s="242" t="s">
        <v>140</v>
      </c>
      <c r="AU305" s="242" t="s">
        <v>80</v>
      </c>
      <c r="AV305" s="11" t="s">
        <v>76</v>
      </c>
      <c r="AW305" s="11" t="s">
        <v>35</v>
      </c>
      <c r="AX305" s="11" t="s">
        <v>71</v>
      </c>
      <c r="AY305" s="242" t="s">
        <v>131</v>
      </c>
    </row>
    <row r="306" s="12" customFormat="1">
      <c r="B306" s="243"/>
      <c r="C306" s="244"/>
      <c r="D306" s="234" t="s">
        <v>140</v>
      </c>
      <c r="E306" s="245" t="s">
        <v>21</v>
      </c>
      <c r="F306" s="246" t="s">
        <v>277</v>
      </c>
      <c r="G306" s="244"/>
      <c r="H306" s="247">
        <v>325.27999999999997</v>
      </c>
      <c r="I306" s="248"/>
      <c r="J306" s="244"/>
      <c r="K306" s="244"/>
      <c r="L306" s="249"/>
      <c r="M306" s="250"/>
      <c r="N306" s="251"/>
      <c r="O306" s="251"/>
      <c r="P306" s="251"/>
      <c r="Q306" s="251"/>
      <c r="R306" s="251"/>
      <c r="S306" s="251"/>
      <c r="T306" s="252"/>
      <c r="AT306" s="253" t="s">
        <v>140</v>
      </c>
      <c r="AU306" s="253" t="s">
        <v>80</v>
      </c>
      <c r="AV306" s="12" t="s">
        <v>80</v>
      </c>
      <c r="AW306" s="12" t="s">
        <v>35</v>
      </c>
      <c r="AX306" s="12" t="s">
        <v>71</v>
      </c>
      <c r="AY306" s="253" t="s">
        <v>131</v>
      </c>
    </row>
    <row r="307" s="11" customFormat="1">
      <c r="B307" s="232"/>
      <c r="C307" s="233"/>
      <c r="D307" s="234" t="s">
        <v>140</v>
      </c>
      <c r="E307" s="235" t="s">
        <v>21</v>
      </c>
      <c r="F307" s="236" t="s">
        <v>143</v>
      </c>
      <c r="G307" s="233"/>
      <c r="H307" s="235" t="s">
        <v>21</v>
      </c>
      <c r="I307" s="237"/>
      <c r="J307" s="233"/>
      <c r="K307" s="233"/>
      <c r="L307" s="238"/>
      <c r="M307" s="239"/>
      <c r="N307" s="240"/>
      <c r="O307" s="240"/>
      <c r="P307" s="240"/>
      <c r="Q307" s="240"/>
      <c r="R307" s="240"/>
      <c r="S307" s="240"/>
      <c r="T307" s="241"/>
      <c r="AT307" s="242" t="s">
        <v>140</v>
      </c>
      <c r="AU307" s="242" t="s">
        <v>80</v>
      </c>
      <c r="AV307" s="11" t="s">
        <v>76</v>
      </c>
      <c r="AW307" s="11" t="s">
        <v>35</v>
      </c>
      <c r="AX307" s="11" t="s">
        <v>71</v>
      </c>
      <c r="AY307" s="242" t="s">
        <v>131</v>
      </c>
    </row>
    <row r="308" s="12" customFormat="1">
      <c r="B308" s="243"/>
      <c r="C308" s="244"/>
      <c r="D308" s="234" t="s">
        <v>140</v>
      </c>
      <c r="E308" s="245" t="s">
        <v>21</v>
      </c>
      <c r="F308" s="246" t="s">
        <v>289</v>
      </c>
      <c r="G308" s="244"/>
      <c r="H308" s="247">
        <v>-58.079999999999998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AT308" s="253" t="s">
        <v>140</v>
      </c>
      <c r="AU308" s="253" t="s">
        <v>80</v>
      </c>
      <c r="AV308" s="12" t="s">
        <v>80</v>
      </c>
      <c r="AW308" s="12" t="s">
        <v>35</v>
      </c>
      <c r="AX308" s="12" t="s">
        <v>71</v>
      </c>
      <c r="AY308" s="253" t="s">
        <v>131</v>
      </c>
    </row>
    <row r="309" s="12" customFormat="1">
      <c r="B309" s="243"/>
      <c r="C309" s="244"/>
      <c r="D309" s="234" t="s">
        <v>140</v>
      </c>
      <c r="E309" s="245" t="s">
        <v>21</v>
      </c>
      <c r="F309" s="246" t="s">
        <v>290</v>
      </c>
      <c r="G309" s="244"/>
      <c r="H309" s="247">
        <v>-9.6799999999999997</v>
      </c>
      <c r="I309" s="248"/>
      <c r="J309" s="244"/>
      <c r="K309" s="244"/>
      <c r="L309" s="249"/>
      <c r="M309" s="250"/>
      <c r="N309" s="251"/>
      <c r="O309" s="251"/>
      <c r="P309" s="251"/>
      <c r="Q309" s="251"/>
      <c r="R309" s="251"/>
      <c r="S309" s="251"/>
      <c r="T309" s="252"/>
      <c r="AT309" s="253" t="s">
        <v>140</v>
      </c>
      <c r="AU309" s="253" t="s">
        <v>80</v>
      </c>
      <c r="AV309" s="12" t="s">
        <v>80</v>
      </c>
      <c r="AW309" s="12" t="s">
        <v>35</v>
      </c>
      <c r="AX309" s="12" t="s">
        <v>71</v>
      </c>
      <c r="AY309" s="253" t="s">
        <v>131</v>
      </c>
    </row>
    <row r="310" s="12" customFormat="1">
      <c r="B310" s="243"/>
      <c r="C310" s="244"/>
      <c r="D310" s="234" t="s">
        <v>140</v>
      </c>
      <c r="E310" s="245" t="s">
        <v>21</v>
      </c>
      <c r="F310" s="246" t="s">
        <v>291</v>
      </c>
      <c r="G310" s="244"/>
      <c r="H310" s="247">
        <v>-7.2050000000000001</v>
      </c>
      <c r="I310" s="248"/>
      <c r="J310" s="244"/>
      <c r="K310" s="244"/>
      <c r="L310" s="249"/>
      <c r="M310" s="250"/>
      <c r="N310" s="251"/>
      <c r="O310" s="251"/>
      <c r="P310" s="251"/>
      <c r="Q310" s="251"/>
      <c r="R310" s="251"/>
      <c r="S310" s="251"/>
      <c r="T310" s="252"/>
      <c r="AT310" s="253" t="s">
        <v>140</v>
      </c>
      <c r="AU310" s="253" t="s">
        <v>80</v>
      </c>
      <c r="AV310" s="12" t="s">
        <v>80</v>
      </c>
      <c r="AW310" s="12" t="s">
        <v>35</v>
      </c>
      <c r="AX310" s="12" t="s">
        <v>71</v>
      </c>
      <c r="AY310" s="253" t="s">
        <v>131</v>
      </c>
    </row>
    <row r="311" s="13" customFormat="1">
      <c r="B311" s="254"/>
      <c r="C311" s="255"/>
      <c r="D311" s="234" t="s">
        <v>140</v>
      </c>
      <c r="E311" s="256" t="s">
        <v>21</v>
      </c>
      <c r="F311" s="257" t="s">
        <v>145</v>
      </c>
      <c r="G311" s="255"/>
      <c r="H311" s="258">
        <v>250.315</v>
      </c>
      <c r="I311" s="259"/>
      <c r="J311" s="255"/>
      <c r="K311" s="255"/>
      <c r="L311" s="260"/>
      <c r="M311" s="261"/>
      <c r="N311" s="262"/>
      <c r="O311" s="262"/>
      <c r="P311" s="262"/>
      <c r="Q311" s="262"/>
      <c r="R311" s="262"/>
      <c r="S311" s="262"/>
      <c r="T311" s="263"/>
      <c r="AT311" s="264" t="s">
        <v>140</v>
      </c>
      <c r="AU311" s="264" t="s">
        <v>80</v>
      </c>
      <c r="AV311" s="13" t="s">
        <v>138</v>
      </c>
      <c r="AW311" s="13" t="s">
        <v>35</v>
      </c>
      <c r="AX311" s="13" t="s">
        <v>76</v>
      </c>
      <c r="AY311" s="264" t="s">
        <v>131</v>
      </c>
    </row>
    <row r="312" s="10" customFormat="1" ht="29.88" customHeight="1">
      <c r="B312" s="204"/>
      <c r="C312" s="205"/>
      <c r="D312" s="206" t="s">
        <v>70</v>
      </c>
      <c r="E312" s="218" t="s">
        <v>385</v>
      </c>
      <c r="F312" s="218" t="s">
        <v>386</v>
      </c>
      <c r="G312" s="205"/>
      <c r="H312" s="205"/>
      <c r="I312" s="208"/>
      <c r="J312" s="219">
        <f>BK312</f>
        <v>0</v>
      </c>
      <c r="K312" s="205"/>
      <c r="L312" s="210"/>
      <c r="M312" s="211"/>
      <c r="N312" s="212"/>
      <c r="O312" s="212"/>
      <c r="P312" s="213">
        <f>SUM(P313:P317)</f>
        <v>0</v>
      </c>
      <c r="Q312" s="212"/>
      <c r="R312" s="213">
        <f>SUM(R313:R317)</f>
        <v>0</v>
      </c>
      <c r="S312" s="212"/>
      <c r="T312" s="214">
        <f>SUM(T313:T317)</f>
        <v>0</v>
      </c>
      <c r="AR312" s="215" t="s">
        <v>76</v>
      </c>
      <c r="AT312" s="216" t="s">
        <v>70</v>
      </c>
      <c r="AU312" s="216" t="s">
        <v>76</v>
      </c>
      <c r="AY312" s="215" t="s">
        <v>131</v>
      </c>
      <c r="BK312" s="217">
        <f>SUM(BK313:BK317)</f>
        <v>0</v>
      </c>
    </row>
    <row r="313" s="1" customFormat="1" ht="16.5" customHeight="1">
      <c r="B313" s="45"/>
      <c r="C313" s="220" t="s">
        <v>387</v>
      </c>
      <c r="D313" s="220" t="s">
        <v>134</v>
      </c>
      <c r="E313" s="221" t="s">
        <v>388</v>
      </c>
      <c r="F313" s="222" t="s">
        <v>389</v>
      </c>
      <c r="G313" s="223" t="s">
        <v>182</v>
      </c>
      <c r="H313" s="224">
        <v>69.373000000000005</v>
      </c>
      <c r="I313" s="225"/>
      <c r="J313" s="226">
        <f>ROUND(I313*H313,2)</f>
        <v>0</v>
      </c>
      <c r="K313" s="222" t="s">
        <v>21</v>
      </c>
      <c r="L313" s="71"/>
      <c r="M313" s="227" t="s">
        <v>21</v>
      </c>
      <c r="N313" s="228" t="s">
        <v>42</v>
      </c>
      <c r="O313" s="46"/>
      <c r="P313" s="229">
        <f>O313*H313</f>
        <v>0</v>
      </c>
      <c r="Q313" s="229">
        <v>0</v>
      </c>
      <c r="R313" s="229">
        <f>Q313*H313</f>
        <v>0</v>
      </c>
      <c r="S313" s="229">
        <v>0</v>
      </c>
      <c r="T313" s="230">
        <f>S313*H313</f>
        <v>0</v>
      </c>
      <c r="AR313" s="23" t="s">
        <v>138</v>
      </c>
      <c r="AT313" s="23" t="s">
        <v>134</v>
      </c>
      <c r="AU313" s="23" t="s">
        <v>80</v>
      </c>
      <c r="AY313" s="23" t="s">
        <v>131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23" t="s">
        <v>76</v>
      </c>
      <c r="BK313" s="231">
        <f>ROUND(I313*H313,2)</f>
        <v>0</v>
      </c>
      <c r="BL313" s="23" t="s">
        <v>138</v>
      </c>
      <c r="BM313" s="23" t="s">
        <v>390</v>
      </c>
    </row>
    <row r="314" s="1" customFormat="1" ht="25.5" customHeight="1">
      <c r="B314" s="45"/>
      <c r="C314" s="220" t="s">
        <v>391</v>
      </c>
      <c r="D314" s="220" t="s">
        <v>134</v>
      </c>
      <c r="E314" s="221" t="s">
        <v>392</v>
      </c>
      <c r="F314" s="222" t="s">
        <v>393</v>
      </c>
      <c r="G314" s="223" t="s">
        <v>182</v>
      </c>
      <c r="H314" s="224">
        <v>69.373000000000005</v>
      </c>
      <c r="I314" s="225"/>
      <c r="J314" s="226">
        <f>ROUND(I314*H314,2)</f>
        <v>0</v>
      </c>
      <c r="K314" s="222" t="s">
        <v>21</v>
      </c>
      <c r="L314" s="71"/>
      <c r="M314" s="227" t="s">
        <v>21</v>
      </c>
      <c r="N314" s="228" t="s">
        <v>42</v>
      </c>
      <c r="O314" s="46"/>
      <c r="P314" s="229">
        <f>O314*H314</f>
        <v>0</v>
      </c>
      <c r="Q314" s="229">
        <v>0</v>
      </c>
      <c r="R314" s="229">
        <f>Q314*H314</f>
        <v>0</v>
      </c>
      <c r="S314" s="229">
        <v>0</v>
      </c>
      <c r="T314" s="230">
        <f>S314*H314</f>
        <v>0</v>
      </c>
      <c r="AR314" s="23" t="s">
        <v>138</v>
      </c>
      <c r="AT314" s="23" t="s">
        <v>134</v>
      </c>
      <c r="AU314" s="23" t="s">
        <v>80</v>
      </c>
      <c r="AY314" s="23" t="s">
        <v>131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23" t="s">
        <v>76</v>
      </c>
      <c r="BK314" s="231">
        <f>ROUND(I314*H314,2)</f>
        <v>0</v>
      </c>
      <c r="BL314" s="23" t="s">
        <v>138</v>
      </c>
      <c r="BM314" s="23" t="s">
        <v>394</v>
      </c>
    </row>
    <row r="315" s="1" customFormat="1" ht="25.5" customHeight="1">
      <c r="B315" s="45"/>
      <c r="C315" s="220" t="s">
        <v>395</v>
      </c>
      <c r="D315" s="220" t="s">
        <v>134</v>
      </c>
      <c r="E315" s="221" t="s">
        <v>396</v>
      </c>
      <c r="F315" s="222" t="s">
        <v>397</v>
      </c>
      <c r="G315" s="223" t="s">
        <v>182</v>
      </c>
      <c r="H315" s="224">
        <v>138.74600000000001</v>
      </c>
      <c r="I315" s="225"/>
      <c r="J315" s="226">
        <f>ROUND(I315*H315,2)</f>
        <v>0</v>
      </c>
      <c r="K315" s="222" t="s">
        <v>21</v>
      </c>
      <c r="L315" s="71"/>
      <c r="M315" s="227" t="s">
        <v>21</v>
      </c>
      <c r="N315" s="228" t="s">
        <v>42</v>
      </c>
      <c r="O315" s="46"/>
      <c r="P315" s="229">
        <f>O315*H315</f>
        <v>0</v>
      </c>
      <c r="Q315" s="229">
        <v>0</v>
      </c>
      <c r="R315" s="229">
        <f>Q315*H315</f>
        <v>0</v>
      </c>
      <c r="S315" s="229">
        <v>0</v>
      </c>
      <c r="T315" s="230">
        <f>S315*H315</f>
        <v>0</v>
      </c>
      <c r="AR315" s="23" t="s">
        <v>138</v>
      </c>
      <c r="AT315" s="23" t="s">
        <v>134</v>
      </c>
      <c r="AU315" s="23" t="s">
        <v>80</v>
      </c>
      <c r="AY315" s="23" t="s">
        <v>131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23" t="s">
        <v>76</v>
      </c>
      <c r="BK315" s="231">
        <f>ROUND(I315*H315,2)</f>
        <v>0</v>
      </c>
      <c r="BL315" s="23" t="s">
        <v>138</v>
      </c>
      <c r="BM315" s="23" t="s">
        <v>398</v>
      </c>
    </row>
    <row r="316" s="12" customFormat="1">
      <c r="B316" s="243"/>
      <c r="C316" s="244"/>
      <c r="D316" s="234" t="s">
        <v>140</v>
      </c>
      <c r="E316" s="244"/>
      <c r="F316" s="246" t="s">
        <v>399</v>
      </c>
      <c r="G316" s="244"/>
      <c r="H316" s="247">
        <v>138.74600000000001</v>
      </c>
      <c r="I316" s="248"/>
      <c r="J316" s="244"/>
      <c r="K316" s="244"/>
      <c r="L316" s="249"/>
      <c r="M316" s="250"/>
      <c r="N316" s="251"/>
      <c r="O316" s="251"/>
      <c r="P316" s="251"/>
      <c r="Q316" s="251"/>
      <c r="R316" s="251"/>
      <c r="S316" s="251"/>
      <c r="T316" s="252"/>
      <c r="AT316" s="253" t="s">
        <v>140</v>
      </c>
      <c r="AU316" s="253" t="s">
        <v>80</v>
      </c>
      <c r="AV316" s="12" t="s">
        <v>80</v>
      </c>
      <c r="AW316" s="12" t="s">
        <v>6</v>
      </c>
      <c r="AX316" s="12" t="s">
        <v>76</v>
      </c>
      <c r="AY316" s="253" t="s">
        <v>131</v>
      </c>
    </row>
    <row r="317" s="1" customFormat="1" ht="25.5" customHeight="1">
      <c r="B317" s="45"/>
      <c r="C317" s="220" t="s">
        <v>400</v>
      </c>
      <c r="D317" s="220" t="s">
        <v>134</v>
      </c>
      <c r="E317" s="221" t="s">
        <v>401</v>
      </c>
      <c r="F317" s="222" t="s">
        <v>402</v>
      </c>
      <c r="G317" s="223" t="s">
        <v>182</v>
      </c>
      <c r="H317" s="224">
        <v>69.373000000000005</v>
      </c>
      <c r="I317" s="225"/>
      <c r="J317" s="226">
        <f>ROUND(I317*H317,2)</f>
        <v>0</v>
      </c>
      <c r="K317" s="222" t="s">
        <v>21</v>
      </c>
      <c r="L317" s="71"/>
      <c r="M317" s="227" t="s">
        <v>21</v>
      </c>
      <c r="N317" s="228" t="s">
        <v>42</v>
      </c>
      <c r="O317" s="46"/>
      <c r="P317" s="229">
        <f>O317*H317</f>
        <v>0</v>
      </c>
      <c r="Q317" s="229">
        <v>0</v>
      </c>
      <c r="R317" s="229">
        <f>Q317*H317</f>
        <v>0</v>
      </c>
      <c r="S317" s="229">
        <v>0</v>
      </c>
      <c r="T317" s="230">
        <f>S317*H317</f>
        <v>0</v>
      </c>
      <c r="AR317" s="23" t="s">
        <v>138</v>
      </c>
      <c r="AT317" s="23" t="s">
        <v>134</v>
      </c>
      <c r="AU317" s="23" t="s">
        <v>80</v>
      </c>
      <c r="AY317" s="23" t="s">
        <v>131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23" t="s">
        <v>76</v>
      </c>
      <c r="BK317" s="231">
        <f>ROUND(I317*H317,2)</f>
        <v>0</v>
      </c>
      <c r="BL317" s="23" t="s">
        <v>138</v>
      </c>
      <c r="BM317" s="23" t="s">
        <v>403</v>
      </c>
    </row>
    <row r="318" s="10" customFormat="1" ht="29.88" customHeight="1">
      <c r="B318" s="204"/>
      <c r="C318" s="205"/>
      <c r="D318" s="206" t="s">
        <v>70</v>
      </c>
      <c r="E318" s="218" t="s">
        <v>404</v>
      </c>
      <c r="F318" s="218" t="s">
        <v>405</v>
      </c>
      <c r="G318" s="205"/>
      <c r="H318" s="205"/>
      <c r="I318" s="208"/>
      <c r="J318" s="219">
        <f>BK318</f>
        <v>0</v>
      </c>
      <c r="K318" s="205"/>
      <c r="L318" s="210"/>
      <c r="M318" s="211"/>
      <c r="N318" s="212"/>
      <c r="O318" s="212"/>
      <c r="P318" s="213">
        <f>P319</f>
        <v>0</v>
      </c>
      <c r="Q318" s="212"/>
      <c r="R318" s="213">
        <f>R319</f>
        <v>0</v>
      </c>
      <c r="S318" s="212"/>
      <c r="T318" s="214">
        <f>T319</f>
        <v>0</v>
      </c>
      <c r="AR318" s="215" t="s">
        <v>76</v>
      </c>
      <c r="AT318" s="216" t="s">
        <v>70</v>
      </c>
      <c r="AU318" s="216" t="s">
        <v>76</v>
      </c>
      <c r="AY318" s="215" t="s">
        <v>131</v>
      </c>
      <c r="BK318" s="217">
        <f>BK319</f>
        <v>0</v>
      </c>
    </row>
    <row r="319" s="1" customFormat="1" ht="16.5" customHeight="1">
      <c r="B319" s="45"/>
      <c r="C319" s="220" t="s">
        <v>406</v>
      </c>
      <c r="D319" s="220" t="s">
        <v>134</v>
      </c>
      <c r="E319" s="221" t="s">
        <v>407</v>
      </c>
      <c r="F319" s="222" t="s">
        <v>408</v>
      </c>
      <c r="G319" s="223" t="s">
        <v>182</v>
      </c>
      <c r="H319" s="224">
        <v>224.99100000000001</v>
      </c>
      <c r="I319" s="225"/>
      <c r="J319" s="226">
        <f>ROUND(I319*H319,2)</f>
        <v>0</v>
      </c>
      <c r="K319" s="222" t="s">
        <v>21</v>
      </c>
      <c r="L319" s="71"/>
      <c r="M319" s="227" t="s">
        <v>21</v>
      </c>
      <c r="N319" s="228" t="s">
        <v>42</v>
      </c>
      <c r="O319" s="46"/>
      <c r="P319" s="229">
        <f>O319*H319</f>
        <v>0</v>
      </c>
      <c r="Q319" s="229">
        <v>0</v>
      </c>
      <c r="R319" s="229">
        <f>Q319*H319</f>
        <v>0</v>
      </c>
      <c r="S319" s="229">
        <v>0</v>
      </c>
      <c r="T319" s="230">
        <f>S319*H319</f>
        <v>0</v>
      </c>
      <c r="AR319" s="23" t="s">
        <v>138</v>
      </c>
      <c r="AT319" s="23" t="s">
        <v>134</v>
      </c>
      <c r="AU319" s="23" t="s">
        <v>80</v>
      </c>
      <c r="AY319" s="23" t="s">
        <v>131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23" t="s">
        <v>76</v>
      </c>
      <c r="BK319" s="231">
        <f>ROUND(I319*H319,2)</f>
        <v>0</v>
      </c>
      <c r="BL319" s="23" t="s">
        <v>138</v>
      </c>
      <c r="BM319" s="23" t="s">
        <v>409</v>
      </c>
    </row>
    <row r="320" s="10" customFormat="1" ht="37.44001" customHeight="1">
      <c r="B320" s="204"/>
      <c r="C320" s="205"/>
      <c r="D320" s="206" t="s">
        <v>70</v>
      </c>
      <c r="E320" s="207" t="s">
        <v>410</v>
      </c>
      <c r="F320" s="207" t="s">
        <v>411</v>
      </c>
      <c r="G320" s="205"/>
      <c r="H320" s="205"/>
      <c r="I320" s="208"/>
      <c r="J320" s="209">
        <f>BK320</f>
        <v>0</v>
      </c>
      <c r="K320" s="205"/>
      <c r="L320" s="210"/>
      <c r="M320" s="211"/>
      <c r="N320" s="212"/>
      <c r="O320" s="212"/>
      <c r="P320" s="213">
        <f>P321+P331+P381+P390+P404+P413+P427+P436</f>
        <v>0</v>
      </c>
      <c r="Q320" s="212"/>
      <c r="R320" s="213">
        <f>R321+R331+R381+R390+R404+R413+R427+R436</f>
        <v>11.200146950000001</v>
      </c>
      <c r="S320" s="212"/>
      <c r="T320" s="214">
        <f>T321+T331+T381+T390+T404+T413+T427+T436</f>
        <v>0.058450000000000002</v>
      </c>
      <c r="AR320" s="215" t="s">
        <v>80</v>
      </c>
      <c r="AT320" s="216" t="s">
        <v>70</v>
      </c>
      <c r="AU320" s="216" t="s">
        <v>71</v>
      </c>
      <c r="AY320" s="215" t="s">
        <v>131</v>
      </c>
      <c r="BK320" s="217">
        <f>BK321+BK331+BK381+BK390+BK404+BK413+BK427+BK436</f>
        <v>0</v>
      </c>
    </row>
    <row r="321" s="10" customFormat="1" ht="19.92" customHeight="1">
      <c r="B321" s="204"/>
      <c r="C321" s="205"/>
      <c r="D321" s="206" t="s">
        <v>70</v>
      </c>
      <c r="E321" s="218" t="s">
        <v>412</v>
      </c>
      <c r="F321" s="218" t="s">
        <v>413</v>
      </c>
      <c r="G321" s="205"/>
      <c r="H321" s="205"/>
      <c r="I321" s="208"/>
      <c r="J321" s="219">
        <f>BK321</f>
        <v>0</v>
      </c>
      <c r="K321" s="205"/>
      <c r="L321" s="210"/>
      <c r="M321" s="211"/>
      <c r="N321" s="212"/>
      <c r="O321" s="212"/>
      <c r="P321" s="213">
        <f>SUM(P322:P330)</f>
        <v>0</v>
      </c>
      <c r="Q321" s="212"/>
      <c r="R321" s="213">
        <f>SUM(R322:R330)</f>
        <v>3.7167832000000001</v>
      </c>
      <c r="S321" s="212"/>
      <c r="T321" s="214">
        <f>SUM(T322:T330)</f>
        <v>0</v>
      </c>
      <c r="AR321" s="215" t="s">
        <v>80</v>
      </c>
      <c r="AT321" s="216" t="s">
        <v>70</v>
      </c>
      <c r="AU321" s="216" t="s">
        <v>76</v>
      </c>
      <c r="AY321" s="215" t="s">
        <v>131</v>
      </c>
      <c r="BK321" s="217">
        <f>SUM(BK322:BK330)</f>
        <v>0</v>
      </c>
    </row>
    <row r="322" s="1" customFormat="1" ht="25.5" customHeight="1">
      <c r="B322" s="45"/>
      <c r="C322" s="220" t="s">
        <v>414</v>
      </c>
      <c r="D322" s="220" t="s">
        <v>134</v>
      </c>
      <c r="E322" s="221" t="s">
        <v>415</v>
      </c>
      <c r="F322" s="222" t="s">
        <v>416</v>
      </c>
      <c r="G322" s="223" t="s">
        <v>137</v>
      </c>
      <c r="H322" s="224">
        <v>1099.6400000000001</v>
      </c>
      <c r="I322" s="225"/>
      <c r="J322" s="226">
        <f>ROUND(I322*H322,2)</f>
        <v>0</v>
      </c>
      <c r="K322" s="222" t="s">
        <v>21</v>
      </c>
      <c r="L322" s="71"/>
      <c r="M322" s="227" t="s">
        <v>21</v>
      </c>
      <c r="N322" s="228" t="s">
        <v>42</v>
      </c>
      <c r="O322" s="46"/>
      <c r="P322" s="229">
        <f>O322*H322</f>
        <v>0</v>
      </c>
      <c r="Q322" s="229">
        <v>0.00029999999999999997</v>
      </c>
      <c r="R322" s="229">
        <f>Q322*H322</f>
        <v>0.32989200000000002</v>
      </c>
      <c r="S322" s="229">
        <v>0</v>
      </c>
      <c r="T322" s="230">
        <f>S322*H322</f>
        <v>0</v>
      </c>
      <c r="AR322" s="23" t="s">
        <v>260</v>
      </c>
      <c r="AT322" s="23" t="s">
        <v>134</v>
      </c>
      <c r="AU322" s="23" t="s">
        <v>80</v>
      </c>
      <c r="AY322" s="23" t="s">
        <v>131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23" t="s">
        <v>76</v>
      </c>
      <c r="BK322" s="231">
        <f>ROUND(I322*H322,2)</f>
        <v>0</v>
      </c>
      <c r="BL322" s="23" t="s">
        <v>260</v>
      </c>
      <c r="BM322" s="23" t="s">
        <v>417</v>
      </c>
    </row>
    <row r="323" s="11" customFormat="1">
      <c r="B323" s="232"/>
      <c r="C323" s="233"/>
      <c r="D323" s="234" t="s">
        <v>140</v>
      </c>
      <c r="E323" s="235" t="s">
        <v>21</v>
      </c>
      <c r="F323" s="236" t="s">
        <v>418</v>
      </c>
      <c r="G323" s="233"/>
      <c r="H323" s="235" t="s">
        <v>21</v>
      </c>
      <c r="I323" s="237"/>
      <c r="J323" s="233"/>
      <c r="K323" s="233"/>
      <c r="L323" s="238"/>
      <c r="M323" s="239"/>
      <c r="N323" s="240"/>
      <c r="O323" s="240"/>
      <c r="P323" s="240"/>
      <c r="Q323" s="240"/>
      <c r="R323" s="240"/>
      <c r="S323" s="240"/>
      <c r="T323" s="241"/>
      <c r="AT323" s="242" t="s">
        <v>140</v>
      </c>
      <c r="AU323" s="242" t="s">
        <v>80</v>
      </c>
      <c r="AV323" s="11" t="s">
        <v>76</v>
      </c>
      <c r="AW323" s="11" t="s">
        <v>35</v>
      </c>
      <c r="AX323" s="11" t="s">
        <v>71</v>
      </c>
      <c r="AY323" s="242" t="s">
        <v>131</v>
      </c>
    </row>
    <row r="324" s="12" customFormat="1">
      <c r="B324" s="243"/>
      <c r="C324" s="244"/>
      <c r="D324" s="234" t="s">
        <v>140</v>
      </c>
      <c r="E324" s="245" t="s">
        <v>21</v>
      </c>
      <c r="F324" s="246" t="s">
        <v>419</v>
      </c>
      <c r="G324" s="244"/>
      <c r="H324" s="247">
        <v>1021.4400000000001</v>
      </c>
      <c r="I324" s="248"/>
      <c r="J324" s="244"/>
      <c r="K324" s="244"/>
      <c r="L324" s="249"/>
      <c r="M324" s="250"/>
      <c r="N324" s="251"/>
      <c r="O324" s="251"/>
      <c r="P324" s="251"/>
      <c r="Q324" s="251"/>
      <c r="R324" s="251"/>
      <c r="S324" s="251"/>
      <c r="T324" s="252"/>
      <c r="AT324" s="253" t="s">
        <v>140</v>
      </c>
      <c r="AU324" s="253" t="s">
        <v>80</v>
      </c>
      <c r="AV324" s="12" t="s">
        <v>80</v>
      </c>
      <c r="AW324" s="12" t="s">
        <v>35</v>
      </c>
      <c r="AX324" s="12" t="s">
        <v>71</v>
      </c>
      <c r="AY324" s="253" t="s">
        <v>131</v>
      </c>
    </row>
    <row r="325" s="11" customFormat="1">
      <c r="B325" s="232"/>
      <c r="C325" s="233"/>
      <c r="D325" s="234" t="s">
        <v>140</v>
      </c>
      <c r="E325" s="235" t="s">
        <v>21</v>
      </c>
      <c r="F325" s="236" t="s">
        <v>420</v>
      </c>
      <c r="G325" s="233"/>
      <c r="H325" s="235" t="s">
        <v>21</v>
      </c>
      <c r="I325" s="237"/>
      <c r="J325" s="233"/>
      <c r="K325" s="233"/>
      <c r="L325" s="238"/>
      <c r="M325" s="239"/>
      <c r="N325" s="240"/>
      <c r="O325" s="240"/>
      <c r="P325" s="240"/>
      <c r="Q325" s="240"/>
      <c r="R325" s="240"/>
      <c r="S325" s="240"/>
      <c r="T325" s="241"/>
      <c r="AT325" s="242" t="s">
        <v>140</v>
      </c>
      <c r="AU325" s="242" t="s">
        <v>80</v>
      </c>
      <c r="AV325" s="11" t="s">
        <v>76</v>
      </c>
      <c r="AW325" s="11" t="s">
        <v>35</v>
      </c>
      <c r="AX325" s="11" t="s">
        <v>71</v>
      </c>
      <c r="AY325" s="242" t="s">
        <v>131</v>
      </c>
    </row>
    <row r="326" s="12" customFormat="1">
      <c r="B326" s="243"/>
      <c r="C326" s="244"/>
      <c r="D326" s="234" t="s">
        <v>140</v>
      </c>
      <c r="E326" s="245" t="s">
        <v>21</v>
      </c>
      <c r="F326" s="246" t="s">
        <v>421</v>
      </c>
      <c r="G326" s="244"/>
      <c r="H326" s="247">
        <v>78.200000000000003</v>
      </c>
      <c r="I326" s="248"/>
      <c r="J326" s="244"/>
      <c r="K326" s="244"/>
      <c r="L326" s="249"/>
      <c r="M326" s="250"/>
      <c r="N326" s="251"/>
      <c r="O326" s="251"/>
      <c r="P326" s="251"/>
      <c r="Q326" s="251"/>
      <c r="R326" s="251"/>
      <c r="S326" s="251"/>
      <c r="T326" s="252"/>
      <c r="AT326" s="253" t="s">
        <v>140</v>
      </c>
      <c r="AU326" s="253" t="s">
        <v>80</v>
      </c>
      <c r="AV326" s="12" t="s">
        <v>80</v>
      </c>
      <c r="AW326" s="12" t="s">
        <v>35</v>
      </c>
      <c r="AX326" s="12" t="s">
        <v>71</v>
      </c>
      <c r="AY326" s="253" t="s">
        <v>131</v>
      </c>
    </row>
    <row r="327" s="13" customFormat="1">
      <c r="B327" s="254"/>
      <c r="C327" s="255"/>
      <c r="D327" s="234" t="s">
        <v>140</v>
      </c>
      <c r="E327" s="256" t="s">
        <v>21</v>
      </c>
      <c r="F327" s="257" t="s">
        <v>145</v>
      </c>
      <c r="G327" s="255"/>
      <c r="H327" s="258">
        <v>1099.6400000000001</v>
      </c>
      <c r="I327" s="259"/>
      <c r="J327" s="255"/>
      <c r="K327" s="255"/>
      <c r="L327" s="260"/>
      <c r="M327" s="261"/>
      <c r="N327" s="262"/>
      <c r="O327" s="262"/>
      <c r="P327" s="262"/>
      <c r="Q327" s="262"/>
      <c r="R327" s="262"/>
      <c r="S327" s="262"/>
      <c r="T327" s="263"/>
      <c r="AT327" s="264" t="s">
        <v>140</v>
      </c>
      <c r="AU327" s="264" t="s">
        <v>80</v>
      </c>
      <c r="AV327" s="13" t="s">
        <v>138</v>
      </c>
      <c r="AW327" s="13" t="s">
        <v>35</v>
      </c>
      <c r="AX327" s="13" t="s">
        <v>76</v>
      </c>
      <c r="AY327" s="264" t="s">
        <v>131</v>
      </c>
    </row>
    <row r="328" s="1" customFormat="1" ht="16.5" customHeight="1">
      <c r="B328" s="45"/>
      <c r="C328" s="265" t="s">
        <v>422</v>
      </c>
      <c r="D328" s="265" t="s">
        <v>423</v>
      </c>
      <c r="E328" s="266" t="s">
        <v>424</v>
      </c>
      <c r="F328" s="267" t="s">
        <v>425</v>
      </c>
      <c r="G328" s="268" t="s">
        <v>137</v>
      </c>
      <c r="H328" s="269">
        <v>1209.604</v>
      </c>
      <c r="I328" s="270"/>
      <c r="J328" s="271">
        <f>ROUND(I328*H328,2)</f>
        <v>0</v>
      </c>
      <c r="K328" s="267" t="s">
        <v>21</v>
      </c>
      <c r="L328" s="272"/>
      <c r="M328" s="273" t="s">
        <v>21</v>
      </c>
      <c r="N328" s="274" t="s">
        <v>42</v>
      </c>
      <c r="O328" s="46"/>
      <c r="P328" s="229">
        <f>O328*H328</f>
        <v>0</v>
      </c>
      <c r="Q328" s="229">
        <v>0.0028</v>
      </c>
      <c r="R328" s="229">
        <f>Q328*H328</f>
        <v>3.3868912</v>
      </c>
      <c r="S328" s="229">
        <v>0</v>
      </c>
      <c r="T328" s="230">
        <f>S328*H328</f>
        <v>0</v>
      </c>
      <c r="AR328" s="23" t="s">
        <v>341</v>
      </c>
      <c r="AT328" s="23" t="s">
        <v>423</v>
      </c>
      <c r="AU328" s="23" t="s">
        <v>80</v>
      </c>
      <c r="AY328" s="23" t="s">
        <v>131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23" t="s">
        <v>76</v>
      </c>
      <c r="BK328" s="231">
        <f>ROUND(I328*H328,2)</f>
        <v>0</v>
      </c>
      <c r="BL328" s="23" t="s">
        <v>260</v>
      </c>
      <c r="BM328" s="23" t="s">
        <v>426</v>
      </c>
    </row>
    <row r="329" s="12" customFormat="1">
      <c r="B329" s="243"/>
      <c r="C329" s="244"/>
      <c r="D329" s="234" t="s">
        <v>140</v>
      </c>
      <c r="E329" s="244"/>
      <c r="F329" s="246" t="s">
        <v>427</v>
      </c>
      <c r="G329" s="244"/>
      <c r="H329" s="247">
        <v>1209.604</v>
      </c>
      <c r="I329" s="248"/>
      <c r="J329" s="244"/>
      <c r="K329" s="244"/>
      <c r="L329" s="249"/>
      <c r="M329" s="250"/>
      <c r="N329" s="251"/>
      <c r="O329" s="251"/>
      <c r="P329" s="251"/>
      <c r="Q329" s="251"/>
      <c r="R329" s="251"/>
      <c r="S329" s="251"/>
      <c r="T329" s="252"/>
      <c r="AT329" s="253" t="s">
        <v>140</v>
      </c>
      <c r="AU329" s="253" t="s">
        <v>80</v>
      </c>
      <c r="AV329" s="12" t="s">
        <v>80</v>
      </c>
      <c r="AW329" s="12" t="s">
        <v>6</v>
      </c>
      <c r="AX329" s="12" t="s">
        <v>76</v>
      </c>
      <c r="AY329" s="253" t="s">
        <v>131</v>
      </c>
    </row>
    <row r="330" s="1" customFormat="1" ht="16.5" customHeight="1">
      <c r="B330" s="45"/>
      <c r="C330" s="220" t="s">
        <v>428</v>
      </c>
      <c r="D330" s="220" t="s">
        <v>134</v>
      </c>
      <c r="E330" s="221" t="s">
        <v>429</v>
      </c>
      <c r="F330" s="222" t="s">
        <v>430</v>
      </c>
      <c r="G330" s="223" t="s">
        <v>431</v>
      </c>
      <c r="H330" s="275"/>
      <c r="I330" s="225"/>
      <c r="J330" s="226">
        <f>ROUND(I330*H330,2)</f>
        <v>0</v>
      </c>
      <c r="K330" s="222" t="s">
        <v>21</v>
      </c>
      <c r="L330" s="71"/>
      <c r="M330" s="227" t="s">
        <v>21</v>
      </c>
      <c r="N330" s="228" t="s">
        <v>42</v>
      </c>
      <c r="O330" s="46"/>
      <c r="P330" s="229">
        <f>O330*H330</f>
        <v>0</v>
      </c>
      <c r="Q330" s="229">
        <v>0</v>
      </c>
      <c r="R330" s="229">
        <f>Q330*H330</f>
        <v>0</v>
      </c>
      <c r="S330" s="229">
        <v>0</v>
      </c>
      <c r="T330" s="230">
        <f>S330*H330</f>
        <v>0</v>
      </c>
      <c r="AR330" s="23" t="s">
        <v>260</v>
      </c>
      <c r="AT330" s="23" t="s">
        <v>134</v>
      </c>
      <c r="AU330" s="23" t="s">
        <v>80</v>
      </c>
      <c r="AY330" s="23" t="s">
        <v>131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23" t="s">
        <v>76</v>
      </c>
      <c r="BK330" s="231">
        <f>ROUND(I330*H330,2)</f>
        <v>0</v>
      </c>
      <c r="BL330" s="23" t="s">
        <v>260</v>
      </c>
      <c r="BM330" s="23" t="s">
        <v>432</v>
      </c>
    </row>
    <row r="331" s="10" customFormat="1" ht="29.88" customHeight="1">
      <c r="B331" s="204"/>
      <c r="C331" s="205"/>
      <c r="D331" s="206" t="s">
        <v>70</v>
      </c>
      <c r="E331" s="218" t="s">
        <v>433</v>
      </c>
      <c r="F331" s="218" t="s">
        <v>434</v>
      </c>
      <c r="G331" s="205"/>
      <c r="H331" s="205"/>
      <c r="I331" s="208"/>
      <c r="J331" s="219">
        <f>BK331</f>
        <v>0</v>
      </c>
      <c r="K331" s="205"/>
      <c r="L331" s="210"/>
      <c r="M331" s="211"/>
      <c r="N331" s="212"/>
      <c r="O331" s="212"/>
      <c r="P331" s="213">
        <f>SUM(P332:P380)</f>
        <v>0</v>
      </c>
      <c r="Q331" s="212"/>
      <c r="R331" s="213">
        <f>SUM(R332:R380)</f>
        <v>0</v>
      </c>
      <c r="S331" s="212"/>
      <c r="T331" s="214">
        <f>SUM(T332:T380)</f>
        <v>0</v>
      </c>
      <c r="AR331" s="215" t="s">
        <v>76</v>
      </c>
      <c r="AT331" s="216" t="s">
        <v>70</v>
      </c>
      <c r="AU331" s="216" t="s">
        <v>76</v>
      </c>
      <c r="AY331" s="215" t="s">
        <v>131</v>
      </c>
      <c r="BK331" s="217">
        <f>SUM(BK332:BK380)</f>
        <v>0</v>
      </c>
    </row>
    <row r="332" s="1" customFormat="1" ht="16.5" customHeight="1">
      <c r="B332" s="45"/>
      <c r="C332" s="220" t="s">
        <v>435</v>
      </c>
      <c r="D332" s="220" t="s">
        <v>134</v>
      </c>
      <c r="E332" s="221" t="s">
        <v>436</v>
      </c>
      <c r="F332" s="222" t="s">
        <v>437</v>
      </c>
      <c r="G332" s="223" t="s">
        <v>438</v>
      </c>
      <c r="H332" s="224">
        <v>2</v>
      </c>
      <c r="I332" s="225"/>
      <c r="J332" s="226">
        <f>ROUND(I332*H332,2)</f>
        <v>0</v>
      </c>
      <c r="K332" s="222" t="s">
        <v>21</v>
      </c>
      <c r="L332" s="71"/>
      <c r="M332" s="227" t="s">
        <v>21</v>
      </c>
      <c r="N332" s="228" t="s">
        <v>42</v>
      </c>
      <c r="O332" s="46"/>
      <c r="P332" s="229">
        <f>O332*H332</f>
        <v>0</v>
      </c>
      <c r="Q332" s="229">
        <v>0</v>
      </c>
      <c r="R332" s="229">
        <f>Q332*H332</f>
        <v>0</v>
      </c>
      <c r="S332" s="229">
        <v>0</v>
      </c>
      <c r="T332" s="230">
        <f>S332*H332</f>
        <v>0</v>
      </c>
      <c r="AR332" s="23" t="s">
        <v>260</v>
      </c>
      <c r="AT332" s="23" t="s">
        <v>134</v>
      </c>
      <c r="AU332" s="23" t="s">
        <v>80</v>
      </c>
      <c r="AY332" s="23" t="s">
        <v>131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23" t="s">
        <v>76</v>
      </c>
      <c r="BK332" s="231">
        <f>ROUND(I332*H332,2)</f>
        <v>0</v>
      </c>
      <c r="BL332" s="23" t="s">
        <v>260</v>
      </c>
      <c r="BM332" s="23" t="s">
        <v>439</v>
      </c>
    </row>
    <row r="333" s="1" customFormat="1" ht="16.5" customHeight="1">
      <c r="B333" s="45"/>
      <c r="C333" s="220" t="s">
        <v>440</v>
      </c>
      <c r="D333" s="220" t="s">
        <v>134</v>
      </c>
      <c r="E333" s="221" t="s">
        <v>441</v>
      </c>
      <c r="F333" s="222" t="s">
        <v>442</v>
      </c>
      <c r="G333" s="223" t="s">
        <v>438</v>
      </c>
      <c r="H333" s="224">
        <v>1</v>
      </c>
      <c r="I333" s="225"/>
      <c r="J333" s="226">
        <f>ROUND(I333*H333,2)</f>
        <v>0</v>
      </c>
      <c r="K333" s="222" t="s">
        <v>21</v>
      </c>
      <c r="L333" s="71"/>
      <c r="M333" s="227" t="s">
        <v>21</v>
      </c>
      <c r="N333" s="228" t="s">
        <v>42</v>
      </c>
      <c r="O333" s="46"/>
      <c r="P333" s="229">
        <f>O333*H333</f>
        <v>0</v>
      </c>
      <c r="Q333" s="229">
        <v>0</v>
      </c>
      <c r="R333" s="229">
        <f>Q333*H333</f>
        <v>0</v>
      </c>
      <c r="S333" s="229">
        <v>0</v>
      </c>
      <c r="T333" s="230">
        <f>S333*H333</f>
        <v>0</v>
      </c>
      <c r="AR333" s="23" t="s">
        <v>260</v>
      </c>
      <c r="AT333" s="23" t="s">
        <v>134</v>
      </c>
      <c r="AU333" s="23" t="s">
        <v>80</v>
      </c>
      <c r="AY333" s="23" t="s">
        <v>131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23" t="s">
        <v>76</v>
      </c>
      <c r="BK333" s="231">
        <f>ROUND(I333*H333,2)</f>
        <v>0</v>
      </c>
      <c r="BL333" s="23" t="s">
        <v>260</v>
      </c>
      <c r="BM333" s="23" t="s">
        <v>443</v>
      </c>
    </row>
    <row r="334" s="1" customFormat="1" ht="16.5" customHeight="1">
      <c r="B334" s="45"/>
      <c r="C334" s="220" t="s">
        <v>444</v>
      </c>
      <c r="D334" s="220" t="s">
        <v>134</v>
      </c>
      <c r="E334" s="221" t="s">
        <v>445</v>
      </c>
      <c r="F334" s="222" t="s">
        <v>446</v>
      </c>
      <c r="G334" s="223" t="s">
        <v>438</v>
      </c>
      <c r="H334" s="224">
        <v>2</v>
      </c>
      <c r="I334" s="225"/>
      <c r="J334" s="226">
        <f>ROUND(I334*H334,2)</f>
        <v>0</v>
      </c>
      <c r="K334" s="222" t="s">
        <v>21</v>
      </c>
      <c r="L334" s="71"/>
      <c r="M334" s="227" t="s">
        <v>21</v>
      </c>
      <c r="N334" s="228" t="s">
        <v>42</v>
      </c>
      <c r="O334" s="46"/>
      <c r="P334" s="229">
        <f>O334*H334</f>
        <v>0</v>
      </c>
      <c r="Q334" s="229">
        <v>0</v>
      </c>
      <c r="R334" s="229">
        <f>Q334*H334</f>
        <v>0</v>
      </c>
      <c r="S334" s="229">
        <v>0</v>
      </c>
      <c r="T334" s="230">
        <f>S334*H334</f>
        <v>0</v>
      </c>
      <c r="AR334" s="23" t="s">
        <v>260</v>
      </c>
      <c r="AT334" s="23" t="s">
        <v>134</v>
      </c>
      <c r="AU334" s="23" t="s">
        <v>80</v>
      </c>
      <c r="AY334" s="23" t="s">
        <v>131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23" t="s">
        <v>76</v>
      </c>
      <c r="BK334" s="231">
        <f>ROUND(I334*H334,2)</f>
        <v>0</v>
      </c>
      <c r="BL334" s="23" t="s">
        <v>260</v>
      </c>
      <c r="BM334" s="23" t="s">
        <v>447</v>
      </c>
    </row>
    <row r="335" s="1" customFormat="1" ht="16.5" customHeight="1">
      <c r="B335" s="45"/>
      <c r="C335" s="220" t="s">
        <v>448</v>
      </c>
      <c r="D335" s="220" t="s">
        <v>134</v>
      </c>
      <c r="E335" s="221" t="s">
        <v>449</v>
      </c>
      <c r="F335" s="222" t="s">
        <v>450</v>
      </c>
      <c r="G335" s="223" t="s">
        <v>438</v>
      </c>
      <c r="H335" s="224">
        <v>2</v>
      </c>
      <c r="I335" s="225"/>
      <c r="J335" s="226">
        <f>ROUND(I335*H335,2)</f>
        <v>0</v>
      </c>
      <c r="K335" s="222" t="s">
        <v>21</v>
      </c>
      <c r="L335" s="71"/>
      <c r="M335" s="227" t="s">
        <v>21</v>
      </c>
      <c r="N335" s="228" t="s">
        <v>42</v>
      </c>
      <c r="O335" s="46"/>
      <c r="P335" s="229">
        <f>O335*H335</f>
        <v>0</v>
      </c>
      <c r="Q335" s="229">
        <v>0</v>
      </c>
      <c r="R335" s="229">
        <f>Q335*H335</f>
        <v>0</v>
      </c>
      <c r="S335" s="229">
        <v>0</v>
      </c>
      <c r="T335" s="230">
        <f>S335*H335</f>
        <v>0</v>
      </c>
      <c r="AR335" s="23" t="s">
        <v>260</v>
      </c>
      <c r="AT335" s="23" t="s">
        <v>134</v>
      </c>
      <c r="AU335" s="23" t="s">
        <v>80</v>
      </c>
      <c r="AY335" s="23" t="s">
        <v>131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23" t="s">
        <v>76</v>
      </c>
      <c r="BK335" s="231">
        <f>ROUND(I335*H335,2)</f>
        <v>0</v>
      </c>
      <c r="BL335" s="23" t="s">
        <v>260</v>
      </c>
      <c r="BM335" s="23" t="s">
        <v>451</v>
      </c>
    </row>
    <row r="336" s="1" customFormat="1" ht="16.5" customHeight="1">
      <c r="B336" s="45"/>
      <c r="C336" s="220" t="s">
        <v>452</v>
      </c>
      <c r="D336" s="220" t="s">
        <v>134</v>
      </c>
      <c r="E336" s="221" t="s">
        <v>453</v>
      </c>
      <c r="F336" s="222" t="s">
        <v>454</v>
      </c>
      <c r="G336" s="223" t="s">
        <v>438</v>
      </c>
      <c r="H336" s="224">
        <v>1</v>
      </c>
      <c r="I336" s="225"/>
      <c r="J336" s="226">
        <f>ROUND(I336*H336,2)</f>
        <v>0</v>
      </c>
      <c r="K336" s="222" t="s">
        <v>21</v>
      </c>
      <c r="L336" s="71"/>
      <c r="M336" s="227" t="s">
        <v>21</v>
      </c>
      <c r="N336" s="228" t="s">
        <v>42</v>
      </c>
      <c r="O336" s="46"/>
      <c r="P336" s="229">
        <f>O336*H336</f>
        <v>0</v>
      </c>
      <c r="Q336" s="229">
        <v>0</v>
      </c>
      <c r="R336" s="229">
        <f>Q336*H336</f>
        <v>0</v>
      </c>
      <c r="S336" s="229">
        <v>0</v>
      </c>
      <c r="T336" s="230">
        <f>S336*H336</f>
        <v>0</v>
      </c>
      <c r="AR336" s="23" t="s">
        <v>260</v>
      </c>
      <c r="AT336" s="23" t="s">
        <v>134</v>
      </c>
      <c r="AU336" s="23" t="s">
        <v>80</v>
      </c>
      <c r="AY336" s="23" t="s">
        <v>131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23" t="s">
        <v>76</v>
      </c>
      <c r="BK336" s="231">
        <f>ROUND(I336*H336,2)</f>
        <v>0</v>
      </c>
      <c r="BL336" s="23" t="s">
        <v>260</v>
      </c>
      <c r="BM336" s="23" t="s">
        <v>455</v>
      </c>
    </row>
    <row r="337" s="1" customFormat="1" ht="16.5" customHeight="1">
      <c r="B337" s="45"/>
      <c r="C337" s="220" t="s">
        <v>456</v>
      </c>
      <c r="D337" s="220" t="s">
        <v>134</v>
      </c>
      <c r="E337" s="221" t="s">
        <v>457</v>
      </c>
      <c r="F337" s="222" t="s">
        <v>458</v>
      </c>
      <c r="G337" s="223" t="s">
        <v>438</v>
      </c>
      <c r="H337" s="224">
        <v>1</v>
      </c>
      <c r="I337" s="225"/>
      <c r="J337" s="226">
        <f>ROUND(I337*H337,2)</f>
        <v>0</v>
      </c>
      <c r="K337" s="222" t="s">
        <v>21</v>
      </c>
      <c r="L337" s="71"/>
      <c r="M337" s="227" t="s">
        <v>21</v>
      </c>
      <c r="N337" s="228" t="s">
        <v>42</v>
      </c>
      <c r="O337" s="46"/>
      <c r="P337" s="229">
        <f>O337*H337</f>
        <v>0</v>
      </c>
      <c r="Q337" s="229">
        <v>0</v>
      </c>
      <c r="R337" s="229">
        <f>Q337*H337</f>
        <v>0</v>
      </c>
      <c r="S337" s="229">
        <v>0</v>
      </c>
      <c r="T337" s="230">
        <f>S337*H337</f>
        <v>0</v>
      </c>
      <c r="AR337" s="23" t="s">
        <v>260</v>
      </c>
      <c r="AT337" s="23" t="s">
        <v>134</v>
      </c>
      <c r="AU337" s="23" t="s">
        <v>80</v>
      </c>
      <c r="AY337" s="23" t="s">
        <v>131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23" t="s">
        <v>76</v>
      </c>
      <c r="BK337" s="231">
        <f>ROUND(I337*H337,2)</f>
        <v>0</v>
      </c>
      <c r="BL337" s="23" t="s">
        <v>260</v>
      </c>
      <c r="BM337" s="23" t="s">
        <v>459</v>
      </c>
    </row>
    <row r="338" s="1" customFormat="1" ht="16.5" customHeight="1">
      <c r="B338" s="45"/>
      <c r="C338" s="220" t="s">
        <v>460</v>
      </c>
      <c r="D338" s="220" t="s">
        <v>134</v>
      </c>
      <c r="E338" s="221" t="s">
        <v>461</v>
      </c>
      <c r="F338" s="222" t="s">
        <v>462</v>
      </c>
      <c r="G338" s="223" t="s">
        <v>438</v>
      </c>
      <c r="H338" s="224">
        <v>5</v>
      </c>
      <c r="I338" s="225"/>
      <c r="J338" s="226">
        <f>ROUND(I338*H338,2)</f>
        <v>0</v>
      </c>
      <c r="K338" s="222" t="s">
        <v>21</v>
      </c>
      <c r="L338" s="71"/>
      <c r="M338" s="227" t="s">
        <v>21</v>
      </c>
      <c r="N338" s="228" t="s">
        <v>42</v>
      </c>
      <c r="O338" s="46"/>
      <c r="P338" s="229">
        <f>O338*H338</f>
        <v>0</v>
      </c>
      <c r="Q338" s="229">
        <v>0</v>
      </c>
      <c r="R338" s="229">
        <f>Q338*H338</f>
        <v>0</v>
      </c>
      <c r="S338" s="229">
        <v>0</v>
      </c>
      <c r="T338" s="230">
        <f>S338*H338</f>
        <v>0</v>
      </c>
      <c r="AR338" s="23" t="s">
        <v>260</v>
      </c>
      <c r="AT338" s="23" t="s">
        <v>134</v>
      </c>
      <c r="AU338" s="23" t="s">
        <v>80</v>
      </c>
      <c r="AY338" s="23" t="s">
        <v>131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23" t="s">
        <v>76</v>
      </c>
      <c r="BK338" s="231">
        <f>ROUND(I338*H338,2)</f>
        <v>0</v>
      </c>
      <c r="BL338" s="23" t="s">
        <v>260</v>
      </c>
      <c r="BM338" s="23" t="s">
        <v>463</v>
      </c>
    </row>
    <row r="339" s="1" customFormat="1" ht="16.5" customHeight="1">
      <c r="B339" s="45"/>
      <c r="C339" s="220" t="s">
        <v>464</v>
      </c>
      <c r="D339" s="220" t="s">
        <v>134</v>
      </c>
      <c r="E339" s="221" t="s">
        <v>465</v>
      </c>
      <c r="F339" s="222" t="s">
        <v>466</v>
      </c>
      <c r="G339" s="223" t="s">
        <v>370</v>
      </c>
      <c r="H339" s="224">
        <v>46</v>
      </c>
      <c r="I339" s="225"/>
      <c r="J339" s="226">
        <f>ROUND(I339*H339,2)</f>
        <v>0</v>
      </c>
      <c r="K339" s="222" t="s">
        <v>21</v>
      </c>
      <c r="L339" s="71"/>
      <c r="M339" s="227" t="s">
        <v>21</v>
      </c>
      <c r="N339" s="228" t="s">
        <v>42</v>
      </c>
      <c r="O339" s="46"/>
      <c r="P339" s="229">
        <f>O339*H339</f>
        <v>0</v>
      </c>
      <c r="Q339" s="229">
        <v>0</v>
      </c>
      <c r="R339" s="229">
        <f>Q339*H339</f>
        <v>0</v>
      </c>
      <c r="S339" s="229">
        <v>0</v>
      </c>
      <c r="T339" s="230">
        <f>S339*H339</f>
        <v>0</v>
      </c>
      <c r="AR339" s="23" t="s">
        <v>260</v>
      </c>
      <c r="AT339" s="23" t="s">
        <v>134</v>
      </c>
      <c r="AU339" s="23" t="s">
        <v>80</v>
      </c>
      <c r="AY339" s="23" t="s">
        <v>131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23" t="s">
        <v>76</v>
      </c>
      <c r="BK339" s="231">
        <f>ROUND(I339*H339,2)</f>
        <v>0</v>
      </c>
      <c r="BL339" s="23" t="s">
        <v>260</v>
      </c>
      <c r="BM339" s="23" t="s">
        <v>467</v>
      </c>
    </row>
    <row r="340" s="1" customFormat="1" ht="16.5" customHeight="1">
      <c r="B340" s="45"/>
      <c r="C340" s="220" t="s">
        <v>468</v>
      </c>
      <c r="D340" s="220" t="s">
        <v>134</v>
      </c>
      <c r="E340" s="221" t="s">
        <v>469</v>
      </c>
      <c r="F340" s="222" t="s">
        <v>470</v>
      </c>
      <c r="G340" s="223" t="s">
        <v>370</v>
      </c>
      <c r="H340" s="224">
        <v>43</v>
      </c>
      <c r="I340" s="225"/>
      <c r="J340" s="226">
        <f>ROUND(I340*H340,2)</f>
        <v>0</v>
      </c>
      <c r="K340" s="222" t="s">
        <v>21</v>
      </c>
      <c r="L340" s="71"/>
      <c r="M340" s="227" t="s">
        <v>21</v>
      </c>
      <c r="N340" s="228" t="s">
        <v>42</v>
      </c>
      <c r="O340" s="46"/>
      <c r="P340" s="229">
        <f>O340*H340</f>
        <v>0</v>
      </c>
      <c r="Q340" s="229">
        <v>0</v>
      </c>
      <c r="R340" s="229">
        <f>Q340*H340</f>
        <v>0</v>
      </c>
      <c r="S340" s="229">
        <v>0</v>
      </c>
      <c r="T340" s="230">
        <f>S340*H340</f>
        <v>0</v>
      </c>
      <c r="AR340" s="23" t="s">
        <v>260</v>
      </c>
      <c r="AT340" s="23" t="s">
        <v>134</v>
      </c>
      <c r="AU340" s="23" t="s">
        <v>80</v>
      </c>
      <c r="AY340" s="23" t="s">
        <v>131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23" t="s">
        <v>76</v>
      </c>
      <c r="BK340" s="231">
        <f>ROUND(I340*H340,2)</f>
        <v>0</v>
      </c>
      <c r="BL340" s="23" t="s">
        <v>260</v>
      </c>
      <c r="BM340" s="23" t="s">
        <v>471</v>
      </c>
    </row>
    <row r="341" s="1" customFormat="1" ht="16.5" customHeight="1">
      <c r="B341" s="45"/>
      <c r="C341" s="220" t="s">
        <v>472</v>
      </c>
      <c r="D341" s="220" t="s">
        <v>134</v>
      </c>
      <c r="E341" s="221" t="s">
        <v>473</v>
      </c>
      <c r="F341" s="222" t="s">
        <v>474</v>
      </c>
      <c r="G341" s="223" t="s">
        <v>370</v>
      </c>
      <c r="H341" s="224">
        <v>47</v>
      </c>
      <c r="I341" s="225"/>
      <c r="J341" s="226">
        <f>ROUND(I341*H341,2)</f>
        <v>0</v>
      </c>
      <c r="K341" s="222" t="s">
        <v>21</v>
      </c>
      <c r="L341" s="71"/>
      <c r="M341" s="227" t="s">
        <v>21</v>
      </c>
      <c r="N341" s="228" t="s">
        <v>42</v>
      </c>
      <c r="O341" s="46"/>
      <c r="P341" s="229">
        <f>O341*H341</f>
        <v>0</v>
      </c>
      <c r="Q341" s="229">
        <v>0</v>
      </c>
      <c r="R341" s="229">
        <f>Q341*H341</f>
        <v>0</v>
      </c>
      <c r="S341" s="229">
        <v>0</v>
      </c>
      <c r="T341" s="230">
        <f>S341*H341</f>
        <v>0</v>
      </c>
      <c r="AR341" s="23" t="s">
        <v>260</v>
      </c>
      <c r="AT341" s="23" t="s">
        <v>134</v>
      </c>
      <c r="AU341" s="23" t="s">
        <v>80</v>
      </c>
      <c r="AY341" s="23" t="s">
        <v>131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23" t="s">
        <v>76</v>
      </c>
      <c r="BK341" s="231">
        <f>ROUND(I341*H341,2)</f>
        <v>0</v>
      </c>
      <c r="BL341" s="23" t="s">
        <v>260</v>
      </c>
      <c r="BM341" s="23" t="s">
        <v>475</v>
      </c>
    </row>
    <row r="342" s="1" customFormat="1" ht="16.5" customHeight="1">
      <c r="B342" s="45"/>
      <c r="C342" s="220" t="s">
        <v>476</v>
      </c>
      <c r="D342" s="220" t="s">
        <v>134</v>
      </c>
      <c r="E342" s="221" t="s">
        <v>477</v>
      </c>
      <c r="F342" s="222" t="s">
        <v>478</v>
      </c>
      <c r="G342" s="223" t="s">
        <v>370</v>
      </c>
      <c r="H342" s="224">
        <v>114</v>
      </c>
      <c r="I342" s="225"/>
      <c r="J342" s="226">
        <f>ROUND(I342*H342,2)</f>
        <v>0</v>
      </c>
      <c r="K342" s="222" t="s">
        <v>21</v>
      </c>
      <c r="L342" s="71"/>
      <c r="M342" s="227" t="s">
        <v>21</v>
      </c>
      <c r="N342" s="228" t="s">
        <v>42</v>
      </c>
      <c r="O342" s="46"/>
      <c r="P342" s="229">
        <f>O342*H342</f>
        <v>0</v>
      </c>
      <c r="Q342" s="229">
        <v>0</v>
      </c>
      <c r="R342" s="229">
        <f>Q342*H342</f>
        <v>0</v>
      </c>
      <c r="S342" s="229">
        <v>0</v>
      </c>
      <c r="T342" s="230">
        <f>S342*H342</f>
        <v>0</v>
      </c>
      <c r="AR342" s="23" t="s">
        <v>260</v>
      </c>
      <c r="AT342" s="23" t="s">
        <v>134</v>
      </c>
      <c r="AU342" s="23" t="s">
        <v>80</v>
      </c>
      <c r="AY342" s="23" t="s">
        <v>131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23" t="s">
        <v>76</v>
      </c>
      <c r="BK342" s="231">
        <f>ROUND(I342*H342,2)</f>
        <v>0</v>
      </c>
      <c r="BL342" s="23" t="s">
        <v>260</v>
      </c>
      <c r="BM342" s="23" t="s">
        <v>479</v>
      </c>
    </row>
    <row r="343" s="1" customFormat="1" ht="16.5" customHeight="1">
      <c r="B343" s="45"/>
      <c r="C343" s="220" t="s">
        <v>480</v>
      </c>
      <c r="D343" s="220" t="s">
        <v>134</v>
      </c>
      <c r="E343" s="221" t="s">
        <v>481</v>
      </c>
      <c r="F343" s="222" t="s">
        <v>482</v>
      </c>
      <c r="G343" s="223" t="s">
        <v>438</v>
      </c>
      <c r="H343" s="224">
        <v>3</v>
      </c>
      <c r="I343" s="225"/>
      <c r="J343" s="226">
        <f>ROUND(I343*H343,2)</f>
        <v>0</v>
      </c>
      <c r="K343" s="222" t="s">
        <v>21</v>
      </c>
      <c r="L343" s="71"/>
      <c r="M343" s="227" t="s">
        <v>21</v>
      </c>
      <c r="N343" s="228" t="s">
        <v>42</v>
      </c>
      <c r="O343" s="46"/>
      <c r="P343" s="229">
        <f>O343*H343</f>
        <v>0</v>
      </c>
      <c r="Q343" s="229">
        <v>0</v>
      </c>
      <c r="R343" s="229">
        <f>Q343*H343</f>
        <v>0</v>
      </c>
      <c r="S343" s="229">
        <v>0</v>
      </c>
      <c r="T343" s="230">
        <f>S343*H343</f>
        <v>0</v>
      </c>
      <c r="AR343" s="23" t="s">
        <v>260</v>
      </c>
      <c r="AT343" s="23" t="s">
        <v>134</v>
      </c>
      <c r="AU343" s="23" t="s">
        <v>80</v>
      </c>
      <c r="AY343" s="23" t="s">
        <v>131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23" t="s">
        <v>76</v>
      </c>
      <c r="BK343" s="231">
        <f>ROUND(I343*H343,2)</f>
        <v>0</v>
      </c>
      <c r="BL343" s="23" t="s">
        <v>260</v>
      </c>
      <c r="BM343" s="23" t="s">
        <v>483</v>
      </c>
    </row>
    <row r="344" s="1" customFormat="1" ht="16.5" customHeight="1">
      <c r="B344" s="45"/>
      <c r="C344" s="220" t="s">
        <v>484</v>
      </c>
      <c r="D344" s="220" t="s">
        <v>134</v>
      </c>
      <c r="E344" s="221" t="s">
        <v>485</v>
      </c>
      <c r="F344" s="222" t="s">
        <v>486</v>
      </c>
      <c r="G344" s="223" t="s">
        <v>370</v>
      </c>
      <c r="H344" s="224">
        <v>1</v>
      </c>
      <c r="I344" s="225"/>
      <c r="J344" s="226">
        <f>ROUND(I344*H344,2)</f>
        <v>0</v>
      </c>
      <c r="K344" s="222" t="s">
        <v>21</v>
      </c>
      <c r="L344" s="71"/>
      <c r="M344" s="227" t="s">
        <v>21</v>
      </c>
      <c r="N344" s="228" t="s">
        <v>42</v>
      </c>
      <c r="O344" s="46"/>
      <c r="P344" s="229">
        <f>O344*H344</f>
        <v>0</v>
      </c>
      <c r="Q344" s="229">
        <v>0</v>
      </c>
      <c r="R344" s="229">
        <f>Q344*H344</f>
        <v>0</v>
      </c>
      <c r="S344" s="229">
        <v>0</v>
      </c>
      <c r="T344" s="230">
        <f>S344*H344</f>
        <v>0</v>
      </c>
      <c r="AR344" s="23" t="s">
        <v>260</v>
      </c>
      <c r="AT344" s="23" t="s">
        <v>134</v>
      </c>
      <c r="AU344" s="23" t="s">
        <v>80</v>
      </c>
      <c r="AY344" s="23" t="s">
        <v>131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23" t="s">
        <v>76</v>
      </c>
      <c r="BK344" s="231">
        <f>ROUND(I344*H344,2)</f>
        <v>0</v>
      </c>
      <c r="BL344" s="23" t="s">
        <v>260</v>
      </c>
      <c r="BM344" s="23" t="s">
        <v>487</v>
      </c>
    </row>
    <row r="345" s="1" customFormat="1" ht="16.5" customHeight="1">
      <c r="B345" s="45"/>
      <c r="C345" s="220" t="s">
        <v>488</v>
      </c>
      <c r="D345" s="220" t="s">
        <v>134</v>
      </c>
      <c r="E345" s="221" t="s">
        <v>489</v>
      </c>
      <c r="F345" s="222" t="s">
        <v>490</v>
      </c>
      <c r="G345" s="223" t="s">
        <v>370</v>
      </c>
      <c r="H345" s="224">
        <v>40</v>
      </c>
      <c r="I345" s="225"/>
      <c r="J345" s="226">
        <f>ROUND(I345*H345,2)</f>
        <v>0</v>
      </c>
      <c r="K345" s="222" t="s">
        <v>21</v>
      </c>
      <c r="L345" s="71"/>
      <c r="M345" s="227" t="s">
        <v>21</v>
      </c>
      <c r="N345" s="228" t="s">
        <v>42</v>
      </c>
      <c r="O345" s="46"/>
      <c r="P345" s="229">
        <f>O345*H345</f>
        <v>0</v>
      </c>
      <c r="Q345" s="229">
        <v>0</v>
      </c>
      <c r="R345" s="229">
        <f>Q345*H345</f>
        <v>0</v>
      </c>
      <c r="S345" s="229">
        <v>0</v>
      </c>
      <c r="T345" s="230">
        <f>S345*H345</f>
        <v>0</v>
      </c>
      <c r="AR345" s="23" t="s">
        <v>260</v>
      </c>
      <c r="AT345" s="23" t="s">
        <v>134</v>
      </c>
      <c r="AU345" s="23" t="s">
        <v>80</v>
      </c>
      <c r="AY345" s="23" t="s">
        <v>131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23" t="s">
        <v>76</v>
      </c>
      <c r="BK345" s="231">
        <f>ROUND(I345*H345,2)</f>
        <v>0</v>
      </c>
      <c r="BL345" s="23" t="s">
        <v>260</v>
      </c>
      <c r="BM345" s="23" t="s">
        <v>491</v>
      </c>
    </row>
    <row r="346" s="1" customFormat="1" ht="16.5" customHeight="1">
      <c r="B346" s="45"/>
      <c r="C346" s="220" t="s">
        <v>492</v>
      </c>
      <c r="D346" s="220" t="s">
        <v>134</v>
      </c>
      <c r="E346" s="221" t="s">
        <v>493</v>
      </c>
      <c r="F346" s="222" t="s">
        <v>494</v>
      </c>
      <c r="G346" s="223" t="s">
        <v>370</v>
      </c>
      <c r="H346" s="224">
        <v>46</v>
      </c>
      <c r="I346" s="225"/>
      <c r="J346" s="226">
        <f>ROUND(I346*H346,2)</f>
        <v>0</v>
      </c>
      <c r="K346" s="222" t="s">
        <v>21</v>
      </c>
      <c r="L346" s="71"/>
      <c r="M346" s="227" t="s">
        <v>21</v>
      </c>
      <c r="N346" s="228" t="s">
        <v>42</v>
      </c>
      <c r="O346" s="46"/>
      <c r="P346" s="229">
        <f>O346*H346</f>
        <v>0</v>
      </c>
      <c r="Q346" s="229">
        <v>0</v>
      </c>
      <c r="R346" s="229">
        <f>Q346*H346</f>
        <v>0</v>
      </c>
      <c r="S346" s="229">
        <v>0</v>
      </c>
      <c r="T346" s="230">
        <f>S346*H346</f>
        <v>0</v>
      </c>
      <c r="AR346" s="23" t="s">
        <v>260</v>
      </c>
      <c r="AT346" s="23" t="s">
        <v>134</v>
      </c>
      <c r="AU346" s="23" t="s">
        <v>80</v>
      </c>
      <c r="AY346" s="23" t="s">
        <v>131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23" t="s">
        <v>76</v>
      </c>
      <c r="BK346" s="231">
        <f>ROUND(I346*H346,2)</f>
        <v>0</v>
      </c>
      <c r="BL346" s="23" t="s">
        <v>260</v>
      </c>
      <c r="BM346" s="23" t="s">
        <v>495</v>
      </c>
    </row>
    <row r="347" s="1" customFormat="1" ht="16.5" customHeight="1">
      <c r="B347" s="45"/>
      <c r="C347" s="220" t="s">
        <v>496</v>
      </c>
      <c r="D347" s="220" t="s">
        <v>134</v>
      </c>
      <c r="E347" s="221" t="s">
        <v>497</v>
      </c>
      <c r="F347" s="222" t="s">
        <v>498</v>
      </c>
      <c r="G347" s="223" t="s">
        <v>370</v>
      </c>
      <c r="H347" s="224">
        <v>50</v>
      </c>
      <c r="I347" s="225"/>
      <c r="J347" s="226">
        <f>ROUND(I347*H347,2)</f>
        <v>0</v>
      </c>
      <c r="K347" s="222" t="s">
        <v>21</v>
      </c>
      <c r="L347" s="71"/>
      <c r="M347" s="227" t="s">
        <v>21</v>
      </c>
      <c r="N347" s="228" t="s">
        <v>42</v>
      </c>
      <c r="O347" s="46"/>
      <c r="P347" s="229">
        <f>O347*H347</f>
        <v>0</v>
      </c>
      <c r="Q347" s="229">
        <v>0</v>
      </c>
      <c r="R347" s="229">
        <f>Q347*H347</f>
        <v>0</v>
      </c>
      <c r="S347" s="229">
        <v>0</v>
      </c>
      <c r="T347" s="230">
        <f>S347*H347</f>
        <v>0</v>
      </c>
      <c r="AR347" s="23" t="s">
        <v>260</v>
      </c>
      <c r="AT347" s="23" t="s">
        <v>134</v>
      </c>
      <c r="AU347" s="23" t="s">
        <v>80</v>
      </c>
      <c r="AY347" s="23" t="s">
        <v>131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23" t="s">
        <v>76</v>
      </c>
      <c r="BK347" s="231">
        <f>ROUND(I347*H347,2)</f>
        <v>0</v>
      </c>
      <c r="BL347" s="23" t="s">
        <v>260</v>
      </c>
      <c r="BM347" s="23" t="s">
        <v>499</v>
      </c>
    </row>
    <row r="348" s="1" customFormat="1" ht="16.5" customHeight="1">
      <c r="B348" s="45"/>
      <c r="C348" s="220" t="s">
        <v>500</v>
      </c>
      <c r="D348" s="220" t="s">
        <v>134</v>
      </c>
      <c r="E348" s="221" t="s">
        <v>501</v>
      </c>
      <c r="F348" s="222" t="s">
        <v>502</v>
      </c>
      <c r="G348" s="223" t="s">
        <v>370</v>
      </c>
      <c r="H348" s="224">
        <v>125</v>
      </c>
      <c r="I348" s="225"/>
      <c r="J348" s="226">
        <f>ROUND(I348*H348,2)</f>
        <v>0</v>
      </c>
      <c r="K348" s="222" t="s">
        <v>21</v>
      </c>
      <c r="L348" s="71"/>
      <c r="M348" s="227" t="s">
        <v>21</v>
      </c>
      <c r="N348" s="228" t="s">
        <v>42</v>
      </c>
      <c r="O348" s="46"/>
      <c r="P348" s="229">
        <f>O348*H348</f>
        <v>0</v>
      </c>
      <c r="Q348" s="229">
        <v>0</v>
      </c>
      <c r="R348" s="229">
        <f>Q348*H348</f>
        <v>0</v>
      </c>
      <c r="S348" s="229">
        <v>0</v>
      </c>
      <c r="T348" s="230">
        <f>S348*H348</f>
        <v>0</v>
      </c>
      <c r="AR348" s="23" t="s">
        <v>260</v>
      </c>
      <c r="AT348" s="23" t="s">
        <v>134</v>
      </c>
      <c r="AU348" s="23" t="s">
        <v>80</v>
      </c>
      <c r="AY348" s="23" t="s">
        <v>131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23" t="s">
        <v>76</v>
      </c>
      <c r="BK348" s="231">
        <f>ROUND(I348*H348,2)</f>
        <v>0</v>
      </c>
      <c r="BL348" s="23" t="s">
        <v>260</v>
      </c>
      <c r="BM348" s="23" t="s">
        <v>503</v>
      </c>
    </row>
    <row r="349" s="1" customFormat="1" ht="16.5" customHeight="1">
      <c r="B349" s="45"/>
      <c r="C349" s="220" t="s">
        <v>504</v>
      </c>
      <c r="D349" s="220" t="s">
        <v>134</v>
      </c>
      <c r="E349" s="221" t="s">
        <v>505</v>
      </c>
      <c r="F349" s="222" t="s">
        <v>506</v>
      </c>
      <c r="G349" s="223" t="s">
        <v>370</v>
      </c>
      <c r="H349" s="224">
        <v>1</v>
      </c>
      <c r="I349" s="225"/>
      <c r="J349" s="226">
        <f>ROUND(I349*H349,2)</f>
        <v>0</v>
      </c>
      <c r="K349" s="222" t="s">
        <v>21</v>
      </c>
      <c r="L349" s="71"/>
      <c r="M349" s="227" t="s">
        <v>21</v>
      </c>
      <c r="N349" s="228" t="s">
        <v>42</v>
      </c>
      <c r="O349" s="46"/>
      <c r="P349" s="229">
        <f>O349*H349</f>
        <v>0</v>
      </c>
      <c r="Q349" s="229">
        <v>0</v>
      </c>
      <c r="R349" s="229">
        <f>Q349*H349</f>
        <v>0</v>
      </c>
      <c r="S349" s="229">
        <v>0</v>
      </c>
      <c r="T349" s="230">
        <f>S349*H349</f>
        <v>0</v>
      </c>
      <c r="AR349" s="23" t="s">
        <v>260</v>
      </c>
      <c r="AT349" s="23" t="s">
        <v>134</v>
      </c>
      <c r="AU349" s="23" t="s">
        <v>80</v>
      </c>
      <c r="AY349" s="23" t="s">
        <v>131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23" t="s">
        <v>76</v>
      </c>
      <c r="BK349" s="231">
        <f>ROUND(I349*H349,2)</f>
        <v>0</v>
      </c>
      <c r="BL349" s="23" t="s">
        <v>260</v>
      </c>
      <c r="BM349" s="23" t="s">
        <v>507</v>
      </c>
    </row>
    <row r="350" s="1" customFormat="1" ht="16.5" customHeight="1">
      <c r="B350" s="45"/>
      <c r="C350" s="220" t="s">
        <v>508</v>
      </c>
      <c r="D350" s="220" t="s">
        <v>134</v>
      </c>
      <c r="E350" s="221" t="s">
        <v>509</v>
      </c>
      <c r="F350" s="222" t="s">
        <v>510</v>
      </c>
      <c r="G350" s="223" t="s">
        <v>370</v>
      </c>
      <c r="H350" s="224">
        <v>2</v>
      </c>
      <c r="I350" s="225"/>
      <c r="J350" s="226">
        <f>ROUND(I350*H350,2)</f>
        <v>0</v>
      </c>
      <c r="K350" s="222" t="s">
        <v>21</v>
      </c>
      <c r="L350" s="71"/>
      <c r="M350" s="227" t="s">
        <v>21</v>
      </c>
      <c r="N350" s="228" t="s">
        <v>42</v>
      </c>
      <c r="O350" s="46"/>
      <c r="P350" s="229">
        <f>O350*H350</f>
        <v>0</v>
      </c>
      <c r="Q350" s="229">
        <v>0</v>
      </c>
      <c r="R350" s="229">
        <f>Q350*H350</f>
        <v>0</v>
      </c>
      <c r="S350" s="229">
        <v>0</v>
      </c>
      <c r="T350" s="230">
        <f>S350*H350</f>
        <v>0</v>
      </c>
      <c r="AR350" s="23" t="s">
        <v>260</v>
      </c>
      <c r="AT350" s="23" t="s">
        <v>134</v>
      </c>
      <c r="AU350" s="23" t="s">
        <v>80</v>
      </c>
      <c r="AY350" s="23" t="s">
        <v>131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23" t="s">
        <v>76</v>
      </c>
      <c r="BK350" s="231">
        <f>ROUND(I350*H350,2)</f>
        <v>0</v>
      </c>
      <c r="BL350" s="23" t="s">
        <v>260</v>
      </c>
      <c r="BM350" s="23" t="s">
        <v>511</v>
      </c>
    </row>
    <row r="351" s="1" customFormat="1" ht="16.5" customHeight="1">
      <c r="B351" s="45"/>
      <c r="C351" s="220" t="s">
        <v>512</v>
      </c>
      <c r="D351" s="220" t="s">
        <v>134</v>
      </c>
      <c r="E351" s="221" t="s">
        <v>513</v>
      </c>
      <c r="F351" s="222" t="s">
        <v>514</v>
      </c>
      <c r="G351" s="223" t="s">
        <v>438</v>
      </c>
      <c r="H351" s="224">
        <v>24</v>
      </c>
      <c r="I351" s="225"/>
      <c r="J351" s="226">
        <f>ROUND(I351*H351,2)</f>
        <v>0</v>
      </c>
      <c r="K351" s="222" t="s">
        <v>21</v>
      </c>
      <c r="L351" s="71"/>
      <c r="M351" s="227" t="s">
        <v>21</v>
      </c>
      <c r="N351" s="228" t="s">
        <v>42</v>
      </c>
      <c r="O351" s="46"/>
      <c r="P351" s="229">
        <f>O351*H351</f>
        <v>0</v>
      </c>
      <c r="Q351" s="229">
        <v>0</v>
      </c>
      <c r="R351" s="229">
        <f>Q351*H351</f>
        <v>0</v>
      </c>
      <c r="S351" s="229">
        <v>0</v>
      </c>
      <c r="T351" s="230">
        <f>S351*H351</f>
        <v>0</v>
      </c>
      <c r="AR351" s="23" t="s">
        <v>260</v>
      </c>
      <c r="AT351" s="23" t="s">
        <v>134</v>
      </c>
      <c r="AU351" s="23" t="s">
        <v>80</v>
      </c>
      <c r="AY351" s="23" t="s">
        <v>131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23" t="s">
        <v>76</v>
      </c>
      <c r="BK351" s="231">
        <f>ROUND(I351*H351,2)</f>
        <v>0</v>
      </c>
      <c r="BL351" s="23" t="s">
        <v>260</v>
      </c>
      <c r="BM351" s="23" t="s">
        <v>515</v>
      </c>
    </row>
    <row r="352" s="1" customFormat="1" ht="16.5" customHeight="1">
      <c r="B352" s="45"/>
      <c r="C352" s="220" t="s">
        <v>516</v>
      </c>
      <c r="D352" s="220" t="s">
        <v>134</v>
      </c>
      <c r="E352" s="221" t="s">
        <v>517</v>
      </c>
      <c r="F352" s="222" t="s">
        <v>518</v>
      </c>
      <c r="G352" s="223" t="s">
        <v>438</v>
      </c>
      <c r="H352" s="224">
        <v>28</v>
      </c>
      <c r="I352" s="225"/>
      <c r="J352" s="226">
        <f>ROUND(I352*H352,2)</f>
        <v>0</v>
      </c>
      <c r="K352" s="222" t="s">
        <v>21</v>
      </c>
      <c r="L352" s="71"/>
      <c r="M352" s="227" t="s">
        <v>21</v>
      </c>
      <c r="N352" s="228" t="s">
        <v>42</v>
      </c>
      <c r="O352" s="46"/>
      <c r="P352" s="229">
        <f>O352*H352</f>
        <v>0</v>
      </c>
      <c r="Q352" s="229">
        <v>0</v>
      </c>
      <c r="R352" s="229">
        <f>Q352*H352</f>
        <v>0</v>
      </c>
      <c r="S352" s="229">
        <v>0</v>
      </c>
      <c r="T352" s="230">
        <f>S352*H352</f>
        <v>0</v>
      </c>
      <c r="AR352" s="23" t="s">
        <v>260</v>
      </c>
      <c r="AT352" s="23" t="s">
        <v>134</v>
      </c>
      <c r="AU352" s="23" t="s">
        <v>80</v>
      </c>
      <c r="AY352" s="23" t="s">
        <v>131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23" t="s">
        <v>76</v>
      </c>
      <c r="BK352" s="231">
        <f>ROUND(I352*H352,2)</f>
        <v>0</v>
      </c>
      <c r="BL352" s="23" t="s">
        <v>260</v>
      </c>
      <c r="BM352" s="23" t="s">
        <v>519</v>
      </c>
    </row>
    <row r="353" s="1" customFormat="1" ht="16.5" customHeight="1">
      <c r="B353" s="45"/>
      <c r="C353" s="220" t="s">
        <v>520</v>
      </c>
      <c r="D353" s="220" t="s">
        <v>134</v>
      </c>
      <c r="E353" s="221" t="s">
        <v>521</v>
      </c>
      <c r="F353" s="222" t="s">
        <v>522</v>
      </c>
      <c r="G353" s="223" t="s">
        <v>438</v>
      </c>
      <c r="H353" s="224">
        <v>32</v>
      </c>
      <c r="I353" s="225"/>
      <c r="J353" s="226">
        <f>ROUND(I353*H353,2)</f>
        <v>0</v>
      </c>
      <c r="K353" s="222" t="s">
        <v>21</v>
      </c>
      <c r="L353" s="71"/>
      <c r="M353" s="227" t="s">
        <v>21</v>
      </c>
      <c r="N353" s="228" t="s">
        <v>42</v>
      </c>
      <c r="O353" s="46"/>
      <c r="P353" s="229">
        <f>O353*H353</f>
        <v>0</v>
      </c>
      <c r="Q353" s="229">
        <v>0</v>
      </c>
      <c r="R353" s="229">
        <f>Q353*H353</f>
        <v>0</v>
      </c>
      <c r="S353" s="229">
        <v>0</v>
      </c>
      <c r="T353" s="230">
        <f>S353*H353</f>
        <v>0</v>
      </c>
      <c r="AR353" s="23" t="s">
        <v>260</v>
      </c>
      <c r="AT353" s="23" t="s">
        <v>134</v>
      </c>
      <c r="AU353" s="23" t="s">
        <v>80</v>
      </c>
      <c r="AY353" s="23" t="s">
        <v>131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23" t="s">
        <v>76</v>
      </c>
      <c r="BK353" s="231">
        <f>ROUND(I353*H353,2)</f>
        <v>0</v>
      </c>
      <c r="BL353" s="23" t="s">
        <v>260</v>
      </c>
      <c r="BM353" s="23" t="s">
        <v>523</v>
      </c>
    </row>
    <row r="354" s="1" customFormat="1" ht="16.5" customHeight="1">
      <c r="B354" s="45"/>
      <c r="C354" s="220" t="s">
        <v>524</v>
      </c>
      <c r="D354" s="220" t="s">
        <v>134</v>
      </c>
      <c r="E354" s="221" t="s">
        <v>525</v>
      </c>
      <c r="F354" s="222" t="s">
        <v>526</v>
      </c>
      <c r="G354" s="223" t="s">
        <v>438</v>
      </c>
      <c r="H354" s="224">
        <v>5</v>
      </c>
      <c r="I354" s="225"/>
      <c r="J354" s="226">
        <f>ROUND(I354*H354,2)</f>
        <v>0</v>
      </c>
      <c r="K354" s="222" t="s">
        <v>21</v>
      </c>
      <c r="L354" s="71"/>
      <c r="M354" s="227" t="s">
        <v>21</v>
      </c>
      <c r="N354" s="228" t="s">
        <v>42</v>
      </c>
      <c r="O354" s="46"/>
      <c r="P354" s="229">
        <f>O354*H354</f>
        <v>0</v>
      </c>
      <c r="Q354" s="229">
        <v>0</v>
      </c>
      <c r="R354" s="229">
        <f>Q354*H354</f>
        <v>0</v>
      </c>
      <c r="S354" s="229">
        <v>0</v>
      </c>
      <c r="T354" s="230">
        <f>S354*H354</f>
        <v>0</v>
      </c>
      <c r="AR354" s="23" t="s">
        <v>260</v>
      </c>
      <c r="AT354" s="23" t="s">
        <v>134</v>
      </c>
      <c r="AU354" s="23" t="s">
        <v>80</v>
      </c>
      <c r="AY354" s="23" t="s">
        <v>131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23" t="s">
        <v>76</v>
      </c>
      <c r="BK354" s="231">
        <f>ROUND(I354*H354,2)</f>
        <v>0</v>
      </c>
      <c r="BL354" s="23" t="s">
        <v>260</v>
      </c>
      <c r="BM354" s="23" t="s">
        <v>527</v>
      </c>
    </row>
    <row r="355" s="1" customFormat="1" ht="16.5" customHeight="1">
      <c r="B355" s="45"/>
      <c r="C355" s="220" t="s">
        <v>528</v>
      </c>
      <c r="D355" s="220" t="s">
        <v>134</v>
      </c>
      <c r="E355" s="221" t="s">
        <v>529</v>
      </c>
      <c r="F355" s="222" t="s">
        <v>530</v>
      </c>
      <c r="G355" s="223" t="s">
        <v>438</v>
      </c>
      <c r="H355" s="224">
        <v>76</v>
      </c>
      <c r="I355" s="225"/>
      <c r="J355" s="226">
        <f>ROUND(I355*H355,2)</f>
        <v>0</v>
      </c>
      <c r="K355" s="222" t="s">
        <v>21</v>
      </c>
      <c r="L355" s="71"/>
      <c r="M355" s="227" t="s">
        <v>21</v>
      </c>
      <c r="N355" s="228" t="s">
        <v>42</v>
      </c>
      <c r="O355" s="46"/>
      <c r="P355" s="229">
        <f>O355*H355</f>
        <v>0</v>
      </c>
      <c r="Q355" s="229">
        <v>0</v>
      </c>
      <c r="R355" s="229">
        <f>Q355*H355</f>
        <v>0</v>
      </c>
      <c r="S355" s="229">
        <v>0</v>
      </c>
      <c r="T355" s="230">
        <f>S355*H355</f>
        <v>0</v>
      </c>
      <c r="AR355" s="23" t="s">
        <v>260</v>
      </c>
      <c r="AT355" s="23" t="s">
        <v>134</v>
      </c>
      <c r="AU355" s="23" t="s">
        <v>80</v>
      </c>
      <c r="AY355" s="23" t="s">
        <v>131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23" t="s">
        <v>76</v>
      </c>
      <c r="BK355" s="231">
        <f>ROUND(I355*H355,2)</f>
        <v>0</v>
      </c>
      <c r="BL355" s="23" t="s">
        <v>260</v>
      </c>
      <c r="BM355" s="23" t="s">
        <v>531</v>
      </c>
    </row>
    <row r="356" s="1" customFormat="1" ht="16.5" customHeight="1">
      <c r="B356" s="45"/>
      <c r="C356" s="220" t="s">
        <v>532</v>
      </c>
      <c r="D356" s="220" t="s">
        <v>134</v>
      </c>
      <c r="E356" s="221" t="s">
        <v>533</v>
      </c>
      <c r="F356" s="222" t="s">
        <v>534</v>
      </c>
      <c r="G356" s="223" t="s">
        <v>438</v>
      </c>
      <c r="H356" s="224">
        <v>12</v>
      </c>
      <c r="I356" s="225"/>
      <c r="J356" s="226">
        <f>ROUND(I356*H356,2)</f>
        <v>0</v>
      </c>
      <c r="K356" s="222" t="s">
        <v>21</v>
      </c>
      <c r="L356" s="71"/>
      <c r="M356" s="227" t="s">
        <v>21</v>
      </c>
      <c r="N356" s="228" t="s">
        <v>42</v>
      </c>
      <c r="O356" s="46"/>
      <c r="P356" s="229">
        <f>O356*H356</f>
        <v>0</v>
      </c>
      <c r="Q356" s="229">
        <v>0</v>
      </c>
      <c r="R356" s="229">
        <f>Q356*H356</f>
        <v>0</v>
      </c>
      <c r="S356" s="229">
        <v>0</v>
      </c>
      <c r="T356" s="230">
        <f>S356*H356</f>
        <v>0</v>
      </c>
      <c r="AR356" s="23" t="s">
        <v>260</v>
      </c>
      <c r="AT356" s="23" t="s">
        <v>134</v>
      </c>
      <c r="AU356" s="23" t="s">
        <v>80</v>
      </c>
      <c r="AY356" s="23" t="s">
        <v>131</v>
      </c>
      <c r="BE356" s="231">
        <f>IF(N356="základní",J356,0)</f>
        <v>0</v>
      </c>
      <c r="BF356" s="231">
        <f>IF(N356="snížená",J356,0)</f>
        <v>0</v>
      </c>
      <c r="BG356" s="231">
        <f>IF(N356="zákl. přenesená",J356,0)</f>
        <v>0</v>
      </c>
      <c r="BH356" s="231">
        <f>IF(N356="sníž. přenesená",J356,0)</f>
        <v>0</v>
      </c>
      <c r="BI356" s="231">
        <f>IF(N356="nulová",J356,0)</f>
        <v>0</v>
      </c>
      <c r="BJ356" s="23" t="s">
        <v>76</v>
      </c>
      <c r="BK356" s="231">
        <f>ROUND(I356*H356,2)</f>
        <v>0</v>
      </c>
      <c r="BL356" s="23" t="s">
        <v>260</v>
      </c>
      <c r="BM356" s="23" t="s">
        <v>535</v>
      </c>
    </row>
    <row r="357" s="1" customFormat="1" ht="16.5" customHeight="1">
      <c r="B357" s="45"/>
      <c r="C357" s="220" t="s">
        <v>536</v>
      </c>
      <c r="D357" s="220" t="s">
        <v>134</v>
      </c>
      <c r="E357" s="221" t="s">
        <v>537</v>
      </c>
      <c r="F357" s="222" t="s">
        <v>538</v>
      </c>
      <c r="G357" s="223" t="s">
        <v>438</v>
      </c>
      <c r="H357" s="224">
        <v>2</v>
      </c>
      <c r="I357" s="225"/>
      <c r="J357" s="226">
        <f>ROUND(I357*H357,2)</f>
        <v>0</v>
      </c>
      <c r="K357" s="222" t="s">
        <v>21</v>
      </c>
      <c r="L357" s="71"/>
      <c r="M357" s="227" t="s">
        <v>21</v>
      </c>
      <c r="N357" s="228" t="s">
        <v>42</v>
      </c>
      <c r="O357" s="46"/>
      <c r="P357" s="229">
        <f>O357*H357</f>
        <v>0</v>
      </c>
      <c r="Q357" s="229">
        <v>0</v>
      </c>
      <c r="R357" s="229">
        <f>Q357*H357</f>
        <v>0</v>
      </c>
      <c r="S357" s="229">
        <v>0</v>
      </c>
      <c r="T357" s="230">
        <f>S357*H357</f>
        <v>0</v>
      </c>
      <c r="AR357" s="23" t="s">
        <v>260</v>
      </c>
      <c r="AT357" s="23" t="s">
        <v>134</v>
      </c>
      <c r="AU357" s="23" t="s">
        <v>80</v>
      </c>
      <c r="AY357" s="23" t="s">
        <v>131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23" t="s">
        <v>76</v>
      </c>
      <c r="BK357" s="231">
        <f>ROUND(I357*H357,2)</f>
        <v>0</v>
      </c>
      <c r="BL357" s="23" t="s">
        <v>260</v>
      </c>
      <c r="BM357" s="23" t="s">
        <v>539</v>
      </c>
    </row>
    <row r="358" s="1" customFormat="1" ht="16.5" customHeight="1">
      <c r="B358" s="45"/>
      <c r="C358" s="220" t="s">
        <v>540</v>
      </c>
      <c r="D358" s="220" t="s">
        <v>134</v>
      </c>
      <c r="E358" s="221" t="s">
        <v>541</v>
      </c>
      <c r="F358" s="222" t="s">
        <v>542</v>
      </c>
      <c r="G358" s="223" t="s">
        <v>438</v>
      </c>
      <c r="H358" s="224">
        <v>2</v>
      </c>
      <c r="I358" s="225"/>
      <c r="J358" s="226">
        <f>ROUND(I358*H358,2)</f>
        <v>0</v>
      </c>
      <c r="K358" s="222" t="s">
        <v>21</v>
      </c>
      <c r="L358" s="71"/>
      <c r="M358" s="227" t="s">
        <v>21</v>
      </c>
      <c r="N358" s="228" t="s">
        <v>42</v>
      </c>
      <c r="O358" s="46"/>
      <c r="P358" s="229">
        <f>O358*H358</f>
        <v>0</v>
      </c>
      <c r="Q358" s="229">
        <v>0</v>
      </c>
      <c r="R358" s="229">
        <f>Q358*H358</f>
        <v>0</v>
      </c>
      <c r="S358" s="229">
        <v>0</v>
      </c>
      <c r="T358" s="230">
        <f>S358*H358</f>
        <v>0</v>
      </c>
      <c r="AR358" s="23" t="s">
        <v>260</v>
      </c>
      <c r="AT358" s="23" t="s">
        <v>134</v>
      </c>
      <c r="AU358" s="23" t="s">
        <v>80</v>
      </c>
      <c r="AY358" s="23" t="s">
        <v>131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23" t="s">
        <v>76</v>
      </c>
      <c r="BK358" s="231">
        <f>ROUND(I358*H358,2)</f>
        <v>0</v>
      </c>
      <c r="BL358" s="23" t="s">
        <v>260</v>
      </c>
      <c r="BM358" s="23" t="s">
        <v>543</v>
      </c>
    </row>
    <row r="359" s="1" customFormat="1" ht="16.5" customHeight="1">
      <c r="B359" s="45"/>
      <c r="C359" s="220" t="s">
        <v>544</v>
      </c>
      <c r="D359" s="220" t="s">
        <v>134</v>
      </c>
      <c r="E359" s="221" t="s">
        <v>545</v>
      </c>
      <c r="F359" s="222" t="s">
        <v>546</v>
      </c>
      <c r="G359" s="223" t="s">
        <v>438</v>
      </c>
      <c r="H359" s="224">
        <v>1</v>
      </c>
      <c r="I359" s="225"/>
      <c r="J359" s="226">
        <f>ROUND(I359*H359,2)</f>
        <v>0</v>
      </c>
      <c r="K359" s="222" t="s">
        <v>21</v>
      </c>
      <c r="L359" s="71"/>
      <c r="M359" s="227" t="s">
        <v>21</v>
      </c>
      <c r="N359" s="228" t="s">
        <v>42</v>
      </c>
      <c r="O359" s="46"/>
      <c r="P359" s="229">
        <f>O359*H359</f>
        <v>0</v>
      </c>
      <c r="Q359" s="229">
        <v>0</v>
      </c>
      <c r="R359" s="229">
        <f>Q359*H359</f>
        <v>0</v>
      </c>
      <c r="S359" s="229">
        <v>0</v>
      </c>
      <c r="T359" s="230">
        <f>S359*H359</f>
        <v>0</v>
      </c>
      <c r="AR359" s="23" t="s">
        <v>260</v>
      </c>
      <c r="AT359" s="23" t="s">
        <v>134</v>
      </c>
      <c r="AU359" s="23" t="s">
        <v>80</v>
      </c>
      <c r="AY359" s="23" t="s">
        <v>131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23" t="s">
        <v>76</v>
      </c>
      <c r="BK359" s="231">
        <f>ROUND(I359*H359,2)</f>
        <v>0</v>
      </c>
      <c r="BL359" s="23" t="s">
        <v>260</v>
      </c>
      <c r="BM359" s="23" t="s">
        <v>547</v>
      </c>
    </row>
    <row r="360" s="1" customFormat="1" ht="16.5" customHeight="1">
      <c r="B360" s="45"/>
      <c r="C360" s="220" t="s">
        <v>548</v>
      </c>
      <c r="D360" s="220" t="s">
        <v>134</v>
      </c>
      <c r="E360" s="221" t="s">
        <v>549</v>
      </c>
      <c r="F360" s="222" t="s">
        <v>550</v>
      </c>
      <c r="G360" s="223" t="s">
        <v>438</v>
      </c>
      <c r="H360" s="224">
        <v>1</v>
      </c>
      <c r="I360" s="225"/>
      <c r="J360" s="226">
        <f>ROUND(I360*H360,2)</f>
        <v>0</v>
      </c>
      <c r="K360" s="222" t="s">
        <v>21</v>
      </c>
      <c r="L360" s="71"/>
      <c r="M360" s="227" t="s">
        <v>21</v>
      </c>
      <c r="N360" s="228" t="s">
        <v>42</v>
      </c>
      <c r="O360" s="46"/>
      <c r="P360" s="229">
        <f>O360*H360</f>
        <v>0</v>
      </c>
      <c r="Q360" s="229">
        <v>0</v>
      </c>
      <c r="R360" s="229">
        <f>Q360*H360</f>
        <v>0</v>
      </c>
      <c r="S360" s="229">
        <v>0</v>
      </c>
      <c r="T360" s="230">
        <f>S360*H360</f>
        <v>0</v>
      </c>
      <c r="AR360" s="23" t="s">
        <v>260</v>
      </c>
      <c r="AT360" s="23" t="s">
        <v>134</v>
      </c>
      <c r="AU360" s="23" t="s">
        <v>80</v>
      </c>
      <c r="AY360" s="23" t="s">
        <v>131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23" t="s">
        <v>76</v>
      </c>
      <c r="BK360" s="231">
        <f>ROUND(I360*H360,2)</f>
        <v>0</v>
      </c>
      <c r="BL360" s="23" t="s">
        <v>260</v>
      </c>
      <c r="BM360" s="23" t="s">
        <v>551</v>
      </c>
    </row>
    <row r="361" s="1" customFormat="1" ht="16.5" customHeight="1">
      <c r="B361" s="45"/>
      <c r="C361" s="220" t="s">
        <v>552</v>
      </c>
      <c r="D361" s="220" t="s">
        <v>134</v>
      </c>
      <c r="E361" s="221" t="s">
        <v>553</v>
      </c>
      <c r="F361" s="222" t="s">
        <v>554</v>
      </c>
      <c r="G361" s="223" t="s">
        <v>438</v>
      </c>
      <c r="H361" s="224">
        <v>1</v>
      </c>
      <c r="I361" s="225"/>
      <c r="J361" s="226">
        <f>ROUND(I361*H361,2)</f>
        <v>0</v>
      </c>
      <c r="K361" s="222" t="s">
        <v>21</v>
      </c>
      <c r="L361" s="71"/>
      <c r="M361" s="227" t="s">
        <v>21</v>
      </c>
      <c r="N361" s="228" t="s">
        <v>42</v>
      </c>
      <c r="O361" s="46"/>
      <c r="P361" s="229">
        <f>O361*H361</f>
        <v>0</v>
      </c>
      <c r="Q361" s="229">
        <v>0</v>
      </c>
      <c r="R361" s="229">
        <f>Q361*H361</f>
        <v>0</v>
      </c>
      <c r="S361" s="229">
        <v>0</v>
      </c>
      <c r="T361" s="230">
        <f>S361*H361</f>
        <v>0</v>
      </c>
      <c r="AR361" s="23" t="s">
        <v>260</v>
      </c>
      <c r="AT361" s="23" t="s">
        <v>134</v>
      </c>
      <c r="AU361" s="23" t="s">
        <v>80</v>
      </c>
      <c r="AY361" s="23" t="s">
        <v>131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23" t="s">
        <v>76</v>
      </c>
      <c r="BK361" s="231">
        <f>ROUND(I361*H361,2)</f>
        <v>0</v>
      </c>
      <c r="BL361" s="23" t="s">
        <v>260</v>
      </c>
      <c r="BM361" s="23" t="s">
        <v>555</v>
      </c>
    </row>
    <row r="362" s="1" customFormat="1" ht="16.5" customHeight="1">
      <c r="B362" s="45"/>
      <c r="C362" s="220" t="s">
        <v>556</v>
      </c>
      <c r="D362" s="220" t="s">
        <v>134</v>
      </c>
      <c r="E362" s="221" t="s">
        <v>557</v>
      </c>
      <c r="F362" s="222" t="s">
        <v>558</v>
      </c>
      <c r="G362" s="223" t="s">
        <v>438</v>
      </c>
      <c r="H362" s="224">
        <v>4</v>
      </c>
      <c r="I362" s="225"/>
      <c r="J362" s="226">
        <f>ROUND(I362*H362,2)</f>
        <v>0</v>
      </c>
      <c r="K362" s="222" t="s">
        <v>21</v>
      </c>
      <c r="L362" s="71"/>
      <c r="M362" s="227" t="s">
        <v>21</v>
      </c>
      <c r="N362" s="228" t="s">
        <v>42</v>
      </c>
      <c r="O362" s="46"/>
      <c r="P362" s="229">
        <f>O362*H362</f>
        <v>0</v>
      </c>
      <c r="Q362" s="229">
        <v>0</v>
      </c>
      <c r="R362" s="229">
        <f>Q362*H362</f>
        <v>0</v>
      </c>
      <c r="S362" s="229">
        <v>0</v>
      </c>
      <c r="T362" s="230">
        <f>S362*H362</f>
        <v>0</v>
      </c>
      <c r="AR362" s="23" t="s">
        <v>260</v>
      </c>
      <c r="AT362" s="23" t="s">
        <v>134</v>
      </c>
      <c r="AU362" s="23" t="s">
        <v>80</v>
      </c>
      <c r="AY362" s="23" t="s">
        <v>131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23" t="s">
        <v>76</v>
      </c>
      <c r="BK362" s="231">
        <f>ROUND(I362*H362,2)</f>
        <v>0</v>
      </c>
      <c r="BL362" s="23" t="s">
        <v>260</v>
      </c>
      <c r="BM362" s="23" t="s">
        <v>559</v>
      </c>
    </row>
    <row r="363" s="1" customFormat="1" ht="16.5" customHeight="1">
      <c r="B363" s="45"/>
      <c r="C363" s="220" t="s">
        <v>560</v>
      </c>
      <c r="D363" s="220" t="s">
        <v>134</v>
      </c>
      <c r="E363" s="221" t="s">
        <v>561</v>
      </c>
      <c r="F363" s="222" t="s">
        <v>562</v>
      </c>
      <c r="G363" s="223" t="s">
        <v>438</v>
      </c>
      <c r="H363" s="224">
        <v>1</v>
      </c>
      <c r="I363" s="225"/>
      <c r="J363" s="226">
        <f>ROUND(I363*H363,2)</f>
        <v>0</v>
      </c>
      <c r="K363" s="222" t="s">
        <v>21</v>
      </c>
      <c r="L363" s="71"/>
      <c r="M363" s="227" t="s">
        <v>21</v>
      </c>
      <c r="N363" s="228" t="s">
        <v>42</v>
      </c>
      <c r="O363" s="46"/>
      <c r="P363" s="229">
        <f>O363*H363</f>
        <v>0</v>
      </c>
      <c r="Q363" s="229">
        <v>0</v>
      </c>
      <c r="R363" s="229">
        <f>Q363*H363</f>
        <v>0</v>
      </c>
      <c r="S363" s="229">
        <v>0</v>
      </c>
      <c r="T363" s="230">
        <f>S363*H363</f>
        <v>0</v>
      </c>
      <c r="AR363" s="23" t="s">
        <v>260</v>
      </c>
      <c r="AT363" s="23" t="s">
        <v>134</v>
      </c>
      <c r="AU363" s="23" t="s">
        <v>80</v>
      </c>
      <c r="AY363" s="23" t="s">
        <v>131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23" t="s">
        <v>76</v>
      </c>
      <c r="BK363" s="231">
        <f>ROUND(I363*H363,2)</f>
        <v>0</v>
      </c>
      <c r="BL363" s="23" t="s">
        <v>260</v>
      </c>
      <c r="BM363" s="23" t="s">
        <v>563</v>
      </c>
    </row>
    <row r="364" s="1" customFormat="1" ht="16.5" customHeight="1">
      <c r="B364" s="45"/>
      <c r="C364" s="220" t="s">
        <v>564</v>
      </c>
      <c r="D364" s="220" t="s">
        <v>134</v>
      </c>
      <c r="E364" s="221" t="s">
        <v>565</v>
      </c>
      <c r="F364" s="222" t="s">
        <v>566</v>
      </c>
      <c r="G364" s="223" t="s">
        <v>438</v>
      </c>
      <c r="H364" s="224">
        <v>8</v>
      </c>
      <c r="I364" s="225"/>
      <c r="J364" s="226">
        <f>ROUND(I364*H364,2)</f>
        <v>0</v>
      </c>
      <c r="K364" s="222" t="s">
        <v>21</v>
      </c>
      <c r="L364" s="71"/>
      <c r="M364" s="227" t="s">
        <v>21</v>
      </c>
      <c r="N364" s="228" t="s">
        <v>42</v>
      </c>
      <c r="O364" s="46"/>
      <c r="P364" s="229">
        <f>O364*H364</f>
        <v>0</v>
      </c>
      <c r="Q364" s="229">
        <v>0</v>
      </c>
      <c r="R364" s="229">
        <f>Q364*H364</f>
        <v>0</v>
      </c>
      <c r="S364" s="229">
        <v>0</v>
      </c>
      <c r="T364" s="230">
        <f>S364*H364</f>
        <v>0</v>
      </c>
      <c r="AR364" s="23" t="s">
        <v>260</v>
      </c>
      <c r="AT364" s="23" t="s">
        <v>134</v>
      </c>
      <c r="AU364" s="23" t="s">
        <v>80</v>
      </c>
      <c r="AY364" s="23" t="s">
        <v>131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23" t="s">
        <v>76</v>
      </c>
      <c r="BK364" s="231">
        <f>ROUND(I364*H364,2)</f>
        <v>0</v>
      </c>
      <c r="BL364" s="23" t="s">
        <v>260</v>
      </c>
      <c r="BM364" s="23" t="s">
        <v>567</v>
      </c>
    </row>
    <row r="365" s="1" customFormat="1" ht="16.5" customHeight="1">
      <c r="B365" s="45"/>
      <c r="C365" s="220" t="s">
        <v>568</v>
      </c>
      <c r="D365" s="220" t="s">
        <v>134</v>
      </c>
      <c r="E365" s="221" t="s">
        <v>569</v>
      </c>
      <c r="F365" s="222" t="s">
        <v>570</v>
      </c>
      <c r="G365" s="223" t="s">
        <v>438</v>
      </c>
      <c r="H365" s="224">
        <v>5</v>
      </c>
      <c r="I365" s="225"/>
      <c r="J365" s="226">
        <f>ROUND(I365*H365,2)</f>
        <v>0</v>
      </c>
      <c r="K365" s="222" t="s">
        <v>21</v>
      </c>
      <c r="L365" s="71"/>
      <c r="M365" s="227" t="s">
        <v>21</v>
      </c>
      <c r="N365" s="228" t="s">
        <v>42</v>
      </c>
      <c r="O365" s="46"/>
      <c r="P365" s="229">
        <f>O365*H365</f>
        <v>0</v>
      </c>
      <c r="Q365" s="229">
        <v>0</v>
      </c>
      <c r="R365" s="229">
        <f>Q365*H365</f>
        <v>0</v>
      </c>
      <c r="S365" s="229">
        <v>0</v>
      </c>
      <c r="T365" s="230">
        <f>S365*H365</f>
        <v>0</v>
      </c>
      <c r="AR365" s="23" t="s">
        <v>260</v>
      </c>
      <c r="AT365" s="23" t="s">
        <v>134</v>
      </c>
      <c r="AU365" s="23" t="s">
        <v>80</v>
      </c>
      <c r="AY365" s="23" t="s">
        <v>131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23" t="s">
        <v>76</v>
      </c>
      <c r="BK365" s="231">
        <f>ROUND(I365*H365,2)</f>
        <v>0</v>
      </c>
      <c r="BL365" s="23" t="s">
        <v>260</v>
      </c>
      <c r="BM365" s="23" t="s">
        <v>571</v>
      </c>
    </row>
    <row r="366" s="1" customFormat="1" ht="16.5" customHeight="1">
      <c r="B366" s="45"/>
      <c r="C366" s="220" t="s">
        <v>572</v>
      </c>
      <c r="D366" s="220" t="s">
        <v>134</v>
      </c>
      <c r="E366" s="221" t="s">
        <v>573</v>
      </c>
      <c r="F366" s="222" t="s">
        <v>574</v>
      </c>
      <c r="G366" s="223" t="s">
        <v>438</v>
      </c>
      <c r="H366" s="224">
        <v>2</v>
      </c>
      <c r="I366" s="225"/>
      <c r="J366" s="226">
        <f>ROUND(I366*H366,2)</f>
        <v>0</v>
      </c>
      <c r="K366" s="222" t="s">
        <v>21</v>
      </c>
      <c r="L366" s="71"/>
      <c r="M366" s="227" t="s">
        <v>21</v>
      </c>
      <c r="N366" s="228" t="s">
        <v>42</v>
      </c>
      <c r="O366" s="46"/>
      <c r="P366" s="229">
        <f>O366*H366</f>
        <v>0</v>
      </c>
      <c r="Q366" s="229">
        <v>0</v>
      </c>
      <c r="R366" s="229">
        <f>Q366*H366</f>
        <v>0</v>
      </c>
      <c r="S366" s="229">
        <v>0</v>
      </c>
      <c r="T366" s="230">
        <f>S366*H366</f>
        <v>0</v>
      </c>
      <c r="AR366" s="23" t="s">
        <v>260</v>
      </c>
      <c r="AT366" s="23" t="s">
        <v>134</v>
      </c>
      <c r="AU366" s="23" t="s">
        <v>80</v>
      </c>
      <c r="AY366" s="23" t="s">
        <v>131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23" t="s">
        <v>76</v>
      </c>
      <c r="BK366" s="231">
        <f>ROUND(I366*H366,2)</f>
        <v>0</v>
      </c>
      <c r="BL366" s="23" t="s">
        <v>260</v>
      </c>
      <c r="BM366" s="23" t="s">
        <v>575</v>
      </c>
    </row>
    <row r="367" s="1" customFormat="1" ht="16.5" customHeight="1">
      <c r="B367" s="45"/>
      <c r="C367" s="220" t="s">
        <v>576</v>
      </c>
      <c r="D367" s="220" t="s">
        <v>134</v>
      </c>
      <c r="E367" s="221" t="s">
        <v>577</v>
      </c>
      <c r="F367" s="222" t="s">
        <v>578</v>
      </c>
      <c r="G367" s="223" t="s">
        <v>438</v>
      </c>
      <c r="H367" s="224">
        <v>2</v>
      </c>
      <c r="I367" s="225"/>
      <c r="J367" s="226">
        <f>ROUND(I367*H367,2)</f>
        <v>0</v>
      </c>
      <c r="K367" s="222" t="s">
        <v>21</v>
      </c>
      <c r="L367" s="71"/>
      <c r="M367" s="227" t="s">
        <v>21</v>
      </c>
      <c r="N367" s="228" t="s">
        <v>42</v>
      </c>
      <c r="O367" s="46"/>
      <c r="P367" s="229">
        <f>O367*H367</f>
        <v>0</v>
      </c>
      <c r="Q367" s="229">
        <v>0</v>
      </c>
      <c r="R367" s="229">
        <f>Q367*H367</f>
        <v>0</v>
      </c>
      <c r="S367" s="229">
        <v>0</v>
      </c>
      <c r="T367" s="230">
        <f>S367*H367</f>
        <v>0</v>
      </c>
      <c r="AR367" s="23" t="s">
        <v>260</v>
      </c>
      <c r="AT367" s="23" t="s">
        <v>134</v>
      </c>
      <c r="AU367" s="23" t="s">
        <v>80</v>
      </c>
      <c r="AY367" s="23" t="s">
        <v>131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23" t="s">
        <v>76</v>
      </c>
      <c r="BK367" s="231">
        <f>ROUND(I367*H367,2)</f>
        <v>0</v>
      </c>
      <c r="BL367" s="23" t="s">
        <v>260</v>
      </c>
      <c r="BM367" s="23" t="s">
        <v>579</v>
      </c>
    </row>
    <row r="368" s="1" customFormat="1" ht="16.5" customHeight="1">
      <c r="B368" s="45"/>
      <c r="C368" s="220" t="s">
        <v>580</v>
      </c>
      <c r="D368" s="220" t="s">
        <v>134</v>
      </c>
      <c r="E368" s="221" t="s">
        <v>581</v>
      </c>
      <c r="F368" s="222" t="s">
        <v>582</v>
      </c>
      <c r="G368" s="223" t="s">
        <v>438</v>
      </c>
      <c r="H368" s="224">
        <v>2</v>
      </c>
      <c r="I368" s="225"/>
      <c r="J368" s="226">
        <f>ROUND(I368*H368,2)</f>
        <v>0</v>
      </c>
      <c r="K368" s="222" t="s">
        <v>21</v>
      </c>
      <c r="L368" s="71"/>
      <c r="M368" s="227" t="s">
        <v>21</v>
      </c>
      <c r="N368" s="228" t="s">
        <v>42</v>
      </c>
      <c r="O368" s="46"/>
      <c r="P368" s="229">
        <f>O368*H368</f>
        <v>0</v>
      </c>
      <c r="Q368" s="229">
        <v>0</v>
      </c>
      <c r="R368" s="229">
        <f>Q368*H368</f>
        <v>0</v>
      </c>
      <c r="S368" s="229">
        <v>0</v>
      </c>
      <c r="T368" s="230">
        <f>S368*H368</f>
        <v>0</v>
      </c>
      <c r="AR368" s="23" t="s">
        <v>260</v>
      </c>
      <c r="AT368" s="23" t="s">
        <v>134</v>
      </c>
      <c r="AU368" s="23" t="s">
        <v>80</v>
      </c>
      <c r="AY368" s="23" t="s">
        <v>131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23" t="s">
        <v>76</v>
      </c>
      <c r="BK368" s="231">
        <f>ROUND(I368*H368,2)</f>
        <v>0</v>
      </c>
      <c r="BL368" s="23" t="s">
        <v>260</v>
      </c>
      <c r="BM368" s="23" t="s">
        <v>583</v>
      </c>
    </row>
    <row r="369" s="1" customFormat="1" ht="16.5" customHeight="1">
      <c r="B369" s="45"/>
      <c r="C369" s="220" t="s">
        <v>584</v>
      </c>
      <c r="D369" s="220" t="s">
        <v>134</v>
      </c>
      <c r="E369" s="221" t="s">
        <v>585</v>
      </c>
      <c r="F369" s="222" t="s">
        <v>586</v>
      </c>
      <c r="G369" s="223" t="s">
        <v>438</v>
      </c>
      <c r="H369" s="224">
        <v>2</v>
      </c>
      <c r="I369" s="225"/>
      <c r="J369" s="226">
        <f>ROUND(I369*H369,2)</f>
        <v>0</v>
      </c>
      <c r="K369" s="222" t="s">
        <v>21</v>
      </c>
      <c r="L369" s="71"/>
      <c r="M369" s="227" t="s">
        <v>21</v>
      </c>
      <c r="N369" s="228" t="s">
        <v>42</v>
      </c>
      <c r="O369" s="46"/>
      <c r="P369" s="229">
        <f>O369*H369</f>
        <v>0</v>
      </c>
      <c r="Q369" s="229">
        <v>0</v>
      </c>
      <c r="R369" s="229">
        <f>Q369*H369</f>
        <v>0</v>
      </c>
      <c r="S369" s="229">
        <v>0</v>
      </c>
      <c r="T369" s="230">
        <f>S369*H369</f>
        <v>0</v>
      </c>
      <c r="AR369" s="23" t="s">
        <v>260</v>
      </c>
      <c r="AT369" s="23" t="s">
        <v>134</v>
      </c>
      <c r="AU369" s="23" t="s">
        <v>80</v>
      </c>
      <c r="AY369" s="23" t="s">
        <v>131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23" t="s">
        <v>76</v>
      </c>
      <c r="BK369" s="231">
        <f>ROUND(I369*H369,2)</f>
        <v>0</v>
      </c>
      <c r="BL369" s="23" t="s">
        <v>260</v>
      </c>
      <c r="BM369" s="23" t="s">
        <v>587</v>
      </c>
    </row>
    <row r="370" s="1" customFormat="1" ht="16.5" customHeight="1">
      <c r="B370" s="45"/>
      <c r="C370" s="220" t="s">
        <v>588</v>
      </c>
      <c r="D370" s="220" t="s">
        <v>134</v>
      </c>
      <c r="E370" s="221" t="s">
        <v>589</v>
      </c>
      <c r="F370" s="222" t="s">
        <v>590</v>
      </c>
      <c r="G370" s="223" t="s">
        <v>438</v>
      </c>
      <c r="H370" s="224">
        <v>10</v>
      </c>
      <c r="I370" s="225"/>
      <c r="J370" s="226">
        <f>ROUND(I370*H370,2)</f>
        <v>0</v>
      </c>
      <c r="K370" s="222" t="s">
        <v>21</v>
      </c>
      <c r="L370" s="71"/>
      <c r="M370" s="227" t="s">
        <v>21</v>
      </c>
      <c r="N370" s="228" t="s">
        <v>42</v>
      </c>
      <c r="O370" s="46"/>
      <c r="P370" s="229">
        <f>O370*H370</f>
        <v>0</v>
      </c>
      <c r="Q370" s="229">
        <v>0</v>
      </c>
      <c r="R370" s="229">
        <f>Q370*H370</f>
        <v>0</v>
      </c>
      <c r="S370" s="229">
        <v>0</v>
      </c>
      <c r="T370" s="230">
        <f>S370*H370</f>
        <v>0</v>
      </c>
      <c r="AR370" s="23" t="s">
        <v>260</v>
      </c>
      <c r="AT370" s="23" t="s">
        <v>134</v>
      </c>
      <c r="AU370" s="23" t="s">
        <v>80</v>
      </c>
      <c r="AY370" s="23" t="s">
        <v>131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23" t="s">
        <v>76</v>
      </c>
      <c r="BK370" s="231">
        <f>ROUND(I370*H370,2)</f>
        <v>0</v>
      </c>
      <c r="BL370" s="23" t="s">
        <v>260</v>
      </c>
      <c r="BM370" s="23" t="s">
        <v>591</v>
      </c>
    </row>
    <row r="371" s="1" customFormat="1" ht="16.5" customHeight="1">
      <c r="B371" s="45"/>
      <c r="C371" s="220" t="s">
        <v>592</v>
      </c>
      <c r="D371" s="220" t="s">
        <v>134</v>
      </c>
      <c r="E371" s="221" t="s">
        <v>593</v>
      </c>
      <c r="F371" s="222" t="s">
        <v>594</v>
      </c>
      <c r="G371" s="223" t="s">
        <v>438</v>
      </c>
      <c r="H371" s="224">
        <v>1</v>
      </c>
      <c r="I371" s="225"/>
      <c r="J371" s="226">
        <f>ROUND(I371*H371,2)</f>
        <v>0</v>
      </c>
      <c r="K371" s="222" t="s">
        <v>21</v>
      </c>
      <c r="L371" s="71"/>
      <c r="M371" s="227" t="s">
        <v>21</v>
      </c>
      <c r="N371" s="228" t="s">
        <v>42</v>
      </c>
      <c r="O371" s="46"/>
      <c r="P371" s="229">
        <f>O371*H371</f>
        <v>0</v>
      </c>
      <c r="Q371" s="229">
        <v>0</v>
      </c>
      <c r="R371" s="229">
        <f>Q371*H371</f>
        <v>0</v>
      </c>
      <c r="S371" s="229">
        <v>0</v>
      </c>
      <c r="T371" s="230">
        <f>S371*H371</f>
        <v>0</v>
      </c>
      <c r="AR371" s="23" t="s">
        <v>260</v>
      </c>
      <c r="AT371" s="23" t="s">
        <v>134</v>
      </c>
      <c r="AU371" s="23" t="s">
        <v>80</v>
      </c>
      <c r="AY371" s="23" t="s">
        <v>131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23" t="s">
        <v>76</v>
      </c>
      <c r="BK371" s="231">
        <f>ROUND(I371*H371,2)</f>
        <v>0</v>
      </c>
      <c r="BL371" s="23" t="s">
        <v>260</v>
      </c>
      <c r="BM371" s="23" t="s">
        <v>595</v>
      </c>
    </row>
    <row r="372" s="1" customFormat="1" ht="16.5" customHeight="1">
      <c r="B372" s="45"/>
      <c r="C372" s="220" t="s">
        <v>596</v>
      </c>
      <c r="D372" s="220" t="s">
        <v>134</v>
      </c>
      <c r="E372" s="221" t="s">
        <v>597</v>
      </c>
      <c r="F372" s="222" t="s">
        <v>598</v>
      </c>
      <c r="G372" s="223" t="s">
        <v>438</v>
      </c>
      <c r="H372" s="224">
        <v>1</v>
      </c>
      <c r="I372" s="225"/>
      <c r="J372" s="226">
        <f>ROUND(I372*H372,2)</f>
        <v>0</v>
      </c>
      <c r="K372" s="222" t="s">
        <v>21</v>
      </c>
      <c r="L372" s="71"/>
      <c r="M372" s="227" t="s">
        <v>21</v>
      </c>
      <c r="N372" s="228" t="s">
        <v>42</v>
      </c>
      <c r="O372" s="46"/>
      <c r="P372" s="229">
        <f>O372*H372</f>
        <v>0</v>
      </c>
      <c r="Q372" s="229">
        <v>0</v>
      </c>
      <c r="R372" s="229">
        <f>Q372*H372</f>
        <v>0</v>
      </c>
      <c r="S372" s="229">
        <v>0</v>
      </c>
      <c r="T372" s="230">
        <f>S372*H372</f>
        <v>0</v>
      </c>
      <c r="AR372" s="23" t="s">
        <v>260</v>
      </c>
      <c r="AT372" s="23" t="s">
        <v>134</v>
      </c>
      <c r="AU372" s="23" t="s">
        <v>80</v>
      </c>
      <c r="AY372" s="23" t="s">
        <v>131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23" t="s">
        <v>76</v>
      </c>
      <c r="BK372" s="231">
        <f>ROUND(I372*H372,2)</f>
        <v>0</v>
      </c>
      <c r="BL372" s="23" t="s">
        <v>260</v>
      </c>
      <c r="BM372" s="23" t="s">
        <v>599</v>
      </c>
    </row>
    <row r="373" s="1" customFormat="1" ht="16.5" customHeight="1">
      <c r="B373" s="45"/>
      <c r="C373" s="220" t="s">
        <v>600</v>
      </c>
      <c r="D373" s="220" t="s">
        <v>134</v>
      </c>
      <c r="E373" s="221" t="s">
        <v>601</v>
      </c>
      <c r="F373" s="222" t="s">
        <v>602</v>
      </c>
      <c r="G373" s="223" t="s">
        <v>438</v>
      </c>
      <c r="H373" s="224">
        <v>1</v>
      </c>
      <c r="I373" s="225"/>
      <c r="J373" s="226">
        <f>ROUND(I373*H373,2)</f>
        <v>0</v>
      </c>
      <c r="K373" s="222" t="s">
        <v>21</v>
      </c>
      <c r="L373" s="71"/>
      <c r="M373" s="227" t="s">
        <v>21</v>
      </c>
      <c r="N373" s="228" t="s">
        <v>42</v>
      </c>
      <c r="O373" s="46"/>
      <c r="P373" s="229">
        <f>O373*H373</f>
        <v>0</v>
      </c>
      <c r="Q373" s="229">
        <v>0</v>
      </c>
      <c r="R373" s="229">
        <f>Q373*H373</f>
        <v>0</v>
      </c>
      <c r="S373" s="229">
        <v>0</v>
      </c>
      <c r="T373" s="230">
        <f>S373*H373</f>
        <v>0</v>
      </c>
      <c r="AR373" s="23" t="s">
        <v>260</v>
      </c>
      <c r="AT373" s="23" t="s">
        <v>134</v>
      </c>
      <c r="AU373" s="23" t="s">
        <v>80</v>
      </c>
      <c r="AY373" s="23" t="s">
        <v>131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23" t="s">
        <v>76</v>
      </c>
      <c r="BK373" s="231">
        <f>ROUND(I373*H373,2)</f>
        <v>0</v>
      </c>
      <c r="BL373" s="23" t="s">
        <v>260</v>
      </c>
      <c r="BM373" s="23" t="s">
        <v>603</v>
      </c>
    </row>
    <row r="374" s="1" customFormat="1" ht="16.5" customHeight="1">
      <c r="B374" s="45"/>
      <c r="C374" s="220" t="s">
        <v>604</v>
      </c>
      <c r="D374" s="220" t="s">
        <v>134</v>
      </c>
      <c r="E374" s="221" t="s">
        <v>605</v>
      </c>
      <c r="F374" s="222" t="s">
        <v>606</v>
      </c>
      <c r="G374" s="223" t="s">
        <v>438</v>
      </c>
      <c r="H374" s="224">
        <v>2</v>
      </c>
      <c r="I374" s="225"/>
      <c r="J374" s="226">
        <f>ROUND(I374*H374,2)</f>
        <v>0</v>
      </c>
      <c r="K374" s="222" t="s">
        <v>21</v>
      </c>
      <c r="L374" s="71"/>
      <c r="M374" s="227" t="s">
        <v>21</v>
      </c>
      <c r="N374" s="228" t="s">
        <v>42</v>
      </c>
      <c r="O374" s="46"/>
      <c r="P374" s="229">
        <f>O374*H374</f>
        <v>0</v>
      </c>
      <c r="Q374" s="229">
        <v>0</v>
      </c>
      <c r="R374" s="229">
        <f>Q374*H374</f>
        <v>0</v>
      </c>
      <c r="S374" s="229">
        <v>0</v>
      </c>
      <c r="T374" s="230">
        <f>S374*H374</f>
        <v>0</v>
      </c>
      <c r="AR374" s="23" t="s">
        <v>260</v>
      </c>
      <c r="AT374" s="23" t="s">
        <v>134</v>
      </c>
      <c r="AU374" s="23" t="s">
        <v>80</v>
      </c>
      <c r="AY374" s="23" t="s">
        <v>131</v>
      </c>
      <c r="BE374" s="231">
        <f>IF(N374="základní",J374,0)</f>
        <v>0</v>
      </c>
      <c r="BF374" s="231">
        <f>IF(N374="snížená",J374,0)</f>
        <v>0</v>
      </c>
      <c r="BG374" s="231">
        <f>IF(N374="zákl. přenesená",J374,0)</f>
        <v>0</v>
      </c>
      <c r="BH374" s="231">
        <f>IF(N374="sníž. přenesená",J374,0)</f>
        <v>0</v>
      </c>
      <c r="BI374" s="231">
        <f>IF(N374="nulová",J374,0)</f>
        <v>0</v>
      </c>
      <c r="BJ374" s="23" t="s">
        <v>76</v>
      </c>
      <c r="BK374" s="231">
        <f>ROUND(I374*H374,2)</f>
        <v>0</v>
      </c>
      <c r="BL374" s="23" t="s">
        <v>260</v>
      </c>
      <c r="BM374" s="23" t="s">
        <v>607</v>
      </c>
    </row>
    <row r="375" s="1" customFormat="1" ht="16.5" customHeight="1">
      <c r="B375" s="45"/>
      <c r="C375" s="220" t="s">
        <v>608</v>
      </c>
      <c r="D375" s="220" t="s">
        <v>134</v>
      </c>
      <c r="E375" s="221" t="s">
        <v>609</v>
      </c>
      <c r="F375" s="222" t="s">
        <v>610</v>
      </c>
      <c r="G375" s="223" t="s">
        <v>438</v>
      </c>
      <c r="H375" s="224">
        <v>3</v>
      </c>
      <c r="I375" s="225"/>
      <c r="J375" s="226">
        <f>ROUND(I375*H375,2)</f>
        <v>0</v>
      </c>
      <c r="K375" s="222" t="s">
        <v>21</v>
      </c>
      <c r="L375" s="71"/>
      <c r="M375" s="227" t="s">
        <v>21</v>
      </c>
      <c r="N375" s="228" t="s">
        <v>42</v>
      </c>
      <c r="O375" s="46"/>
      <c r="P375" s="229">
        <f>O375*H375</f>
        <v>0</v>
      </c>
      <c r="Q375" s="229">
        <v>0</v>
      </c>
      <c r="R375" s="229">
        <f>Q375*H375</f>
        <v>0</v>
      </c>
      <c r="S375" s="229">
        <v>0</v>
      </c>
      <c r="T375" s="230">
        <f>S375*H375</f>
        <v>0</v>
      </c>
      <c r="AR375" s="23" t="s">
        <v>260</v>
      </c>
      <c r="AT375" s="23" t="s">
        <v>134</v>
      </c>
      <c r="AU375" s="23" t="s">
        <v>80</v>
      </c>
      <c r="AY375" s="23" t="s">
        <v>131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23" t="s">
        <v>76</v>
      </c>
      <c r="BK375" s="231">
        <f>ROUND(I375*H375,2)</f>
        <v>0</v>
      </c>
      <c r="BL375" s="23" t="s">
        <v>260</v>
      </c>
      <c r="BM375" s="23" t="s">
        <v>611</v>
      </c>
    </row>
    <row r="376" s="1" customFormat="1" ht="16.5" customHeight="1">
      <c r="B376" s="45"/>
      <c r="C376" s="220" t="s">
        <v>612</v>
      </c>
      <c r="D376" s="220" t="s">
        <v>134</v>
      </c>
      <c r="E376" s="221" t="s">
        <v>613</v>
      </c>
      <c r="F376" s="222" t="s">
        <v>614</v>
      </c>
      <c r="G376" s="223" t="s">
        <v>615</v>
      </c>
      <c r="H376" s="224">
        <v>1</v>
      </c>
      <c r="I376" s="225"/>
      <c r="J376" s="226">
        <f>ROUND(I376*H376,2)</f>
        <v>0</v>
      </c>
      <c r="K376" s="222" t="s">
        <v>21</v>
      </c>
      <c r="L376" s="71"/>
      <c r="M376" s="227" t="s">
        <v>21</v>
      </c>
      <c r="N376" s="228" t="s">
        <v>42</v>
      </c>
      <c r="O376" s="46"/>
      <c r="P376" s="229">
        <f>O376*H376</f>
        <v>0</v>
      </c>
      <c r="Q376" s="229">
        <v>0</v>
      </c>
      <c r="R376" s="229">
        <f>Q376*H376</f>
        <v>0</v>
      </c>
      <c r="S376" s="229">
        <v>0</v>
      </c>
      <c r="T376" s="230">
        <f>S376*H376</f>
        <v>0</v>
      </c>
      <c r="AR376" s="23" t="s">
        <v>260</v>
      </c>
      <c r="AT376" s="23" t="s">
        <v>134</v>
      </c>
      <c r="AU376" s="23" t="s">
        <v>80</v>
      </c>
      <c r="AY376" s="23" t="s">
        <v>131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23" t="s">
        <v>76</v>
      </c>
      <c r="BK376" s="231">
        <f>ROUND(I376*H376,2)</f>
        <v>0</v>
      </c>
      <c r="BL376" s="23" t="s">
        <v>260</v>
      </c>
      <c r="BM376" s="23" t="s">
        <v>616</v>
      </c>
    </row>
    <row r="377" s="1" customFormat="1" ht="16.5" customHeight="1">
      <c r="B377" s="45"/>
      <c r="C377" s="220" t="s">
        <v>617</v>
      </c>
      <c r="D377" s="220" t="s">
        <v>134</v>
      </c>
      <c r="E377" s="221" t="s">
        <v>618</v>
      </c>
      <c r="F377" s="222" t="s">
        <v>619</v>
      </c>
      <c r="G377" s="223" t="s">
        <v>438</v>
      </c>
      <c r="H377" s="224">
        <v>2</v>
      </c>
      <c r="I377" s="225"/>
      <c r="J377" s="226">
        <f>ROUND(I377*H377,2)</f>
        <v>0</v>
      </c>
      <c r="K377" s="222" t="s">
        <v>21</v>
      </c>
      <c r="L377" s="71"/>
      <c r="M377" s="227" t="s">
        <v>21</v>
      </c>
      <c r="N377" s="228" t="s">
        <v>42</v>
      </c>
      <c r="O377" s="46"/>
      <c r="P377" s="229">
        <f>O377*H377</f>
        <v>0</v>
      </c>
      <c r="Q377" s="229">
        <v>0</v>
      </c>
      <c r="R377" s="229">
        <f>Q377*H377</f>
        <v>0</v>
      </c>
      <c r="S377" s="229">
        <v>0</v>
      </c>
      <c r="T377" s="230">
        <f>S377*H377</f>
        <v>0</v>
      </c>
      <c r="AR377" s="23" t="s">
        <v>260</v>
      </c>
      <c r="AT377" s="23" t="s">
        <v>134</v>
      </c>
      <c r="AU377" s="23" t="s">
        <v>80</v>
      </c>
      <c r="AY377" s="23" t="s">
        <v>131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23" t="s">
        <v>76</v>
      </c>
      <c r="BK377" s="231">
        <f>ROUND(I377*H377,2)</f>
        <v>0</v>
      </c>
      <c r="BL377" s="23" t="s">
        <v>260</v>
      </c>
      <c r="BM377" s="23" t="s">
        <v>620</v>
      </c>
    </row>
    <row r="378" s="1" customFormat="1" ht="16.5" customHeight="1">
      <c r="B378" s="45"/>
      <c r="C378" s="220" t="s">
        <v>621</v>
      </c>
      <c r="D378" s="220" t="s">
        <v>134</v>
      </c>
      <c r="E378" s="221" t="s">
        <v>622</v>
      </c>
      <c r="F378" s="222" t="s">
        <v>623</v>
      </c>
      <c r="G378" s="223" t="s">
        <v>438</v>
      </c>
      <c r="H378" s="224">
        <v>2</v>
      </c>
      <c r="I378" s="225"/>
      <c r="J378" s="226">
        <f>ROUND(I378*H378,2)</f>
        <v>0</v>
      </c>
      <c r="K378" s="222" t="s">
        <v>21</v>
      </c>
      <c r="L378" s="71"/>
      <c r="M378" s="227" t="s">
        <v>21</v>
      </c>
      <c r="N378" s="228" t="s">
        <v>42</v>
      </c>
      <c r="O378" s="46"/>
      <c r="P378" s="229">
        <f>O378*H378</f>
        <v>0</v>
      </c>
      <c r="Q378" s="229">
        <v>0</v>
      </c>
      <c r="R378" s="229">
        <f>Q378*H378</f>
        <v>0</v>
      </c>
      <c r="S378" s="229">
        <v>0</v>
      </c>
      <c r="T378" s="230">
        <f>S378*H378</f>
        <v>0</v>
      </c>
      <c r="AR378" s="23" t="s">
        <v>260</v>
      </c>
      <c r="AT378" s="23" t="s">
        <v>134</v>
      </c>
      <c r="AU378" s="23" t="s">
        <v>80</v>
      </c>
      <c r="AY378" s="23" t="s">
        <v>131</v>
      </c>
      <c r="BE378" s="231">
        <f>IF(N378="základní",J378,0)</f>
        <v>0</v>
      </c>
      <c r="BF378" s="231">
        <f>IF(N378="snížená",J378,0)</f>
        <v>0</v>
      </c>
      <c r="BG378" s="231">
        <f>IF(N378="zákl. přenesená",J378,0)</f>
        <v>0</v>
      </c>
      <c r="BH378" s="231">
        <f>IF(N378="sníž. přenesená",J378,0)</f>
        <v>0</v>
      </c>
      <c r="BI378" s="231">
        <f>IF(N378="nulová",J378,0)</f>
        <v>0</v>
      </c>
      <c r="BJ378" s="23" t="s">
        <v>76</v>
      </c>
      <c r="BK378" s="231">
        <f>ROUND(I378*H378,2)</f>
        <v>0</v>
      </c>
      <c r="BL378" s="23" t="s">
        <v>260</v>
      </c>
      <c r="BM378" s="23" t="s">
        <v>624</v>
      </c>
    </row>
    <row r="379" s="1" customFormat="1" ht="16.5" customHeight="1">
      <c r="B379" s="45"/>
      <c r="C379" s="220" t="s">
        <v>625</v>
      </c>
      <c r="D379" s="220" t="s">
        <v>134</v>
      </c>
      <c r="E379" s="221" t="s">
        <v>626</v>
      </c>
      <c r="F379" s="222" t="s">
        <v>627</v>
      </c>
      <c r="G379" s="223" t="s">
        <v>438</v>
      </c>
      <c r="H379" s="224">
        <v>2</v>
      </c>
      <c r="I379" s="225"/>
      <c r="J379" s="226">
        <f>ROUND(I379*H379,2)</f>
        <v>0</v>
      </c>
      <c r="K379" s="222" t="s">
        <v>21</v>
      </c>
      <c r="L379" s="71"/>
      <c r="M379" s="227" t="s">
        <v>21</v>
      </c>
      <c r="N379" s="228" t="s">
        <v>42</v>
      </c>
      <c r="O379" s="46"/>
      <c r="P379" s="229">
        <f>O379*H379</f>
        <v>0</v>
      </c>
      <c r="Q379" s="229">
        <v>0</v>
      </c>
      <c r="R379" s="229">
        <f>Q379*H379</f>
        <v>0</v>
      </c>
      <c r="S379" s="229">
        <v>0</v>
      </c>
      <c r="T379" s="230">
        <f>S379*H379</f>
        <v>0</v>
      </c>
      <c r="AR379" s="23" t="s">
        <v>260</v>
      </c>
      <c r="AT379" s="23" t="s">
        <v>134</v>
      </c>
      <c r="AU379" s="23" t="s">
        <v>80</v>
      </c>
      <c r="AY379" s="23" t="s">
        <v>131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23" t="s">
        <v>76</v>
      </c>
      <c r="BK379" s="231">
        <f>ROUND(I379*H379,2)</f>
        <v>0</v>
      </c>
      <c r="BL379" s="23" t="s">
        <v>260</v>
      </c>
      <c r="BM379" s="23" t="s">
        <v>628</v>
      </c>
    </row>
    <row r="380" s="1" customFormat="1" ht="16.5" customHeight="1">
      <c r="B380" s="45"/>
      <c r="C380" s="220" t="s">
        <v>629</v>
      </c>
      <c r="D380" s="220" t="s">
        <v>134</v>
      </c>
      <c r="E380" s="221" t="s">
        <v>630</v>
      </c>
      <c r="F380" s="222" t="s">
        <v>631</v>
      </c>
      <c r="G380" s="223" t="s">
        <v>438</v>
      </c>
      <c r="H380" s="224">
        <v>1</v>
      </c>
      <c r="I380" s="225"/>
      <c r="J380" s="226">
        <f>ROUND(I380*H380,2)</f>
        <v>0</v>
      </c>
      <c r="K380" s="222" t="s">
        <v>21</v>
      </c>
      <c r="L380" s="71"/>
      <c r="M380" s="227" t="s">
        <v>21</v>
      </c>
      <c r="N380" s="228" t="s">
        <v>42</v>
      </c>
      <c r="O380" s="46"/>
      <c r="P380" s="229">
        <f>O380*H380</f>
        <v>0</v>
      </c>
      <c r="Q380" s="229">
        <v>0</v>
      </c>
      <c r="R380" s="229">
        <f>Q380*H380</f>
        <v>0</v>
      </c>
      <c r="S380" s="229">
        <v>0</v>
      </c>
      <c r="T380" s="230">
        <f>S380*H380</f>
        <v>0</v>
      </c>
      <c r="AR380" s="23" t="s">
        <v>260</v>
      </c>
      <c r="AT380" s="23" t="s">
        <v>134</v>
      </c>
      <c r="AU380" s="23" t="s">
        <v>80</v>
      </c>
      <c r="AY380" s="23" t="s">
        <v>131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23" t="s">
        <v>76</v>
      </c>
      <c r="BK380" s="231">
        <f>ROUND(I380*H380,2)</f>
        <v>0</v>
      </c>
      <c r="BL380" s="23" t="s">
        <v>260</v>
      </c>
      <c r="BM380" s="23" t="s">
        <v>632</v>
      </c>
    </row>
    <row r="381" s="10" customFormat="1" ht="29.88" customHeight="1">
      <c r="B381" s="204"/>
      <c r="C381" s="205"/>
      <c r="D381" s="206" t="s">
        <v>70</v>
      </c>
      <c r="E381" s="218" t="s">
        <v>633</v>
      </c>
      <c r="F381" s="218" t="s">
        <v>634</v>
      </c>
      <c r="G381" s="205"/>
      <c r="H381" s="205"/>
      <c r="I381" s="208"/>
      <c r="J381" s="219">
        <f>BK381</f>
        <v>0</v>
      </c>
      <c r="K381" s="205"/>
      <c r="L381" s="210"/>
      <c r="M381" s="211"/>
      <c r="N381" s="212"/>
      <c r="O381" s="212"/>
      <c r="P381" s="213">
        <f>SUM(P382:P389)</f>
        <v>0</v>
      </c>
      <c r="Q381" s="212"/>
      <c r="R381" s="213">
        <f>SUM(R382:R389)</f>
        <v>0</v>
      </c>
      <c r="S381" s="212"/>
      <c r="T381" s="214">
        <f>SUM(T382:T389)</f>
        <v>0</v>
      </c>
      <c r="AR381" s="215" t="s">
        <v>80</v>
      </c>
      <c r="AT381" s="216" t="s">
        <v>70</v>
      </c>
      <c r="AU381" s="216" t="s">
        <v>76</v>
      </c>
      <c r="AY381" s="215" t="s">
        <v>131</v>
      </c>
      <c r="BK381" s="217">
        <f>SUM(BK382:BK389)</f>
        <v>0</v>
      </c>
    </row>
    <row r="382" s="1" customFormat="1" ht="16.5" customHeight="1">
      <c r="B382" s="45"/>
      <c r="C382" s="220" t="s">
        <v>635</v>
      </c>
      <c r="D382" s="220" t="s">
        <v>134</v>
      </c>
      <c r="E382" s="221" t="s">
        <v>636</v>
      </c>
      <c r="F382" s="222" t="s">
        <v>637</v>
      </c>
      <c r="G382" s="223" t="s">
        <v>438</v>
      </c>
      <c r="H382" s="224">
        <v>1</v>
      </c>
      <c r="I382" s="225"/>
      <c r="J382" s="226">
        <f>ROUND(I382*H382,2)</f>
        <v>0</v>
      </c>
      <c r="K382" s="222" t="s">
        <v>21</v>
      </c>
      <c r="L382" s="71"/>
      <c r="M382" s="227" t="s">
        <v>21</v>
      </c>
      <c r="N382" s="228" t="s">
        <v>42</v>
      </c>
      <c r="O382" s="46"/>
      <c r="P382" s="229">
        <f>O382*H382</f>
        <v>0</v>
      </c>
      <c r="Q382" s="229">
        <v>0</v>
      </c>
      <c r="R382" s="229">
        <f>Q382*H382</f>
        <v>0</v>
      </c>
      <c r="S382" s="229">
        <v>0</v>
      </c>
      <c r="T382" s="230">
        <f>S382*H382</f>
        <v>0</v>
      </c>
      <c r="AR382" s="23" t="s">
        <v>260</v>
      </c>
      <c r="AT382" s="23" t="s">
        <v>134</v>
      </c>
      <c r="AU382" s="23" t="s">
        <v>80</v>
      </c>
      <c r="AY382" s="23" t="s">
        <v>131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23" t="s">
        <v>76</v>
      </c>
      <c r="BK382" s="231">
        <f>ROUND(I382*H382,2)</f>
        <v>0</v>
      </c>
      <c r="BL382" s="23" t="s">
        <v>260</v>
      </c>
      <c r="BM382" s="23" t="s">
        <v>638</v>
      </c>
    </row>
    <row r="383" s="1" customFormat="1" ht="16.5" customHeight="1">
      <c r="B383" s="45"/>
      <c r="C383" s="220" t="s">
        <v>639</v>
      </c>
      <c r="D383" s="220" t="s">
        <v>134</v>
      </c>
      <c r="E383" s="221" t="s">
        <v>640</v>
      </c>
      <c r="F383" s="222" t="s">
        <v>614</v>
      </c>
      <c r="G383" s="223" t="s">
        <v>615</v>
      </c>
      <c r="H383" s="224">
        <v>1</v>
      </c>
      <c r="I383" s="225"/>
      <c r="J383" s="226">
        <f>ROUND(I383*H383,2)</f>
        <v>0</v>
      </c>
      <c r="K383" s="222" t="s">
        <v>21</v>
      </c>
      <c r="L383" s="71"/>
      <c r="M383" s="227" t="s">
        <v>21</v>
      </c>
      <c r="N383" s="228" t="s">
        <v>42</v>
      </c>
      <c r="O383" s="46"/>
      <c r="P383" s="229">
        <f>O383*H383</f>
        <v>0</v>
      </c>
      <c r="Q383" s="229">
        <v>0</v>
      </c>
      <c r="R383" s="229">
        <f>Q383*H383</f>
        <v>0</v>
      </c>
      <c r="S383" s="229">
        <v>0</v>
      </c>
      <c r="T383" s="230">
        <f>S383*H383</f>
        <v>0</v>
      </c>
      <c r="AR383" s="23" t="s">
        <v>260</v>
      </c>
      <c r="AT383" s="23" t="s">
        <v>134</v>
      </c>
      <c r="AU383" s="23" t="s">
        <v>80</v>
      </c>
      <c r="AY383" s="23" t="s">
        <v>131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23" t="s">
        <v>76</v>
      </c>
      <c r="BK383" s="231">
        <f>ROUND(I383*H383,2)</f>
        <v>0</v>
      </c>
      <c r="BL383" s="23" t="s">
        <v>260</v>
      </c>
      <c r="BM383" s="23" t="s">
        <v>641</v>
      </c>
    </row>
    <row r="384" s="1" customFormat="1" ht="16.5" customHeight="1">
      <c r="B384" s="45"/>
      <c r="C384" s="220" t="s">
        <v>642</v>
      </c>
      <c r="D384" s="220" t="s">
        <v>134</v>
      </c>
      <c r="E384" s="221" t="s">
        <v>643</v>
      </c>
      <c r="F384" s="222" t="s">
        <v>644</v>
      </c>
      <c r="G384" s="223" t="s">
        <v>438</v>
      </c>
      <c r="H384" s="224">
        <v>1</v>
      </c>
      <c r="I384" s="225"/>
      <c r="J384" s="226">
        <f>ROUND(I384*H384,2)</f>
        <v>0</v>
      </c>
      <c r="K384" s="222" t="s">
        <v>21</v>
      </c>
      <c r="L384" s="71"/>
      <c r="M384" s="227" t="s">
        <v>21</v>
      </c>
      <c r="N384" s="228" t="s">
        <v>42</v>
      </c>
      <c r="O384" s="46"/>
      <c r="P384" s="229">
        <f>O384*H384</f>
        <v>0</v>
      </c>
      <c r="Q384" s="229">
        <v>0</v>
      </c>
      <c r="R384" s="229">
        <f>Q384*H384</f>
        <v>0</v>
      </c>
      <c r="S384" s="229">
        <v>0</v>
      </c>
      <c r="T384" s="230">
        <f>S384*H384</f>
        <v>0</v>
      </c>
      <c r="AR384" s="23" t="s">
        <v>260</v>
      </c>
      <c r="AT384" s="23" t="s">
        <v>134</v>
      </c>
      <c r="AU384" s="23" t="s">
        <v>80</v>
      </c>
      <c r="AY384" s="23" t="s">
        <v>131</v>
      </c>
      <c r="BE384" s="231">
        <f>IF(N384="základní",J384,0)</f>
        <v>0</v>
      </c>
      <c r="BF384" s="231">
        <f>IF(N384="snížená",J384,0)</f>
        <v>0</v>
      </c>
      <c r="BG384" s="231">
        <f>IF(N384="zákl. přenesená",J384,0)</f>
        <v>0</v>
      </c>
      <c r="BH384" s="231">
        <f>IF(N384="sníž. přenesená",J384,0)</f>
        <v>0</v>
      </c>
      <c r="BI384" s="231">
        <f>IF(N384="nulová",J384,0)</f>
        <v>0</v>
      </c>
      <c r="BJ384" s="23" t="s">
        <v>76</v>
      </c>
      <c r="BK384" s="231">
        <f>ROUND(I384*H384,2)</f>
        <v>0</v>
      </c>
      <c r="BL384" s="23" t="s">
        <v>260</v>
      </c>
      <c r="BM384" s="23" t="s">
        <v>645</v>
      </c>
    </row>
    <row r="385" s="1" customFormat="1" ht="16.5" customHeight="1">
      <c r="B385" s="45"/>
      <c r="C385" s="220" t="s">
        <v>646</v>
      </c>
      <c r="D385" s="220" t="s">
        <v>134</v>
      </c>
      <c r="E385" s="221" t="s">
        <v>647</v>
      </c>
      <c r="F385" s="222" t="s">
        <v>648</v>
      </c>
      <c r="G385" s="223" t="s">
        <v>615</v>
      </c>
      <c r="H385" s="224">
        <v>1</v>
      </c>
      <c r="I385" s="225"/>
      <c r="J385" s="226">
        <f>ROUND(I385*H385,2)</f>
        <v>0</v>
      </c>
      <c r="K385" s="222" t="s">
        <v>21</v>
      </c>
      <c r="L385" s="71"/>
      <c r="M385" s="227" t="s">
        <v>21</v>
      </c>
      <c r="N385" s="228" t="s">
        <v>42</v>
      </c>
      <c r="O385" s="46"/>
      <c r="P385" s="229">
        <f>O385*H385</f>
        <v>0</v>
      </c>
      <c r="Q385" s="229">
        <v>0</v>
      </c>
      <c r="R385" s="229">
        <f>Q385*H385</f>
        <v>0</v>
      </c>
      <c r="S385" s="229">
        <v>0</v>
      </c>
      <c r="T385" s="230">
        <f>S385*H385</f>
        <v>0</v>
      </c>
      <c r="AR385" s="23" t="s">
        <v>260</v>
      </c>
      <c r="AT385" s="23" t="s">
        <v>134</v>
      </c>
      <c r="AU385" s="23" t="s">
        <v>80</v>
      </c>
      <c r="AY385" s="23" t="s">
        <v>131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23" t="s">
        <v>76</v>
      </c>
      <c r="BK385" s="231">
        <f>ROUND(I385*H385,2)</f>
        <v>0</v>
      </c>
      <c r="BL385" s="23" t="s">
        <v>260</v>
      </c>
      <c r="BM385" s="23" t="s">
        <v>649</v>
      </c>
    </row>
    <row r="386" s="1" customFormat="1" ht="16.5" customHeight="1">
      <c r="B386" s="45"/>
      <c r="C386" s="220" t="s">
        <v>650</v>
      </c>
      <c r="D386" s="220" t="s">
        <v>134</v>
      </c>
      <c r="E386" s="221" t="s">
        <v>651</v>
      </c>
      <c r="F386" s="222" t="s">
        <v>652</v>
      </c>
      <c r="G386" s="223" t="s">
        <v>438</v>
      </c>
      <c r="H386" s="224">
        <v>10</v>
      </c>
      <c r="I386" s="225"/>
      <c r="J386" s="226">
        <f>ROUND(I386*H386,2)</f>
        <v>0</v>
      </c>
      <c r="K386" s="222" t="s">
        <v>21</v>
      </c>
      <c r="L386" s="71"/>
      <c r="M386" s="227" t="s">
        <v>21</v>
      </c>
      <c r="N386" s="228" t="s">
        <v>42</v>
      </c>
      <c r="O386" s="46"/>
      <c r="P386" s="229">
        <f>O386*H386</f>
        <v>0</v>
      </c>
      <c r="Q386" s="229">
        <v>0</v>
      </c>
      <c r="R386" s="229">
        <f>Q386*H386</f>
        <v>0</v>
      </c>
      <c r="S386" s="229">
        <v>0</v>
      </c>
      <c r="T386" s="230">
        <f>S386*H386</f>
        <v>0</v>
      </c>
      <c r="AR386" s="23" t="s">
        <v>260</v>
      </c>
      <c r="AT386" s="23" t="s">
        <v>134</v>
      </c>
      <c r="AU386" s="23" t="s">
        <v>80</v>
      </c>
      <c r="AY386" s="23" t="s">
        <v>131</v>
      </c>
      <c r="BE386" s="231">
        <f>IF(N386="základní",J386,0)</f>
        <v>0</v>
      </c>
      <c r="BF386" s="231">
        <f>IF(N386="snížená",J386,0)</f>
        <v>0</v>
      </c>
      <c r="BG386" s="231">
        <f>IF(N386="zákl. přenesená",J386,0)</f>
        <v>0</v>
      </c>
      <c r="BH386" s="231">
        <f>IF(N386="sníž. přenesená",J386,0)</f>
        <v>0</v>
      </c>
      <c r="BI386" s="231">
        <f>IF(N386="nulová",J386,0)</f>
        <v>0</v>
      </c>
      <c r="BJ386" s="23" t="s">
        <v>76</v>
      </c>
      <c r="BK386" s="231">
        <f>ROUND(I386*H386,2)</f>
        <v>0</v>
      </c>
      <c r="BL386" s="23" t="s">
        <v>260</v>
      </c>
      <c r="BM386" s="23" t="s">
        <v>653</v>
      </c>
    </row>
    <row r="387" s="1" customFormat="1" ht="16.5" customHeight="1">
      <c r="B387" s="45"/>
      <c r="C387" s="220" t="s">
        <v>654</v>
      </c>
      <c r="D387" s="220" t="s">
        <v>134</v>
      </c>
      <c r="E387" s="221" t="s">
        <v>655</v>
      </c>
      <c r="F387" s="222" t="s">
        <v>656</v>
      </c>
      <c r="G387" s="223" t="s">
        <v>438</v>
      </c>
      <c r="H387" s="224">
        <v>75</v>
      </c>
      <c r="I387" s="225"/>
      <c r="J387" s="226">
        <f>ROUND(I387*H387,2)</f>
        <v>0</v>
      </c>
      <c r="K387" s="222" t="s">
        <v>21</v>
      </c>
      <c r="L387" s="71"/>
      <c r="M387" s="227" t="s">
        <v>21</v>
      </c>
      <c r="N387" s="228" t="s">
        <v>42</v>
      </c>
      <c r="O387" s="46"/>
      <c r="P387" s="229">
        <f>O387*H387</f>
        <v>0</v>
      </c>
      <c r="Q387" s="229">
        <v>0</v>
      </c>
      <c r="R387" s="229">
        <f>Q387*H387</f>
        <v>0</v>
      </c>
      <c r="S387" s="229">
        <v>0</v>
      </c>
      <c r="T387" s="230">
        <f>S387*H387</f>
        <v>0</v>
      </c>
      <c r="AR387" s="23" t="s">
        <v>260</v>
      </c>
      <c r="AT387" s="23" t="s">
        <v>134</v>
      </c>
      <c r="AU387" s="23" t="s">
        <v>80</v>
      </c>
      <c r="AY387" s="23" t="s">
        <v>131</v>
      </c>
      <c r="BE387" s="231">
        <f>IF(N387="základní",J387,0)</f>
        <v>0</v>
      </c>
      <c r="BF387" s="231">
        <f>IF(N387="snížená",J387,0)</f>
        <v>0</v>
      </c>
      <c r="BG387" s="231">
        <f>IF(N387="zákl. přenesená",J387,0)</f>
        <v>0</v>
      </c>
      <c r="BH387" s="231">
        <f>IF(N387="sníž. přenesená",J387,0)</f>
        <v>0</v>
      </c>
      <c r="BI387" s="231">
        <f>IF(N387="nulová",J387,0)</f>
        <v>0</v>
      </c>
      <c r="BJ387" s="23" t="s">
        <v>76</v>
      </c>
      <c r="BK387" s="231">
        <f>ROUND(I387*H387,2)</f>
        <v>0</v>
      </c>
      <c r="BL387" s="23" t="s">
        <v>260</v>
      </c>
      <c r="BM387" s="23" t="s">
        <v>657</v>
      </c>
    </row>
    <row r="388" s="1" customFormat="1" ht="16.5" customHeight="1">
      <c r="B388" s="45"/>
      <c r="C388" s="220" t="s">
        <v>658</v>
      </c>
      <c r="D388" s="220" t="s">
        <v>134</v>
      </c>
      <c r="E388" s="221" t="s">
        <v>659</v>
      </c>
      <c r="F388" s="222" t="s">
        <v>660</v>
      </c>
      <c r="G388" s="223" t="s">
        <v>438</v>
      </c>
      <c r="H388" s="224">
        <v>20</v>
      </c>
      <c r="I388" s="225"/>
      <c r="J388" s="226">
        <f>ROUND(I388*H388,2)</f>
        <v>0</v>
      </c>
      <c r="K388" s="222" t="s">
        <v>21</v>
      </c>
      <c r="L388" s="71"/>
      <c r="M388" s="227" t="s">
        <v>21</v>
      </c>
      <c r="N388" s="228" t="s">
        <v>42</v>
      </c>
      <c r="O388" s="46"/>
      <c r="P388" s="229">
        <f>O388*H388</f>
        <v>0</v>
      </c>
      <c r="Q388" s="229">
        <v>0</v>
      </c>
      <c r="R388" s="229">
        <f>Q388*H388</f>
        <v>0</v>
      </c>
      <c r="S388" s="229">
        <v>0</v>
      </c>
      <c r="T388" s="230">
        <f>S388*H388</f>
        <v>0</v>
      </c>
      <c r="AR388" s="23" t="s">
        <v>260</v>
      </c>
      <c r="AT388" s="23" t="s">
        <v>134</v>
      </c>
      <c r="AU388" s="23" t="s">
        <v>80</v>
      </c>
      <c r="AY388" s="23" t="s">
        <v>131</v>
      </c>
      <c r="BE388" s="231">
        <f>IF(N388="základní",J388,0)</f>
        <v>0</v>
      </c>
      <c r="BF388" s="231">
        <f>IF(N388="snížená",J388,0)</f>
        <v>0</v>
      </c>
      <c r="BG388" s="231">
        <f>IF(N388="zákl. přenesená",J388,0)</f>
        <v>0</v>
      </c>
      <c r="BH388" s="231">
        <f>IF(N388="sníž. přenesená",J388,0)</f>
        <v>0</v>
      </c>
      <c r="BI388" s="231">
        <f>IF(N388="nulová",J388,0)</f>
        <v>0</v>
      </c>
      <c r="BJ388" s="23" t="s">
        <v>76</v>
      </c>
      <c r="BK388" s="231">
        <f>ROUND(I388*H388,2)</f>
        <v>0</v>
      </c>
      <c r="BL388" s="23" t="s">
        <v>260</v>
      </c>
      <c r="BM388" s="23" t="s">
        <v>661</v>
      </c>
    </row>
    <row r="389" s="1" customFormat="1" ht="16.5" customHeight="1">
      <c r="B389" s="45"/>
      <c r="C389" s="220" t="s">
        <v>662</v>
      </c>
      <c r="D389" s="220" t="s">
        <v>134</v>
      </c>
      <c r="E389" s="221" t="s">
        <v>663</v>
      </c>
      <c r="F389" s="222" t="s">
        <v>664</v>
      </c>
      <c r="G389" s="223" t="s">
        <v>438</v>
      </c>
      <c r="H389" s="224">
        <v>1</v>
      </c>
      <c r="I389" s="225"/>
      <c r="J389" s="226">
        <f>ROUND(I389*H389,2)</f>
        <v>0</v>
      </c>
      <c r="K389" s="222" t="s">
        <v>21</v>
      </c>
      <c r="L389" s="71"/>
      <c r="M389" s="227" t="s">
        <v>21</v>
      </c>
      <c r="N389" s="228" t="s">
        <v>42</v>
      </c>
      <c r="O389" s="46"/>
      <c r="P389" s="229">
        <f>O389*H389</f>
        <v>0</v>
      </c>
      <c r="Q389" s="229">
        <v>0</v>
      </c>
      <c r="R389" s="229">
        <f>Q389*H389</f>
        <v>0</v>
      </c>
      <c r="S389" s="229">
        <v>0</v>
      </c>
      <c r="T389" s="230">
        <f>S389*H389</f>
        <v>0</v>
      </c>
      <c r="AR389" s="23" t="s">
        <v>260</v>
      </c>
      <c r="AT389" s="23" t="s">
        <v>134</v>
      </c>
      <c r="AU389" s="23" t="s">
        <v>80</v>
      </c>
      <c r="AY389" s="23" t="s">
        <v>131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23" t="s">
        <v>76</v>
      </c>
      <c r="BK389" s="231">
        <f>ROUND(I389*H389,2)</f>
        <v>0</v>
      </c>
      <c r="BL389" s="23" t="s">
        <v>260</v>
      </c>
      <c r="BM389" s="23" t="s">
        <v>665</v>
      </c>
    </row>
    <row r="390" s="10" customFormat="1" ht="29.88" customHeight="1">
      <c r="B390" s="204"/>
      <c r="C390" s="205"/>
      <c r="D390" s="206" t="s">
        <v>70</v>
      </c>
      <c r="E390" s="218" t="s">
        <v>666</v>
      </c>
      <c r="F390" s="218" t="s">
        <v>667</v>
      </c>
      <c r="G390" s="205"/>
      <c r="H390" s="205"/>
      <c r="I390" s="208"/>
      <c r="J390" s="219">
        <f>BK390</f>
        <v>0</v>
      </c>
      <c r="K390" s="205"/>
      <c r="L390" s="210"/>
      <c r="M390" s="211"/>
      <c r="N390" s="212"/>
      <c r="O390" s="212"/>
      <c r="P390" s="213">
        <f>SUM(P391:P403)</f>
        <v>0</v>
      </c>
      <c r="Q390" s="212"/>
      <c r="R390" s="213">
        <f>SUM(R391:R403)</f>
        <v>6.5723915999999996</v>
      </c>
      <c r="S390" s="212"/>
      <c r="T390" s="214">
        <f>SUM(T391:T403)</f>
        <v>0</v>
      </c>
      <c r="AR390" s="215" t="s">
        <v>80</v>
      </c>
      <c r="AT390" s="216" t="s">
        <v>70</v>
      </c>
      <c r="AU390" s="216" t="s">
        <v>76</v>
      </c>
      <c r="AY390" s="215" t="s">
        <v>131</v>
      </c>
      <c r="BK390" s="217">
        <f>SUM(BK391:BK403)</f>
        <v>0</v>
      </c>
    </row>
    <row r="391" s="1" customFormat="1" ht="16.5" customHeight="1">
      <c r="B391" s="45"/>
      <c r="C391" s="220" t="s">
        <v>668</v>
      </c>
      <c r="D391" s="220" t="s">
        <v>134</v>
      </c>
      <c r="E391" s="221" t="s">
        <v>669</v>
      </c>
      <c r="F391" s="222" t="s">
        <v>670</v>
      </c>
      <c r="G391" s="223" t="s">
        <v>137</v>
      </c>
      <c r="H391" s="224">
        <v>377.24000000000001</v>
      </c>
      <c r="I391" s="225"/>
      <c r="J391" s="226">
        <f>ROUND(I391*H391,2)</f>
        <v>0</v>
      </c>
      <c r="K391" s="222" t="s">
        <v>21</v>
      </c>
      <c r="L391" s="71"/>
      <c r="M391" s="227" t="s">
        <v>21</v>
      </c>
      <c r="N391" s="228" t="s">
        <v>42</v>
      </c>
      <c r="O391" s="46"/>
      <c r="P391" s="229">
        <f>O391*H391</f>
        <v>0</v>
      </c>
      <c r="Q391" s="229">
        <v>0.01379</v>
      </c>
      <c r="R391" s="229">
        <f>Q391*H391</f>
        <v>5.2021395999999998</v>
      </c>
      <c r="S391" s="229">
        <v>0</v>
      </c>
      <c r="T391" s="230">
        <f>S391*H391</f>
        <v>0</v>
      </c>
      <c r="AR391" s="23" t="s">
        <v>260</v>
      </c>
      <c r="AT391" s="23" t="s">
        <v>134</v>
      </c>
      <c r="AU391" s="23" t="s">
        <v>80</v>
      </c>
      <c r="AY391" s="23" t="s">
        <v>131</v>
      </c>
      <c r="BE391" s="231">
        <f>IF(N391="základní",J391,0)</f>
        <v>0</v>
      </c>
      <c r="BF391" s="231">
        <f>IF(N391="snížená",J391,0)</f>
        <v>0</v>
      </c>
      <c r="BG391" s="231">
        <f>IF(N391="zákl. přenesená",J391,0)</f>
        <v>0</v>
      </c>
      <c r="BH391" s="231">
        <f>IF(N391="sníž. přenesená",J391,0)</f>
        <v>0</v>
      </c>
      <c r="BI391" s="231">
        <f>IF(N391="nulová",J391,0)</f>
        <v>0</v>
      </c>
      <c r="BJ391" s="23" t="s">
        <v>76</v>
      </c>
      <c r="BK391" s="231">
        <f>ROUND(I391*H391,2)</f>
        <v>0</v>
      </c>
      <c r="BL391" s="23" t="s">
        <v>260</v>
      </c>
      <c r="BM391" s="23" t="s">
        <v>671</v>
      </c>
    </row>
    <row r="392" s="11" customFormat="1">
      <c r="B392" s="232"/>
      <c r="C392" s="233"/>
      <c r="D392" s="234" t="s">
        <v>140</v>
      </c>
      <c r="E392" s="235" t="s">
        <v>21</v>
      </c>
      <c r="F392" s="236" t="s">
        <v>672</v>
      </c>
      <c r="G392" s="233"/>
      <c r="H392" s="235" t="s">
        <v>21</v>
      </c>
      <c r="I392" s="237"/>
      <c r="J392" s="233"/>
      <c r="K392" s="233"/>
      <c r="L392" s="238"/>
      <c r="M392" s="239"/>
      <c r="N392" s="240"/>
      <c r="O392" s="240"/>
      <c r="P392" s="240"/>
      <c r="Q392" s="240"/>
      <c r="R392" s="240"/>
      <c r="S392" s="240"/>
      <c r="T392" s="241"/>
      <c r="AT392" s="242" t="s">
        <v>140</v>
      </c>
      <c r="AU392" s="242" t="s">
        <v>80</v>
      </c>
      <c r="AV392" s="11" t="s">
        <v>76</v>
      </c>
      <c r="AW392" s="11" t="s">
        <v>35</v>
      </c>
      <c r="AX392" s="11" t="s">
        <v>71</v>
      </c>
      <c r="AY392" s="242" t="s">
        <v>131</v>
      </c>
    </row>
    <row r="393" s="12" customFormat="1">
      <c r="B393" s="243"/>
      <c r="C393" s="244"/>
      <c r="D393" s="234" t="s">
        <v>140</v>
      </c>
      <c r="E393" s="245" t="s">
        <v>21</v>
      </c>
      <c r="F393" s="246" t="s">
        <v>673</v>
      </c>
      <c r="G393" s="244"/>
      <c r="H393" s="247">
        <v>299.89999999999998</v>
      </c>
      <c r="I393" s="248"/>
      <c r="J393" s="244"/>
      <c r="K393" s="244"/>
      <c r="L393" s="249"/>
      <c r="M393" s="250"/>
      <c r="N393" s="251"/>
      <c r="O393" s="251"/>
      <c r="P393" s="251"/>
      <c r="Q393" s="251"/>
      <c r="R393" s="251"/>
      <c r="S393" s="251"/>
      <c r="T393" s="252"/>
      <c r="AT393" s="253" t="s">
        <v>140</v>
      </c>
      <c r="AU393" s="253" t="s">
        <v>80</v>
      </c>
      <c r="AV393" s="12" t="s">
        <v>80</v>
      </c>
      <c r="AW393" s="12" t="s">
        <v>35</v>
      </c>
      <c r="AX393" s="12" t="s">
        <v>71</v>
      </c>
      <c r="AY393" s="253" t="s">
        <v>131</v>
      </c>
    </row>
    <row r="394" s="12" customFormat="1">
      <c r="B394" s="243"/>
      <c r="C394" s="244"/>
      <c r="D394" s="234" t="s">
        <v>140</v>
      </c>
      <c r="E394" s="245" t="s">
        <v>21</v>
      </c>
      <c r="F394" s="246" t="s">
        <v>674</v>
      </c>
      <c r="G394" s="244"/>
      <c r="H394" s="247">
        <v>77.340000000000003</v>
      </c>
      <c r="I394" s="248"/>
      <c r="J394" s="244"/>
      <c r="K394" s="244"/>
      <c r="L394" s="249"/>
      <c r="M394" s="250"/>
      <c r="N394" s="251"/>
      <c r="O394" s="251"/>
      <c r="P394" s="251"/>
      <c r="Q394" s="251"/>
      <c r="R394" s="251"/>
      <c r="S394" s="251"/>
      <c r="T394" s="252"/>
      <c r="AT394" s="253" t="s">
        <v>140</v>
      </c>
      <c r="AU394" s="253" t="s">
        <v>80</v>
      </c>
      <c r="AV394" s="12" t="s">
        <v>80</v>
      </c>
      <c r="AW394" s="12" t="s">
        <v>35</v>
      </c>
      <c r="AX394" s="12" t="s">
        <v>71</v>
      </c>
      <c r="AY394" s="253" t="s">
        <v>131</v>
      </c>
    </row>
    <row r="395" s="13" customFormat="1">
      <c r="B395" s="254"/>
      <c r="C395" s="255"/>
      <c r="D395" s="234" t="s">
        <v>140</v>
      </c>
      <c r="E395" s="256" t="s">
        <v>21</v>
      </c>
      <c r="F395" s="257" t="s">
        <v>145</v>
      </c>
      <c r="G395" s="255"/>
      <c r="H395" s="258">
        <v>377.24000000000001</v>
      </c>
      <c r="I395" s="259"/>
      <c r="J395" s="255"/>
      <c r="K395" s="255"/>
      <c r="L395" s="260"/>
      <c r="M395" s="261"/>
      <c r="N395" s="262"/>
      <c r="O395" s="262"/>
      <c r="P395" s="262"/>
      <c r="Q395" s="262"/>
      <c r="R395" s="262"/>
      <c r="S395" s="262"/>
      <c r="T395" s="263"/>
      <c r="AT395" s="264" t="s">
        <v>140</v>
      </c>
      <c r="AU395" s="264" t="s">
        <v>80</v>
      </c>
      <c r="AV395" s="13" t="s">
        <v>138</v>
      </c>
      <c r="AW395" s="13" t="s">
        <v>35</v>
      </c>
      <c r="AX395" s="13" t="s">
        <v>76</v>
      </c>
      <c r="AY395" s="264" t="s">
        <v>131</v>
      </c>
    </row>
    <row r="396" s="1" customFormat="1" ht="16.5" customHeight="1">
      <c r="B396" s="45"/>
      <c r="C396" s="220" t="s">
        <v>675</v>
      </c>
      <c r="D396" s="220" t="s">
        <v>134</v>
      </c>
      <c r="E396" s="221" t="s">
        <v>676</v>
      </c>
      <c r="F396" s="222" t="s">
        <v>677</v>
      </c>
      <c r="G396" s="223" t="s">
        <v>137</v>
      </c>
      <c r="H396" s="224">
        <v>78.200000000000003</v>
      </c>
      <c r="I396" s="225"/>
      <c r="J396" s="226">
        <f>ROUND(I396*H396,2)</f>
        <v>0</v>
      </c>
      <c r="K396" s="222" t="s">
        <v>21</v>
      </c>
      <c r="L396" s="71"/>
      <c r="M396" s="227" t="s">
        <v>21</v>
      </c>
      <c r="N396" s="228" t="s">
        <v>42</v>
      </c>
      <c r="O396" s="46"/>
      <c r="P396" s="229">
        <f>O396*H396</f>
        <v>0</v>
      </c>
      <c r="Q396" s="229">
        <v>0.01694</v>
      </c>
      <c r="R396" s="229">
        <f>Q396*H396</f>
        <v>1.324708</v>
      </c>
      <c r="S396" s="229">
        <v>0</v>
      </c>
      <c r="T396" s="230">
        <f>S396*H396</f>
        <v>0</v>
      </c>
      <c r="AR396" s="23" t="s">
        <v>260</v>
      </c>
      <c r="AT396" s="23" t="s">
        <v>134</v>
      </c>
      <c r="AU396" s="23" t="s">
        <v>80</v>
      </c>
      <c r="AY396" s="23" t="s">
        <v>131</v>
      </c>
      <c r="BE396" s="231">
        <f>IF(N396="základní",J396,0)</f>
        <v>0</v>
      </c>
      <c r="BF396" s="231">
        <f>IF(N396="snížená",J396,0)</f>
        <v>0</v>
      </c>
      <c r="BG396" s="231">
        <f>IF(N396="zákl. přenesená",J396,0)</f>
        <v>0</v>
      </c>
      <c r="BH396" s="231">
        <f>IF(N396="sníž. přenesená",J396,0)</f>
        <v>0</v>
      </c>
      <c r="BI396" s="231">
        <f>IF(N396="nulová",J396,0)</f>
        <v>0</v>
      </c>
      <c r="BJ396" s="23" t="s">
        <v>76</v>
      </c>
      <c r="BK396" s="231">
        <f>ROUND(I396*H396,2)</f>
        <v>0</v>
      </c>
      <c r="BL396" s="23" t="s">
        <v>260</v>
      </c>
      <c r="BM396" s="23" t="s">
        <v>678</v>
      </c>
    </row>
    <row r="397" s="11" customFormat="1">
      <c r="B397" s="232"/>
      <c r="C397" s="233"/>
      <c r="D397" s="234" t="s">
        <v>140</v>
      </c>
      <c r="E397" s="235" t="s">
        <v>21</v>
      </c>
      <c r="F397" s="236" t="s">
        <v>420</v>
      </c>
      <c r="G397" s="233"/>
      <c r="H397" s="235" t="s">
        <v>21</v>
      </c>
      <c r="I397" s="237"/>
      <c r="J397" s="233"/>
      <c r="K397" s="233"/>
      <c r="L397" s="238"/>
      <c r="M397" s="239"/>
      <c r="N397" s="240"/>
      <c r="O397" s="240"/>
      <c r="P397" s="240"/>
      <c r="Q397" s="240"/>
      <c r="R397" s="240"/>
      <c r="S397" s="240"/>
      <c r="T397" s="241"/>
      <c r="AT397" s="242" t="s">
        <v>140</v>
      </c>
      <c r="AU397" s="242" t="s">
        <v>80</v>
      </c>
      <c r="AV397" s="11" t="s">
        <v>76</v>
      </c>
      <c r="AW397" s="11" t="s">
        <v>35</v>
      </c>
      <c r="AX397" s="11" t="s">
        <v>71</v>
      </c>
      <c r="AY397" s="242" t="s">
        <v>131</v>
      </c>
    </row>
    <row r="398" s="12" customFormat="1">
      <c r="B398" s="243"/>
      <c r="C398" s="244"/>
      <c r="D398" s="234" t="s">
        <v>140</v>
      </c>
      <c r="E398" s="245" t="s">
        <v>21</v>
      </c>
      <c r="F398" s="246" t="s">
        <v>421</v>
      </c>
      <c r="G398" s="244"/>
      <c r="H398" s="247">
        <v>78.200000000000003</v>
      </c>
      <c r="I398" s="248"/>
      <c r="J398" s="244"/>
      <c r="K398" s="244"/>
      <c r="L398" s="249"/>
      <c r="M398" s="250"/>
      <c r="N398" s="251"/>
      <c r="O398" s="251"/>
      <c r="P398" s="251"/>
      <c r="Q398" s="251"/>
      <c r="R398" s="251"/>
      <c r="S398" s="251"/>
      <c r="T398" s="252"/>
      <c r="AT398" s="253" t="s">
        <v>140</v>
      </c>
      <c r="AU398" s="253" t="s">
        <v>80</v>
      </c>
      <c r="AV398" s="12" t="s">
        <v>80</v>
      </c>
      <c r="AW398" s="12" t="s">
        <v>35</v>
      </c>
      <c r="AX398" s="12" t="s">
        <v>71</v>
      </c>
      <c r="AY398" s="253" t="s">
        <v>131</v>
      </c>
    </row>
    <row r="399" s="13" customFormat="1">
      <c r="B399" s="254"/>
      <c r="C399" s="255"/>
      <c r="D399" s="234" t="s">
        <v>140</v>
      </c>
      <c r="E399" s="256" t="s">
        <v>21</v>
      </c>
      <c r="F399" s="257" t="s">
        <v>145</v>
      </c>
      <c r="G399" s="255"/>
      <c r="H399" s="258">
        <v>78.200000000000003</v>
      </c>
      <c r="I399" s="259"/>
      <c r="J399" s="255"/>
      <c r="K399" s="255"/>
      <c r="L399" s="260"/>
      <c r="M399" s="261"/>
      <c r="N399" s="262"/>
      <c r="O399" s="262"/>
      <c r="P399" s="262"/>
      <c r="Q399" s="262"/>
      <c r="R399" s="262"/>
      <c r="S399" s="262"/>
      <c r="T399" s="263"/>
      <c r="AT399" s="264" t="s">
        <v>140</v>
      </c>
      <c r="AU399" s="264" t="s">
        <v>80</v>
      </c>
      <c r="AV399" s="13" t="s">
        <v>138</v>
      </c>
      <c r="AW399" s="13" t="s">
        <v>35</v>
      </c>
      <c r="AX399" s="13" t="s">
        <v>76</v>
      </c>
      <c r="AY399" s="264" t="s">
        <v>131</v>
      </c>
    </row>
    <row r="400" s="1" customFormat="1" ht="16.5" customHeight="1">
      <c r="B400" s="45"/>
      <c r="C400" s="220" t="s">
        <v>679</v>
      </c>
      <c r="D400" s="220" t="s">
        <v>134</v>
      </c>
      <c r="E400" s="221" t="s">
        <v>680</v>
      </c>
      <c r="F400" s="222" t="s">
        <v>681</v>
      </c>
      <c r="G400" s="223" t="s">
        <v>137</v>
      </c>
      <c r="H400" s="224">
        <v>455.44</v>
      </c>
      <c r="I400" s="225"/>
      <c r="J400" s="226">
        <f>ROUND(I400*H400,2)</f>
        <v>0</v>
      </c>
      <c r="K400" s="222" t="s">
        <v>21</v>
      </c>
      <c r="L400" s="71"/>
      <c r="M400" s="227" t="s">
        <v>21</v>
      </c>
      <c r="N400" s="228" t="s">
        <v>42</v>
      </c>
      <c r="O400" s="46"/>
      <c r="P400" s="229">
        <f>O400*H400</f>
        <v>0</v>
      </c>
      <c r="Q400" s="229">
        <v>0.00010000000000000001</v>
      </c>
      <c r="R400" s="229">
        <f>Q400*H400</f>
        <v>0.045544000000000001</v>
      </c>
      <c r="S400" s="229">
        <v>0</v>
      </c>
      <c r="T400" s="230">
        <f>S400*H400</f>
        <v>0</v>
      </c>
      <c r="AR400" s="23" t="s">
        <v>260</v>
      </c>
      <c r="AT400" s="23" t="s">
        <v>134</v>
      </c>
      <c r="AU400" s="23" t="s">
        <v>80</v>
      </c>
      <c r="AY400" s="23" t="s">
        <v>131</v>
      </c>
      <c r="BE400" s="231">
        <f>IF(N400="základní",J400,0)</f>
        <v>0</v>
      </c>
      <c r="BF400" s="231">
        <f>IF(N400="snížená",J400,0)</f>
        <v>0</v>
      </c>
      <c r="BG400" s="231">
        <f>IF(N400="zákl. přenesená",J400,0)</f>
        <v>0</v>
      </c>
      <c r="BH400" s="231">
        <f>IF(N400="sníž. přenesená",J400,0)</f>
        <v>0</v>
      </c>
      <c r="BI400" s="231">
        <f>IF(N400="nulová",J400,0)</f>
        <v>0</v>
      </c>
      <c r="BJ400" s="23" t="s">
        <v>76</v>
      </c>
      <c r="BK400" s="231">
        <f>ROUND(I400*H400,2)</f>
        <v>0</v>
      </c>
      <c r="BL400" s="23" t="s">
        <v>260</v>
      </c>
      <c r="BM400" s="23" t="s">
        <v>682</v>
      </c>
    </row>
    <row r="401" s="12" customFormat="1">
      <c r="B401" s="243"/>
      <c r="C401" s="244"/>
      <c r="D401" s="234" t="s">
        <v>140</v>
      </c>
      <c r="E401" s="245" t="s">
        <v>21</v>
      </c>
      <c r="F401" s="246" t="s">
        <v>683</v>
      </c>
      <c r="G401" s="244"/>
      <c r="H401" s="247">
        <v>455.44</v>
      </c>
      <c r="I401" s="248"/>
      <c r="J401" s="244"/>
      <c r="K401" s="244"/>
      <c r="L401" s="249"/>
      <c r="M401" s="250"/>
      <c r="N401" s="251"/>
      <c r="O401" s="251"/>
      <c r="P401" s="251"/>
      <c r="Q401" s="251"/>
      <c r="R401" s="251"/>
      <c r="S401" s="251"/>
      <c r="T401" s="252"/>
      <c r="AT401" s="253" t="s">
        <v>140</v>
      </c>
      <c r="AU401" s="253" t="s">
        <v>80</v>
      </c>
      <c r="AV401" s="12" t="s">
        <v>80</v>
      </c>
      <c r="AW401" s="12" t="s">
        <v>35</v>
      </c>
      <c r="AX401" s="12" t="s">
        <v>71</v>
      </c>
      <c r="AY401" s="253" t="s">
        <v>131</v>
      </c>
    </row>
    <row r="402" s="13" customFormat="1">
      <c r="B402" s="254"/>
      <c r="C402" s="255"/>
      <c r="D402" s="234" t="s">
        <v>140</v>
      </c>
      <c r="E402" s="256" t="s">
        <v>21</v>
      </c>
      <c r="F402" s="257" t="s">
        <v>145</v>
      </c>
      <c r="G402" s="255"/>
      <c r="H402" s="258">
        <v>455.44</v>
      </c>
      <c r="I402" s="259"/>
      <c r="J402" s="255"/>
      <c r="K402" s="255"/>
      <c r="L402" s="260"/>
      <c r="M402" s="261"/>
      <c r="N402" s="262"/>
      <c r="O402" s="262"/>
      <c r="P402" s="262"/>
      <c r="Q402" s="262"/>
      <c r="R402" s="262"/>
      <c r="S402" s="262"/>
      <c r="T402" s="263"/>
      <c r="AT402" s="264" t="s">
        <v>140</v>
      </c>
      <c r="AU402" s="264" t="s">
        <v>80</v>
      </c>
      <c r="AV402" s="13" t="s">
        <v>138</v>
      </c>
      <c r="AW402" s="13" t="s">
        <v>35</v>
      </c>
      <c r="AX402" s="13" t="s">
        <v>76</v>
      </c>
      <c r="AY402" s="264" t="s">
        <v>131</v>
      </c>
    </row>
    <row r="403" s="1" customFormat="1" ht="16.5" customHeight="1">
      <c r="B403" s="45"/>
      <c r="C403" s="220" t="s">
        <v>684</v>
      </c>
      <c r="D403" s="220" t="s">
        <v>134</v>
      </c>
      <c r="E403" s="221" t="s">
        <v>685</v>
      </c>
      <c r="F403" s="222" t="s">
        <v>686</v>
      </c>
      <c r="G403" s="223" t="s">
        <v>431</v>
      </c>
      <c r="H403" s="275"/>
      <c r="I403" s="225"/>
      <c r="J403" s="226">
        <f>ROUND(I403*H403,2)</f>
        <v>0</v>
      </c>
      <c r="K403" s="222" t="s">
        <v>21</v>
      </c>
      <c r="L403" s="71"/>
      <c r="M403" s="227" t="s">
        <v>21</v>
      </c>
      <c r="N403" s="228" t="s">
        <v>42</v>
      </c>
      <c r="O403" s="46"/>
      <c r="P403" s="229">
        <f>O403*H403</f>
        <v>0</v>
      </c>
      <c r="Q403" s="229">
        <v>0</v>
      </c>
      <c r="R403" s="229">
        <f>Q403*H403</f>
        <v>0</v>
      </c>
      <c r="S403" s="229">
        <v>0</v>
      </c>
      <c r="T403" s="230">
        <f>S403*H403</f>
        <v>0</v>
      </c>
      <c r="AR403" s="23" t="s">
        <v>260</v>
      </c>
      <c r="AT403" s="23" t="s">
        <v>134</v>
      </c>
      <c r="AU403" s="23" t="s">
        <v>80</v>
      </c>
      <c r="AY403" s="23" t="s">
        <v>131</v>
      </c>
      <c r="BE403" s="231">
        <f>IF(N403="základní",J403,0)</f>
        <v>0</v>
      </c>
      <c r="BF403" s="231">
        <f>IF(N403="snížená",J403,0)</f>
        <v>0</v>
      </c>
      <c r="BG403" s="231">
        <f>IF(N403="zákl. přenesená",J403,0)</f>
        <v>0</v>
      </c>
      <c r="BH403" s="231">
        <f>IF(N403="sníž. přenesená",J403,0)</f>
        <v>0</v>
      </c>
      <c r="BI403" s="231">
        <f>IF(N403="nulová",J403,0)</f>
        <v>0</v>
      </c>
      <c r="BJ403" s="23" t="s">
        <v>76</v>
      </c>
      <c r="BK403" s="231">
        <f>ROUND(I403*H403,2)</f>
        <v>0</v>
      </c>
      <c r="BL403" s="23" t="s">
        <v>260</v>
      </c>
      <c r="BM403" s="23" t="s">
        <v>687</v>
      </c>
    </row>
    <row r="404" s="10" customFormat="1" ht="29.88" customHeight="1">
      <c r="B404" s="204"/>
      <c r="C404" s="205"/>
      <c r="D404" s="206" t="s">
        <v>70</v>
      </c>
      <c r="E404" s="218" t="s">
        <v>688</v>
      </c>
      <c r="F404" s="218" t="s">
        <v>689</v>
      </c>
      <c r="G404" s="205"/>
      <c r="H404" s="205"/>
      <c r="I404" s="208"/>
      <c r="J404" s="219">
        <f>BK404</f>
        <v>0</v>
      </c>
      <c r="K404" s="205"/>
      <c r="L404" s="210"/>
      <c r="M404" s="211"/>
      <c r="N404" s="212"/>
      <c r="O404" s="212"/>
      <c r="P404" s="213">
        <f>SUM(P405:P412)</f>
        <v>0</v>
      </c>
      <c r="Q404" s="212"/>
      <c r="R404" s="213">
        <f>SUM(R405:R412)</f>
        <v>0.04725</v>
      </c>
      <c r="S404" s="212"/>
      <c r="T404" s="214">
        <f>SUM(T405:T412)</f>
        <v>0.058450000000000002</v>
      </c>
      <c r="AR404" s="215" t="s">
        <v>80</v>
      </c>
      <c r="AT404" s="216" t="s">
        <v>70</v>
      </c>
      <c r="AU404" s="216" t="s">
        <v>76</v>
      </c>
      <c r="AY404" s="215" t="s">
        <v>131</v>
      </c>
      <c r="BK404" s="217">
        <f>SUM(BK405:BK412)</f>
        <v>0</v>
      </c>
    </row>
    <row r="405" s="1" customFormat="1" ht="16.5" customHeight="1">
      <c r="B405" s="45"/>
      <c r="C405" s="220" t="s">
        <v>690</v>
      </c>
      <c r="D405" s="220" t="s">
        <v>134</v>
      </c>
      <c r="E405" s="221" t="s">
        <v>691</v>
      </c>
      <c r="F405" s="222" t="s">
        <v>692</v>
      </c>
      <c r="G405" s="223" t="s">
        <v>370</v>
      </c>
      <c r="H405" s="224">
        <v>35</v>
      </c>
      <c r="I405" s="225"/>
      <c r="J405" s="226">
        <f>ROUND(I405*H405,2)</f>
        <v>0</v>
      </c>
      <c r="K405" s="222" t="s">
        <v>21</v>
      </c>
      <c r="L405" s="71"/>
      <c r="M405" s="227" t="s">
        <v>21</v>
      </c>
      <c r="N405" s="228" t="s">
        <v>42</v>
      </c>
      <c r="O405" s="46"/>
      <c r="P405" s="229">
        <f>O405*H405</f>
        <v>0</v>
      </c>
      <c r="Q405" s="229">
        <v>0</v>
      </c>
      <c r="R405" s="229">
        <f>Q405*H405</f>
        <v>0</v>
      </c>
      <c r="S405" s="229">
        <v>0.00167</v>
      </c>
      <c r="T405" s="230">
        <f>S405*H405</f>
        <v>0.058450000000000002</v>
      </c>
      <c r="AR405" s="23" t="s">
        <v>260</v>
      </c>
      <c r="AT405" s="23" t="s">
        <v>134</v>
      </c>
      <c r="AU405" s="23" t="s">
        <v>80</v>
      </c>
      <c r="AY405" s="23" t="s">
        <v>131</v>
      </c>
      <c r="BE405" s="231">
        <f>IF(N405="základní",J405,0)</f>
        <v>0</v>
      </c>
      <c r="BF405" s="231">
        <f>IF(N405="snížená",J405,0)</f>
        <v>0</v>
      </c>
      <c r="BG405" s="231">
        <f>IF(N405="zákl. přenesená",J405,0)</f>
        <v>0</v>
      </c>
      <c r="BH405" s="231">
        <f>IF(N405="sníž. přenesená",J405,0)</f>
        <v>0</v>
      </c>
      <c r="BI405" s="231">
        <f>IF(N405="nulová",J405,0)</f>
        <v>0</v>
      </c>
      <c r="BJ405" s="23" t="s">
        <v>76</v>
      </c>
      <c r="BK405" s="231">
        <f>ROUND(I405*H405,2)</f>
        <v>0</v>
      </c>
      <c r="BL405" s="23" t="s">
        <v>260</v>
      </c>
      <c r="BM405" s="23" t="s">
        <v>693</v>
      </c>
    </row>
    <row r="406" s="11" customFormat="1">
      <c r="B406" s="232"/>
      <c r="C406" s="233"/>
      <c r="D406" s="234" t="s">
        <v>140</v>
      </c>
      <c r="E406" s="235" t="s">
        <v>21</v>
      </c>
      <c r="F406" s="236" t="s">
        <v>694</v>
      </c>
      <c r="G406" s="233"/>
      <c r="H406" s="235" t="s">
        <v>21</v>
      </c>
      <c r="I406" s="237"/>
      <c r="J406" s="233"/>
      <c r="K406" s="233"/>
      <c r="L406" s="238"/>
      <c r="M406" s="239"/>
      <c r="N406" s="240"/>
      <c r="O406" s="240"/>
      <c r="P406" s="240"/>
      <c r="Q406" s="240"/>
      <c r="R406" s="240"/>
      <c r="S406" s="240"/>
      <c r="T406" s="241"/>
      <c r="AT406" s="242" t="s">
        <v>140</v>
      </c>
      <c r="AU406" s="242" t="s">
        <v>80</v>
      </c>
      <c r="AV406" s="11" t="s">
        <v>76</v>
      </c>
      <c r="AW406" s="11" t="s">
        <v>35</v>
      </c>
      <c r="AX406" s="11" t="s">
        <v>71</v>
      </c>
      <c r="AY406" s="242" t="s">
        <v>131</v>
      </c>
    </row>
    <row r="407" s="12" customFormat="1">
      <c r="B407" s="243"/>
      <c r="C407" s="244"/>
      <c r="D407" s="234" t="s">
        <v>140</v>
      </c>
      <c r="E407" s="245" t="s">
        <v>21</v>
      </c>
      <c r="F407" s="246" t="s">
        <v>695</v>
      </c>
      <c r="G407" s="244"/>
      <c r="H407" s="247">
        <v>35</v>
      </c>
      <c r="I407" s="248"/>
      <c r="J407" s="244"/>
      <c r="K407" s="244"/>
      <c r="L407" s="249"/>
      <c r="M407" s="250"/>
      <c r="N407" s="251"/>
      <c r="O407" s="251"/>
      <c r="P407" s="251"/>
      <c r="Q407" s="251"/>
      <c r="R407" s="251"/>
      <c r="S407" s="251"/>
      <c r="T407" s="252"/>
      <c r="AT407" s="253" t="s">
        <v>140</v>
      </c>
      <c r="AU407" s="253" t="s">
        <v>80</v>
      </c>
      <c r="AV407" s="12" t="s">
        <v>80</v>
      </c>
      <c r="AW407" s="12" t="s">
        <v>35</v>
      </c>
      <c r="AX407" s="12" t="s">
        <v>71</v>
      </c>
      <c r="AY407" s="253" t="s">
        <v>131</v>
      </c>
    </row>
    <row r="408" s="13" customFormat="1">
      <c r="B408" s="254"/>
      <c r="C408" s="255"/>
      <c r="D408" s="234" t="s">
        <v>140</v>
      </c>
      <c r="E408" s="256" t="s">
        <v>21</v>
      </c>
      <c r="F408" s="257" t="s">
        <v>145</v>
      </c>
      <c r="G408" s="255"/>
      <c r="H408" s="258">
        <v>35</v>
      </c>
      <c r="I408" s="259"/>
      <c r="J408" s="255"/>
      <c r="K408" s="255"/>
      <c r="L408" s="260"/>
      <c r="M408" s="261"/>
      <c r="N408" s="262"/>
      <c r="O408" s="262"/>
      <c r="P408" s="262"/>
      <c r="Q408" s="262"/>
      <c r="R408" s="262"/>
      <c r="S408" s="262"/>
      <c r="T408" s="263"/>
      <c r="AT408" s="264" t="s">
        <v>140</v>
      </c>
      <c r="AU408" s="264" t="s">
        <v>80</v>
      </c>
      <c r="AV408" s="13" t="s">
        <v>138</v>
      </c>
      <c r="AW408" s="13" t="s">
        <v>35</v>
      </c>
      <c r="AX408" s="13" t="s">
        <v>76</v>
      </c>
      <c r="AY408" s="264" t="s">
        <v>131</v>
      </c>
    </row>
    <row r="409" s="1" customFormat="1" ht="25.5" customHeight="1">
      <c r="B409" s="45"/>
      <c r="C409" s="220" t="s">
        <v>696</v>
      </c>
      <c r="D409" s="220" t="s">
        <v>134</v>
      </c>
      <c r="E409" s="221" t="s">
        <v>697</v>
      </c>
      <c r="F409" s="222" t="s">
        <v>698</v>
      </c>
      <c r="G409" s="223" t="s">
        <v>370</v>
      </c>
      <c r="H409" s="224">
        <v>15</v>
      </c>
      <c r="I409" s="225"/>
      <c r="J409" s="226">
        <f>ROUND(I409*H409,2)</f>
        <v>0</v>
      </c>
      <c r="K409" s="222" t="s">
        <v>21</v>
      </c>
      <c r="L409" s="71"/>
      <c r="M409" s="227" t="s">
        <v>21</v>
      </c>
      <c r="N409" s="228" t="s">
        <v>42</v>
      </c>
      <c r="O409" s="46"/>
      <c r="P409" s="229">
        <f>O409*H409</f>
        <v>0</v>
      </c>
      <c r="Q409" s="229">
        <v>0.00315</v>
      </c>
      <c r="R409" s="229">
        <f>Q409*H409</f>
        <v>0.04725</v>
      </c>
      <c r="S409" s="229">
        <v>0</v>
      </c>
      <c r="T409" s="230">
        <f>S409*H409</f>
        <v>0</v>
      </c>
      <c r="AR409" s="23" t="s">
        <v>260</v>
      </c>
      <c r="AT409" s="23" t="s">
        <v>134</v>
      </c>
      <c r="AU409" s="23" t="s">
        <v>80</v>
      </c>
      <c r="AY409" s="23" t="s">
        <v>131</v>
      </c>
      <c r="BE409" s="231">
        <f>IF(N409="základní",J409,0)</f>
        <v>0</v>
      </c>
      <c r="BF409" s="231">
        <f>IF(N409="snížená",J409,0)</f>
        <v>0</v>
      </c>
      <c r="BG409" s="231">
        <f>IF(N409="zákl. přenesená",J409,0)</f>
        <v>0</v>
      </c>
      <c r="BH409" s="231">
        <f>IF(N409="sníž. přenesená",J409,0)</f>
        <v>0</v>
      </c>
      <c r="BI409" s="231">
        <f>IF(N409="nulová",J409,0)</f>
        <v>0</v>
      </c>
      <c r="BJ409" s="23" t="s">
        <v>76</v>
      </c>
      <c r="BK409" s="231">
        <f>ROUND(I409*H409,2)</f>
        <v>0</v>
      </c>
      <c r="BL409" s="23" t="s">
        <v>260</v>
      </c>
      <c r="BM409" s="23" t="s">
        <v>699</v>
      </c>
    </row>
    <row r="410" s="11" customFormat="1">
      <c r="B410" s="232"/>
      <c r="C410" s="233"/>
      <c r="D410" s="234" t="s">
        <v>140</v>
      </c>
      <c r="E410" s="235" t="s">
        <v>21</v>
      </c>
      <c r="F410" s="236" t="s">
        <v>694</v>
      </c>
      <c r="G410" s="233"/>
      <c r="H410" s="235" t="s">
        <v>21</v>
      </c>
      <c r="I410" s="237"/>
      <c r="J410" s="233"/>
      <c r="K410" s="233"/>
      <c r="L410" s="238"/>
      <c r="M410" s="239"/>
      <c r="N410" s="240"/>
      <c r="O410" s="240"/>
      <c r="P410" s="240"/>
      <c r="Q410" s="240"/>
      <c r="R410" s="240"/>
      <c r="S410" s="240"/>
      <c r="T410" s="241"/>
      <c r="AT410" s="242" t="s">
        <v>140</v>
      </c>
      <c r="AU410" s="242" t="s">
        <v>80</v>
      </c>
      <c r="AV410" s="11" t="s">
        <v>76</v>
      </c>
      <c r="AW410" s="11" t="s">
        <v>35</v>
      </c>
      <c r="AX410" s="11" t="s">
        <v>71</v>
      </c>
      <c r="AY410" s="242" t="s">
        <v>131</v>
      </c>
    </row>
    <row r="411" s="12" customFormat="1">
      <c r="B411" s="243"/>
      <c r="C411" s="244"/>
      <c r="D411" s="234" t="s">
        <v>140</v>
      </c>
      <c r="E411" s="245" t="s">
        <v>21</v>
      </c>
      <c r="F411" s="246" t="s">
        <v>700</v>
      </c>
      <c r="G411" s="244"/>
      <c r="H411" s="247">
        <v>15</v>
      </c>
      <c r="I411" s="248"/>
      <c r="J411" s="244"/>
      <c r="K411" s="244"/>
      <c r="L411" s="249"/>
      <c r="M411" s="250"/>
      <c r="N411" s="251"/>
      <c r="O411" s="251"/>
      <c r="P411" s="251"/>
      <c r="Q411" s="251"/>
      <c r="R411" s="251"/>
      <c r="S411" s="251"/>
      <c r="T411" s="252"/>
      <c r="AT411" s="253" t="s">
        <v>140</v>
      </c>
      <c r="AU411" s="253" t="s">
        <v>80</v>
      </c>
      <c r="AV411" s="12" t="s">
        <v>80</v>
      </c>
      <c r="AW411" s="12" t="s">
        <v>35</v>
      </c>
      <c r="AX411" s="12" t="s">
        <v>71</v>
      </c>
      <c r="AY411" s="253" t="s">
        <v>131</v>
      </c>
    </row>
    <row r="412" s="13" customFormat="1">
      <c r="B412" s="254"/>
      <c r="C412" s="255"/>
      <c r="D412" s="234" t="s">
        <v>140</v>
      </c>
      <c r="E412" s="256" t="s">
        <v>21</v>
      </c>
      <c r="F412" s="257" t="s">
        <v>145</v>
      </c>
      <c r="G412" s="255"/>
      <c r="H412" s="258">
        <v>15</v>
      </c>
      <c r="I412" s="259"/>
      <c r="J412" s="255"/>
      <c r="K412" s="255"/>
      <c r="L412" s="260"/>
      <c r="M412" s="261"/>
      <c r="N412" s="262"/>
      <c r="O412" s="262"/>
      <c r="P412" s="262"/>
      <c r="Q412" s="262"/>
      <c r="R412" s="262"/>
      <c r="S412" s="262"/>
      <c r="T412" s="263"/>
      <c r="AT412" s="264" t="s">
        <v>140</v>
      </c>
      <c r="AU412" s="264" t="s">
        <v>80</v>
      </c>
      <c r="AV412" s="13" t="s">
        <v>138</v>
      </c>
      <c r="AW412" s="13" t="s">
        <v>35</v>
      </c>
      <c r="AX412" s="13" t="s">
        <v>76</v>
      </c>
      <c r="AY412" s="264" t="s">
        <v>131</v>
      </c>
    </row>
    <row r="413" s="10" customFormat="1" ht="29.88" customHeight="1">
      <c r="B413" s="204"/>
      <c r="C413" s="205"/>
      <c r="D413" s="206" t="s">
        <v>70</v>
      </c>
      <c r="E413" s="218" t="s">
        <v>701</v>
      </c>
      <c r="F413" s="218" t="s">
        <v>702</v>
      </c>
      <c r="G413" s="205"/>
      <c r="H413" s="205"/>
      <c r="I413" s="208"/>
      <c r="J413" s="219">
        <f>BK413</f>
        <v>0</v>
      </c>
      <c r="K413" s="205"/>
      <c r="L413" s="210"/>
      <c r="M413" s="211"/>
      <c r="N413" s="212"/>
      <c r="O413" s="212"/>
      <c r="P413" s="213">
        <f>SUM(P414:P426)</f>
        <v>0</v>
      </c>
      <c r="Q413" s="212"/>
      <c r="R413" s="213">
        <f>SUM(R414:R426)</f>
        <v>0.02024055</v>
      </c>
      <c r="S413" s="212"/>
      <c r="T413" s="214">
        <f>SUM(T414:T426)</f>
        <v>0</v>
      </c>
      <c r="AR413" s="215" t="s">
        <v>80</v>
      </c>
      <c r="AT413" s="216" t="s">
        <v>70</v>
      </c>
      <c r="AU413" s="216" t="s">
        <v>76</v>
      </c>
      <c r="AY413" s="215" t="s">
        <v>131</v>
      </c>
      <c r="BK413" s="217">
        <f>SUM(BK414:BK426)</f>
        <v>0</v>
      </c>
    </row>
    <row r="414" s="1" customFormat="1" ht="25.5" customHeight="1">
      <c r="B414" s="45"/>
      <c r="C414" s="220" t="s">
        <v>703</v>
      </c>
      <c r="D414" s="220" t="s">
        <v>134</v>
      </c>
      <c r="E414" s="221" t="s">
        <v>704</v>
      </c>
      <c r="F414" s="222" t="s">
        <v>705</v>
      </c>
      <c r="G414" s="223" t="s">
        <v>137</v>
      </c>
      <c r="H414" s="224">
        <v>74.965000000000003</v>
      </c>
      <c r="I414" s="225"/>
      <c r="J414" s="226">
        <f>ROUND(I414*H414,2)</f>
        <v>0</v>
      </c>
      <c r="K414" s="222" t="s">
        <v>21</v>
      </c>
      <c r="L414" s="71"/>
      <c r="M414" s="227" t="s">
        <v>21</v>
      </c>
      <c r="N414" s="228" t="s">
        <v>42</v>
      </c>
      <c r="O414" s="46"/>
      <c r="P414" s="229">
        <f>O414*H414</f>
        <v>0</v>
      </c>
      <c r="Q414" s="229">
        <v>0.00027</v>
      </c>
      <c r="R414" s="229">
        <f>Q414*H414</f>
        <v>0.02024055</v>
      </c>
      <c r="S414" s="229">
        <v>0</v>
      </c>
      <c r="T414" s="230">
        <f>S414*H414</f>
        <v>0</v>
      </c>
      <c r="AR414" s="23" t="s">
        <v>260</v>
      </c>
      <c r="AT414" s="23" t="s">
        <v>134</v>
      </c>
      <c r="AU414" s="23" t="s">
        <v>80</v>
      </c>
      <c r="AY414" s="23" t="s">
        <v>131</v>
      </c>
      <c r="BE414" s="231">
        <f>IF(N414="základní",J414,0)</f>
        <v>0</v>
      </c>
      <c r="BF414" s="231">
        <f>IF(N414="snížená",J414,0)</f>
        <v>0</v>
      </c>
      <c r="BG414" s="231">
        <f>IF(N414="zákl. přenesená",J414,0)</f>
        <v>0</v>
      </c>
      <c r="BH414" s="231">
        <f>IF(N414="sníž. přenesená",J414,0)</f>
        <v>0</v>
      </c>
      <c r="BI414" s="231">
        <f>IF(N414="nulová",J414,0)</f>
        <v>0</v>
      </c>
      <c r="BJ414" s="23" t="s">
        <v>76</v>
      </c>
      <c r="BK414" s="231">
        <f>ROUND(I414*H414,2)</f>
        <v>0</v>
      </c>
      <c r="BL414" s="23" t="s">
        <v>260</v>
      </c>
      <c r="BM414" s="23" t="s">
        <v>706</v>
      </c>
    </row>
    <row r="415" s="11" customFormat="1">
      <c r="B415" s="232"/>
      <c r="C415" s="233"/>
      <c r="D415" s="234" t="s">
        <v>140</v>
      </c>
      <c r="E415" s="235" t="s">
        <v>21</v>
      </c>
      <c r="F415" s="236" t="s">
        <v>276</v>
      </c>
      <c r="G415" s="233"/>
      <c r="H415" s="235" t="s">
        <v>21</v>
      </c>
      <c r="I415" s="237"/>
      <c r="J415" s="233"/>
      <c r="K415" s="233"/>
      <c r="L415" s="238"/>
      <c r="M415" s="239"/>
      <c r="N415" s="240"/>
      <c r="O415" s="240"/>
      <c r="P415" s="240"/>
      <c r="Q415" s="240"/>
      <c r="R415" s="240"/>
      <c r="S415" s="240"/>
      <c r="T415" s="241"/>
      <c r="AT415" s="242" t="s">
        <v>140</v>
      </c>
      <c r="AU415" s="242" t="s">
        <v>80</v>
      </c>
      <c r="AV415" s="11" t="s">
        <v>76</v>
      </c>
      <c r="AW415" s="11" t="s">
        <v>35</v>
      </c>
      <c r="AX415" s="11" t="s">
        <v>71</v>
      </c>
      <c r="AY415" s="242" t="s">
        <v>131</v>
      </c>
    </row>
    <row r="416" s="12" customFormat="1">
      <c r="B416" s="243"/>
      <c r="C416" s="244"/>
      <c r="D416" s="234" t="s">
        <v>140</v>
      </c>
      <c r="E416" s="245" t="s">
        <v>21</v>
      </c>
      <c r="F416" s="246" t="s">
        <v>707</v>
      </c>
      <c r="G416" s="244"/>
      <c r="H416" s="247">
        <v>58.079999999999998</v>
      </c>
      <c r="I416" s="248"/>
      <c r="J416" s="244"/>
      <c r="K416" s="244"/>
      <c r="L416" s="249"/>
      <c r="M416" s="250"/>
      <c r="N416" s="251"/>
      <c r="O416" s="251"/>
      <c r="P416" s="251"/>
      <c r="Q416" s="251"/>
      <c r="R416" s="251"/>
      <c r="S416" s="251"/>
      <c r="T416" s="252"/>
      <c r="AT416" s="253" t="s">
        <v>140</v>
      </c>
      <c r="AU416" s="253" t="s">
        <v>80</v>
      </c>
      <c r="AV416" s="12" t="s">
        <v>80</v>
      </c>
      <c r="AW416" s="12" t="s">
        <v>35</v>
      </c>
      <c r="AX416" s="12" t="s">
        <v>71</v>
      </c>
      <c r="AY416" s="253" t="s">
        <v>131</v>
      </c>
    </row>
    <row r="417" s="12" customFormat="1">
      <c r="B417" s="243"/>
      <c r="C417" s="244"/>
      <c r="D417" s="234" t="s">
        <v>140</v>
      </c>
      <c r="E417" s="245" t="s">
        <v>21</v>
      </c>
      <c r="F417" s="246" t="s">
        <v>708</v>
      </c>
      <c r="G417" s="244"/>
      <c r="H417" s="247">
        <v>9.6799999999999997</v>
      </c>
      <c r="I417" s="248"/>
      <c r="J417" s="244"/>
      <c r="K417" s="244"/>
      <c r="L417" s="249"/>
      <c r="M417" s="250"/>
      <c r="N417" s="251"/>
      <c r="O417" s="251"/>
      <c r="P417" s="251"/>
      <c r="Q417" s="251"/>
      <c r="R417" s="251"/>
      <c r="S417" s="251"/>
      <c r="T417" s="252"/>
      <c r="AT417" s="253" t="s">
        <v>140</v>
      </c>
      <c r="AU417" s="253" t="s">
        <v>80</v>
      </c>
      <c r="AV417" s="12" t="s">
        <v>80</v>
      </c>
      <c r="AW417" s="12" t="s">
        <v>35</v>
      </c>
      <c r="AX417" s="12" t="s">
        <v>71</v>
      </c>
      <c r="AY417" s="253" t="s">
        <v>131</v>
      </c>
    </row>
    <row r="418" s="12" customFormat="1">
      <c r="B418" s="243"/>
      <c r="C418" s="244"/>
      <c r="D418" s="234" t="s">
        <v>140</v>
      </c>
      <c r="E418" s="245" t="s">
        <v>21</v>
      </c>
      <c r="F418" s="246" t="s">
        <v>709</v>
      </c>
      <c r="G418" s="244"/>
      <c r="H418" s="247">
        <v>7.2050000000000001</v>
      </c>
      <c r="I418" s="248"/>
      <c r="J418" s="244"/>
      <c r="K418" s="244"/>
      <c r="L418" s="249"/>
      <c r="M418" s="250"/>
      <c r="N418" s="251"/>
      <c r="O418" s="251"/>
      <c r="P418" s="251"/>
      <c r="Q418" s="251"/>
      <c r="R418" s="251"/>
      <c r="S418" s="251"/>
      <c r="T418" s="252"/>
      <c r="AT418" s="253" t="s">
        <v>140</v>
      </c>
      <c r="AU418" s="253" t="s">
        <v>80</v>
      </c>
      <c r="AV418" s="12" t="s">
        <v>80</v>
      </c>
      <c r="AW418" s="12" t="s">
        <v>35</v>
      </c>
      <c r="AX418" s="12" t="s">
        <v>71</v>
      </c>
      <c r="AY418" s="253" t="s">
        <v>131</v>
      </c>
    </row>
    <row r="419" s="13" customFormat="1">
      <c r="B419" s="254"/>
      <c r="C419" s="255"/>
      <c r="D419" s="234" t="s">
        <v>140</v>
      </c>
      <c r="E419" s="256" t="s">
        <v>21</v>
      </c>
      <c r="F419" s="257" t="s">
        <v>145</v>
      </c>
      <c r="G419" s="255"/>
      <c r="H419" s="258">
        <v>74.965000000000003</v>
      </c>
      <c r="I419" s="259"/>
      <c r="J419" s="255"/>
      <c r="K419" s="255"/>
      <c r="L419" s="260"/>
      <c r="M419" s="261"/>
      <c r="N419" s="262"/>
      <c r="O419" s="262"/>
      <c r="P419" s="262"/>
      <c r="Q419" s="262"/>
      <c r="R419" s="262"/>
      <c r="S419" s="262"/>
      <c r="T419" s="263"/>
      <c r="AT419" s="264" t="s">
        <v>140</v>
      </c>
      <c r="AU419" s="264" t="s">
        <v>80</v>
      </c>
      <c r="AV419" s="13" t="s">
        <v>138</v>
      </c>
      <c r="AW419" s="13" t="s">
        <v>35</v>
      </c>
      <c r="AX419" s="13" t="s">
        <v>76</v>
      </c>
      <c r="AY419" s="264" t="s">
        <v>131</v>
      </c>
    </row>
    <row r="420" s="1" customFormat="1" ht="16.5" customHeight="1">
      <c r="B420" s="45"/>
      <c r="C420" s="265" t="s">
        <v>710</v>
      </c>
      <c r="D420" s="265" t="s">
        <v>423</v>
      </c>
      <c r="E420" s="266" t="s">
        <v>711</v>
      </c>
      <c r="F420" s="267" t="s">
        <v>712</v>
      </c>
      <c r="G420" s="268" t="s">
        <v>137</v>
      </c>
      <c r="H420" s="269">
        <v>74.965000000000003</v>
      </c>
      <c r="I420" s="270"/>
      <c r="J420" s="271">
        <f>ROUND(I420*H420,2)</f>
        <v>0</v>
      </c>
      <c r="K420" s="267" t="s">
        <v>21</v>
      </c>
      <c r="L420" s="272"/>
      <c r="M420" s="273" t="s">
        <v>21</v>
      </c>
      <c r="N420" s="274" t="s">
        <v>42</v>
      </c>
      <c r="O420" s="46"/>
      <c r="P420" s="229">
        <f>O420*H420</f>
        <v>0</v>
      </c>
      <c r="Q420" s="229">
        <v>0</v>
      </c>
      <c r="R420" s="229">
        <f>Q420*H420</f>
        <v>0</v>
      </c>
      <c r="S420" s="229">
        <v>0</v>
      </c>
      <c r="T420" s="230">
        <f>S420*H420</f>
        <v>0</v>
      </c>
      <c r="AR420" s="23" t="s">
        <v>341</v>
      </c>
      <c r="AT420" s="23" t="s">
        <v>423</v>
      </c>
      <c r="AU420" s="23" t="s">
        <v>80</v>
      </c>
      <c r="AY420" s="23" t="s">
        <v>131</v>
      </c>
      <c r="BE420" s="231">
        <f>IF(N420="základní",J420,0)</f>
        <v>0</v>
      </c>
      <c r="BF420" s="231">
        <f>IF(N420="snížená",J420,0)</f>
        <v>0</v>
      </c>
      <c r="BG420" s="231">
        <f>IF(N420="zákl. přenesená",J420,0)</f>
        <v>0</v>
      </c>
      <c r="BH420" s="231">
        <f>IF(N420="sníž. přenesená",J420,0)</f>
        <v>0</v>
      </c>
      <c r="BI420" s="231">
        <f>IF(N420="nulová",J420,0)</f>
        <v>0</v>
      </c>
      <c r="BJ420" s="23" t="s">
        <v>76</v>
      </c>
      <c r="BK420" s="231">
        <f>ROUND(I420*H420,2)</f>
        <v>0</v>
      </c>
      <c r="BL420" s="23" t="s">
        <v>260</v>
      </c>
      <c r="BM420" s="23" t="s">
        <v>713</v>
      </c>
    </row>
    <row r="421" s="11" customFormat="1">
      <c r="B421" s="232"/>
      <c r="C421" s="233"/>
      <c r="D421" s="234" t="s">
        <v>140</v>
      </c>
      <c r="E421" s="235" t="s">
        <v>21</v>
      </c>
      <c r="F421" s="236" t="s">
        <v>276</v>
      </c>
      <c r="G421" s="233"/>
      <c r="H421" s="235" t="s">
        <v>21</v>
      </c>
      <c r="I421" s="237"/>
      <c r="J421" s="233"/>
      <c r="K421" s="233"/>
      <c r="L421" s="238"/>
      <c r="M421" s="239"/>
      <c r="N421" s="240"/>
      <c r="O421" s="240"/>
      <c r="P421" s="240"/>
      <c r="Q421" s="240"/>
      <c r="R421" s="240"/>
      <c r="S421" s="240"/>
      <c r="T421" s="241"/>
      <c r="AT421" s="242" t="s">
        <v>140</v>
      </c>
      <c r="AU421" s="242" t="s">
        <v>80</v>
      </c>
      <c r="AV421" s="11" t="s">
        <v>76</v>
      </c>
      <c r="AW421" s="11" t="s">
        <v>35</v>
      </c>
      <c r="AX421" s="11" t="s">
        <v>71</v>
      </c>
      <c r="AY421" s="242" t="s">
        <v>131</v>
      </c>
    </row>
    <row r="422" s="12" customFormat="1">
      <c r="B422" s="243"/>
      <c r="C422" s="244"/>
      <c r="D422" s="234" t="s">
        <v>140</v>
      </c>
      <c r="E422" s="245" t="s">
        <v>21</v>
      </c>
      <c r="F422" s="246" t="s">
        <v>714</v>
      </c>
      <c r="G422" s="244"/>
      <c r="H422" s="247">
        <v>58.079999999999998</v>
      </c>
      <c r="I422" s="248"/>
      <c r="J422" s="244"/>
      <c r="K422" s="244"/>
      <c r="L422" s="249"/>
      <c r="M422" s="250"/>
      <c r="N422" s="251"/>
      <c r="O422" s="251"/>
      <c r="P422" s="251"/>
      <c r="Q422" s="251"/>
      <c r="R422" s="251"/>
      <c r="S422" s="251"/>
      <c r="T422" s="252"/>
      <c r="AT422" s="253" t="s">
        <v>140</v>
      </c>
      <c r="AU422" s="253" t="s">
        <v>80</v>
      </c>
      <c r="AV422" s="12" t="s">
        <v>80</v>
      </c>
      <c r="AW422" s="12" t="s">
        <v>35</v>
      </c>
      <c r="AX422" s="12" t="s">
        <v>71</v>
      </c>
      <c r="AY422" s="253" t="s">
        <v>131</v>
      </c>
    </row>
    <row r="423" s="12" customFormat="1">
      <c r="B423" s="243"/>
      <c r="C423" s="244"/>
      <c r="D423" s="234" t="s">
        <v>140</v>
      </c>
      <c r="E423" s="245" t="s">
        <v>21</v>
      </c>
      <c r="F423" s="246" t="s">
        <v>715</v>
      </c>
      <c r="G423" s="244"/>
      <c r="H423" s="247">
        <v>9.6799999999999997</v>
      </c>
      <c r="I423" s="248"/>
      <c r="J423" s="244"/>
      <c r="K423" s="244"/>
      <c r="L423" s="249"/>
      <c r="M423" s="250"/>
      <c r="N423" s="251"/>
      <c r="O423" s="251"/>
      <c r="P423" s="251"/>
      <c r="Q423" s="251"/>
      <c r="R423" s="251"/>
      <c r="S423" s="251"/>
      <c r="T423" s="252"/>
      <c r="AT423" s="253" t="s">
        <v>140</v>
      </c>
      <c r="AU423" s="253" t="s">
        <v>80</v>
      </c>
      <c r="AV423" s="12" t="s">
        <v>80</v>
      </c>
      <c r="AW423" s="12" t="s">
        <v>35</v>
      </c>
      <c r="AX423" s="12" t="s">
        <v>71</v>
      </c>
      <c r="AY423" s="253" t="s">
        <v>131</v>
      </c>
    </row>
    <row r="424" s="12" customFormat="1">
      <c r="B424" s="243"/>
      <c r="C424" s="244"/>
      <c r="D424" s="234" t="s">
        <v>140</v>
      </c>
      <c r="E424" s="245" t="s">
        <v>21</v>
      </c>
      <c r="F424" s="246" t="s">
        <v>709</v>
      </c>
      <c r="G424" s="244"/>
      <c r="H424" s="247">
        <v>7.2050000000000001</v>
      </c>
      <c r="I424" s="248"/>
      <c r="J424" s="244"/>
      <c r="K424" s="244"/>
      <c r="L424" s="249"/>
      <c r="M424" s="250"/>
      <c r="N424" s="251"/>
      <c r="O424" s="251"/>
      <c r="P424" s="251"/>
      <c r="Q424" s="251"/>
      <c r="R424" s="251"/>
      <c r="S424" s="251"/>
      <c r="T424" s="252"/>
      <c r="AT424" s="253" t="s">
        <v>140</v>
      </c>
      <c r="AU424" s="253" t="s">
        <v>80</v>
      </c>
      <c r="AV424" s="12" t="s">
        <v>80</v>
      </c>
      <c r="AW424" s="12" t="s">
        <v>35</v>
      </c>
      <c r="AX424" s="12" t="s">
        <v>71</v>
      </c>
      <c r="AY424" s="253" t="s">
        <v>131</v>
      </c>
    </row>
    <row r="425" s="13" customFormat="1">
      <c r="B425" s="254"/>
      <c r="C425" s="255"/>
      <c r="D425" s="234" t="s">
        <v>140</v>
      </c>
      <c r="E425" s="256" t="s">
        <v>21</v>
      </c>
      <c r="F425" s="257" t="s">
        <v>145</v>
      </c>
      <c r="G425" s="255"/>
      <c r="H425" s="258">
        <v>74.965000000000003</v>
      </c>
      <c r="I425" s="259"/>
      <c r="J425" s="255"/>
      <c r="K425" s="255"/>
      <c r="L425" s="260"/>
      <c r="M425" s="261"/>
      <c r="N425" s="262"/>
      <c r="O425" s="262"/>
      <c r="P425" s="262"/>
      <c r="Q425" s="262"/>
      <c r="R425" s="262"/>
      <c r="S425" s="262"/>
      <c r="T425" s="263"/>
      <c r="AT425" s="264" t="s">
        <v>140</v>
      </c>
      <c r="AU425" s="264" t="s">
        <v>80</v>
      </c>
      <c r="AV425" s="13" t="s">
        <v>138</v>
      </c>
      <c r="AW425" s="13" t="s">
        <v>35</v>
      </c>
      <c r="AX425" s="13" t="s">
        <v>76</v>
      </c>
      <c r="AY425" s="264" t="s">
        <v>131</v>
      </c>
    </row>
    <row r="426" s="1" customFormat="1" ht="16.5" customHeight="1">
      <c r="B426" s="45"/>
      <c r="C426" s="220" t="s">
        <v>716</v>
      </c>
      <c r="D426" s="220" t="s">
        <v>134</v>
      </c>
      <c r="E426" s="221" t="s">
        <v>717</v>
      </c>
      <c r="F426" s="222" t="s">
        <v>718</v>
      </c>
      <c r="G426" s="223" t="s">
        <v>431</v>
      </c>
      <c r="H426" s="275"/>
      <c r="I426" s="225"/>
      <c r="J426" s="226">
        <f>ROUND(I426*H426,2)</f>
        <v>0</v>
      </c>
      <c r="K426" s="222" t="s">
        <v>21</v>
      </c>
      <c r="L426" s="71"/>
      <c r="M426" s="227" t="s">
        <v>21</v>
      </c>
      <c r="N426" s="228" t="s">
        <v>42</v>
      </c>
      <c r="O426" s="46"/>
      <c r="P426" s="229">
        <f>O426*H426</f>
        <v>0</v>
      </c>
      <c r="Q426" s="229">
        <v>0</v>
      </c>
      <c r="R426" s="229">
        <f>Q426*H426</f>
        <v>0</v>
      </c>
      <c r="S426" s="229">
        <v>0</v>
      </c>
      <c r="T426" s="230">
        <f>S426*H426</f>
        <v>0</v>
      </c>
      <c r="AR426" s="23" t="s">
        <v>260</v>
      </c>
      <c r="AT426" s="23" t="s">
        <v>134</v>
      </c>
      <c r="AU426" s="23" t="s">
        <v>80</v>
      </c>
      <c r="AY426" s="23" t="s">
        <v>131</v>
      </c>
      <c r="BE426" s="231">
        <f>IF(N426="základní",J426,0)</f>
        <v>0</v>
      </c>
      <c r="BF426" s="231">
        <f>IF(N426="snížená",J426,0)</f>
        <v>0</v>
      </c>
      <c r="BG426" s="231">
        <f>IF(N426="zákl. přenesená",J426,0)</f>
        <v>0</v>
      </c>
      <c r="BH426" s="231">
        <f>IF(N426="sníž. přenesená",J426,0)</f>
        <v>0</v>
      </c>
      <c r="BI426" s="231">
        <f>IF(N426="nulová",J426,0)</f>
        <v>0</v>
      </c>
      <c r="BJ426" s="23" t="s">
        <v>76</v>
      </c>
      <c r="BK426" s="231">
        <f>ROUND(I426*H426,2)</f>
        <v>0</v>
      </c>
      <c r="BL426" s="23" t="s">
        <v>260</v>
      </c>
      <c r="BM426" s="23" t="s">
        <v>719</v>
      </c>
    </row>
    <row r="427" s="10" customFormat="1" ht="29.88" customHeight="1">
      <c r="B427" s="204"/>
      <c r="C427" s="205"/>
      <c r="D427" s="206" t="s">
        <v>70</v>
      </c>
      <c r="E427" s="218" t="s">
        <v>720</v>
      </c>
      <c r="F427" s="218" t="s">
        <v>721</v>
      </c>
      <c r="G427" s="205"/>
      <c r="H427" s="205"/>
      <c r="I427" s="208"/>
      <c r="J427" s="219">
        <f>BK427</f>
        <v>0</v>
      </c>
      <c r="K427" s="205"/>
      <c r="L427" s="210"/>
      <c r="M427" s="211"/>
      <c r="N427" s="212"/>
      <c r="O427" s="212"/>
      <c r="P427" s="213">
        <f>SUM(P428:P435)</f>
        <v>0</v>
      </c>
      <c r="Q427" s="212"/>
      <c r="R427" s="213">
        <f>SUM(R428:R435)</f>
        <v>0</v>
      </c>
      <c r="S427" s="212"/>
      <c r="T427" s="214">
        <f>SUM(T428:T435)</f>
        <v>0</v>
      </c>
      <c r="AR427" s="215" t="s">
        <v>80</v>
      </c>
      <c r="AT427" s="216" t="s">
        <v>70</v>
      </c>
      <c r="AU427" s="216" t="s">
        <v>76</v>
      </c>
      <c r="AY427" s="215" t="s">
        <v>131</v>
      </c>
      <c r="BK427" s="217">
        <f>SUM(BK428:BK435)</f>
        <v>0</v>
      </c>
    </row>
    <row r="428" s="1" customFormat="1" ht="16.5" customHeight="1">
      <c r="B428" s="45"/>
      <c r="C428" s="220" t="s">
        <v>722</v>
      </c>
      <c r="D428" s="220" t="s">
        <v>134</v>
      </c>
      <c r="E428" s="221" t="s">
        <v>723</v>
      </c>
      <c r="F428" s="222" t="s">
        <v>724</v>
      </c>
      <c r="G428" s="223" t="s">
        <v>615</v>
      </c>
      <c r="H428" s="224">
        <v>1</v>
      </c>
      <c r="I428" s="225"/>
      <c r="J428" s="226">
        <f>ROUND(I428*H428,2)</f>
        <v>0</v>
      </c>
      <c r="K428" s="222" t="s">
        <v>21</v>
      </c>
      <c r="L428" s="71"/>
      <c r="M428" s="227" t="s">
        <v>21</v>
      </c>
      <c r="N428" s="228" t="s">
        <v>42</v>
      </c>
      <c r="O428" s="46"/>
      <c r="P428" s="229">
        <f>O428*H428</f>
        <v>0</v>
      </c>
      <c r="Q428" s="229">
        <v>0</v>
      </c>
      <c r="R428" s="229">
        <f>Q428*H428</f>
        <v>0</v>
      </c>
      <c r="S428" s="229">
        <v>0</v>
      </c>
      <c r="T428" s="230">
        <f>S428*H428</f>
        <v>0</v>
      </c>
      <c r="AR428" s="23" t="s">
        <v>260</v>
      </c>
      <c r="AT428" s="23" t="s">
        <v>134</v>
      </c>
      <c r="AU428" s="23" t="s">
        <v>80</v>
      </c>
      <c r="AY428" s="23" t="s">
        <v>131</v>
      </c>
      <c r="BE428" s="231">
        <f>IF(N428="základní",J428,0)</f>
        <v>0</v>
      </c>
      <c r="BF428" s="231">
        <f>IF(N428="snížená",J428,0)</f>
        <v>0</v>
      </c>
      <c r="BG428" s="231">
        <f>IF(N428="zákl. přenesená",J428,0)</f>
        <v>0</v>
      </c>
      <c r="BH428" s="231">
        <f>IF(N428="sníž. přenesená",J428,0)</f>
        <v>0</v>
      </c>
      <c r="BI428" s="231">
        <f>IF(N428="nulová",J428,0)</f>
        <v>0</v>
      </c>
      <c r="BJ428" s="23" t="s">
        <v>76</v>
      </c>
      <c r="BK428" s="231">
        <f>ROUND(I428*H428,2)</f>
        <v>0</v>
      </c>
      <c r="BL428" s="23" t="s">
        <v>260</v>
      </c>
      <c r="BM428" s="23" t="s">
        <v>725</v>
      </c>
    </row>
    <row r="429" s="11" customFormat="1">
      <c r="B429" s="232"/>
      <c r="C429" s="233"/>
      <c r="D429" s="234" t="s">
        <v>140</v>
      </c>
      <c r="E429" s="235" t="s">
        <v>21</v>
      </c>
      <c r="F429" s="236" t="s">
        <v>726</v>
      </c>
      <c r="G429" s="233"/>
      <c r="H429" s="235" t="s">
        <v>21</v>
      </c>
      <c r="I429" s="237"/>
      <c r="J429" s="233"/>
      <c r="K429" s="233"/>
      <c r="L429" s="238"/>
      <c r="M429" s="239"/>
      <c r="N429" s="240"/>
      <c r="O429" s="240"/>
      <c r="P429" s="240"/>
      <c r="Q429" s="240"/>
      <c r="R429" s="240"/>
      <c r="S429" s="240"/>
      <c r="T429" s="241"/>
      <c r="AT429" s="242" t="s">
        <v>140</v>
      </c>
      <c r="AU429" s="242" t="s">
        <v>80</v>
      </c>
      <c r="AV429" s="11" t="s">
        <v>76</v>
      </c>
      <c r="AW429" s="11" t="s">
        <v>35</v>
      </c>
      <c r="AX429" s="11" t="s">
        <v>71</v>
      </c>
      <c r="AY429" s="242" t="s">
        <v>131</v>
      </c>
    </row>
    <row r="430" s="12" customFormat="1">
      <c r="B430" s="243"/>
      <c r="C430" s="244"/>
      <c r="D430" s="234" t="s">
        <v>140</v>
      </c>
      <c r="E430" s="245" t="s">
        <v>21</v>
      </c>
      <c r="F430" s="246" t="s">
        <v>76</v>
      </c>
      <c r="G430" s="244"/>
      <c r="H430" s="247">
        <v>1</v>
      </c>
      <c r="I430" s="248"/>
      <c r="J430" s="244"/>
      <c r="K430" s="244"/>
      <c r="L430" s="249"/>
      <c r="M430" s="250"/>
      <c r="N430" s="251"/>
      <c r="O430" s="251"/>
      <c r="P430" s="251"/>
      <c r="Q430" s="251"/>
      <c r="R430" s="251"/>
      <c r="S430" s="251"/>
      <c r="T430" s="252"/>
      <c r="AT430" s="253" t="s">
        <v>140</v>
      </c>
      <c r="AU430" s="253" t="s">
        <v>80</v>
      </c>
      <c r="AV430" s="12" t="s">
        <v>80</v>
      </c>
      <c r="AW430" s="12" t="s">
        <v>35</v>
      </c>
      <c r="AX430" s="12" t="s">
        <v>71</v>
      </c>
      <c r="AY430" s="253" t="s">
        <v>131</v>
      </c>
    </row>
    <row r="431" s="13" customFormat="1">
      <c r="B431" s="254"/>
      <c r="C431" s="255"/>
      <c r="D431" s="234" t="s">
        <v>140</v>
      </c>
      <c r="E431" s="256" t="s">
        <v>21</v>
      </c>
      <c r="F431" s="257" t="s">
        <v>145</v>
      </c>
      <c r="G431" s="255"/>
      <c r="H431" s="258">
        <v>1</v>
      </c>
      <c r="I431" s="259"/>
      <c r="J431" s="255"/>
      <c r="K431" s="255"/>
      <c r="L431" s="260"/>
      <c r="M431" s="261"/>
      <c r="N431" s="262"/>
      <c r="O431" s="262"/>
      <c r="P431" s="262"/>
      <c r="Q431" s="262"/>
      <c r="R431" s="262"/>
      <c r="S431" s="262"/>
      <c r="T431" s="263"/>
      <c r="AT431" s="264" t="s">
        <v>140</v>
      </c>
      <c r="AU431" s="264" t="s">
        <v>80</v>
      </c>
      <c r="AV431" s="13" t="s">
        <v>138</v>
      </c>
      <c r="AW431" s="13" t="s">
        <v>35</v>
      </c>
      <c r="AX431" s="13" t="s">
        <v>76</v>
      </c>
      <c r="AY431" s="264" t="s">
        <v>131</v>
      </c>
    </row>
    <row r="432" s="1" customFormat="1" ht="16.5" customHeight="1">
      <c r="B432" s="45"/>
      <c r="C432" s="220" t="s">
        <v>727</v>
      </c>
      <c r="D432" s="220" t="s">
        <v>134</v>
      </c>
      <c r="E432" s="221" t="s">
        <v>728</v>
      </c>
      <c r="F432" s="222" t="s">
        <v>729</v>
      </c>
      <c r="G432" s="223" t="s">
        <v>615</v>
      </c>
      <c r="H432" s="224">
        <v>1</v>
      </c>
      <c r="I432" s="225"/>
      <c r="J432" s="226">
        <f>ROUND(I432*H432,2)</f>
        <v>0</v>
      </c>
      <c r="K432" s="222" t="s">
        <v>21</v>
      </c>
      <c r="L432" s="71"/>
      <c r="M432" s="227" t="s">
        <v>21</v>
      </c>
      <c r="N432" s="228" t="s">
        <v>42</v>
      </c>
      <c r="O432" s="46"/>
      <c r="P432" s="229">
        <f>O432*H432</f>
        <v>0</v>
      </c>
      <c r="Q432" s="229">
        <v>0</v>
      </c>
      <c r="R432" s="229">
        <f>Q432*H432</f>
        <v>0</v>
      </c>
      <c r="S432" s="229">
        <v>0</v>
      </c>
      <c r="T432" s="230">
        <f>S432*H432</f>
        <v>0</v>
      </c>
      <c r="AR432" s="23" t="s">
        <v>260</v>
      </c>
      <c r="AT432" s="23" t="s">
        <v>134</v>
      </c>
      <c r="AU432" s="23" t="s">
        <v>80</v>
      </c>
      <c r="AY432" s="23" t="s">
        <v>131</v>
      </c>
      <c r="BE432" s="231">
        <f>IF(N432="základní",J432,0)</f>
        <v>0</v>
      </c>
      <c r="BF432" s="231">
        <f>IF(N432="snížená",J432,0)</f>
        <v>0</v>
      </c>
      <c r="BG432" s="231">
        <f>IF(N432="zákl. přenesená",J432,0)</f>
        <v>0</v>
      </c>
      <c r="BH432" s="231">
        <f>IF(N432="sníž. přenesená",J432,0)</f>
        <v>0</v>
      </c>
      <c r="BI432" s="231">
        <f>IF(N432="nulová",J432,0)</f>
        <v>0</v>
      </c>
      <c r="BJ432" s="23" t="s">
        <v>76</v>
      </c>
      <c r="BK432" s="231">
        <f>ROUND(I432*H432,2)</f>
        <v>0</v>
      </c>
      <c r="BL432" s="23" t="s">
        <v>260</v>
      </c>
      <c r="BM432" s="23" t="s">
        <v>730</v>
      </c>
    </row>
    <row r="433" s="11" customFormat="1">
      <c r="B433" s="232"/>
      <c r="C433" s="233"/>
      <c r="D433" s="234" t="s">
        <v>140</v>
      </c>
      <c r="E433" s="235" t="s">
        <v>21</v>
      </c>
      <c r="F433" s="236" t="s">
        <v>731</v>
      </c>
      <c r="G433" s="233"/>
      <c r="H433" s="235" t="s">
        <v>21</v>
      </c>
      <c r="I433" s="237"/>
      <c r="J433" s="233"/>
      <c r="K433" s="233"/>
      <c r="L433" s="238"/>
      <c r="M433" s="239"/>
      <c r="N433" s="240"/>
      <c r="O433" s="240"/>
      <c r="P433" s="240"/>
      <c r="Q433" s="240"/>
      <c r="R433" s="240"/>
      <c r="S433" s="240"/>
      <c r="T433" s="241"/>
      <c r="AT433" s="242" t="s">
        <v>140</v>
      </c>
      <c r="AU433" s="242" t="s">
        <v>80</v>
      </c>
      <c r="AV433" s="11" t="s">
        <v>76</v>
      </c>
      <c r="AW433" s="11" t="s">
        <v>35</v>
      </c>
      <c r="AX433" s="11" t="s">
        <v>71</v>
      </c>
      <c r="AY433" s="242" t="s">
        <v>131</v>
      </c>
    </row>
    <row r="434" s="12" customFormat="1">
      <c r="B434" s="243"/>
      <c r="C434" s="244"/>
      <c r="D434" s="234" t="s">
        <v>140</v>
      </c>
      <c r="E434" s="245" t="s">
        <v>21</v>
      </c>
      <c r="F434" s="246" t="s">
        <v>76</v>
      </c>
      <c r="G434" s="244"/>
      <c r="H434" s="247">
        <v>1</v>
      </c>
      <c r="I434" s="248"/>
      <c r="J434" s="244"/>
      <c r="K434" s="244"/>
      <c r="L434" s="249"/>
      <c r="M434" s="250"/>
      <c r="N434" s="251"/>
      <c r="O434" s="251"/>
      <c r="P434" s="251"/>
      <c r="Q434" s="251"/>
      <c r="R434" s="251"/>
      <c r="S434" s="251"/>
      <c r="T434" s="252"/>
      <c r="AT434" s="253" t="s">
        <v>140</v>
      </c>
      <c r="AU434" s="253" t="s">
        <v>80</v>
      </c>
      <c r="AV434" s="12" t="s">
        <v>80</v>
      </c>
      <c r="AW434" s="12" t="s">
        <v>35</v>
      </c>
      <c r="AX434" s="12" t="s">
        <v>71</v>
      </c>
      <c r="AY434" s="253" t="s">
        <v>131</v>
      </c>
    </row>
    <row r="435" s="13" customFormat="1">
      <c r="B435" s="254"/>
      <c r="C435" s="255"/>
      <c r="D435" s="234" t="s">
        <v>140</v>
      </c>
      <c r="E435" s="256" t="s">
        <v>21</v>
      </c>
      <c r="F435" s="257" t="s">
        <v>145</v>
      </c>
      <c r="G435" s="255"/>
      <c r="H435" s="258">
        <v>1</v>
      </c>
      <c r="I435" s="259"/>
      <c r="J435" s="255"/>
      <c r="K435" s="255"/>
      <c r="L435" s="260"/>
      <c r="M435" s="261"/>
      <c r="N435" s="262"/>
      <c r="O435" s="262"/>
      <c r="P435" s="262"/>
      <c r="Q435" s="262"/>
      <c r="R435" s="262"/>
      <c r="S435" s="262"/>
      <c r="T435" s="263"/>
      <c r="AT435" s="264" t="s">
        <v>140</v>
      </c>
      <c r="AU435" s="264" t="s">
        <v>80</v>
      </c>
      <c r="AV435" s="13" t="s">
        <v>138</v>
      </c>
      <c r="AW435" s="13" t="s">
        <v>35</v>
      </c>
      <c r="AX435" s="13" t="s">
        <v>76</v>
      </c>
      <c r="AY435" s="264" t="s">
        <v>131</v>
      </c>
    </row>
    <row r="436" s="10" customFormat="1" ht="29.88" customHeight="1">
      <c r="B436" s="204"/>
      <c r="C436" s="205"/>
      <c r="D436" s="206" t="s">
        <v>70</v>
      </c>
      <c r="E436" s="218" t="s">
        <v>732</v>
      </c>
      <c r="F436" s="218" t="s">
        <v>733</v>
      </c>
      <c r="G436" s="205"/>
      <c r="H436" s="205"/>
      <c r="I436" s="208"/>
      <c r="J436" s="219">
        <f>BK436</f>
        <v>0</v>
      </c>
      <c r="K436" s="205"/>
      <c r="L436" s="210"/>
      <c r="M436" s="211"/>
      <c r="N436" s="212"/>
      <c r="O436" s="212"/>
      <c r="P436" s="213">
        <f>SUM(P437:P445)</f>
        <v>0</v>
      </c>
      <c r="Q436" s="212"/>
      <c r="R436" s="213">
        <f>SUM(R437:R445)</f>
        <v>0.84348160000000005</v>
      </c>
      <c r="S436" s="212"/>
      <c r="T436" s="214">
        <f>SUM(T437:T445)</f>
        <v>0</v>
      </c>
      <c r="AR436" s="215" t="s">
        <v>80</v>
      </c>
      <c r="AT436" s="216" t="s">
        <v>70</v>
      </c>
      <c r="AU436" s="216" t="s">
        <v>76</v>
      </c>
      <c r="AY436" s="215" t="s">
        <v>131</v>
      </c>
      <c r="BK436" s="217">
        <f>SUM(BK437:BK445)</f>
        <v>0</v>
      </c>
    </row>
    <row r="437" s="1" customFormat="1" ht="25.5" customHeight="1">
      <c r="B437" s="45"/>
      <c r="C437" s="220" t="s">
        <v>734</v>
      </c>
      <c r="D437" s="220" t="s">
        <v>134</v>
      </c>
      <c r="E437" s="221" t="s">
        <v>735</v>
      </c>
      <c r="F437" s="222" t="s">
        <v>736</v>
      </c>
      <c r="G437" s="223" t="s">
        <v>137</v>
      </c>
      <c r="H437" s="224">
        <v>2635.8800000000001</v>
      </c>
      <c r="I437" s="225"/>
      <c r="J437" s="226">
        <f>ROUND(I437*H437,2)</f>
        <v>0</v>
      </c>
      <c r="K437" s="222" t="s">
        <v>21</v>
      </c>
      <c r="L437" s="71"/>
      <c r="M437" s="227" t="s">
        <v>21</v>
      </c>
      <c r="N437" s="228" t="s">
        <v>42</v>
      </c>
      <c r="O437" s="46"/>
      <c r="P437" s="229">
        <f>O437*H437</f>
        <v>0</v>
      </c>
      <c r="Q437" s="229">
        <v>0.00032000000000000003</v>
      </c>
      <c r="R437" s="229">
        <f>Q437*H437</f>
        <v>0.84348160000000005</v>
      </c>
      <c r="S437" s="229">
        <v>0</v>
      </c>
      <c r="T437" s="230">
        <f>S437*H437</f>
        <v>0</v>
      </c>
      <c r="AR437" s="23" t="s">
        <v>260</v>
      </c>
      <c r="AT437" s="23" t="s">
        <v>134</v>
      </c>
      <c r="AU437" s="23" t="s">
        <v>80</v>
      </c>
      <c r="AY437" s="23" t="s">
        <v>131</v>
      </c>
      <c r="BE437" s="231">
        <f>IF(N437="základní",J437,0)</f>
        <v>0</v>
      </c>
      <c r="BF437" s="231">
        <f>IF(N437="snížená",J437,0)</f>
        <v>0</v>
      </c>
      <c r="BG437" s="231">
        <f>IF(N437="zákl. přenesená",J437,0)</f>
        <v>0</v>
      </c>
      <c r="BH437" s="231">
        <f>IF(N437="sníž. přenesená",J437,0)</f>
        <v>0</v>
      </c>
      <c r="BI437" s="231">
        <f>IF(N437="nulová",J437,0)</f>
        <v>0</v>
      </c>
      <c r="BJ437" s="23" t="s">
        <v>76</v>
      </c>
      <c r="BK437" s="231">
        <f>ROUND(I437*H437,2)</f>
        <v>0</v>
      </c>
      <c r="BL437" s="23" t="s">
        <v>260</v>
      </c>
      <c r="BM437" s="23" t="s">
        <v>737</v>
      </c>
    </row>
    <row r="438" s="11" customFormat="1">
      <c r="B438" s="232"/>
      <c r="C438" s="233"/>
      <c r="D438" s="234" t="s">
        <v>140</v>
      </c>
      <c r="E438" s="235" t="s">
        <v>21</v>
      </c>
      <c r="F438" s="236" t="s">
        <v>738</v>
      </c>
      <c r="G438" s="233"/>
      <c r="H438" s="235" t="s">
        <v>21</v>
      </c>
      <c r="I438" s="237"/>
      <c r="J438" s="233"/>
      <c r="K438" s="233"/>
      <c r="L438" s="238"/>
      <c r="M438" s="239"/>
      <c r="N438" s="240"/>
      <c r="O438" s="240"/>
      <c r="P438" s="240"/>
      <c r="Q438" s="240"/>
      <c r="R438" s="240"/>
      <c r="S438" s="240"/>
      <c r="T438" s="241"/>
      <c r="AT438" s="242" t="s">
        <v>140</v>
      </c>
      <c r="AU438" s="242" t="s">
        <v>80</v>
      </c>
      <c r="AV438" s="11" t="s">
        <v>76</v>
      </c>
      <c r="AW438" s="11" t="s">
        <v>35</v>
      </c>
      <c r="AX438" s="11" t="s">
        <v>71</v>
      </c>
      <c r="AY438" s="242" t="s">
        <v>131</v>
      </c>
    </row>
    <row r="439" s="11" customFormat="1">
      <c r="B439" s="232"/>
      <c r="C439" s="233"/>
      <c r="D439" s="234" t="s">
        <v>140</v>
      </c>
      <c r="E439" s="235" t="s">
        <v>21</v>
      </c>
      <c r="F439" s="236" t="s">
        <v>264</v>
      </c>
      <c r="G439" s="233"/>
      <c r="H439" s="235" t="s">
        <v>21</v>
      </c>
      <c r="I439" s="237"/>
      <c r="J439" s="233"/>
      <c r="K439" s="233"/>
      <c r="L439" s="238"/>
      <c r="M439" s="239"/>
      <c r="N439" s="240"/>
      <c r="O439" s="240"/>
      <c r="P439" s="240"/>
      <c r="Q439" s="240"/>
      <c r="R439" s="240"/>
      <c r="S439" s="240"/>
      <c r="T439" s="241"/>
      <c r="AT439" s="242" t="s">
        <v>140</v>
      </c>
      <c r="AU439" s="242" t="s">
        <v>80</v>
      </c>
      <c r="AV439" s="11" t="s">
        <v>76</v>
      </c>
      <c r="AW439" s="11" t="s">
        <v>35</v>
      </c>
      <c r="AX439" s="11" t="s">
        <v>71</v>
      </c>
      <c r="AY439" s="242" t="s">
        <v>131</v>
      </c>
    </row>
    <row r="440" s="12" customFormat="1">
      <c r="B440" s="243"/>
      <c r="C440" s="244"/>
      <c r="D440" s="234" t="s">
        <v>140</v>
      </c>
      <c r="E440" s="245" t="s">
        <v>21</v>
      </c>
      <c r="F440" s="246" t="s">
        <v>739</v>
      </c>
      <c r="G440" s="244"/>
      <c r="H440" s="247">
        <v>1624.46</v>
      </c>
      <c r="I440" s="248"/>
      <c r="J440" s="244"/>
      <c r="K440" s="244"/>
      <c r="L440" s="249"/>
      <c r="M440" s="250"/>
      <c r="N440" s="251"/>
      <c r="O440" s="251"/>
      <c r="P440" s="251"/>
      <c r="Q440" s="251"/>
      <c r="R440" s="251"/>
      <c r="S440" s="251"/>
      <c r="T440" s="252"/>
      <c r="AT440" s="253" t="s">
        <v>140</v>
      </c>
      <c r="AU440" s="253" t="s">
        <v>80</v>
      </c>
      <c r="AV440" s="12" t="s">
        <v>80</v>
      </c>
      <c r="AW440" s="12" t="s">
        <v>35</v>
      </c>
      <c r="AX440" s="12" t="s">
        <v>71</v>
      </c>
      <c r="AY440" s="253" t="s">
        <v>131</v>
      </c>
    </row>
    <row r="441" s="11" customFormat="1">
      <c r="B441" s="232"/>
      <c r="C441" s="233"/>
      <c r="D441" s="234" t="s">
        <v>140</v>
      </c>
      <c r="E441" s="235" t="s">
        <v>21</v>
      </c>
      <c r="F441" s="236" t="s">
        <v>266</v>
      </c>
      <c r="G441" s="233"/>
      <c r="H441" s="235" t="s">
        <v>21</v>
      </c>
      <c r="I441" s="237"/>
      <c r="J441" s="233"/>
      <c r="K441" s="233"/>
      <c r="L441" s="238"/>
      <c r="M441" s="239"/>
      <c r="N441" s="240"/>
      <c r="O441" s="240"/>
      <c r="P441" s="240"/>
      <c r="Q441" s="240"/>
      <c r="R441" s="240"/>
      <c r="S441" s="240"/>
      <c r="T441" s="241"/>
      <c r="AT441" s="242" t="s">
        <v>140</v>
      </c>
      <c r="AU441" s="242" t="s">
        <v>80</v>
      </c>
      <c r="AV441" s="11" t="s">
        <v>76</v>
      </c>
      <c r="AW441" s="11" t="s">
        <v>35</v>
      </c>
      <c r="AX441" s="11" t="s">
        <v>71</v>
      </c>
      <c r="AY441" s="242" t="s">
        <v>131</v>
      </c>
    </row>
    <row r="442" s="12" customFormat="1">
      <c r="B442" s="243"/>
      <c r="C442" s="244"/>
      <c r="D442" s="234" t="s">
        <v>140</v>
      </c>
      <c r="E442" s="245" t="s">
        <v>21</v>
      </c>
      <c r="F442" s="246" t="s">
        <v>267</v>
      </c>
      <c r="G442" s="244"/>
      <c r="H442" s="247">
        <v>491.48000000000002</v>
      </c>
      <c r="I442" s="248"/>
      <c r="J442" s="244"/>
      <c r="K442" s="244"/>
      <c r="L442" s="249"/>
      <c r="M442" s="250"/>
      <c r="N442" s="251"/>
      <c r="O442" s="251"/>
      <c r="P442" s="251"/>
      <c r="Q442" s="251"/>
      <c r="R442" s="251"/>
      <c r="S442" s="251"/>
      <c r="T442" s="252"/>
      <c r="AT442" s="253" t="s">
        <v>140</v>
      </c>
      <c r="AU442" s="253" t="s">
        <v>80</v>
      </c>
      <c r="AV442" s="12" t="s">
        <v>80</v>
      </c>
      <c r="AW442" s="12" t="s">
        <v>35</v>
      </c>
      <c r="AX442" s="12" t="s">
        <v>71</v>
      </c>
      <c r="AY442" s="253" t="s">
        <v>131</v>
      </c>
    </row>
    <row r="443" s="11" customFormat="1">
      <c r="B443" s="232"/>
      <c r="C443" s="233"/>
      <c r="D443" s="234" t="s">
        <v>140</v>
      </c>
      <c r="E443" s="235" t="s">
        <v>21</v>
      </c>
      <c r="F443" s="236" t="s">
        <v>740</v>
      </c>
      <c r="G443" s="233"/>
      <c r="H443" s="235" t="s">
        <v>21</v>
      </c>
      <c r="I443" s="237"/>
      <c r="J443" s="233"/>
      <c r="K443" s="233"/>
      <c r="L443" s="238"/>
      <c r="M443" s="239"/>
      <c r="N443" s="240"/>
      <c r="O443" s="240"/>
      <c r="P443" s="240"/>
      <c r="Q443" s="240"/>
      <c r="R443" s="240"/>
      <c r="S443" s="240"/>
      <c r="T443" s="241"/>
      <c r="AT443" s="242" t="s">
        <v>140</v>
      </c>
      <c r="AU443" s="242" t="s">
        <v>80</v>
      </c>
      <c r="AV443" s="11" t="s">
        <v>76</v>
      </c>
      <c r="AW443" s="11" t="s">
        <v>35</v>
      </c>
      <c r="AX443" s="11" t="s">
        <v>71</v>
      </c>
      <c r="AY443" s="242" t="s">
        <v>131</v>
      </c>
    </row>
    <row r="444" s="12" customFormat="1">
      <c r="B444" s="243"/>
      <c r="C444" s="244"/>
      <c r="D444" s="234" t="s">
        <v>140</v>
      </c>
      <c r="E444" s="245" t="s">
        <v>21</v>
      </c>
      <c r="F444" s="246" t="s">
        <v>741</v>
      </c>
      <c r="G444" s="244"/>
      <c r="H444" s="247">
        <v>519.94000000000005</v>
      </c>
      <c r="I444" s="248"/>
      <c r="J444" s="244"/>
      <c r="K444" s="244"/>
      <c r="L444" s="249"/>
      <c r="M444" s="250"/>
      <c r="N444" s="251"/>
      <c r="O444" s="251"/>
      <c r="P444" s="251"/>
      <c r="Q444" s="251"/>
      <c r="R444" s="251"/>
      <c r="S444" s="251"/>
      <c r="T444" s="252"/>
      <c r="AT444" s="253" t="s">
        <v>140</v>
      </c>
      <c r="AU444" s="253" t="s">
        <v>80</v>
      </c>
      <c r="AV444" s="12" t="s">
        <v>80</v>
      </c>
      <c r="AW444" s="12" t="s">
        <v>35</v>
      </c>
      <c r="AX444" s="12" t="s">
        <v>71</v>
      </c>
      <c r="AY444" s="253" t="s">
        <v>131</v>
      </c>
    </row>
    <row r="445" s="13" customFormat="1">
      <c r="B445" s="254"/>
      <c r="C445" s="255"/>
      <c r="D445" s="234" t="s">
        <v>140</v>
      </c>
      <c r="E445" s="256" t="s">
        <v>21</v>
      </c>
      <c r="F445" s="257" t="s">
        <v>145</v>
      </c>
      <c r="G445" s="255"/>
      <c r="H445" s="258">
        <v>2635.8800000000001</v>
      </c>
      <c r="I445" s="259"/>
      <c r="J445" s="255"/>
      <c r="K445" s="255"/>
      <c r="L445" s="260"/>
      <c r="M445" s="261"/>
      <c r="N445" s="262"/>
      <c r="O445" s="262"/>
      <c r="P445" s="262"/>
      <c r="Q445" s="262"/>
      <c r="R445" s="262"/>
      <c r="S445" s="262"/>
      <c r="T445" s="263"/>
      <c r="AT445" s="264" t="s">
        <v>140</v>
      </c>
      <c r="AU445" s="264" t="s">
        <v>80</v>
      </c>
      <c r="AV445" s="13" t="s">
        <v>138</v>
      </c>
      <c r="AW445" s="13" t="s">
        <v>35</v>
      </c>
      <c r="AX445" s="13" t="s">
        <v>76</v>
      </c>
      <c r="AY445" s="264" t="s">
        <v>131</v>
      </c>
    </row>
    <row r="446" s="10" customFormat="1" ht="37.44001" customHeight="1">
      <c r="B446" s="204"/>
      <c r="C446" s="205"/>
      <c r="D446" s="206" t="s">
        <v>70</v>
      </c>
      <c r="E446" s="207" t="s">
        <v>742</v>
      </c>
      <c r="F446" s="207" t="s">
        <v>743</v>
      </c>
      <c r="G446" s="205"/>
      <c r="H446" s="205"/>
      <c r="I446" s="208"/>
      <c r="J446" s="209">
        <f>BK446</f>
        <v>0</v>
      </c>
      <c r="K446" s="205"/>
      <c r="L446" s="210"/>
      <c r="M446" s="211"/>
      <c r="N446" s="212"/>
      <c r="O446" s="212"/>
      <c r="P446" s="213">
        <f>SUM(P447:P450)</f>
        <v>0</v>
      </c>
      <c r="Q446" s="212"/>
      <c r="R446" s="213">
        <f>SUM(R447:R450)</f>
        <v>0</v>
      </c>
      <c r="S446" s="212"/>
      <c r="T446" s="214">
        <f>SUM(T447:T450)</f>
        <v>0</v>
      </c>
      <c r="AR446" s="215" t="s">
        <v>138</v>
      </c>
      <c r="AT446" s="216" t="s">
        <v>70</v>
      </c>
      <c r="AU446" s="216" t="s">
        <v>71</v>
      </c>
      <c r="AY446" s="215" t="s">
        <v>131</v>
      </c>
      <c r="BK446" s="217">
        <f>SUM(BK447:BK450)</f>
        <v>0</v>
      </c>
    </row>
    <row r="447" s="1" customFormat="1" ht="16.5" customHeight="1">
      <c r="B447" s="45"/>
      <c r="C447" s="220" t="s">
        <v>744</v>
      </c>
      <c r="D447" s="220" t="s">
        <v>134</v>
      </c>
      <c r="E447" s="221" t="s">
        <v>745</v>
      </c>
      <c r="F447" s="222" t="s">
        <v>746</v>
      </c>
      <c r="G447" s="223" t="s">
        <v>747</v>
      </c>
      <c r="H447" s="224">
        <v>150</v>
      </c>
      <c r="I447" s="225"/>
      <c r="J447" s="226">
        <f>ROUND(I447*H447,2)</f>
        <v>0</v>
      </c>
      <c r="K447" s="222" t="s">
        <v>21</v>
      </c>
      <c r="L447" s="71"/>
      <c r="M447" s="227" t="s">
        <v>21</v>
      </c>
      <c r="N447" s="228" t="s">
        <v>42</v>
      </c>
      <c r="O447" s="46"/>
      <c r="P447" s="229">
        <f>O447*H447</f>
        <v>0</v>
      </c>
      <c r="Q447" s="229">
        <v>0</v>
      </c>
      <c r="R447" s="229">
        <f>Q447*H447</f>
        <v>0</v>
      </c>
      <c r="S447" s="229">
        <v>0</v>
      </c>
      <c r="T447" s="230">
        <f>S447*H447</f>
        <v>0</v>
      </c>
      <c r="AR447" s="23" t="s">
        <v>748</v>
      </c>
      <c r="AT447" s="23" t="s">
        <v>134</v>
      </c>
      <c r="AU447" s="23" t="s">
        <v>76</v>
      </c>
      <c r="AY447" s="23" t="s">
        <v>131</v>
      </c>
      <c r="BE447" s="231">
        <f>IF(N447="základní",J447,0)</f>
        <v>0</v>
      </c>
      <c r="BF447" s="231">
        <f>IF(N447="snížená",J447,0)</f>
        <v>0</v>
      </c>
      <c r="BG447" s="231">
        <f>IF(N447="zákl. přenesená",J447,0)</f>
        <v>0</v>
      </c>
      <c r="BH447" s="231">
        <f>IF(N447="sníž. přenesená",J447,0)</f>
        <v>0</v>
      </c>
      <c r="BI447" s="231">
        <f>IF(N447="nulová",J447,0)</f>
        <v>0</v>
      </c>
      <c r="BJ447" s="23" t="s">
        <v>76</v>
      </c>
      <c r="BK447" s="231">
        <f>ROUND(I447*H447,2)</f>
        <v>0</v>
      </c>
      <c r="BL447" s="23" t="s">
        <v>748</v>
      </c>
      <c r="BM447" s="23" t="s">
        <v>749</v>
      </c>
    </row>
    <row r="448" s="11" customFormat="1">
      <c r="B448" s="232"/>
      <c r="C448" s="233"/>
      <c r="D448" s="234" t="s">
        <v>140</v>
      </c>
      <c r="E448" s="235" t="s">
        <v>21</v>
      </c>
      <c r="F448" s="236" t="s">
        <v>750</v>
      </c>
      <c r="G448" s="233"/>
      <c r="H448" s="235" t="s">
        <v>21</v>
      </c>
      <c r="I448" s="237"/>
      <c r="J448" s="233"/>
      <c r="K448" s="233"/>
      <c r="L448" s="238"/>
      <c r="M448" s="239"/>
      <c r="N448" s="240"/>
      <c r="O448" s="240"/>
      <c r="P448" s="240"/>
      <c r="Q448" s="240"/>
      <c r="R448" s="240"/>
      <c r="S448" s="240"/>
      <c r="T448" s="241"/>
      <c r="AT448" s="242" t="s">
        <v>140</v>
      </c>
      <c r="AU448" s="242" t="s">
        <v>76</v>
      </c>
      <c r="AV448" s="11" t="s">
        <v>76</v>
      </c>
      <c r="AW448" s="11" t="s">
        <v>35</v>
      </c>
      <c r="AX448" s="11" t="s">
        <v>71</v>
      </c>
      <c r="AY448" s="242" t="s">
        <v>131</v>
      </c>
    </row>
    <row r="449" s="12" customFormat="1">
      <c r="B449" s="243"/>
      <c r="C449" s="244"/>
      <c r="D449" s="234" t="s">
        <v>140</v>
      </c>
      <c r="E449" s="245" t="s">
        <v>21</v>
      </c>
      <c r="F449" s="246" t="s">
        <v>751</v>
      </c>
      <c r="G449" s="244"/>
      <c r="H449" s="247">
        <v>150</v>
      </c>
      <c r="I449" s="248"/>
      <c r="J449" s="244"/>
      <c r="K449" s="244"/>
      <c r="L449" s="249"/>
      <c r="M449" s="250"/>
      <c r="N449" s="251"/>
      <c r="O449" s="251"/>
      <c r="P449" s="251"/>
      <c r="Q449" s="251"/>
      <c r="R449" s="251"/>
      <c r="S449" s="251"/>
      <c r="T449" s="252"/>
      <c r="AT449" s="253" t="s">
        <v>140</v>
      </c>
      <c r="AU449" s="253" t="s">
        <v>76</v>
      </c>
      <c r="AV449" s="12" t="s">
        <v>80</v>
      </c>
      <c r="AW449" s="12" t="s">
        <v>35</v>
      </c>
      <c r="AX449" s="12" t="s">
        <v>71</v>
      </c>
      <c r="AY449" s="253" t="s">
        <v>131</v>
      </c>
    </row>
    <row r="450" s="13" customFormat="1">
      <c r="B450" s="254"/>
      <c r="C450" s="255"/>
      <c r="D450" s="234" t="s">
        <v>140</v>
      </c>
      <c r="E450" s="256" t="s">
        <v>21</v>
      </c>
      <c r="F450" s="257" t="s">
        <v>145</v>
      </c>
      <c r="G450" s="255"/>
      <c r="H450" s="258">
        <v>150</v>
      </c>
      <c r="I450" s="259"/>
      <c r="J450" s="255"/>
      <c r="K450" s="255"/>
      <c r="L450" s="260"/>
      <c r="M450" s="261"/>
      <c r="N450" s="262"/>
      <c r="O450" s="262"/>
      <c r="P450" s="262"/>
      <c r="Q450" s="262"/>
      <c r="R450" s="262"/>
      <c r="S450" s="262"/>
      <c r="T450" s="263"/>
      <c r="AT450" s="264" t="s">
        <v>140</v>
      </c>
      <c r="AU450" s="264" t="s">
        <v>76</v>
      </c>
      <c r="AV450" s="13" t="s">
        <v>138</v>
      </c>
      <c r="AW450" s="13" t="s">
        <v>35</v>
      </c>
      <c r="AX450" s="13" t="s">
        <v>76</v>
      </c>
      <c r="AY450" s="264" t="s">
        <v>131</v>
      </c>
    </row>
    <row r="451" s="10" customFormat="1" ht="37.44001" customHeight="1">
      <c r="B451" s="204"/>
      <c r="C451" s="205"/>
      <c r="D451" s="206" t="s">
        <v>70</v>
      </c>
      <c r="E451" s="207" t="s">
        <v>752</v>
      </c>
      <c r="F451" s="207" t="s">
        <v>753</v>
      </c>
      <c r="G451" s="205"/>
      <c r="H451" s="205"/>
      <c r="I451" s="208"/>
      <c r="J451" s="209">
        <f>BK451</f>
        <v>0</v>
      </c>
      <c r="K451" s="205"/>
      <c r="L451" s="210"/>
      <c r="M451" s="211"/>
      <c r="N451" s="212"/>
      <c r="O451" s="212"/>
      <c r="P451" s="213">
        <f>P452</f>
        <v>0</v>
      </c>
      <c r="Q451" s="212"/>
      <c r="R451" s="213">
        <f>R452</f>
        <v>0</v>
      </c>
      <c r="S451" s="212"/>
      <c r="T451" s="214">
        <f>T452</f>
        <v>0</v>
      </c>
      <c r="AR451" s="215" t="s">
        <v>170</v>
      </c>
      <c r="AT451" s="216" t="s">
        <v>70</v>
      </c>
      <c r="AU451" s="216" t="s">
        <v>71</v>
      </c>
      <c r="AY451" s="215" t="s">
        <v>131</v>
      </c>
      <c r="BK451" s="217">
        <f>BK452</f>
        <v>0</v>
      </c>
    </row>
    <row r="452" s="10" customFormat="1" ht="19.92" customHeight="1">
      <c r="B452" s="204"/>
      <c r="C452" s="205"/>
      <c r="D452" s="206" t="s">
        <v>70</v>
      </c>
      <c r="E452" s="218" t="s">
        <v>754</v>
      </c>
      <c r="F452" s="218" t="s">
        <v>755</v>
      </c>
      <c r="G452" s="205"/>
      <c r="H452" s="205"/>
      <c r="I452" s="208"/>
      <c r="J452" s="219">
        <f>BK452</f>
        <v>0</v>
      </c>
      <c r="K452" s="205"/>
      <c r="L452" s="210"/>
      <c r="M452" s="211"/>
      <c r="N452" s="212"/>
      <c r="O452" s="212"/>
      <c r="P452" s="213">
        <f>P453</f>
        <v>0</v>
      </c>
      <c r="Q452" s="212"/>
      <c r="R452" s="213">
        <f>R453</f>
        <v>0</v>
      </c>
      <c r="S452" s="212"/>
      <c r="T452" s="214">
        <f>T453</f>
        <v>0</v>
      </c>
      <c r="AR452" s="215" t="s">
        <v>170</v>
      </c>
      <c r="AT452" s="216" t="s">
        <v>70</v>
      </c>
      <c r="AU452" s="216" t="s">
        <v>76</v>
      </c>
      <c r="AY452" s="215" t="s">
        <v>131</v>
      </c>
      <c r="BK452" s="217">
        <f>BK453</f>
        <v>0</v>
      </c>
    </row>
    <row r="453" s="1" customFormat="1" ht="16.5" customHeight="1">
      <c r="B453" s="45"/>
      <c r="C453" s="220" t="s">
        <v>756</v>
      </c>
      <c r="D453" s="220" t="s">
        <v>134</v>
      </c>
      <c r="E453" s="221" t="s">
        <v>757</v>
      </c>
      <c r="F453" s="222" t="s">
        <v>755</v>
      </c>
      <c r="G453" s="223" t="s">
        <v>431</v>
      </c>
      <c r="H453" s="275"/>
      <c r="I453" s="225"/>
      <c r="J453" s="226">
        <f>ROUND(I453*H453,2)</f>
        <v>0</v>
      </c>
      <c r="K453" s="222" t="s">
        <v>21</v>
      </c>
      <c r="L453" s="71"/>
      <c r="M453" s="227" t="s">
        <v>21</v>
      </c>
      <c r="N453" s="276" t="s">
        <v>42</v>
      </c>
      <c r="O453" s="277"/>
      <c r="P453" s="278">
        <f>O453*H453</f>
        <v>0</v>
      </c>
      <c r="Q453" s="278">
        <v>0</v>
      </c>
      <c r="R453" s="278">
        <f>Q453*H453</f>
        <v>0</v>
      </c>
      <c r="S453" s="278">
        <v>0</v>
      </c>
      <c r="T453" s="279">
        <f>S453*H453</f>
        <v>0</v>
      </c>
      <c r="AR453" s="23" t="s">
        <v>138</v>
      </c>
      <c r="AT453" s="23" t="s">
        <v>134</v>
      </c>
      <c r="AU453" s="23" t="s">
        <v>80</v>
      </c>
      <c r="AY453" s="23" t="s">
        <v>131</v>
      </c>
      <c r="BE453" s="231">
        <f>IF(N453="základní",J453,0)</f>
        <v>0</v>
      </c>
      <c r="BF453" s="231">
        <f>IF(N453="snížená",J453,0)</f>
        <v>0</v>
      </c>
      <c r="BG453" s="231">
        <f>IF(N453="zákl. přenesená",J453,0)</f>
        <v>0</v>
      </c>
      <c r="BH453" s="231">
        <f>IF(N453="sníž. přenesená",J453,0)</f>
        <v>0</v>
      </c>
      <c r="BI453" s="231">
        <f>IF(N453="nulová",J453,0)</f>
        <v>0</v>
      </c>
      <c r="BJ453" s="23" t="s">
        <v>76</v>
      </c>
      <c r="BK453" s="231">
        <f>ROUND(I453*H453,2)</f>
        <v>0</v>
      </c>
      <c r="BL453" s="23" t="s">
        <v>138</v>
      </c>
      <c r="BM453" s="23" t="s">
        <v>758</v>
      </c>
    </row>
    <row r="454" s="1" customFormat="1" ht="6.96" customHeight="1">
      <c r="B454" s="66"/>
      <c r="C454" s="67"/>
      <c r="D454" s="67"/>
      <c r="E454" s="67"/>
      <c r="F454" s="67"/>
      <c r="G454" s="67"/>
      <c r="H454" s="67"/>
      <c r="I454" s="165"/>
      <c r="J454" s="67"/>
      <c r="K454" s="67"/>
      <c r="L454" s="71"/>
    </row>
  </sheetData>
  <sheetProtection sheet="1" autoFilter="0" formatColumns="0" formatRows="0" objects="1" scenarios="1" spinCount="100000" saltValue="zn7M3ZbYiNQH5yr8QauHWlvxF7K8X5Ejs4Y6mkznOWvvRg/vr3a3uPm9xLiX0KGZQihwc7XpWP9jZkiksaZvjQ==" hashValue="YHFByRPvtdO0+KjgfuEFwHjMMJu7zJkWagq8JKPeEfGh+JGToGfVZTmEQWZmFEBoMSFZYXSG4eUM84OPReCUyA==" algorithmName="SHA-512" password="CC35"/>
  <autoFilter ref="C94:K453"/>
  <mergeCells count="10">
    <mergeCell ref="E7:H7"/>
    <mergeCell ref="E9:H9"/>
    <mergeCell ref="E24:H24"/>
    <mergeCell ref="E45:H45"/>
    <mergeCell ref="E47:H47"/>
    <mergeCell ref="J51:J52"/>
    <mergeCell ref="E85:H85"/>
    <mergeCell ref="E87:H87"/>
    <mergeCell ref="G1:H1"/>
    <mergeCell ref="L2:V2"/>
  </mergeCells>
  <hyperlinks>
    <hyperlink ref="F1:G1" location="C2" display="1) Krycí list soupisu"/>
    <hyperlink ref="G1:H1" location="C54" display="2) Rekapitulace"/>
    <hyperlink ref="J1" location="C9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83</v>
      </c>
      <c r="G1" s="138" t="s">
        <v>84</v>
      </c>
      <c r="H1" s="138"/>
      <c r="I1" s="139"/>
      <c r="J1" s="138" t="s">
        <v>85</v>
      </c>
      <c r="K1" s="137" t="s">
        <v>86</v>
      </c>
      <c r="L1" s="138" t="s">
        <v>87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82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80</v>
      </c>
    </row>
    <row r="4" ht="36.96" customHeight="1">
      <c r="B4" s="27"/>
      <c r="C4" s="28"/>
      <c r="D4" s="29" t="s">
        <v>88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Židovice nad Labem - změna užívání části stavby ppč 82 - 1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89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759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12. 4. 2018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tr">
        <f>IF('Rekapitulace stavby'!AN10="","",'Rekapitulace stavby'!AN10)</f>
        <v/>
      </c>
      <c r="K14" s="50"/>
    </row>
    <row r="15" s="1" customFormat="1" ht="18" customHeight="1">
      <c r="B15" s="45"/>
      <c r="C15" s="46"/>
      <c r="D15" s="46"/>
      <c r="E15" s="34" t="str">
        <f>IF('Rekapitulace stavby'!E11="","",'Rekapitulace stavby'!E11)</f>
        <v>Aroma Praha a.s. - Židovicev 64, 411 83 Hrobce</v>
      </c>
      <c r="F15" s="46"/>
      <c r="G15" s="46"/>
      <c r="H15" s="46"/>
      <c r="I15" s="145" t="s">
        <v>30</v>
      </c>
      <c r="J15" s="34" t="str">
        <f>IF('Rekapitulace stavby'!AN11="","",'Rekapitulace stavby'!AN11)</f>
        <v/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tr">
        <f>IF('Rekapitulace stavby'!AN16="","",'Rekapitulace stavby'!AN16)</f>
        <v/>
      </c>
      <c r="K20" s="50"/>
    </row>
    <row r="21" s="1" customFormat="1" ht="18" customHeight="1">
      <c r="B21" s="45"/>
      <c r="C21" s="46"/>
      <c r="D21" s="46"/>
      <c r="E21" s="34" t="str">
        <f>IF('Rekapitulace stavby'!E17="","",'Rekapitulace stavby'!E17)</f>
        <v>Ekobak s.r.o.</v>
      </c>
      <c r="F21" s="46"/>
      <c r="G21" s="46"/>
      <c r="H21" s="46"/>
      <c r="I21" s="145" t="s">
        <v>30</v>
      </c>
      <c r="J21" s="34" t="str">
        <f>IF('Rekapitulace stavby'!AN17="","",'Rekapitulace stavby'!AN17)</f>
        <v/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36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37</v>
      </c>
      <c r="E27" s="46"/>
      <c r="F27" s="46"/>
      <c r="G27" s="46"/>
      <c r="H27" s="46"/>
      <c r="I27" s="143"/>
      <c r="J27" s="154">
        <f>ROUND(J96,2)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39</v>
      </c>
      <c r="G29" s="46"/>
      <c r="H29" s="46"/>
      <c r="I29" s="155" t="s">
        <v>38</v>
      </c>
      <c r="J29" s="51" t="s">
        <v>40</v>
      </c>
      <c r="K29" s="50"/>
    </row>
    <row r="30" s="1" customFormat="1" ht="14.4" customHeight="1">
      <c r="B30" s="45"/>
      <c r="C30" s="46"/>
      <c r="D30" s="54" t="s">
        <v>41</v>
      </c>
      <c r="E30" s="54" t="s">
        <v>42</v>
      </c>
      <c r="F30" s="156">
        <f>ROUND(SUM(BE96:BE621), 2)</f>
        <v>0</v>
      </c>
      <c r="G30" s="46"/>
      <c r="H30" s="46"/>
      <c r="I30" s="157">
        <v>0.20999999999999999</v>
      </c>
      <c r="J30" s="156">
        <f>ROUND(ROUND((SUM(BE96:BE621)), 2)*I30, 2)</f>
        <v>0</v>
      </c>
      <c r="K30" s="50"/>
    </row>
    <row r="31" s="1" customFormat="1" ht="14.4" customHeight="1">
      <c r="B31" s="45"/>
      <c r="C31" s="46"/>
      <c r="D31" s="46"/>
      <c r="E31" s="54" t="s">
        <v>43</v>
      </c>
      <c r="F31" s="156">
        <f>ROUND(SUM(BF96:BF621), 2)</f>
        <v>0</v>
      </c>
      <c r="G31" s="46"/>
      <c r="H31" s="46"/>
      <c r="I31" s="157">
        <v>0.14999999999999999</v>
      </c>
      <c r="J31" s="156">
        <f>ROUND(ROUND((SUM(BF96:BF621)),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44</v>
      </c>
      <c r="F32" s="156">
        <f>ROUND(SUM(BG96:BG621),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45</v>
      </c>
      <c r="F33" s="156">
        <f>ROUND(SUM(BH96:BH621),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46</v>
      </c>
      <c r="F34" s="156">
        <f>ROUND(SUM(BI96:BI621),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47</v>
      </c>
      <c r="E36" s="97"/>
      <c r="F36" s="97"/>
      <c r="G36" s="160" t="s">
        <v>48</v>
      </c>
      <c r="H36" s="161" t="s">
        <v>49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91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Židovice nad Labem - změna užívání části stavby ppč 82 - 1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89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2 - neuznatelné náklady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 xml:space="preserve"> </v>
      </c>
      <c r="G49" s="46"/>
      <c r="H49" s="46"/>
      <c r="I49" s="145" t="s">
        <v>25</v>
      </c>
      <c r="J49" s="146" t="str">
        <f>IF(J12="","",J12)</f>
        <v>12. 4. 2018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Aroma Praha a.s. - Židovicev 64, 411 83 Hrobce</v>
      </c>
      <c r="G51" s="46"/>
      <c r="H51" s="46"/>
      <c r="I51" s="145" t="s">
        <v>33</v>
      </c>
      <c r="J51" s="43" t="str">
        <f>E21</f>
        <v>Ekobak s.r.o.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92</v>
      </c>
      <c r="D54" s="158"/>
      <c r="E54" s="158"/>
      <c r="F54" s="158"/>
      <c r="G54" s="158"/>
      <c r="H54" s="158"/>
      <c r="I54" s="172"/>
      <c r="J54" s="173" t="s">
        <v>93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94</v>
      </c>
      <c r="D56" s="46"/>
      <c r="E56" s="46"/>
      <c r="F56" s="46"/>
      <c r="G56" s="46"/>
      <c r="H56" s="46"/>
      <c r="I56" s="143"/>
      <c r="J56" s="154">
        <f>J96</f>
        <v>0</v>
      </c>
      <c r="K56" s="50"/>
      <c r="AU56" s="23" t="s">
        <v>95</v>
      </c>
    </row>
    <row r="57" s="7" customFormat="1" ht="24.96" customHeight="1">
      <c r="B57" s="176"/>
      <c r="C57" s="177"/>
      <c r="D57" s="178" t="s">
        <v>96</v>
      </c>
      <c r="E57" s="179"/>
      <c r="F57" s="179"/>
      <c r="G57" s="179"/>
      <c r="H57" s="179"/>
      <c r="I57" s="180"/>
      <c r="J57" s="181">
        <f>J97</f>
        <v>0</v>
      </c>
      <c r="K57" s="182"/>
    </row>
    <row r="58" s="8" customFormat="1" ht="19.92" customHeight="1">
      <c r="B58" s="183"/>
      <c r="C58" s="184"/>
      <c r="D58" s="185" t="s">
        <v>760</v>
      </c>
      <c r="E58" s="186"/>
      <c r="F58" s="186"/>
      <c r="G58" s="186"/>
      <c r="H58" s="186"/>
      <c r="I58" s="187"/>
      <c r="J58" s="188">
        <f>J98</f>
        <v>0</v>
      </c>
      <c r="K58" s="189"/>
    </row>
    <row r="59" s="8" customFormat="1" ht="19.92" customHeight="1">
      <c r="B59" s="183"/>
      <c r="C59" s="184"/>
      <c r="D59" s="185" t="s">
        <v>761</v>
      </c>
      <c r="E59" s="186"/>
      <c r="F59" s="186"/>
      <c r="G59" s="186"/>
      <c r="H59" s="186"/>
      <c r="I59" s="187"/>
      <c r="J59" s="188">
        <f>J122</f>
        <v>0</v>
      </c>
      <c r="K59" s="189"/>
    </row>
    <row r="60" s="8" customFormat="1" ht="19.92" customHeight="1">
      <c r="B60" s="183"/>
      <c r="C60" s="184"/>
      <c r="D60" s="185" t="s">
        <v>97</v>
      </c>
      <c r="E60" s="186"/>
      <c r="F60" s="186"/>
      <c r="G60" s="186"/>
      <c r="H60" s="186"/>
      <c r="I60" s="187"/>
      <c r="J60" s="188">
        <f>J139</f>
        <v>0</v>
      </c>
      <c r="K60" s="189"/>
    </row>
    <row r="61" s="8" customFormat="1" ht="19.92" customHeight="1">
      <c r="B61" s="183"/>
      <c r="C61" s="184"/>
      <c r="D61" s="185" t="s">
        <v>98</v>
      </c>
      <c r="E61" s="186"/>
      <c r="F61" s="186"/>
      <c r="G61" s="186"/>
      <c r="H61" s="186"/>
      <c r="I61" s="187"/>
      <c r="J61" s="188">
        <f>J209</f>
        <v>0</v>
      </c>
      <c r="K61" s="189"/>
    </row>
    <row r="62" s="8" customFormat="1" ht="19.92" customHeight="1">
      <c r="B62" s="183"/>
      <c r="C62" s="184"/>
      <c r="D62" s="185" t="s">
        <v>99</v>
      </c>
      <c r="E62" s="186"/>
      <c r="F62" s="186"/>
      <c r="G62" s="186"/>
      <c r="H62" s="186"/>
      <c r="I62" s="187"/>
      <c r="J62" s="188">
        <f>J252</f>
        <v>0</v>
      </c>
      <c r="K62" s="189"/>
    </row>
    <row r="63" s="8" customFormat="1" ht="19.92" customHeight="1">
      <c r="B63" s="183"/>
      <c r="C63" s="184"/>
      <c r="D63" s="185" t="s">
        <v>100</v>
      </c>
      <c r="E63" s="186"/>
      <c r="F63" s="186"/>
      <c r="G63" s="186"/>
      <c r="H63" s="186"/>
      <c r="I63" s="187"/>
      <c r="J63" s="188">
        <f>J373</f>
        <v>0</v>
      </c>
      <c r="K63" s="189"/>
    </row>
    <row r="64" s="8" customFormat="1" ht="19.92" customHeight="1">
      <c r="B64" s="183"/>
      <c r="C64" s="184"/>
      <c r="D64" s="185" t="s">
        <v>101</v>
      </c>
      <c r="E64" s="186"/>
      <c r="F64" s="186"/>
      <c r="G64" s="186"/>
      <c r="H64" s="186"/>
      <c r="I64" s="187"/>
      <c r="J64" s="188">
        <f>J456</f>
        <v>0</v>
      </c>
      <c r="K64" s="189"/>
    </row>
    <row r="65" s="8" customFormat="1" ht="19.92" customHeight="1">
      <c r="B65" s="183"/>
      <c r="C65" s="184"/>
      <c r="D65" s="185" t="s">
        <v>102</v>
      </c>
      <c r="E65" s="186"/>
      <c r="F65" s="186"/>
      <c r="G65" s="186"/>
      <c r="H65" s="186"/>
      <c r="I65" s="187"/>
      <c r="J65" s="188">
        <f>J462</f>
        <v>0</v>
      </c>
      <c r="K65" s="189"/>
    </row>
    <row r="66" s="7" customFormat="1" ht="24.96" customHeight="1">
      <c r="B66" s="176"/>
      <c r="C66" s="177"/>
      <c r="D66" s="178" t="s">
        <v>103</v>
      </c>
      <c r="E66" s="179"/>
      <c r="F66" s="179"/>
      <c r="G66" s="179"/>
      <c r="H66" s="179"/>
      <c r="I66" s="180"/>
      <c r="J66" s="181">
        <f>J464</f>
        <v>0</v>
      </c>
      <c r="K66" s="182"/>
    </row>
    <row r="67" s="8" customFormat="1" ht="19.92" customHeight="1">
      <c r="B67" s="183"/>
      <c r="C67" s="184"/>
      <c r="D67" s="185" t="s">
        <v>762</v>
      </c>
      <c r="E67" s="186"/>
      <c r="F67" s="186"/>
      <c r="G67" s="186"/>
      <c r="H67" s="186"/>
      <c r="I67" s="187"/>
      <c r="J67" s="188">
        <f>J465</f>
        <v>0</v>
      </c>
      <c r="K67" s="189"/>
    </row>
    <row r="68" s="8" customFormat="1" ht="19.92" customHeight="1">
      <c r="B68" s="183"/>
      <c r="C68" s="184"/>
      <c r="D68" s="185" t="s">
        <v>763</v>
      </c>
      <c r="E68" s="186"/>
      <c r="F68" s="186"/>
      <c r="G68" s="186"/>
      <c r="H68" s="186"/>
      <c r="I68" s="187"/>
      <c r="J68" s="188">
        <f>J498</f>
        <v>0</v>
      </c>
      <c r="K68" s="189"/>
    </row>
    <row r="69" s="8" customFormat="1" ht="19.92" customHeight="1">
      <c r="B69" s="183"/>
      <c r="C69" s="184"/>
      <c r="D69" s="185" t="s">
        <v>764</v>
      </c>
      <c r="E69" s="186"/>
      <c r="F69" s="186"/>
      <c r="G69" s="186"/>
      <c r="H69" s="186"/>
      <c r="I69" s="187"/>
      <c r="J69" s="188">
        <f>J515</f>
        <v>0</v>
      </c>
      <c r="K69" s="189"/>
    </row>
    <row r="70" s="8" customFormat="1" ht="19.92" customHeight="1">
      <c r="B70" s="183"/>
      <c r="C70" s="184"/>
      <c r="D70" s="185" t="s">
        <v>107</v>
      </c>
      <c r="E70" s="186"/>
      <c r="F70" s="186"/>
      <c r="G70" s="186"/>
      <c r="H70" s="186"/>
      <c r="I70" s="187"/>
      <c r="J70" s="188">
        <f>J532</f>
        <v>0</v>
      </c>
      <c r="K70" s="189"/>
    </row>
    <row r="71" s="8" customFormat="1" ht="19.92" customHeight="1">
      <c r="B71" s="183"/>
      <c r="C71" s="184"/>
      <c r="D71" s="185" t="s">
        <v>110</v>
      </c>
      <c r="E71" s="186"/>
      <c r="F71" s="186"/>
      <c r="G71" s="186"/>
      <c r="H71" s="186"/>
      <c r="I71" s="187"/>
      <c r="J71" s="188">
        <f>J542</f>
        <v>0</v>
      </c>
      <c r="K71" s="189"/>
    </row>
    <row r="72" s="8" customFormat="1" ht="19.92" customHeight="1">
      <c r="B72" s="183"/>
      <c r="C72" s="184"/>
      <c r="D72" s="185" t="s">
        <v>765</v>
      </c>
      <c r="E72" s="186"/>
      <c r="F72" s="186"/>
      <c r="G72" s="186"/>
      <c r="H72" s="186"/>
      <c r="I72" s="187"/>
      <c r="J72" s="188">
        <f>J586</f>
        <v>0</v>
      </c>
      <c r="K72" s="189"/>
    </row>
    <row r="73" s="8" customFormat="1" ht="19.92" customHeight="1">
      <c r="B73" s="183"/>
      <c r="C73" s="184"/>
      <c r="D73" s="185" t="s">
        <v>766</v>
      </c>
      <c r="E73" s="186"/>
      <c r="F73" s="186"/>
      <c r="G73" s="186"/>
      <c r="H73" s="186"/>
      <c r="I73" s="187"/>
      <c r="J73" s="188">
        <f>J602</f>
        <v>0</v>
      </c>
      <c r="K73" s="189"/>
    </row>
    <row r="74" s="8" customFormat="1" ht="19.92" customHeight="1">
      <c r="B74" s="183"/>
      <c r="C74" s="184"/>
      <c r="D74" s="185" t="s">
        <v>767</v>
      </c>
      <c r="E74" s="186"/>
      <c r="F74" s="186"/>
      <c r="G74" s="186"/>
      <c r="H74" s="186"/>
      <c r="I74" s="187"/>
      <c r="J74" s="188">
        <f>J617</f>
        <v>0</v>
      </c>
      <c r="K74" s="189"/>
    </row>
    <row r="75" s="7" customFormat="1" ht="24.96" customHeight="1">
      <c r="B75" s="176"/>
      <c r="C75" s="177"/>
      <c r="D75" s="178" t="s">
        <v>113</v>
      </c>
      <c r="E75" s="179"/>
      <c r="F75" s="179"/>
      <c r="G75" s="179"/>
      <c r="H75" s="179"/>
      <c r="I75" s="180"/>
      <c r="J75" s="181">
        <f>J619</f>
        <v>0</v>
      </c>
      <c r="K75" s="182"/>
    </row>
    <row r="76" s="8" customFormat="1" ht="19.92" customHeight="1">
      <c r="B76" s="183"/>
      <c r="C76" s="184"/>
      <c r="D76" s="185" t="s">
        <v>114</v>
      </c>
      <c r="E76" s="186"/>
      <c r="F76" s="186"/>
      <c r="G76" s="186"/>
      <c r="H76" s="186"/>
      <c r="I76" s="187"/>
      <c r="J76" s="188">
        <f>J620</f>
        <v>0</v>
      </c>
      <c r="K76" s="189"/>
    </row>
    <row r="77" s="1" customFormat="1" ht="21.84" customHeight="1">
      <c r="B77" s="45"/>
      <c r="C77" s="46"/>
      <c r="D77" s="46"/>
      <c r="E77" s="46"/>
      <c r="F77" s="46"/>
      <c r="G77" s="46"/>
      <c r="H77" s="46"/>
      <c r="I77" s="143"/>
      <c r="J77" s="46"/>
      <c r="K77" s="50"/>
    </row>
    <row r="78" s="1" customFormat="1" ht="6.96" customHeight="1">
      <c r="B78" s="66"/>
      <c r="C78" s="67"/>
      <c r="D78" s="67"/>
      <c r="E78" s="67"/>
      <c r="F78" s="67"/>
      <c r="G78" s="67"/>
      <c r="H78" s="67"/>
      <c r="I78" s="165"/>
      <c r="J78" s="67"/>
      <c r="K78" s="68"/>
    </row>
    <row r="82" s="1" customFormat="1" ht="6.96" customHeight="1">
      <c r="B82" s="69"/>
      <c r="C82" s="70"/>
      <c r="D82" s="70"/>
      <c r="E82" s="70"/>
      <c r="F82" s="70"/>
      <c r="G82" s="70"/>
      <c r="H82" s="70"/>
      <c r="I82" s="168"/>
      <c r="J82" s="70"/>
      <c r="K82" s="70"/>
      <c r="L82" s="71"/>
    </row>
    <row r="83" s="1" customFormat="1" ht="36.96" customHeight="1">
      <c r="B83" s="45"/>
      <c r="C83" s="72" t="s">
        <v>115</v>
      </c>
      <c r="D83" s="73"/>
      <c r="E83" s="73"/>
      <c r="F83" s="73"/>
      <c r="G83" s="73"/>
      <c r="H83" s="73"/>
      <c r="I83" s="190"/>
      <c r="J83" s="73"/>
      <c r="K83" s="73"/>
      <c r="L83" s="71"/>
    </row>
    <row r="84" s="1" customFormat="1" ht="6.96" customHeight="1">
      <c r="B84" s="45"/>
      <c r="C84" s="73"/>
      <c r="D84" s="73"/>
      <c r="E84" s="73"/>
      <c r="F84" s="73"/>
      <c r="G84" s="73"/>
      <c r="H84" s="73"/>
      <c r="I84" s="190"/>
      <c r="J84" s="73"/>
      <c r="K84" s="73"/>
      <c r="L84" s="71"/>
    </row>
    <row r="85" s="1" customFormat="1" ht="14.4" customHeight="1">
      <c r="B85" s="45"/>
      <c r="C85" s="75" t="s">
        <v>18</v>
      </c>
      <c r="D85" s="73"/>
      <c r="E85" s="73"/>
      <c r="F85" s="73"/>
      <c r="G85" s="73"/>
      <c r="H85" s="73"/>
      <c r="I85" s="190"/>
      <c r="J85" s="73"/>
      <c r="K85" s="73"/>
      <c r="L85" s="71"/>
    </row>
    <row r="86" s="1" customFormat="1" ht="16.5" customHeight="1">
      <c r="B86" s="45"/>
      <c r="C86" s="73"/>
      <c r="D86" s="73"/>
      <c r="E86" s="191" t="str">
        <f>E7</f>
        <v>Židovice nad Labem - změna užívání části stavby ppč 82 - 1</v>
      </c>
      <c r="F86" s="75"/>
      <c r="G86" s="75"/>
      <c r="H86" s="75"/>
      <c r="I86" s="190"/>
      <c r="J86" s="73"/>
      <c r="K86" s="73"/>
      <c r="L86" s="71"/>
    </row>
    <row r="87" s="1" customFormat="1" ht="14.4" customHeight="1">
      <c r="B87" s="45"/>
      <c r="C87" s="75" t="s">
        <v>89</v>
      </c>
      <c r="D87" s="73"/>
      <c r="E87" s="73"/>
      <c r="F87" s="73"/>
      <c r="G87" s="73"/>
      <c r="H87" s="73"/>
      <c r="I87" s="190"/>
      <c r="J87" s="73"/>
      <c r="K87" s="73"/>
      <c r="L87" s="71"/>
    </row>
    <row r="88" s="1" customFormat="1" ht="17.25" customHeight="1">
      <c r="B88" s="45"/>
      <c r="C88" s="73"/>
      <c r="D88" s="73"/>
      <c r="E88" s="81" t="str">
        <f>E9</f>
        <v>2 - neuznatelné náklady</v>
      </c>
      <c r="F88" s="73"/>
      <c r="G88" s="73"/>
      <c r="H88" s="73"/>
      <c r="I88" s="190"/>
      <c r="J88" s="73"/>
      <c r="K88" s="73"/>
      <c r="L88" s="71"/>
    </row>
    <row r="89" s="1" customFormat="1" ht="6.96" customHeight="1">
      <c r="B89" s="45"/>
      <c r="C89" s="73"/>
      <c r="D89" s="73"/>
      <c r="E89" s="73"/>
      <c r="F89" s="73"/>
      <c r="G89" s="73"/>
      <c r="H89" s="73"/>
      <c r="I89" s="190"/>
      <c r="J89" s="73"/>
      <c r="K89" s="73"/>
      <c r="L89" s="71"/>
    </row>
    <row r="90" s="1" customFormat="1" ht="18" customHeight="1">
      <c r="B90" s="45"/>
      <c r="C90" s="75" t="s">
        <v>23</v>
      </c>
      <c r="D90" s="73"/>
      <c r="E90" s="73"/>
      <c r="F90" s="192" t="str">
        <f>F12</f>
        <v xml:space="preserve"> </v>
      </c>
      <c r="G90" s="73"/>
      <c r="H90" s="73"/>
      <c r="I90" s="193" t="s">
        <v>25</v>
      </c>
      <c r="J90" s="84" t="str">
        <f>IF(J12="","",J12)</f>
        <v>12. 4. 2018</v>
      </c>
      <c r="K90" s="73"/>
      <c r="L90" s="71"/>
    </row>
    <row r="91" s="1" customFormat="1" ht="6.96" customHeight="1">
      <c r="B91" s="45"/>
      <c r="C91" s="73"/>
      <c r="D91" s="73"/>
      <c r="E91" s="73"/>
      <c r="F91" s="73"/>
      <c r="G91" s="73"/>
      <c r="H91" s="73"/>
      <c r="I91" s="190"/>
      <c r="J91" s="73"/>
      <c r="K91" s="73"/>
      <c r="L91" s="71"/>
    </row>
    <row r="92" s="1" customFormat="1">
      <c r="B92" s="45"/>
      <c r="C92" s="75" t="s">
        <v>27</v>
      </c>
      <c r="D92" s="73"/>
      <c r="E92" s="73"/>
      <c r="F92" s="192" t="str">
        <f>E15</f>
        <v>Aroma Praha a.s. - Židovicev 64, 411 83 Hrobce</v>
      </c>
      <c r="G92" s="73"/>
      <c r="H92" s="73"/>
      <c r="I92" s="193" t="s">
        <v>33</v>
      </c>
      <c r="J92" s="192" t="str">
        <f>E21</f>
        <v>Ekobak s.r.o.</v>
      </c>
      <c r="K92" s="73"/>
      <c r="L92" s="71"/>
    </row>
    <row r="93" s="1" customFormat="1" ht="14.4" customHeight="1">
      <c r="B93" s="45"/>
      <c r="C93" s="75" t="s">
        <v>31</v>
      </c>
      <c r="D93" s="73"/>
      <c r="E93" s="73"/>
      <c r="F93" s="192" t="str">
        <f>IF(E18="","",E18)</f>
        <v/>
      </c>
      <c r="G93" s="73"/>
      <c r="H93" s="73"/>
      <c r="I93" s="190"/>
      <c r="J93" s="73"/>
      <c r="K93" s="73"/>
      <c r="L93" s="71"/>
    </row>
    <row r="94" s="1" customFormat="1" ht="10.32" customHeight="1">
      <c r="B94" s="45"/>
      <c r="C94" s="73"/>
      <c r="D94" s="73"/>
      <c r="E94" s="73"/>
      <c r="F94" s="73"/>
      <c r="G94" s="73"/>
      <c r="H94" s="73"/>
      <c r="I94" s="190"/>
      <c r="J94" s="73"/>
      <c r="K94" s="73"/>
      <c r="L94" s="71"/>
    </row>
    <row r="95" s="9" customFormat="1" ht="29.28" customHeight="1">
      <c r="B95" s="194"/>
      <c r="C95" s="195" t="s">
        <v>116</v>
      </c>
      <c r="D95" s="196" t="s">
        <v>56</v>
      </c>
      <c r="E95" s="196" t="s">
        <v>52</v>
      </c>
      <c r="F95" s="196" t="s">
        <v>117</v>
      </c>
      <c r="G95" s="196" t="s">
        <v>118</v>
      </c>
      <c r="H95" s="196" t="s">
        <v>119</v>
      </c>
      <c r="I95" s="197" t="s">
        <v>120</v>
      </c>
      <c r="J95" s="196" t="s">
        <v>93</v>
      </c>
      <c r="K95" s="198" t="s">
        <v>121</v>
      </c>
      <c r="L95" s="199"/>
      <c r="M95" s="101" t="s">
        <v>122</v>
      </c>
      <c r="N95" s="102" t="s">
        <v>41</v>
      </c>
      <c r="O95" s="102" t="s">
        <v>123</v>
      </c>
      <c r="P95" s="102" t="s">
        <v>124</v>
      </c>
      <c r="Q95" s="102" t="s">
        <v>125</v>
      </c>
      <c r="R95" s="102" t="s">
        <v>126</v>
      </c>
      <c r="S95" s="102" t="s">
        <v>127</v>
      </c>
      <c r="T95" s="103" t="s">
        <v>128</v>
      </c>
    </row>
    <row r="96" s="1" customFormat="1" ht="29.28" customHeight="1">
      <c r="B96" s="45"/>
      <c r="C96" s="107" t="s">
        <v>94</v>
      </c>
      <c r="D96" s="73"/>
      <c r="E96" s="73"/>
      <c r="F96" s="73"/>
      <c r="G96" s="73"/>
      <c r="H96" s="73"/>
      <c r="I96" s="190"/>
      <c r="J96" s="200">
        <f>BK96</f>
        <v>0</v>
      </c>
      <c r="K96" s="73"/>
      <c r="L96" s="71"/>
      <c r="M96" s="104"/>
      <c r="N96" s="105"/>
      <c r="O96" s="105"/>
      <c r="P96" s="201">
        <f>P97+P464+P619</f>
        <v>0</v>
      </c>
      <c r="Q96" s="105"/>
      <c r="R96" s="201">
        <f>R97+R464+R619</f>
        <v>589.20180244999995</v>
      </c>
      <c r="S96" s="105"/>
      <c r="T96" s="202">
        <f>T97+T464+T619</f>
        <v>73.362701000000001</v>
      </c>
      <c r="AT96" s="23" t="s">
        <v>70</v>
      </c>
      <c r="AU96" s="23" t="s">
        <v>95</v>
      </c>
      <c r="BK96" s="203">
        <f>BK97+BK464+BK619</f>
        <v>0</v>
      </c>
    </row>
    <row r="97" s="10" customFormat="1" ht="37.44001" customHeight="1">
      <c r="B97" s="204"/>
      <c r="C97" s="205"/>
      <c r="D97" s="206" t="s">
        <v>70</v>
      </c>
      <c r="E97" s="207" t="s">
        <v>129</v>
      </c>
      <c r="F97" s="207" t="s">
        <v>130</v>
      </c>
      <c r="G97" s="205"/>
      <c r="H97" s="205"/>
      <c r="I97" s="208"/>
      <c r="J97" s="209">
        <f>BK97</f>
        <v>0</v>
      </c>
      <c r="K97" s="205"/>
      <c r="L97" s="210"/>
      <c r="M97" s="211"/>
      <c r="N97" s="212"/>
      <c r="O97" s="212"/>
      <c r="P97" s="213">
        <f>P98+P122+P139+P209+P252+P373+P456+P462</f>
        <v>0</v>
      </c>
      <c r="Q97" s="212"/>
      <c r="R97" s="213">
        <f>R98+R122+R139+R209+R252+R373+R456+R462</f>
        <v>586.2333917499999</v>
      </c>
      <c r="S97" s="212"/>
      <c r="T97" s="214">
        <f>T98+T122+T139+T209+T252+T373+T456+T462</f>
        <v>73.362701000000001</v>
      </c>
      <c r="AR97" s="215" t="s">
        <v>76</v>
      </c>
      <c r="AT97" s="216" t="s">
        <v>70</v>
      </c>
      <c r="AU97" s="216" t="s">
        <v>71</v>
      </c>
      <c r="AY97" s="215" t="s">
        <v>131</v>
      </c>
      <c r="BK97" s="217">
        <f>BK98+BK122+BK139+BK209+BK252+BK373+BK456+BK462</f>
        <v>0</v>
      </c>
    </row>
    <row r="98" s="10" customFormat="1" ht="19.92" customHeight="1">
      <c r="B98" s="204"/>
      <c r="C98" s="205"/>
      <c r="D98" s="206" t="s">
        <v>70</v>
      </c>
      <c r="E98" s="218" t="s">
        <v>76</v>
      </c>
      <c r="F98" s="218" t="s">
        <v>768</v>
      </c>
      <c r="G98" s="205"/>
      <c r="H98" s="205"/>
      <c r="I98" s="208"/>
      <c r="J98" s="219">
        <f>BK98</f>
        <v>0</v>
      </c>
      <c r="K98" s="205"/>
      <c r="L98" s="210"/>
      <c r="M98" s="211"/>
      <c r="N98" s="212"/>
      <c r="O98" s="212"/>
      <c r="P98" s="213">
        <f>SUM(P99:P121)</f>
        <v>0</v>
      </c>
      <c r="Q98" s="212"/>
      <c r="R98" s="213">
        <f>SUM(R99:R121)</f>
        <v>0</v>
      </c>
      <c r="S98" s="212"/>
      <c r="T98" s="214">
        <f>SUM(T99:T121)</f>
        <v>0</v>
      </c>
      <c r="AR98" s="215" t="s">
        <v>76</v>
      </c>
      <c r="AT98" s="216" t="s">
        <v>70</v>
      </c>
      <c r="AU98" s="216" t="s">
        <v>76</v>
      </c>
      <c r="AY98" s="215" t="s">
        <v>131</v>
      </c>
      <c r="BK98" s="217">
        <f>SUM(BK99:BK121)</f>
        <v>0</v>
      </c>
    </row>
    <row r="99" s="1" customFormat="1" ht="25.5" customHeight="1">
      <c r="B99" s="45"/>
      <c r="C99" s="220" t="s">
        <v>76</v>
      </c>
      <c r="D99" s="220" t="s">
        <v>134</v>
      </c>
      <c r="E99" s="221" t="s">
        <v>769</v>
      </c>
      <c r="F99" s="222" t="s">
        <v>770</v>
      </c>
      <c r="G99" s="223" t="s">
        <v>153</v>
      </c>
      <c r="H99" s="224">
        <v>0.27800000000000002</v>
      </c>
      <c r="I99" s="225"/>
      <c r="J99" s="226">
        <f>ROUND(I99*H99,2)</f>
        <v>0</v>
      </c>
      <c r="K99" s="222" t="s">
        <v>21</v>
      </c>
      <c r="L99" s="71"/>
      <c r="M99" s="227" t="s">
        <v>21</v>
      </c>
      <c r="N99" s="228" t="s">
        <v>42</v>
      </c>
      <c r="O99" s="46"/>
      <c r="P99" s="229">
        <f>O99*H99</f>
        <v>0</v>
      </c>
      <c r="Q99" s="229">
        <v>0</v>
      </c>
      <c r="R99" s="229">
        <f>Q99*H99</f>
        <v>0</v>
      </c>
      <c r="S99" s="229">
        <v>0</v>
      </c>
      <c r="T99" s="230">
        <f>S99*H99</f>
        <v>0</v>
      </c>
      <c r="AR99" s="23" t="s">
        <v>138</v>
      </c>
      <c r="AT99" s="23" t="s">
        <v>134</v>
      </c>
      <c r="AU99" s="23" t="s">
        <v>80</v>
      </c>
      <c r="AY99" s="23" t="s">
        <v>131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23" t="s">
        <v>76</v>
      </c>
      <c r="BK99" s="231">
        <f>ROUND(I99*H99,2)</f>
        <v>0</v>
      </c>
      <c r="BL99" s="23" t="s">
        <v>138</v>
      </c>
      <c r="BM99" s="23" t="s">
        <v>771</v>
      </c>
    </row>
    <row r="100" s="11" customFormat="1">
      <c r="B100" s="232"/>
      <c r="C100" s="233"/>
      <c r="D100" s="234" t="s">
        <v>140</v>
      </c>
      <c r="E100" s="235" t="s">
        <v>21</v>
      </c>
      <c r="F100" s="236" t="s">
        <v>772</v>
      </c>
      <c r="G100" s="233"/>
      <c r="H100" s="235" t="s">
        <v>21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AT100" s="242" t="s">
        <v>140</v>
      </c>
      <c r="AU100" s="242" t="s">
        <v>80</v>
      </c>
      <c r="AV100" s="11" t="s">
        <v>76</v>
      </c>
      <c r="AW100" s="11" t="s">
        <v>35</v>
      </c>
      <c r="AX100" s="11" t="s">
        <v>71</v>
      </c>
      <c r="AY100" s="242" t="s">
        <v>131</v>
      </c>
    </row>
    <row r="101" s="12" customFormat="1">
      <c r="B101" s="243"/>
      <c r="C101" s="244"/>
      <c r="D101" s="234" t="s">
        <v>140</v>
      </c>
      <c r="E101" s="245" t="s">
        <v>21</v>
      </c>
      <c r="F101" s="246" t="s">
        <v>773</v>
      </c>
      <c r="G101" s="244"/>
      <c r="H101" s="247">
        <v>0.27800000000000002</v>
      </c>
      <c r="I101" s="248"/>
      <c r="J101" s="244"/>
      <c r="K101" s="244"/>
      <c r="L101" s="249"/>
      <c r="M101" s="250"/>
      <c r="N101" s="251"/>
      <c r="O101" s="251"/>
      <c r="P101" s="251"/>
      <c r="Q101" s="251"/>
      <c r="R101" s="251"/>
      <c r="S101" s="251"/>
      <c r="T101" s="252"/>
      <c r="AT101" s="253" t="s">
        <v>140</v>
      </c>
      <c r="AU101" s="253" t="s">
        <v>80</v>
      </c>
      <c r="AV101" s="12" t="s">
        <v>80</v>
      </c>
      <c r="AW101" s="12" t="s">
        <v>35</v>
      </c>
      <c r="AX101" s="12" t="s">
        <v>71</v>
      </c>
      <c r="AY101" s="253" t="s">
        <v>131</v>
      </c>
    </row>
    <row r="102" s="13" customFormat="1">
      <c r="B102" s="254"/>
      <c r="C102" s="255"/>
      <c r="D102" s="234" t="s">
        <v>140</v>
      </c>
      <c r="E102" s="256" t="s">
        <v>21</v>
      </c>
      <c r="F102" s="257" t="s">
        <v>145</v>
      </c>
      <c r="G102" s="255"/>
      <c r="H102" s="258">
        <v>0.27800000000000002</v>
      </c>
      <c r="I102" s="259"/>
      <c r="J102" s="255"/>
      <c r="K102" s="255"/>
      <c r="L102" s="260"/>
      <c r="M102" s="261"/>
      <c r="N102" s="262"/>
      <c r="O102" s="262"/>
      <c r="P102" s="262"/>
      <c r="Q102" s="262"/>
      <c r="R102" s="262"/>
      <c r="S102" s="262"/>
      <c r="T102" s="263"/>
      <c r="AT102" s="264" t="s">
        <v>140</v>
      </c>
      <c r="AU102" s="264" t="s">
        <v>80</v>
      </c>
      <c r="AV102" s="13" t="s">
        <v>138</v>
      </c>
      <c r="AW102" s="13" t="s">
        <v>35</v>
      </c>
      <c r="AX102" s="13" t="s">
        <v>76</v>
      </c>
      <c r="AY102" s="264" t="s">
        <v>131</v>
      </c>
    </row>
    <row r="103" s="1" customFormat="1" ht="25.5" customHeight="1">
      <c r="B103" s="45"/>
      <c r="C103" s="220" t="s">
        <v>80</v>
      </c>
      <c r="D103" s="220" t="s">
        <v>134</v>
      </c>
      <c r="E103" s="221" t="s">
        <v>774</v>
      </c>
      <c r="F103" s="222" t="s">
        <v>775</v>
      </c>
      <c r="G103" s="223" t="s">
        <v>153</v>
      </c>
      <c r="H103" s="224">
        <v>0.27800000000000002</v>
      </c>
      <c r="I103" s="225"/>
      <c r="J103" s="226">
        <f>ROUND(I103*H103,2)</f>
        <v>0</v>
      </c>
      <c r="K103" s="222" t="s">
        <v>21</v>
      </c>
      <c r="L103" s="71"/>
      <c r="M103" s="227" t="s">
        <v>21</v>
      </c>
      <c r="N103" s="228" t="s">
        <v>42</v>
      </c>
      <c r="O103" s="46"/>
      <c r="P103" s="229">
        <f>O103*H103</f>
        <v>0</v>
      </c>
      <c r="Q103" s="229">
        <v>0</v>
      </c>
      <c r="R103" s="229">
        <f>Q103*H103</f>
        <v>0</v>
      </c>
      <c r="S103" s="229">
        <v>0</v>
      </c>
      <c r="T103" s="230">
        <f>S103*H103</f>
        <v>0</v>
      </c>
      <c r="AR103" s="23" t="s">
        <v>138</v>
      </c>
      <c r="AT103" s="23" t="s">
        <v>134</v>
      </c>
      <c r="AU103" s="23" t="s">
        <v>80</v>
      </c>
      <c r="AY103" s="23" t="s">
        <v>131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23" t="s">
        <v>76</v>
      </c>
      <c r="BK103" s="231">
        <f>ROUND(I103*H103,2)</f>
        <v>0</v>
      </c>
      <c r="BL103" s="23" t="s">
        <v>138</v>
      </c>
      <c r="BM103" s="23" t="s">
        <v>776</v>
      </c>
    </row>
    <row r="104" s="1" customFormat="1" ht="16.5" customHeight="1">
      <c r="B104" s="45"/>
      <c r="C104" s="220" t="s">
        <v>132</v>
      </c>
      <c r="D104" s="220" t="s">
        <v>134</v>
      </c>
      <c r="E104" s="221" t="s">
        <v>777</v>
      </c>
      <c r="F104" s="222" t="s">
        <v>778</v>
      </c>
      <c r="G104" s="223" t="s">
        <v>153</v>
      </c>
      <c r="H104" s="224">
        <v>37.841999999999999</v>
      </c>
      <c r="I104" s="225"/>
      <c r="J104" s="226">
        <f>ROUND(I104*H104,2)</f>
        <v>0</v>
      </c>
      <c r="K104" s="222" t="s">
        <v>21</v>
      </c>
      <c r="L104" s="71"/>
      <c r="M104" s="227" t="s">
        <v>21</v>
      </c>
      <c r="N104" s="228" t="s">
        <v>42</v>
      </c>
      <c r="O104" s="46"/>
      <c r="P104" s="229">
        <f>O104*H104</f>
        <v>0</v>
      </c>
      <c r="Q104" s="229">
        <v>0</v>
      </c>
      <c r="R104" s="229">
        <f>Q104*H104</f>
        <v>0</v>
      </c>
      <c r="S104" s="229">
        <v>0</v>
      </c>
      <c r="T104" s="230">
        <f>S104*H104</f>
        <v>0</v>
      </c>
      <c r="AR104" s="23" t="s">
        <v>138</v>
      </c>
      <c r="AT104" s="23" t="s">
        <v>134</v>
      </c>
      <c r="AU104" s="23" t="s">
        <v>80</v>
      </c>
      <c r="AY104" s="23" t="s">
        <v>131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3" t="s">
        <v>76</v>
      </c>
      <c r="BK104" s="231">
        <f>ROUND(I104*H104,2)</f>
        <v>0</v>
      </c>
      <c r="BL104" s="23" t="s">
        <v>138</v>
      </c>
      <c r="BM104" s="23" t="s">
        <v>779</v>
      </c>
    </row>
    <row r="105" s="11" customFormat="1">
      <c r="B105" s="232"/>
      <c r="C105" s="233"/>
      <c r="D105" s="234" t="s">
        <v>140</v>
      </c>
      <c r="E105" s="235" t="s">
        <v>21</v>
      </c>
      <c r="F105" s="236" t="s">
        <v>780</v>
      </c>
      <c r="G105" s="233"/>
      <c r="H105" s="235" t="s">
        <v>21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AT105" s="242" t="s">
        <v>140</v>
      </c>
      <c r="AU105" s="242" t="s">
        <v>80</v>
      </c>
      <c r="AV105" s="11" t="s">
        <v>76</v>
      </c>
      <c r="AW105" s="11" t="s">
        <v>35</v>
      </c>
      <c r="AX105" s="11" t="s">
        <v>71</v>
      </c>
      <c r="AY105" s="242" t="s">
        <v>131</v>
      </c>
    </row>
    <row r="106" s="12" customFormat="1">
      <c r="B106" s="243"/>
      <c r="C106" s="244"/>
      <c r="D106" s="234" t="s">
        <v>140</v>
      </c>
      <c r="E106" s="245" t="s">
        <v>21</v>
      </c>
      <c r="F106" s="246" t="s">
        <v>781</v>
      </c>
      <c r="G106" s="244"/>
      <c r="H106" s="247">
        <v>21.294</v>
      </c>
      <c r="I106" s="248"/>
      <c r="J106" s="244"/>
      <c r="K106" s="244"/>
      <c r="L106" s="249"/>
      <c r="M106" s="250"/>
      <c r="N106" s="251"/>
      <c r="O106" s="251"/>
      <c r="P106" s="251"/>
      <c r="Q106" s="251"/>
      <c r="R106" s="251"/>
      <c r="S106" s="251"/>
      <c r="T106" s="252"/>
      <c r="AT106" s="253" t="s">
        <v>140</v>
      </c>
      <c r="AU106" s="253" t="s">
        <v>80</v>
      </c>
      <c r="AV106" s="12" t="s">
        <v>80</v>
      </c>
      <c r="AW106" s="12" t="s">
        <v>35</v>
      </c>
      <c r="AX106" s="12" t="s">
        <v>71</v>
      </c>
      <c r="AY106" s="253" t="s">
        <v>131</v>
      </c>
    </row>
    <row r="107" s="11" customFormat="1">
      <c r="B107" s="232"/>
      <c r="C107" s="233"/>
      <c r="D107" s="234" t="s">
        <v>140</v>
      </c>
      <c r="E107" s="235" t="s">
        <v>21</v>
      </c>
      <c r="F107" s="236" t="s">
        <v>782</v>
      </c>
      <c r="G107" s="233"/>
      <c r="H107" s="235" t="s">
        <v>21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AT107" s="242" t="s">
        <v>140</v>
      </c>
      <c r="AU107" s="242" t="s">
        <v>80</v>
      </c>
      <c r="AV107" s="11" t="s">
        <v>76</v>
      </c>
      <c r="AW107" s="11" t="s">
        <v>35</v>
      </c>
      <c r="AX107" s="11" t="s">
        <v>71</v>
      </c>
      <c r="AY107" s="242" t="s">
        <v>131</v>
      </c>
    </row>
    <row r="108" s="12" customFormat="1">
      <c r="B108" s="243"/>
      <c r="C108" s="244"/>
      <c r="D108" s="234" t="s">
        <v>140</v>
      </c>
      <c r="E108" s="245" t="s">
        <v>21</v>
      </c>
      <c r="F108" s="246" t="s">
        <v>783</v>
      </c>
      <c r="G108" s="244"/>
      <c r="H108" s="247">
        <v>16.547999999999998</v>
      </c>
      <c r="I108" s="248"/>
      <c r="J108" s="244"/>
      <c r="K108" s="244"/>
      <c r="L108" s="249"/>
      <c r="M108" s="250"/>
      <c r="N108" s="251"/>
      <c r="O108" s="251"/>
      <c r="P108" s="251"/>
      <c r="Q108" s="251"/>
      <c r="R108" s="251"/>
      <c r="S108" s="251"/>
      <c r="T108" s="252"/>
      <c r="AT108" s="253" t="s">
        <v>140</v>
      </c>
      <c r="AU108" s="253" t="s">
        <v>80</v>
      </c>
      <c r="AV108" s="12" t="s">
        <v>80</v>
      </c>
      <c r="AW108" s="12" t="s">
        <v>35</v>
      </c>
      <c r="AX108" s="12" t="s">
        <v>71</v>
      </c>
      <c r="AY108" s="253" t="s">
        <v>131</v>
      </c>
    </row>
    <row r="109" s="13" customFormat="1">
      <c r="B109" s="254"/>
      <c r="C109" s="255"/>
      <c r="D109" s="234" t="s">
        <v>140</v>
      </c>
      <c r="E109" s="256" t="s">
        <v>21</v>
      </c>
      <c r="F109" s="257" t="s">
        <v>145</v>
      </c>
      <c r="G109" s="255"/>
      <c r="H109" s="258">
        <v>37.841999999999999</v>
      </c>
      <c r="I109" s="259"/>
      <c r="J109" s="255"/>
      <c r="K109" s="255"/>
      <c r="L109" s="260"/>
      <c r="M109" s="261"/>
      <c r="N109" s="262"/>
      <c r="O109" s="262"/>
      <c r="P109" s="262"/>
      <c r="Q109" s="262"/>
      <c r="R109" s="262"/>
      <c r="S109" s="262"/>
      <c r="T109" s="263"/>
      <c r="AT109" s="264" t="s">
        <v>140</v>
      </c>
      <c r="AU109" s="264" t="s">
        <v>80</v>
      </c>
      <c r="AV109" s="13" t="s">
        <v>138</v>
      </c>
      <c r="AW109" s="13" t="s">
        <v>35</v>
      </c>
      <c r="AX109" s="13" t="s">
        <v>76</v>
      </c>
      <c r="AY109" s="264" t="s">
        <v>131</v>
      </c>
    </row>
    <row r="110" s="1" customFormat="1" ht="16.5" customHeight="1">
      <c r="B110" s="45"/>
      <c r="C110" s="220" t="s">
        <v>138</v>
      </c>
      <c r="D110" s="220" t="s">
        <v>134</v>
      </c>
      <c r="E110" s="221" t="s">
        <v>784</v>
      </c>
      <c r="F110" s="222" t="s">
        <v>785</v>
      </c>
      <c r="G110" s="223" t="s">
        <v>166</v>
      </c>
      <c r="H110" s="224">
        <v>30</v>
      </c>
      <c r="I110" s="225"/>
      <c r="J110" s="226">
        <f>ROUND(I110*H110,2)</f>
        <v>0</v>
      </c>
      <c r="K110" s="222" t="s">
        <v>21</v>
      </c>
      <c r="L110" s="71"/>
      <c r="M110" s="227" t="s">
        <v>21</v>
      </c>
      <c r="N110" s="228" t="s">
        <v>42</v>
      </c>
      <c r="O110" s="46"/>
      <c r="P110" s="229">
        <f>O110*H110</f>
        <v>0</v>
      </c>
      <c r="Q110" s="229">
        <v>0</v>
      </c>
      <c r="R110" s="229">
        <f>Q110*H110</f>
        <v>0</v>
      </c>
      <c r="S110" s="229">
        <v>0</v>
      </c>
      <c r="T110" s="230">
        <f>S110*H110</f>
        <v>0</v>
      </c>
      <c r="AR110" s="23" t="s">
        <v>138</v>
      </c>
      <c r="AT110" s="23" t="s">
        <v>134</v>
      </c>
      <c r="AU110" s="23" t="s">
        <v>80</v>
      </c>
      <c r="AY110" s="23" t="s">
        <v>131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23" t="s">
        <v>76</v>
      </c>
      <c r="BK110" s="231">
        <f>ROUND(I110*H110,2)</f>
        <v>0</v>
      </c>
      <c r="BL110" s="23" t="s">
        <v>138</v>
      </c>
      <c r="BM110" s="23" t="s">
        <v>786</v>
      </c>
    </row>
    <row r="111" s="11" customFormat="1">
      <c r="B111" s="232"/>
      <c r="C111" s="233"/>
      <c r="D111" s="234" t="s">
        <v>140</v>
      </c>
      <c r="E111" s="235" t="s">
        <v>21</v>
      </c>
      <c r="F111" s="236" t="s">
        <v>787</v>
      </c>
      <c r="G111" s="233"/>
      <c r="H111" s="235" t="s">
        <v>21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AT111" s="242" t="s">
        <v>140</v>
      </c>
      <c r="AU111" s="242" t="s">
        <v>80</v>
      </c>
      <c r="AV111" s="11" t="s">
        <v>76</v>
      </c>
      <c r="AW111" s="11" t="s">
        <v>35</v>
      </c>
      <c r="AX111" s="11" t="s">
        <v>71</v>
      </c>
      <c r="AY111" s="242" t="s">
        <v>131</v>
      </c>
    </row>
    <row r="112" s="12" customFormat="1">
      <c r="B112" s="243"/>
      <c r="C112" s="244"/>
      <c r="D112" s="234" t="s">
        <v>140</v>
      </c>
      <c r="E112" s="245" t="s">
        <v>21</v>
      </c>
      <c r="F112" s="246" t="s">
        <v>788</v>
      </c>
      <c r="G112" s="244"/>
      <c r="H112" s="247">
        <v>30</v>
      </c>
      <c r="I112" s="248"/>
      <c r="J112" s="244"/>
      <c r="K112" s="244"/>
      <c r="L112" s="249"/>
      <c r="M112" s="250"/>
      <c r="N112" s="251"/>
      <c r="O112" s="251"/>
      <c r="P112" s="251"/>
      <c r="Q112" s="251"/>
      <c r="R112" s="251"/>
      <c r="S112" s="251"/>
      <c r="T112" s="252"/>
      <c r="AT112" s="253" t="s">
        <v>140</v>
      </c>
      <c r="AU112" s="253" t="s">
        <v>80</v>
      </c>
      <c r="AV112" s="12" t="s">
        <v>80</v>
      </c>
      <c r="AW112" s="12" t="s">
        <v>35</v>
      </c>
      <c r="AX112" s="12" t="s">
        <v>71</v>
      </c>
      <c r="AY112" s="253" t="s">
        <v>131</v>
      </c>
    </row>
    <row r="113" s="13" customFormat="1">
      <c r="B113" s="254"/>
      <c r="C113" s="255"/>
      <c r="D113" s="234" t="s">
        <v>140</v>
      </c>
      <c r="E113" s="256" t="s">
        <v>21</v>
      </c>
      <c r="F113" s="257" t="s">
        <v>145</v>
      </c>
      <c r="G113" s="255"/>
      <c r="H113" s="258">
        <v>30</v>
      </c>
      <c r="I113" s="259"/>
      <c r="J113" s="255"/>
      <c r="K113" s="255"/>
      <c r="L113" s="260"/>
      <c r="M113" s="261"/>
      <c r="N113" s="262"/>
      <c r="O113" s="262"/>
      <c r="P113" s="262"/>
      <c r="Q113" s="262"/>
      <c r="R113" s="262"/>
      <c r="S113" s="262"/>
      <c r="T113" s="263"/>
      <c r="AT113" s="264" t="s">
        <v>140</v>
      </c>
      <c r="AU113" s="264" t="s">
        <v>80</v>
      </c>
      <c r="AV113" s="13" t="s">
        <v>138</v>
      </c>
      <c r="AW113" s="13" t="s">
        <v>35</v>
      </c>
      <c r="AX113" s="13" t="s">
        <v>76</v>
      </c>
      <c r="AY113" s="264" t="s">
        <v>131</v>
      </c>
    </row>
    <row r="114" s="1" customFormat="1" ht="16.5" customHeight="1">
      <c r="B114" s="45"/>
      <c r="C114" s="220" t="s">
        <v>170</v>
      </c>
      <c r="D114" s="220" t="s">
        <v>134</v>
      </c>
      <c r="E114" s="221" t="s">
        <v>789</v>
      </c>
      <c r="F114" s="222" t="s">
        <v>790</v>
      </c>
      <c r="G114" s="223" t="s">
        <v>153</v>
      </c>
      <c r="H114" s="224">
        <v>38.119999999999997</v>
      </c>
      <c r="I114" s="225"/>
      <c r="J114" s="226">
        <f>ROUND(I114*H114,2)</f>
        <v>0</v>
      </c>
      <c r="K114" s="222" t="s">
        <v>21</v>
      </c>
      <c r="L114" s="71"/>
      <c r="M114" s="227" t="s">
        <v>21</v>
      </c>
      <c r="N114" s="228" t="s">
        <v>42</v>
      </c>
      <c r="O114" s="46"/>
      <c r="P114" s="229">
        <f>O114*H114</f>
        <v>0</v>
      </c>
      <c r="Q114" s="229">
        <v>0</v>
      </c>
      <c r="R114" s="229">
        <f>Q114*H114</f>
        <v>0</v>
      </c>
      <c r="S114" s="229">
        <v>0</v>
      </c>
      <c r="T114" s="230">
        <f>S114*H114</f>
        <v>0</v>
      </c>
      <c r="AR114" s="23" t="s">
        <v>138</v>
      </c>
      <c r="AT114" s="23" t="s">
        <v>134</v>
      </c>
      <c r="AU114" s="23" t="s">
        <v>80</v>
      </c>
      <c r="AY114" s="23" t="s">
        <v>131</v>
      </c>
      <c r="BE114" s="231">
        <f>IF(N114="základní",J114,0)</f>
        <v>0</v>
      </c>
      <c r="BF114" s="231">
        <f>IF(N114="snížená",J114,0)</f>
        <v>0</v>
      </c>
      <c r="BG114" s="231">
        <f>IF(N114="zákl. přenesená",J114,0)</f>
        <v>0</v>
      </c>
      <c r="BH114" s="231">
        <f>IF(N114="sníž. přenesená",J114,0)</f>
        <v>0</v>
      </c>
      <c r="BI114" s="231">
        <f>IF(N114="nulová",J114,0)</f>
        <v>0</v>
      </c>
      <c r="BJ114" s="23" t="s">
        <v>76</v>
      </c>
      <c r="BK114" s="231">
        <f>ROUND(I114*H114,2)</f>
        <v>0</v>
      </c>
      <c r="BL114" s="23" t="s">
        <v>138</v>
      </c>
      <c r="BM114" s="23" t="s">
        <v>791</v>
      </c>
    </row>
    <row r="115" s="11" customFormat="1">
      <c r="B115" s="232"/>
      <c r="C115" s="233"/>
      <c r="D115" s="234" t="s">
        <v>140</v>
      </c>
      <c r="E115" s="235" t="s">
        <v>21</v>
      </c>
      <c r="F115" s="236" t="s">
        <v>792</v>
      </c>
      <c r="G115" s="233"/>
      <c r="H115" s="235" t="s">
        <v>21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AT115" s="242" t="s">
        <v>140</v>
      </c>
      <c r="AU115" s="242" t="s">
        <v>80</v>
      </c>
      <c r="AV115" s="11" t="s">
        <v>76</v>
      </c>
      <c r="AW115" s="11" t="s">
        <v>35</v>
      </c>
      <c r="AX115" s="11" t="s">
        <v>71</v>
      </c>
      <c r="AY115" s="242" t="s">
        <v>131</v>
      </c>
    </row>
    <row r="116" s="12" customFormat="1">
      <c r="B116" s="243"/>
      <c r="C116" s="244"/>
      <c r="D116" s="234" t="s">
        <v>140</v>
      </c>
      <c r="E116" s="245" t="s">
        <v>21</v>
      </c>
      <c r="F116" s="246" t="s">
        <v>793</v>
      </c>
      <c r="G116" s="244"/>
      <c r="H116" s="247">
        <v>38.119999999999997</v>
      </c>
      <c r="I116" s="248"/>
      <c r="J116" s="244"/>
      <c r="K116" s="244"/>
      <c r="L116" s="249"/>
      <c r="M116" s="250"/>
      <c r="N116" s="251"/>
      <c r="O116" s="251"/>
      <c r="P116" s="251"/>
      <c r="Q116" s="251"/>
      <c r="R116" s="251"/>
      <c r="S116" s="251"/>
      <c r="T116" s="252"/>
      <c r="AT116" s="253" t="s">
        <v>140</v>
      </c>
      <c r="AU116" s="253" t="s">
        <v>80</v>
      </c>
      <c r="AV116" s="12" t="s">
        <v>80</v>
      </c>
      <c r="AW116" s="12" t="s">
        <v>35</v>
      </c>
      <c r="AX116" s="12" t="s">
        <v>71</v>
      </c>
      <c r="AY116" s="253" t="s">
        <v>131</v>
      </c>
    </row>
    <row r="117" s="13" customFormat="1">
      <c r="B117" s="254"/>
      <c r="C117" s="255"/>
      <c r="D117" s="234" t="s">
        <v>140</v>
      </c>
      <c r="E117" s="256" t="s">
        <v>21</v>
      </c>
      <c r="F117" s="257" t="s">
        <v>145</v>
      </c>
      <c r="G117" s="255"/>
      <c r="H117" s="258">
        <v>38.119999999999997</v>
      </c>
      <c r="I117" s="259"/>
      <c r="J117" s="255"/>
      <c r="K117" s="255"/>
      <c r="L117" s="260"/>
      <c r="M117" s="261"/>
      <c r="N117" s="262"/>
      <c r="O117" s="262"/>
      <c r="P117" s="262"/>
      <c r="Q117" s="262"/>
      <c r="R117" s="262"/>
      <c r="S117" s="262"/>
      <c r="T117" s="263"/>
      <c r="AT117" s="264" t="s">
        <v>140</v>
      </c>
      <c r="AU117" s="264" t="s">
        <v>80</v>
      </c>
      <c r="AV117" s="13" t="s">
        <v>138</v>
      </c>
      <c r="AW117" s="13" t="s">
        <v>35</v>
      </c>
      <c r="AX117" s="13" t="s">
        <v>76</v>
      </c>
      <c r="AY117" s="264" t="s">
        <v>131</v>
      </c>
    </row>
    <row r="118" s="1" customFormat="1" ht="16.5" customHeight="1">
      <c r="B118" s="45"/>
      <c r="C118" s="220" t="s">
        <v>169</v>
      </c>
      <c r="D118" s="220" t="s">
        <v>134</v>
      </c>
      <c r="E118" s="221" t="s">
        <v>794</v>
      </c>
      <c r="F118" s="222" t="s">
        <v>795</v>
      </c>
      <c r="G118" s="223" t="s">
        <v>153</v>
      </c>
      <c r="H118" s="224">
        <v>38.398000000000003</v>
      </c>
      <c r="I118" s="225"/>
      <c r="J118" s="226">
        <f>ROUND(I118*H118,2)</f>
        <v>0</v>
      </c>
      <c r="K118" s="222" t="s">
        <v>21</v>
      </c>
      <c r="L118" s="71"/>
      <c r="M118" s="227" t="s">
        <v>21</v>
      </c>
      <c r="N118" s="228" t="s">
        <v>42</v>
      </c>
      <c r="O118" s="46"/>
      <c r="P118" s="229">
        <f>O118*H118</f>
        <v>0</v>
      </c>
      <c r="Q118" s="229">
        <v>0</v>
      </c>
      <c r="R118" s="229">
        <f>Q118*H118</f>
        <v>0</v>
      </c>
      <c r="S118" s="229">
        <v>0</v>
      </c>
      <c r="T118" s="230">
        <f>S118*H118</f>
        <v>0</v>
      </c>
      <c r="AR118" s="23" t="s">
        <v>138</v>
      </c>
      <c r="AT118" s="23" t="s">
        <v>134</v>
      </c>
      <c r="AU118" s="23" t="s">
        <v>80</v>
      </c>
      <c r="AY118" s="23" t="s">
        <v>131</v>
      </c>
      <c r="BE118" s="231">
        <f>IF(N118="základní",J118,0)</f>
        <v>0</v>
      </c>
      <c r="BF118" s="231">
        <f>IF(N118="snížená",J118,0)</f>
        <v>0</v>
      </c>
      <c r="BG118" s="231">
        <f>IF(N118="zákl. přenesená",J118,0)</f>
        <v>0</v>
      </c>
      <c r="BH118" s="231">
        <f>IF(N118="sníž. přenesená",J118,0)</f>
        <v>0</v>
      </c>
      <c r="BI118" s="231">
        <f>IF(N118="nulová",J118,0)</f>
        <v>0</v>
      </c>
      <c r="BJ118" s="23" t="s">
        <v>76</v>
      </c>
      <c r="BK118" s="231">
        <f>ROUND(I118*H118,2)</f>
        <v>0</v>
      </c>
      <c r="BL118" s="23" t="s">
        <v>138</v>
      </c>
      <c r="BM118" s="23" t="s">
        <v>796</v>
      </c>
    </row>
    <row r="119" s="11" customFormat="1">
      <c r="B119" s="232"/>
      <c r="C119" s="233"/>
      <c r="D119" s="234" t="s">
        <v>140</v>
      </c>
      <c r="E119" s="235" t="s">
        <v>21</v>
      </c>
      <c r="F119" s="236" t="s">
        <v>797</v>
      </c>
      <c r="G119" s="233"/>
      <c r="H119" s="235" t="s">
        <v>21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AT119" s="242" t="s">
        <v>140</v>
      </c>
      <c r="AU119" s="242" t="s">
        <v>80</v>
      </c>
      <c r="AV119" s="11" t="s">
        <v>76</v>
      </c>
      <c r="AW119" s="11" t="s">
        <v>35</v>
      </c>
      <c r="AX119" s="11" t="s">
        <v>71</v>
      </c>
      <c r="AY119" s="242" t="s">
        <v>131</v>
      </c>
    </row>
    <row r="120" s="12" customFormat="1">
      <c r="B120" s="243"/>
      <c r="C120" s="244"/>
      <c r="D120" s="234" t="s">
        <v>140</v>
      </c>
      <c r="E120" s="245" t="s">
        <v>21</v>
      </c>
      <c r="F120" s="246" t="s">
        <v>798</v>
      </c>
      <c r="G120" s="244"/>
      <c r="H120" s="247">
        <v>38.398000000000003</v>
      </c>
      <c r="I120" s="248"/>
      <c r="J120" s="244"/>
      <c r="K120" s="244"/>
      <c r="L120" s="249"/>
      <c r="M120" s="250"/>
      <c r="N120" s="251"/>
      <c r="O120" s="251"/>
      <c r="P120" s="251"/>
      <c r="Q120" s="251"/>
      <c r="R120" s="251"/>
      <c r="S120" s="251"/>
      <c r="T120" s="252"/>
      <c r="AT120" s="253" t="s">
        <v>140</v>
      </c>
      <c r="AU120" s="253" t="s">
        <v>80</v>
      </c>
      <c r="AV120" s="12" t="s">
        <v>80</v>
      </c>
      <c r="AW120" s="12" t="s">
        <v>35</v>
      </c>
      <c r="AX120" s="12" t="s">
        <v>71</v>
      </c>
      <c r="AY120" s="253" t="s">
        <v>131</v>
      </c>
    </row>
    <row r="121" s="13" customFormat="1">
      <c r="B121" s="254"/>
      <c r="C121" s="255"/>
      <c r="D121" s="234" t="s">
        <v>140</v>
      </c>
      <c r="E121" s="256" t="s">
        <v>21</v>
      </c>
      <c r="F121" s="257" t="s">
        <v>145</v>
      </c>
      <c r="G121" s="255"/>
      <c r="H121" s="258">
        <v>38.398000000000003</v>
      </c>
      <c r="I121" s="259"/>
      <c r="J121" s="255"/>
      <c r="K121" s="255"/>
      <c r="L121" s="260"/>
      <c r="M121" s="261"/>
      <c r="N121" s="262"/>
      <c r="O121" s="262"/>
      <c r="P121" s="262"/>
      <c r="Q121" s="262"/>
      <c r="R121" s="262"/>
      <c r="S121" s="262"/>
      <c r="T121" s="263"/>
      <c r="AT121" s="264" t="s">
        <v>140</v>
      </c>
      <c r="AU121" s="264" t="s">
        <v>80</v>
      </c>
      <c r="AV121" s="13" t="s">
        <v>138</v>
      </c>
      <c r="AW121" s="13" t="s">
        <v>35</v>
      </c>
      <c r="AX121" s="13" t="s">
        <v>76</v>
      </c>
      <c r="AY121" s="264" t="s">
        <v>131</v>
      </c>
    </row>
    <row r="122" s="10" customFormat="1" ht="29.88" customHeight="1">
      <c r="B122" s="204"/>
      <c r="C122" s="205"/>
      <c r="D122" s="206" t="s">
        <v>70</v>
      </c>
      <c r="E122" s="218" t="s">
        <v>80</v>
      </c>
      <c r="F122" s="218" t="s">
        <v>799</v>
      </c>
      <c r="G122" s="205"/>
      <c r="H122" s="205"/>
      <c r="I122" s="208"/>
      <c r="J122" s="219">
        <f>BK122</f>
        <v>0</v>
      </c>
      <c r="K122" s="205"/>
      <c r="L122" s="210"/>
      <c r="M122" s="211"/>
      <c r="N122" s="212"/>
      <c r="O122" s="212"/>
      <c r="P122" s="213">
        <f>SUM(P123:P138)</f>
        <v>0</v>
      </c>
      <c r="Q122" s="212"/>
      <c r="R122" s="213">
        <f>SUM(R123:R138)</f>
        <v>50.981645020000002</v>
      </c>
      <c r="S122" s="212"/>
      <c r="T122" s="214">
        <f>SUM(T123:T138)</f>
        <v>0</v>
      </c>
      <c r="AR122" s="215" t="s">
        <v>76</v>
      </c>
      <c r="AT122" s="216" t="s">
        <v>70</v>
      </c>
      <c r="AU122" s="216" t="s">
        <v>76</v>
      </c>
      <c r="AY122" s="215" t="s">
        <v>131</v>
      </c>
      <c r="BK122" s="217">
        <f>SUM(BK123:BK138)</f>
        <v>0</v>
      </c>
    </row>
    <row r="123" s="1" customFormat="1" ht="16.5" customHeight="1">
      <c r="B123" s="45"/>
      <c r="C123" s="220" t="s">
        <v>189</v>
      </c>
      <c r="D123" s="220" t="s">
        <v>134</v>
      </c>
      <c r="E123" s="221" t="s">
        <v>800</v>
      </c>
      <c r="F123" s="222" t="s">
        <v>801</v>
      </c>
      <c r="G123" s="223" t="s">
        <v>153</v>
      </c>
      <c r="H123" s="224">
        <v>22.213000000000001</v>
      </c>
      <c r="I123" s="225"/>
      <c r="J123" s="226">
        <f>ROUND(I123*H123,2)</f>
        <v>0</v>
      </c>
      <c r="K123" s="222" t="s">
        <v>21</v>
      </c>
      <c r="L123" s="71"/>
      <c r="M123" s="227" t="s">
        <v>21</v>
      </c>
      <c r="N123" s="228" t="s">
        <v>42</v>
      </c>
      <c r="O123" s="46"/>
      <c r="P123" s="229">
        <f>O123*H123</f>
        <v>0</v>
      </c>
      <c r="Q123" s="229">
        <v>2.2563399999999998</v>
      </c>
      <c r="R123" s="229">
        <f>Q123*H123</f>
        <v>50.120080420000001</v>
      </c>
      <c r="S123" s="229">
        <v>0</v>
      </c>
      <c r="T123" s="230">
        <f>S123*H123</f>
        <v>0</v>
      </c>
      <c r="AR123" s="23" t="s">
        <v>138</v>
      </c>
      <c r="AT123" s="23" t="s">
        <v>134</v>
      </c>
      <c r="AU123" s="23" t="s">
        <v>80</v>
      </c>
      <c r="AY123" s="23" t="s">
        <v>131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23" t="s">
        <v>76</v>
      </c>
      <c r="BK123" s="231">
        <f>ROUND(I123*H123,2)</f>
        <v>0</v>
      </c>
      <c r="BL123" s="23" t="s">
        <v>138</v>
      </c>
      <c r="BM123" s="23" t="s">
        <v>802</v>
      </c>
    </row>
    <row r="124" s="11" customFormat="1">
      <c r="B124" s="232"/>
      <c r="C124" s="233"/>
      <c r="D124" s="234" t="s">
        <v>140</v>
      </c>
      <c r="E124" s="235" t="s">
        <v>21</v>
      </c>
      <c r="F124" s="236" t="s">
        <v>803</v>
      </c>
      <c r="G124" s="233"/>
      <c r="H124" s="235" t="s">
        <v>21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AT124" s="242" t="s">
        <v>140</v>
      </c>
      <c r="AU124" s="242" t="s">
        <v>80</v>
      </c>
      <c r="AV124" s="11" t="s">
        <v>76</v>
      </c>
      <c r="AW124" s="11" t="s">
        <v>35</v>
      </c>
      <c r="AX124" s="11" t="s">
        <v>71</v>
      </c>
      <c r="AY124" s="242" t="s">
        <v>131</v>
      </c>
    </row>
    <row r="125" s="12" customFormat="1">
      <c r="B125" s="243"/>
      <c r="C125" s="244"/>
      <c r="D125" s="234" t="s">
        <v>140</v>
      </c>
      <c r="E125" s="245" t="s">
        <v>21</v>
      </c>
      <c r="F125" s="246" t="s">
        <v>804</v>
      </c>
      <c r="G125" s="244"/>
      <c r="H125" s="247">
        <v>19.036999999999999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AT125" s="253" t="s">
        <v>140</v>
      </c>
      <c r="AU125" s="253" t="s">
        <v>80</v>
      </c>
      <c r="AV125" s="12" t="s">
        <v>80</v>
      </c>
      <c r="AW125" s="12" t="s">
        <v>35</v>
      </c>
      <c r="AX125" s="12" t="s">
        <v>71</v>
      </c>
      <c r="AY125" s="253" t="s">
        <v>131</v>
      </c>
    </row>
    <row r="126" s="11" customFormat="1">
      <c r="B126" s="232"/>
      <c r="C126" s="233"/>
      <c r="D126" s="234" t="s">
        <v>140</v>
      </c>
      <c r="E126" s="235" t="s">
        <v>21</v>
      </c>
      <c r="F126" s="236" t="s">
        <v>805</v>
      </c>
      <c r="G126" s="233"/>
      <c r="H126" s="235" t="s">
        <v>21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AT126" s="242" t="s">
        <v>140</v>
      </c>
      <c r="AU126" s="242" t="s">
        <v>80</v>
      </c>
      <c r="AV126" s="11" t="s">
        <v>76</v>
      </c>
      <c r="AW126" s="11" t="s">
        <v>35</v>
      </c>
      <c r="AX126" s="11" t="s">
        <v>71</v>
      </c>
      <c r="AY126" s="242" t="s">
        <v>131</v>
      </c>
    </row>
    <row r="127" s="12" customFormat="1">
      <c r="B127" s="243"/>
      <c r="C127" s="244"/>
      <c r="D127" s="234" t="s">
        <v>140</v>
      </c>
      <c r="E127" s="245" t="s">
        <v>21</v>
      </c>
      <c r="F127" s="246" t="s">
        <v>806</v>
      </c>
      <c r="G127" s="244"/>
      <c r="H127" s="247">
        <v>2.8559999999999999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AT127" s="253" t="s">
        <v>140</v>
      </c>
      <c r="AU127" s="253" t="s">
        <v>80</v>
      </c>
      <c r="AV127" s="12" t="s">
        <v>80</v>
      </c>
      <c r="AW127" s="12" t="s">
        <v>35</v>
      </c>
      <c r="AX127" s="12" t="s">
        <v>71</v>
      </c>
      <c r="AY127" s="253" t="s">
        <v>131</v>
      </c>
    </row>
    <row r="128" s="11" customFormat="1">
      <c r="B128" s="232"/>
      <c r="C128" s="233"/>
      <c r="D128" s="234" t="s">
        <v>140</v>
      </c>
      <c r="E128" s="235" t="s">
        <v>21</v>
      </c>
      <c r="F128" s="236" t="s">
        <v>772</v>
      </c>
      <c r="G128" s="233"/>
      <c r="H128" s="235" t="s">
        <v>21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AT128" s="242" t="s">
        <v>140</v>
      </c>
      <c r="AU128" s="242" t="s">
        <v>80</v>
      </c>
      <c r="AV128" s="11" t="s">
        <v>76</v>
      </c>
      <c r="AW128" s="11" t="s">
        <v>35</v>
      </c>
      <c r="AX128" s="11" t="s">
        <v>71</v>
      </c>
      <c r="AY128" s="242" t="s">
        <v>131</v>
      </c>
    </row>
    <row r="129" s="12" customFormat="1">
      <c r="B129" s="243"/>
      <c r="C129" s="244"/>
      <c r="D129" s="234" t="s">
        <v>140</v>
      </c>
      <c r="E129" s="245" t="s">
        <v>21</v>
      </c>
      <c r="F129" s="246" t="s">
        <v>773</v>
      </c>
      <c r="G129" s="244"/>
      <c r="H129" s="247">
        <v>0.27800000000000002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AT129" s="253" t="s">
        <v>140</v>
      </c>
      <c r="AU129" s="253" t="s">
        <v>80</v>
      </c>
      <c r="AV129" s="12" t="s">
        <v>80</v>
      </c>
      <c r="AW129" s="12" t="s">
        <v>35</v>
      </c>
      <c r="AX129" s="12" t="s">
        <v>71</v>
      </c>
      <c r="AY129" s="253" t="s">
        <v>131</v>
      </c>
    </row>
    <row r="130" s="11" customFormat="1">
      <c r="B130" s="232"/>
      <c r="C130" s="233"/>
      <c r="D130" s="234" t="s">
        <v>140</v>
      </c>
      <c r="E130" s="235" t="s">
        <v>21</v>
      </c>
      <c r="F130" s="236" t="s">
        <v>805</v>
      </c>
      <c r="G130" s="233"/>
      <c r="H130" s="235" t="s">
        <v>21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AT130" s="242" t="s">
        <v>140</v>
      </c>
      <c r="AU130" s="242" t="s">
        <v>80</v>
      </c>
      <c r="AV130" s="11" t="s">
        <v>76</v>
      </c>
      <c r="AW130" s="11" t="s">
        <v>35</v>
      </c>
      <c r="AX130" s="11" t="s">
        <v>71</v>
      </c>
      <c r="AY130" s="242" t="s">
        <v>131</v>
      </c>
    </row>
    <row r="131" s="12" customFormat="1">
      <c r="B131" s="243"/>
      <c r="C131" s="244"/>
      <c r="D131" s="234" t="s">
        <v>140</v>
      </c>
      <c r="E131" s="245" t="s">
        <v>21</v>
      </c>
      <c r="F131" s="246" t="s">
        <v>807</v>
      </c>
      <c r="G131" s="244"/>
      <c r="H131" s="247">
        <v>0.042000000000000003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AT131" s="253" t="s">
        <v>140</v>
      </c>
      <c r="AU131" s="253" t="s">
        <v>80</v>
      </c>
      <c r="AV131" s="12" t="s">
        <v>80</v>
      </c>
      <c r="AW131" s="12" t="s">
        <v>35</v>
      </c>
      <c r="AX131" s="12" t="s">
        <v>71</v>
      </c>
      <c r="AY131" s="253" t="s">
        <v>131</v>
      </c>
    </row>
    <row r="132" s="13" customFormat="1">
      <c r="B132" s="254"/>
      <c r="C132" s="255"/>
      <c r="D132" s="234" t="s">
        <v>140</v>
      </c>
      <c r="E132" s="256" t="s">
        <v>21</v>
      </c>
      <c r="F132" s="257" t="s">
        <v>145</v>
      </c>
      <c r="G132" s="255"/>
      <c r="H132" s="258">
        <v>22.213000000000001</v>
      </c>
      <c r="I132" s="259"/>
      <c r="J132" s="255"/>
      <c r="K132" s="255"/>
      <c r="L132" s="260"/>
      <c r="M132" s="261"/>
      <c r="N132" s="262"/>
      <c r="O132" s="262"/>
      <c r="P132" s="262"/>
      <c r="Q132" s="262"/>
      <c r="R132" s="262"/>
      <c r="S132" s="262"/>
      <c r="T132" s="263"/>
      <c r="AT132" s="264" t="s">
        <v>140</v>
      </c>
      <c r="AU132" s="264" t="s">
        <v>80</v>
      </c>
      <c r="AV132" s="13" t="s">
        <v>138</v>
      </c>
      <c r="AW132" s="13" t="s">
        <v>35</v>
      </c>
      <c r="AX132" s="13" t="s">
        <v>76</v>
      </c>
      <c r="AY132" s="264" t="s">
        <v>131</v>
      </c>
    </row>
    <row r="133" s="1" customFormat="1" ht="16.5" customHeight="1">
      <c r="B133" s="45"/>
      <c r="C133" s="220" t="s">
        <v>197</v>
      </c>
      <c r="D133" s="220" t="s">
        <v>134</v>
      </c>
      <c r="E133" s="221" t="s">
        <v>808</v>
      </c>
      <c r="F133" s="222" t="s">
        <v>809</v>
      </c>
      <c r="G133" s="223" t="s">
        <v>137</v>
      </c>
      <c r="H133" s="224">
        <v>24.545999999999999</v>
      </c>
      <c r="I133" s="225"/>
      <c r="J133" s="226">
        <f>ROUND(I133*H133,2)</f>
        <v>0</v>
      </c>
      <c r="K133" s="222" t="s">
        <v>21</v>
      </c>
      <c r="L133" s="71"/>
      <c r="M133" s="227" t="s">
        <v>21</v>
      </c>
      <c r="N133" s="228" t="s">
        <v>42</v>
      </c>
      <c r="O133" s="46"/>
      <c r="P133" s="229">
        <f>O133*H133</f>
        <v>0</v>
      </c>
      <c r="Q133" s="229">
        <v>0.035099999999999999</v>
      </c>
      <c r="R133" s="229">
        <f>Q133*H133</f>
        <v>0.86156460000000001</v>
      </c>
      <c r="S133" s="229">
        <v>0</v>
      </c>
      <c r="T133" s="230">
        <f>S133*H133</f>
        <v>0</v>
      </c>
      <c r="AR133" s="23" t="s">
        <v>138</v>
      </c>
      <c r="AT133" s="23" t="s">
        <v>134</v>
      </c>
      <c r="AU133" s="23" t="s">
        <v>80</v>
      </c>
      <c r="AY133" s="23" t="s">
        <v>131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23" t="s">
        <v>76</v>
      </c>
      <c r="BK133" s="231">
        <f>ROUND(I133*H133,2)</f>
        <v>0</v>
      </c>
      <c r="BL133" s="23" t="s">
        <v>138</v>
      </c>
      <c r="BM133" s="23" t="s">
        <v>810</v>
      </c>
    </row>
    <row r="134" s="11" customFormat="1">
      <c r="B134" s="232"/>
      <c r="C134" s="233"/>
      <c r="D134" s="234" t="s">
        <v>140</v>
      </c>
      <c r="E134" s="235" t="s">
        <v>21</v>
      </c>
      <c r="F134" s="236" t="s">
        <v>803</v>
      </c>
      <c r="G134" s="233"/>
      <c r="H134" s="235" t="s">
        <v>21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AT134" s="242" t="s">
        <v>140</v>
      </c>
      <c r="AU134" s="242" t="s">
        <v>80</v>
      </c>
      <c r="AV134" s="11" t="s">
        <v>76</v>
      </c>
      <c r="AW134" s="11" t="s">
        <v>35</v>
      </c>
      <c r="AX134" s="11" t="s">
        <v>71</v>
      </c>
      <c r="AY134" s="242" t="s">
        <v>131</v>
      </c>
    </row>
    <row r="135" s="12" customFormat="1">
      <c r="B135" s="243"/>
      <c r="C135" s="244"/>
      <c r="D135" s="234" t="s">
        <v>140</v>
      </c>
      <c r="E135" s="245" t="s">
        <v>21</v>
      </c>
      <c r="F135" s="246" t="s">
        <v>811</v>
      </c>
      <c r="G135" s="244"/>
      <c r="H135" s="247">
        <v>23.795999999999999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AT135" s="253" t="s">
        <v>140</v>
      </c>
      <c r="AU135" s="253" t="s">
        <v>80</v>
      </c>
      <c r="AV135" s="12" t="s">
        <v>80</v>
      </c>
      <c r="AW135" s="12" t="s">
        <v>35</v>
      </c>
      <c r="AX135" s="12" t="s">
        <v>71</v>
      </c>
      <c r="AY135" s="253" t="s">
        <v>131</v>
      </c>
    </row>
    <row r="136" s="11" customFormat="1">
      <c r="B136" s="232"/>
      <c r="C136" s="233"/>
      <c r="D136" s="234" t="s">
        <v>140</v>
      </c>
      <c r="E136" s="235" t="s">
        <v>21</v>
      </c>
      <c r="F136" s="236" t="s">
        <v>812</v>
      </c>
      <c r="G136" s="233"/>
      <c r="H136" s="235" t="s">
        <v>21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AT136" s="242" t="s">
        <v>140</v>
      </c>
      <c r="AU136" s="242" t="s">
        <v>80</v>
      </c>
      <c r="AV136" s="11" t="s">
        <v>76</v>
      </c>
      <c r="AW136" s="11" t="s">
        <v>35</v>
      </c>
      <c r="AX136" s="11" t="s">
        <v>71</v>
      </c>
      <c r="AY136" s="242" t="s">
        <v>131</v>
      </c>
    </row>
    <row r="137" s="12" customFormat="1">
      <c r="B137" s="243"/>
      <c r="C137" s="244"/>
      <c r="D137" s="234" t="s">
        <v>140</v>
      </c>
      <c r="E137" s="245" t="s">
        <v>21</v>
      </c>
      <c r="F137" s="246" t="s">
        <v>813</v>
      </c>
      <c r="G137" s="244"/>
      <c r="H137" s="247">
        <v>0.75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AT137" s="253" t="s">
        <v>140</v>
      </c>
      <c r="AU137" s="253" t="s">
        <v>80</v>
      </c>
      <c r="AV137" s="12" t="s">
        <v>80</v>
      </c>
      <c r="AW137" s="12" t="s">
        <v>35</v>
      </c>
      <c r="AX137" s="12" t="s">
        <v>71</v>
      </c>
      <c r="AY137" s="253" t="s">
        <v>131</v>
      </c>
    </row>
    <row r="138" s="13" customFormat="1">
      <c r="B138" s="254"/>
      <c r="C138" s="255"/>
      <c r="D138" s="234" t="s">
        <v>140</v>
      </c>
      <c r="E138" s="256" t="s">
        <v>21</v>
      </c>
      <c r="F138" s="257" t="s">
        <v>145</v>
      </c>
      <c r="G138" s="255"/>
      <c r="H138" s="258">
        <v>24.545999999999999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AT138" s="264" t="s">
        <v>140</v>
      </c>
      <c r="AU138" s="264" t="s">
        <v>80</v>
      </c>
      <c r="AV138" s="13" t="s">
        <v>138</v>
      </c>
      <c r="AW138" s="13" t="s">
        <v>35</v>
      </c>
      <c r="AX138" s="13" t="s">
        <v>76</v>
      </c>
      <c r="AY138" s="264" t="s">
        <v>131</v>
      </c>
    </row>
    <row r="139" s="10" customFormat="1" ht="29.88" customHeight="1">
      <c r="B139" s="204"/>
      <c r="C139" s="205"/>
      <c r="D139" s="206" t="s">
        <v>70</v>
      </c>
      <c r="E139" s="218" t="s">
        <v>132</v>
      </c>
      <c r="F139" s="218" t="s">
        <v>133</v>
      </c>
      <c r="G139" s="205"/>
      <c r="H139" s="205"/>
      <c r="I139" s="208"/>
      <c r="J139" s="219">
        <f>BK139</f>
        <v>0</v>
      </c>
      <c r="K139" s="205"/>
      <c r="L139" s="210"/>
      <c r="M139" s="211"/>
      <c r="N139" s="212"/>
      <c r="O139" s="212"/>
      <c r="P139" s="213">
        <f>SUM(P140:P208)</f>
        <v>0</v>
      </c>
      <c r="Q139" s="212"/>
      <c r="R139" s="213">
        <f>SUM(R140:R208)</f>
        <v>199.44317877999998</v>
      </c>
      <c r="S139" s="212"/>
      <c r="T139" s="214">
        <f>SUM(T140:T208)</f>
        <v>0</v>
      </c>
      <c r="AR139" s="215" t="s">
        <v>76</v>
      </c>
      <c r="AT139" s="216" t="s">
        <v>70</v>
      </c>
      <c r="AU139" s="216" t="s">
        <v>76</v>
      </c>
      <c r="AY139" s="215" t="s">
        <v>131</v>
      </c>
      <c r="BK139" s="217">
        <f>SUM(BK140:BK208)</f>
        <v>0</v>
      </c>
    </row>
    <row r="140" s="1" customFormat="1" ht="25.5" customHeight="1">
      <c r="B140" s="45"/>
      <c r="C140" s="220" t="s">
        <v>203</v>
      </c>
      <c r="D140" s="220" t="s">
        <v>134</v>
      </c>
      <c r="E140" s="221" t="s">
        <v>814</v>
      </c>
      <c r="F140" s="222" t="s">
        <v>815</v>
      </c>
      <c r="G140" s="223" t="s">
        <v>137</v>
      </c>
      <c r="H140" s="224">
        <v>579.09000000000003</v>
      </c>
      <c r="I140" s="225"/>
      <c r="J140" s="226">
        <f>ROUND(I140*H140,2)</f>
        <v>0</v>
      </c>
      <c r="K140" s="222" t="s">
        <v>200</v>
      </c>
      <c r="L140" s="71"/>
      <c r="M140" s="227" t="s">
        <v>21</v>
      </c>
      <c r="N140" s="228" t="s">
        <v>42</v>
      </c>
      <c r="O140" s="46"/>
      <c r="P140" s="229">
        <f>O140*H140</f>
        <v>0</v>
      </c>
      <c r="Q140" s="229">
        <v>0.26032</v>
      </c>
      <c r="R140" s="229">
        <f>Q140*H140</f>
        <v>150.7487088</v>
      </c>
      <c r="S140" s="229">
        <v>0</v>
      </c>
      <c r="T140" s="230">
        <f>S140*H140</f>
        <v>0</v>
      </c>
      <c r="AR140" s="23" t="s">
        <v>138</v>
      </c>
      <c r="AT140" s="23" t="s">
        <v>134</v>
      </c>
      <c r="AU140" s="23" t="s">
        <v>80</v>
      </c>
      <c r="AY140" s="23" t="s">
        <v>131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23" t="s">
        <v>76</v>
      </c>
      <c r="BK140" s="231">
        <f>ROUND(I140*H140,2)</f>
        <v>0</v>
      </c>
      <c r="BL140" s="23" t="s">
        <v>138</v>
      </c>
      <c r="BM140" s="23" t="s">
        <v>816</v>
      </c>
    </row>
    <row r="141" s="11" customFormat="1">
      <c r="B141" s="232"/>
      <c r="C141" s="233"/>
      <c r="D141" s="234" t="s">
        <v>140</v>
      </c>
      <c r="E141" s="235" t="s">
        <v>21</v>
      </c>
      <c r="F141" s="236" t="s">
        <v>817</v>
      </c>
      <c r="G141" s="233"/>
      <c r="H141" s="235" t="s">
        <v>21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AT141" s="242" t="s">
        <v>140</v>
      </c>
      <c r="AU141" s="242" t="s">
        <v>80</v>
      </c>
      <c r="AV141" s="11" t="s">
        <v>76</v>
      </c>
      <c r="AW141" s="11" t="s">
        <v>35</v>
      </c>
      <c r="AX141" s="11" t="s">
        <v>71</v>
      </c>
      <c r="AY141" s="242" t="s">
        <v>131</v>
      </c>
    </row>
    <row r="142" s="11" customFormat="1">
      <c r="B142" s="232"/>
      <c r="C142" s="233"/>
      <c r="D142" s="234" t="s">
        <v>140</v>
      </c>
      <c r="E142" s="235" t="s">
        <v>21</v>
      </c>
      <c r="F142" s="236" t="s">
        <v>221</v>
      </c>
      <c r="G142" s="233"/>
      <c r="H142" s="235" t="s">
        <v>21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AT142" s="242" t="s">
        <v>140</v>
      </c>
      <c r="AU142" s="242" t="s">
        <v>80</v>
      </c>
      <c r="AV142" s="11" t="s">
        <v>76</v>
      </c>
      <c r="AW142" s="11" t="s">
        <v>35</v>
      </c>
      <c r="AX142" s="11" t="s">
        <v>71</v>
      </c>
      <c r="AY142" s="242" t="s">
        <v>131</v>
      </c>
    </row>
    <row r="143" s="12" customFormat="1">
      <c r="B143" s="243"/>
      <c r="C143" s="244"/>
      <c r="D143" s="234" t="s">
        <v>140</v>
      </c>
      <c r="E143" s="245" t="s">
        <v>21</v>
      </c>
      <c r="F143" s="246" t="s">
        <v>818</v>
      </c>
      <c r="G143" s="244"/>
      <c r="H143" s="247">
        <v>339.66000000000003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AT143" s="253" t="s">
        <v>140</v>
      </c>
      <c r="AU143" s="253" t="s">
        <v>80</v>
      </c>
      <c r="AV143" s="12" t="s">
        <v>80</v>
      </c>
      <c r="AW143" s="12" t="s">
        <v>35</v>
      </c>
      <c r="AX143" s="12" t="s">
        <v>71</v>
      </c>
      <c r="AY143" s="253" t="s">
        <v>131</v>
      </c>
    </row>
    <row r="144" s="11" customFormat="1">
      <c r="B144" s="232"/>
      <c r="C144" s="233"/>
      <c r="D144" s="234" t="s">
        <v>140</v>
      </c>
      <c r="E144" s="235" t="s">
        <v>21</v>
      </c>
      <c r="F144" s="236" t="s">
        <v>143</v>
      </c>
      <c r="G144" s="233"/>
      <c r="H144" s="235" t="s">
        <v>21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AT144" s="242" t="s">
        <v>140</v>
      </c>
      <c r="AU144" s="242" t="s">
        <v>80</v>
      </c>
      <c r="AV144" s="11" t="s">
        <v>76</v>
      </c>
      <c r="AW144" s="11" t="s">
        <v>35</v>
      </c>
      <c r="AX144" s="11" t="s">
        <v>71</v>
      </c>
      <c r="AY144" s="242" t="s">
        <v>131</v>
      </c>
    </row>
    <row r="145" s="12" customFormat="1">
      <c r="B145" s="243"/>
      <c r="C145" s="244"/>
      <c r="D145" s="234" t="s">
        <v>140</v>
      </c>
      <c r="E145" s="245" t="s">
        <v>21</v>
      </c>
      <c r="F145" s="246" t="s">
        <v>819</v>
      </c>
      <c r="G145" s="244"/>
      <c r="H145" s="247">
        <v>-23.399999999999999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AT145" s="253" t="s">
        <v>140</v>
      </c>
      <c r="AU145" s="253" t="s">
        <v>80</v>
      </c>
      <c r="AV145" s="12" t="s">
        <v>80</v>
      </c>
      <c r="AW145" s="12" t="s">
        <v>35</v>
      </c>
      <c r="AX145" s="12" t="s">
        <v>71</v>
      </c>
      <c r="AY145" s="253" t="s">
        <v>131</v>
      </c>
    </row>
    <row r="146" s="11" customFormat="1">
      <c r="B146" s="232"/>
      <c r="C146" s="233"/>
      <c r="D146" s="234" t="s">
        <v>140</v>
      </c>
      <c r="E146" s="235" t="s">
        <v>21</v>
      </c>
      <c r="F146" s="236" t="s">
        <v>223</v>
      </c>
      <c r="G146" s="233"/>
      <c r="H146" s="235" t="s">
        <v>21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AT146" s="242" t="s">
        <v>140</v>
      </c>
      <c r="AU146" s="242" t="s">
        <v>80</v>
      </c>
      <c r="AV146" s="11" t="s">
        <v>76</v>
      </c>
      <c r="AW146" s="11" t="s">
        <v>35</v>
      </c>
      <c r="AX146" s="11" t="s">
        <v>71</v>
      </c>
      <c r="AY146" s="242" t="s">
        <v>131</v>
      </c>
    </row>
    <row r="147" s="12" customFormat="1">
      <c r="B147" s="243"/>
      <c r="C147" s="244"/>
      <c r="D147" s="234" t="s">
        <v>140</v>
      </c>
      <c r="E147" s="245" t="s">
        <v>21</v>
      </c>
      <c r="F147" s="246" t="s">
        <v>820</v>
      </c>
      <c r="G147" s="244"/>
      <c r="H147" s="247">
        <v>277.5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AT147" s="253" t="s">
        <v>140</v>
      </c>
      <c r="AU147" s="253" t="s">
        <v>80</v>
      </c>
      <c r="AV147" s="12" t="s">
        <v>80</v>
      </c>
      <c r="AW147" s="12" t="s">
        <v>35</v>
      </c>
      <c r="AX147" s="12" t="s">
        <v>71</v>
      </c>
      <c r="AY147" s="253" t="s">
        <v>131</v>
      </c>
    </row>
    <row r="148" s="11" customFormat="1">
      <c r="B148" s="232"/>
      <c r="C148" s="233"/>
      <c r="D148" s="234" t="s">
        <v>140</v>
      </c>
      <c r="E148" s="235" t="s">
        <v>21</v>
      </c>
      <c r="F148" s="236" t="s">
        <v>143</v>
      </c>
      <c r="G148" s="233"/>
      <c r="H148" s="235" t="s">
        <v>21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AT148" s="242" t="s">
        <v>140</v>
      </c>
      <c r="AU148" s="242" t="s">
        <v>80</v>
      </c>
      <c r="AV148" s="11" t="s">
        <v>76</v>
      </c>
      <c r="AW148" s="11" t="s">
        <v>35</v>
      </c>
      <c r="AX148" s="11" t="s">
        <v>71</v>
      </c>
      <c r="AY148" s="242" t="s">
        <v>131</v>
      </c>
    </row>
    <row r="149" s="12" customFormat="1">
      <c r="B149" s="243"/>
      <c r="C149" s="244"/>
      <c r="D149" s="234" t="s">
        <v>140</v>
      </c>
      <c r="E149" s="245" t="s">
        <v>21</v>
      </c>
      <c r="F149" s="246" t="s">
        <v>249</v>
      </c>
      <c r="G149" s="244"/>
      <c r="H149" s="247">
        <v>-8.3699999999999992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AT149" s="253" t="s">
        <v>140</v>
      </c>
      <c r="AU149" s="253" t="s">
        <v>80</v>
      </c>
      <c r="AV149" s="12" t="s">
        <v>80</v>
      </c>
      <c r="AW149" s="12" t="s">
        <v>35</v>
      </c>
      <c r="AX149" s="12" t="s">
        <v>71</v>
      </c>
      <c r="AY149" s="253" t="s">
        <v>131</v>
      </c>
    </row>
    <row r="150" s="12" customFormat="1">
      <c r="B150" s="243"/>
      <c r="C150" s="244"/>
      <c r="D150" s="234" t="s">
        <v>140</v>
      </c>
      <c r="E150" s="245" t="s">
        <v>21</v>
      </c>
      <c r="F150" s="246" t="s">
        <v>821</v>
      </c>
      <c r="G150" s="244"/>
      <c r="H150" s="247">
        <v>-6.2999999999999998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AT150" s="253" t="s">
        <v>140</v>
      </c>
      <c r="AU150" s="253" t="s">
        <v>80</v>
      </c>
      <c r="AV150" s="12" t="s">
        <v>80</v>
      </c>
      <c r="AW150" s="12" t="s">
        <v>35</v>
      </c>
      <c r="AX150" s="12" t="s">
        <v>71</v>
      </c>
      <c r="AY150" s="253" t="s">
        <v>131</v>
      </c>
    </row>
    <row r="151" s="13" customFormat="1">
      <c r="B151" s="254"/>
      <c r="C151" s="255"/>
      <c r="D151" s="234" t="s">
        <v>140</v>
      </c>
      <c r="E151" s="256" t="s">
        <v>21</v>
      </c>
      <c r="F151" s="257" t="s">
        <v>145</v>
      </c>
      <c r="G151" s="255"/>
      <c r="H151" s="258">
        <v>579.09000000000003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AT151" s="264" t="s">
        <v>140</v>
      </c>
      <c r="AU151" s="264" t="s">
        <v>80</v>
      </c>
      <c r="AV151" s="13" t="s">
        <v>138</v>
      </c>
      <c r="AW151" s="13" t="s">
        <v>35</v>
      </c>
      <c r="AX151" s="13" t="s">
        <v>76</v>
      </c>
      <c r="AY151" s="264" t="s">
        <v>131</v>
      </c>
    </row>
    <row r="152" s="1" customFormat="1" ht="16.5" customHeight="1">
      <c r="B152" s="45"/>
      <c r="C152" s="220" t="s">
        <v>208</v>
      </c>
      <c r="D152" s="220" t="s">
        <v>134</v>
      </c>
      <c r="E152" s="221" t="s">
        <v>822</v>
      </c>
      <c r="F152" s="222" t="s">
        <v>823</v>
      </c>
      <c r="G152" s="223" t="s">
        <v>166</v>
      </c>
      <c r="H152" s="224">
        <v>12</v>
      </c>
      <c r="I152" s="225"/>
      <c r="J152" s="226">
        <f>ROUND(I152*H152,2)</f>
        <v>0</v>
      </c>
      <c r="K152" s="222" t="s">
        <v>21</v>
      </c>
      <c r="L152" s="71"/>
      <c r="M152" s="227" t="s">
        <v>21</v>
      </c>
      <c r="N152" s="228" t="s">
        <v>42</v>
      </c>
      <c r="O152" s="46"/>
      <c r="P152" s="229">
        <f>O152*H152</f>
        <v>0</v>
      </c>
      <c r="Q152" s="229">
        <v>0.054550000000000001</v>
      </c>
      <c r="R152" s="229">
        <f>Q152*H152</f>
        <v>0.65460000000000007</v>
      </c>
      <c r="S152" s="229">
        <v>0</v>
      </c>
      <c r="T152" s="230">
        <f>S152*H152</f>
        <v>0</v>
      </c>
      <c r="AR152" s="23" t="s">
        <v>138</v>
      </c>
      <c r="AT152" s="23" t="s">
        <v>134</v>
      </c>
      <c r="AU152" s="23" t="s">
        <v>80</v>
      </c>
      <c r="AY152" s="23" t="s">
        <v>131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23" t="s">
        <v>76</v>
      </c>
      <c r="BK152" s="231">
        <f>ROUND(I152*H152,2)</f>
        <v>0</v>
      </c>
      <c r="BL152" s="23" t="s">
        <v>138</v>
      </c>
      <c r="BM152" s="23" t="s">
        <v>824</v>
      </c>
    </row>
    <row r="153" s="11" customFormat="1">
      <c r="B153" s="232"/>
      <c r="C153" s="233"/>
      <c r="D153" s="234" t="s">
        <v>140</v>
      </c>
      <c r="E153" s="235" t="s">
        <v>21</v>
      </c>
      <c r="F153" s="236" t="s">
        <v>825</v>
      </c>
      <c r="G153" s="233"/>
      <c r="H153" s="235" t="s">
        <v>21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AT153" s="242" t="s">
        <v>140</v>
      </c>
      <c r="AU153" s="242" t="s">
        <v>80</v>
      </c>
      <c r="AV153" s="11" t="s">
        <v>76</v>
      </c>
      <c r="AW153" s="11" t="s">
        <v>35</v>
      </c>
      <c r="AX153" s="11" t="s">
        <v>71</v>
      </c>
      <c r="AY153" s="242" t="s">
        <v>131</v>
      </c>
    </row>
    <row r="154" s="12" customFormat="1">
      <c r="B154" s="243"/>
      <c r="C154" s="244"/>
      <c r="D154" s="234" t="s">
        <v>140</v>
      </c>
      <c r="E154" s="245" t="s">
        <v>21</v>
      </c>
      <c r="F154" s="246" t="s">
        <v>826</v>
      </c>
      <c r="G154" s="244"/>
      <c r="H154" s="247">
        <v>12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AT154" s="253" t="s">
        <v>140</v>
      </c>
      <c r="AU154" s="253" t="s">
        <v>80</v>
      </c>
      <c r="AV154" s="12" t="s">
        <v>80</v>
      </c>
      <c r="AW154" s="12" t="s">
        <v>35</v>
      </c>
      <c r="AX154" s="12" t="s">
        <v>71</v>
      </c>
      <c r="AY154" s="253" t="s">
        <v>131</v>
      </c>
    </row>
    <row r="155" s="13" customFormat="1">
      <c r="B155" s="254"/>
      <c r="C155" s="255"/>
      <c r="D155" s="234" t="s">
        <v>140</v>
      </c>
      <c r="E155" s="256" t="s">
        <v>21</v>
      </c>
      <c r="F155" s="257" t="s">
        <v>145</v>
      </c>
      <c r="G155" s="255"/>
      <c r="H155" s="258">
        <v>12</v>
      </c>
      <c r="I155" s="259"/>
      <c r="J155" s="255"/>
      <c r="K155" s="255"/>
      <c r="L155" s="260"/>
      <c r="M155" s="261"/>
      <c r="N155" s="262"/>
      <c r="O155" s="262"/>
      <c r="P155" s="262"/>
      <c r="Q155" s="262"/>
      <c r="R155" s="262"/>
      <c r="S155" s="262"/>
      <c r="T155" s="263"/>
      <c r="AT155" s="264" t="s">
        <v>140</v>
      </c>
      <c r="AU155" s="264" t="s">
        <v>80</v>
      </c>
      <c r="AV155" s="13" t="s">
        <v>138</v>
      </c>
      <c r="AW155" s="13" t="s">
        <v>35</v>
      </c>
      <c r="AX155" s="13" t="s">
        <v>76</v>
      </c>
      <c r="AY155" s="264" t="s">
        <v>131</v>
      </c>
    </row>
    <row r="156" s="1" customFormat="1" ht="16.5" customHeight="1">
      <c r="B156" s="45"/>
      <c r="C156" s="220" t="s">
        <v>216</v>
      </c>
      <c r="D156" s="220" t="s">
        <v>134</v>
      </c>
      <c r="E156" s="221" t="s">
        <v>827</v>
      </c>
      <c r="F156" s="222" t="s">
        <v>828</v>
      </c>
      <c r="G156" s="223" t="s">
        <v>166</v>
      </c>
      <c r="H156" s="224">
        <v>16</v>
      </c>
      <c r="I156" s="225"/>
      <c r="J156" s="226">
        <f>ROUND(I156*H156,2)</f>
        <v>0</v>
      </c>
      <c r="K156" s="222" t="s">
        <v>21</v>
      </c>
      <c r="L156" s="71"/>
      <c r="M156" s="227" t="s">
        <v>21</v>
      </c>
      <c r="N156" s="228" t="s">
        <v>42</v>
      </c>
      <c r="O156" s="46"/>
      <c r="P156" s="229">
        <f>O156*H156</f>
        <v>0</v>
      </c>
      <c r="Q156" s="229">
        <v>0.11805</v>
      </c>
      <c r="R156" s="229">
        <f>Q156*H156</f>
        <v>1.8888</v>
      </c>
      <c r="S156" s="229">
        <v>0</v>
      </c>
      <c r="T156" s="230">
        <f>S156*H156</f>
        <v>0</v>
      </c>
      <c r="AR156" s="23" t="s">
        <v>138</v>
      </c>
      <c r="AT156" s="23" t="s">
        <v>134</v>
      </c>
      <c r="AU156" s="23" t="s">
        <v>80</v>
      </c>
      <c r="AY156" s="23" t="s">
        <v>131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23" t="s">
        <v>76</v>
      </c>
      <c r="BK156" s="231">
        <f>ROUND(I156*H156,2)</f>
        <v>0</v>
      </c>
      <c r="BL156" s="23" t="s">
        <v>138</v>
      </c>
      <c r="BM156" s="23" t="s">
        <v>829</v>
      </c>
    </row>
    <row r="157" s="11" customFormat="1">
      <c r="B157" s="232"/>
      <c r="C157" s="233"/>
      <c r="D157" s="234" t="s">
        <v>140</v>
      </c>
      <c r="E157" s="235" t="s">
        <v>21</v>
      </c>
      <c r="F157" s="236" t="s">
        <v>830</v>
      </c>
      <c r="G157" s="233"/>
      <c r="H157" s="235" t="s">
        <v>21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AT157" s="242" t="s">
        <v>140</v>
      </c>
      <c r="AU157" s="242" t="s">
        <v>80</v>
      </c>
      <c r="AV157" s="11" t="s">
        <v>76</v>
      </c>
      <c r="AW157" s="11" t="s">
        <v>35</v>
      </c>
      <c r="AX157" s="11" t="s">
        <v>71</v>
      </c>
      <c r="AY157" s="242" t="s">
        <v>131</v>
      </c>
    </row>
    <row r="158" s="12" customFormat="1">
      <c r="B158" s="243"/>
      <c r="C158" s="244"/>
      <c r="D158" s="234" t="s">
        <v>140</v>
      </c>
      <c r="E158" s="245" t="s">
        <v>21</v>
      </c>
      <c r="F158" s="246" t="s">
        <v>831</v>
      </c>
      <c r="G158" s="244"/>
      <c r="H158" s="247">
        <v>16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AT158" s="253" t="s">
        <v>140</v>
      </c>
      <c r="AU158" s="253" t="s">
        <v>80</v>
      </c>
      <c r="AV158" s="12" t="s">
        <v>80</v>
      </c>
      <c r="AW158" s="12" t="s">
        <v>35</v>
      </c>
      <c r="AX158" s="12" t="s">
        <v>71</v>
      </c>
      <c r="AY158" s="253" t="s">
        <v>131</v>
      </c>
    </row>
    <row r="159" s="13" customFormat="1">
      <c r="B159" s="254"/>
      <c r="C159" s="255"/>
      <c r="D159" s="234" t="s">
        <v>140</v>
      </c>
      <c r="E159" s="256" t="s">
        <v>21</v>
      </c>
      <c r="F159" s="257" t="s">
        <v>145</v>
      </c>
      <c r="G159" s="255"/>
      <c r="H159" s="258">
        <v>16</v>
      </c>
      <c r="I159" s="259"/>
      <c r="J159" s="255"/>
      <c r="K159" s="255"/>
      <c r="L159" s="260"/>
      <c r="M159" s="261"/>
      <c r="N159" s="262"/>
      <c r="O159" s="262"/>
      <c r="P159" s="262"/>
      <c r="Q159" s="262"/>
      <c r="R159" s="262"/>
      <c r="S159" s="262"/>
      <c r="T159" s="263"/>
      <c r="AT159" s="264" t="s">
        <v>140</v>
      </c>
      <c r="AU159" s="264" t="s">
        <v>80</v>
      </c>
      <c r="AV159" s="13" t="s">
        <v>138</v>
      </c>
      <c r="AW159" s="13" t="s">
        <v>35</v>
      </c>
      <c r="AX159" s="13" t="s">
        <v>76</v>
      </c>
      <c r="AY159" s="264" t="s">
        <v>131</v>
      </c>
    </row>
    <row r="160" s="1" customFormat="1" ht="16.5" customHeight="1">
      <c r="B160" s="45"/>
      <c r="C160" s="220" t="s">
        <v>227</v>
      </c>
      <c r="D160" s="220" t="s">
        <v>134</v>
      </c>
      <c r="E160" s="221" t="s">
        <v>832</v>
      </c>
      <c r="F160" s="222" t="s">
        <v>833</v>
      </c>
      <c r="G160" s="223" t="s">
        <v>182</v>
      </c>
      <c r="H160" s="224">
        <v>0.66600000000000004</v>
      </c>
      <c r="I160" s="225"/>
      <c r="J160" s="226">
        <f>ROUND(I160*H160,2)</f>
        <v>0</v>
      </c>
      <c r="K160" s="222" t="s">
        <v>21</v>
      </c>
      <c r="L160" s="71"/>
      <c r="M160" s="227" t="s">
        <v>21</v>
      </c>
      <c r="N160" s="228" t="s">
        <v>42</v>
      </c>
      <c r="O160" s="46"/>
      <c r="P160" s="229">
        <f>O160*H160</f>
        <v>0</v>
      </c>
      <c r="Q160" s="229">
        <v>1.0900000000000001</v>
      </c>
      <c r="R160" s="229">
        <f>Q160*H160</f>
        <v>0.72594000000000014</v>
      </c>
      <c r="S160" s="229">
        <v>0</v>
      </c>
      <c r="T160" s="230">
        <f>S160*H160</f>
        <v>0</v>
      </c>
      <c r="AR160" s="23" t="s">
        <v>138</v>
      </c>
      <c r="AT160" s="23" t="s">
        <v>134</v>
      </c>
      <c r="AU160" s="23" t="s">
        <v>80</v>
      </c>
      <c r="AY160" s="23" t="s">
        <v>131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23" t="s">
        <v>76</v>
      </c>
      <c r="BK160" s="231">
        <f>ROUND(I160*H160,2)</f>
        <v>0</v>
      </c>
      <c r="BL160" s="23" t="s">
        <v>138</v>
      </c>
      <c r="BM160" s="23" t="s">
        <v>834</v>
      </c>
    </row>
    <row r="161" s="11" customFormat="1">
      <c r="B161" s="232"/>
      <c r="C161" s="233"/>
      <c r="D161" s="234" t="s">
        <v>140</v>
      </c>
      <c r="E161" s="235" t="s">
        <v>21</v>
      </c>
      <c r="F161" s="236" t="s">
        <v>835</v>
      </c>
      <c r="G161" s="233"/>
      <c r="H161" s="235" t="s">
        <v>21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AT161" s="242" t="s">
        <v>140</v>
      </c>
      <c r="AU161" s="242" t="s">
        <v>80</v>
      </c>
      <c r="AV161" s="11" t="s">
        <v>76</v>
      </c>
      <c r="AW161" s="11" t="s">
        <v>35</v>
      </c>
      <c r="AX161" s="11" t="s">
        <v>71</v>
      </c>
      <c r="AY161" s="242" t="s">
        <v>131</v>
      </c>
    </row>
    <row r="162" s="12" customFormat="1">
      <c r="B162" s="243"/>
      <c r="C162" s="244"/>
      <c r="D162" s="234" t="s">
        <v>140</v>
      </c>
      <c r="E162" s="245" t="s">
        <v>21</v>
      </c>
      <c r="F162" s="246" t="s">
        <v>836</v>
      </c>
      <c r="G162" s="244"/>
      <c r="H162" s="247">
        <v>0.66600000000000004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AT162" s="253" t="s">
        <v>140</v>
      </c>
      <c r="AU162" s="253" t="s">
        <v>80</v>
      </c>
      <c r="AV162" s="12" t="s">
        <v>80</v>
      </c>
      <c r="AW162" s="12" t="s">
        <v>35</v>
      </c>
      <c r="AX162" s="12" t="s">
        <v>71</v>
      </c>
      <c r="AY162" s="253" t="s">
        <v>131</v>
      </c>
    </row>
    <row r="163" s="13" customFormat="1">
      <c r="B163" s="254"/>
      <c r="C163" s="255"/>
      <c r="D163" s="234" t="s">
        <v>140</v>
      </c>
      <c r="E163" s="256" t="s">
        <v>21</v>
      </c>
      <c r="F163" s="257" t="s">
        <v>145</v>
      </c>
      <c r="G163" s="255"/>
      <c r="H163" s="258">
        <v>0.66600000000000004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AT163" s="264" t="s">
        <v>140</v>
      </c>
      <c r="AU163" s="264" t="s">
        <v>80</v>
      </c>
      <c r="AV163" s="13" t="s">
        <v>138</v>
      </c>
      <c r="AW163" s="13" t="s">
        <v>35</v>
      </c>
      <c r="AX163" s="13" t="s">
        <v>76</v>
      </c>
      <c r="AY163" s="264" t="s">
        <v>131</v>
      </c>
    </row>
    <row r="164" s="1" customFormat="1" ht="16.5" customHeight="1">
      <c r="B164" s="45"/>
      <c r="C164" s="220" t="s">
        <v>233</v>
      </c>
      <c r="D164" s="220" t="s">
        <v>134</v>
      </c>
      <c r="E164" s="221" t="s">
        <v>837</v>
      </c>
      <c r="F164" s="222" t="s">
        <v>838</v>
      </c>
      <c r="G164" s="223" t="s">
        <v>137</v>
      </c>
      <c r="H164" s="224">
        <v>2.2080000000000002</v>
      </c>
      <c r="I164" s="225"/>
      <c r="J164" s="226">
        <f>ROUND(I164*H164,2)</f>
        <v>0</v>
      </c>
      <c r="K164" s="222" t="s">
        <v>21</v>
      </c>
      <c r="L164" s="71"/>
      <c r="M164" s="227" t="s">
        <v>21</v>
      </c>
      <c r="N164" s="228" t="s">
        <v>42</v>
      </c>
      <c r="O164" s="46"/>
      <c r="P164" s="229">
        <f>O164*H164</f>
        <v>0</v>
      </c>
      <c r="Q164" s="229">
        <v>0.17330000000000001</v>
      </c>
      <c r="R164" s="229">
        <f>Q164*H164</f>
        <v>0.38264640000000005</v>
      </c>
      <c r="S164" s="229">
        <v>0</v>
      </c>
      <c r="T164" s="230">
        <f>S164*H164</f>
        <v>0</v>
      </c>
      <c r="AR164" s="23" t="s">
        <v>138</v>
      </c>
      <c r="AT164" s="23" t="s">
        <v>134</v>
      </c>
      <c r="AU164" s="23" t="s">
        <v>80</v>
      </c>
      <c r="AY164" s="23" t="s">
        <v>131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23" t="s">
        <v>76</v>
      </c>
      <c r="BK164" s="231">
        <f>ROUND(I164*H164,2)</f>
        <v>0</v>
      </c>
      <c r="BL164" s="23" t="s">
        <v>138</v>
      </c>
      <c r="BM164" s="23" t="s">
        <v>839</v>
      </c>
    </row>
    <row r="165" s="11" customFormat="1">
      <c r="B165" s="232"/>
      <c r="C165" s="233"/>
      <c r="D165" s="234" t="s">
        <v>140</v>
      </c>
      <c r="E165" s="235" t="s">
        <v>21</v>
      </c>
      <c r="F165" s="236" t="s">
        <v>835</v>
      </c>
      <c r="G165" s="233"/>
      <c r="H165" s="235" t="s">
        <v>21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AT165" s="242" t="s">
        <v>140</v>
      </c>
      <c r="AU165" s="242" t="s">
        <v>80</v>
      </c>
      <c r="AV165" s="11" t="s">
        <v>76</v>
      </c>
      <c r="AW165" s="11" t="s">
        <v>35</v>
      </c>
      <c r="AX165" s="11" t="s">
        <v>71</v>
      </c>
      <c r="AY165" s="242" t="s">
        <v>131</v>
      </c>
    </row>
    <row r="166" s="12" customFormat="1">
      <c r="B166" s="243"/>
      <c r="C166" s="244"/>
      <c r="D166" s="234" t="s">
        <v>140</v>
      </c>
      <c r="E166" s="245" t="s">
        <v>21</v>
      </c>
      <c r="F166" s="246" t="s">
        <v>840</v>
      </c>
      <c r="G166" s="244"/>
      <c r="H166" s="247">
        <v>2.2080000000000002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AT166" s="253" t="s">
        <v>140</v>
      </c>
      <c r="AU166" s="253" t="s">
        <v>80</v>
      </c>
      <c r="AV166" s="12" t="s">
        <v>80</v>
      </c>
      <c r="AW166" s="12" t="s">
        <v>35</v>
      </c>
      <c r="AX166" s="12" t="s">
        <v>71</v>
      </c>
      <c r="AY166" s="253" t="s">
        <v>131</v>
      </c>
    </row>
    <row r="167" s="13" customFormat="1">
      <c r="B167" s="254"/>
      <c r="C167" s="255"/>
      <c r="D167" s="234" t="s">
        <v>140</v>
      </c>
      <c r="E167" s="256" t="s">
        <v>21</v>
      </c>
      <c r="F167" s="257" t="s">
        <v>145</v>
      </c>
      <c r="G167" s="255"/>
      <c r="H167" s="258">
        <v>2.2080000000000002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AT167" s="264" t="s">
        <v>140</v>
      </c>
      <c r="AU167" s="264" t="s">
        <v>80</v>
      </c>
      <c r="AV167" s="13" t="s">
        <v>138</v>
      </c>
      <c r="AW167" s="13" t="s">
        <v>35</v>
      </c>
      <c r="AX167" s="13" t="s">
        <v>76</v>
      </c>
      <c r="AY167" s="264" t="s">
        <v>131</v>
      </c>
    </row>
    <row r="168" s="1" customFormat="1" ht="25.5" customHeight="1">
      <c r="B168" s="45"/>
      <c r="C168" s="220" t="s">
        <v>240</v>
      </c>
      <c r="D168" s="220" t="s">
        <v>134</v>
      </c>
      <c r="E168" s="221" t="s">
        <v>841</v>
      </c>
      <c r="F168" s="222" t="s">
        <v>842</v>
      </c>
      <c r="G168" s="223" t="s">
        <v>153</v>
      </c>
      <c r="H168" s="224">
        <v>16.757999999999999</v>
      </c>
      <c r="I168" s="225"/>
      <c r="J168" s="226">
        <f>ROUND(I168*H168,2)</f>
        <v>0</v>
      </c>
      <c r="K168" s="222" t="s">
        <v>21</v>
      </c>
      <c r="L168" s="71"/>
      <c r="M168" s="227" t="s">
        <v>21</v>
      </c>
      <c r="N168" s="228" t="s">
        <v>42</v>
      </c>
      <c r="O168" s="46"/>
      <c r="P168" s="229">
        <f>O168*H168</f>
        <v>0</v>
      </c>
      <c r="Q168" s="229">
        <v>2.3125900000000001</v>
      </c>
      <c r="R168" s="229">
        <f>Q168*H168</f>
        <v>38.754383220000001</v>
      </c>
      <c r="S168" s="229">
        <v>0</v>
      </c>
      <c r="T168" s="230">
        <f>S168*H168</f>
        <v>0</v>
      </c>
      <c r="AR168" s="23" t="s">
        <v>138</v>
      </c>
      <c r="AT168" s="23" t="s">
        <v>134</v>
      </c>
      <c r="AU168" s="23" t="s">
        <v>80</v>
      </c>
      <c r="AY168" s="23" t="s">
        <v>131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23" t="s">
        <v>76</v>
      </c>
      <c r="BK168" s="231">
        <f>ROUND(I168*H168,2)</f>
        <v>0</v>
      </c>
      <c r="BL168" s="23" t="s">
        <v>138</v>
      </c>
      <c r="BM168" s="23" t="s">
        <v>843</v>
      </c>
    </row>
    <row r="169" s="11" customFormat="1">
      <c r="B169" s="232"/>
      <c r="C169" s="233"/>
      <c r="D169" s="234" t="s">
        <v>140</v>
      </c>
      <c r="E169" s="235" t="s">
        <v>21</v>
      </c>
      <c r="F169" s="236" t="s">
        <v>844</v>
      </c>
      <c r="G169" s="233"/>
      <c r="H169" s="235" t="s">
        <v>21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AT169" s="242" t="s">
        <v>140</v>
      </c>
      <c r="AU169" s="242" t="s">
        <v>80</v>
      </c>
      <c r="AV169" s="11" t="s">
        <v>76</v>
      </c>
      <c r="AW169" s="11" t="s">
        <v>35</v>
      </c>
      <c r="AX169" s="11" t="s">
        <v>71</v>
      </c>
      <c r="AY169" s="242" t="s">
        <v>131</v>
      </c>
    </row>
    <row r="170" s="11" customFormat="1">
      <c r="B170" s="232"/>
      <c r="C170" s="233"/>
      <c r="D170" s="234" t="s">
        <v>140</v>
      </c>
      <c r="E170" s="235" t="s">
        <v>21</v>
      </c>
      <c r="F170" s="236" t="s">
        <v>845</v>
      </c>
      <c r="G170" s="233"/>
      <c r="H170" s="235" t="s">
        <v>21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AT170" s="242" t="s">
        <v>140</v>
      </c>
      <c r="AU170" s="242" t="s">
        <v>80</v>
      </c>
      <c r="AV170" s="11" t="s">
        <v>76</v>
      </c>
      <c r="AW170" s="11" t="s">
        <v>35</v>
      </c>
      <c r="AX170" s="11" t="s">
        <v>71</v>
      </c>
      <c r="AY170" s="242" t="s">
        <v>131</v>
      </c>
    </row>
    <row r="171" s="12" customFormat="1">
      <c r="B171" s="243"/>
      <c r="C171" s="244"/>
      <c r="D171" s="234" t="s">
        <v>140</v>
      </c>
      <c r="E171" s="245" t="s">
        <v>21</v>
      </c>
      <c r="F171" s="246" t="s">
        <v>846</v>
      </c>
      <c r="G171" s="244"/>
      <c r="H171" s="247">
        <v>2.0880000000000001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AT171" s="253" t="s">
        <v>140</v>
      </c>
      <c r="AU171" s="253" t="s">
        <v>80</v>
      </c>
      <c r="AV171" s="12" t="s">
        <v>80</v>
      </c>
      <c r="AW171" s="12" t="s">
        <v>35</v>
      </c>
      <c r="AX171" s="12" t="s">
        <v>71</v>
      </c>
      <c r="AY171" s="253" t="s">
        <v>131</v>
      </c>
    </row>
    <row r="172" s="12" customFormat="1">
      <c r="B172" s="243"/>
      <c r="C172" s="244"/>
      <c r="D172" s="234" t="s">
        <v>140</v>
      </c>
      <c r="E172" s="245" t="s">
        <v>21</v>
      </c>
      <c r="F172" s="246" t="s">
        <v>847</v>
      </c>
      <c r="G172" s="244"/>
      <c r="H172" s="247">
        <v>1.5660000000000001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AT172" s="253" t="s">
        <v>140</v>
      </c>
      <c r="AU172" s="253" t="s">
        <v>80</v>
      </c>
      <c r="AV172" s="12" t="s">
        <v>80</v>
      </c>
      <c r="AW172" s="12" t="s">
        <v>35</v>
      </c>
      <c r="AX172" s="12" t="s">
        <v>71</v>
      </c>
      <c r="AY172" s="253" t="s">
        <v>131</v>
      </c>
    </row>
    <row r="173" s="12" customFormat="1">
      <c r="B173" s="243"/>
      <c r="C173" s="244"/>
      <c r="D173" s="234" t="s">
        <v>140</v>
      </c>
      <c r="E173" s="245" t="s">
        <v>21</v>
      </c>
      <c r="F173" s="246" t="s">
        <v>848</v>
      </c>
      <c r="G173" s="244"/>
      <c r="H173" s="247">
        <v>0.14399999999999999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AT173" s="253" t="s">
        <v>140</v>
      </c>
      <c r="AU173" s="253" t="s">
        <v>80</v>
      </c>
      <c r="AV173" s="12" t="s">
        <v>80</v>
      </c>
      <c r="AW173" s="12" t="s">
        <v>35</v>
      </c>
      <c r="AX173" s="12" t="s">
        <v>71</v>
      </c>
      <c r="AY173" s="253" t="s">
        <v>131</v>
      </c>
    </row>
    <row r="174" s="11" customFormat="1">
      <c r="B174" s="232"/>
      <c r="C174" s="233"/>
      <c r="D174" s="234" t="s">
        <v>140</v>
      </c>
      <c r="E174" s="235" t="s">
        <v>21</v>
      </c>
      <c r="F174" s="236" t="s">
        <v>849</v>
      </c>
      <c r="G174" s="233"/>
      <c r="H174" s="235" t="s">
        <v>21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AT174" s="242" t="s">
        <v>140</v>
      </c>
      <c r="AU174" s="242" t="s">
        <v>80</v>
      </c>
      <c r="AV174" s="11" t="s">
        <v>76</v>
      </c>
      <c r="AW174" s="11" t="s">
        <v>35</v>
      </c>
      <c r="AX174" s="11" t="s">
        <v>71</v>
      </c>
      <c r="AY174" s="242" t="s">
        <v>131</v>
      </c>
    </row>
    <row r="175" s="12" customFormat="1">
      <c r="B175" s="243"/>
      <c r="C175" s="244"/>
      <c r="D175" s="234" t="s">
        <v>140</v>
      </c>
      <c r="E175" s="245" t="s">
        <v>21</v>
      </c>
      <c r="F175" s="246" t="s">
        <v>850</v>
      </c>
      <c r="G175" s="244"/>
      <c r="H175" s="247">
        <v>4.8440000000000003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AT175" s="253" t="s">
        <v>140</v>
      </c>
      <c r="AU175" s="253" t="s">
        <v>80</v>
      </c>
      <c r="AV175" s="12" t="s">
        <v>80</v>
      </c>
      <c r="AW175" s="12" t="s">
        <v>35</v>
      </c>
      <c r="AX175" s="12" t="s">
        <v>71</v>
      </c>
      <c r="AY175" s="253" t="s">
        <v>131</v>
      </c>
    </row>
    <row r="176" s="12" customFormat="1">
      <c r="B176" s="243"/>
      <c r="C176" s="244"/>
      <c r="D176" s="234" t="s">
        <v>140</v>
      </c>
      <c r="E176" s="245" t="s">
        <v>21</v>
      </c>
      <c r="F176" s="246" t="s">
        <v>851</v>
      </c>
      <c r="G176" s="244"/>
      <c r="H176" s="247">
        <v>3.1139999999999999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AT176" s="253" t="s">
        <v>140</v>
      </c>
      <c r="AU176" s="253" t="s">
        <v>80</v>
      </c>
      <c r="AV176" s="12" t="s">
        <v>80</v>
      </c>
      <c r="AW176" s="12" t="s">
        <v>35</v>
      </c>
      <c r="AX176" s="12" t="s">
        <v>71</v>
      </c>
      <c r="AY176" s="253" t="s">
        <v>131</v>
      </c>
    </row>
    <row r="177" s="12" customFormat="1">
      <c r="B177" s="243"/>
      <c r="C177" s="244"/>
      <c r="D177" s="234" t="s">
        <v>140</v>
      </c>
      <c r="E177" s="245" t="s">
        <v>21</v>
      </c>
      <c r="F177" s="246" t="s">
        <v>852</v>
      </c>
      <c r="G177" s="244"/>
      <c r="H177" s="247">
        <v>0.17999999999999999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AT177" s="253" t="s">
        <v>140</v>
      </c>
      <c r="AU177" s="253" t="s">
        <v>80</v>
      </c>
      <c r="AV177" s="12" t="s">
        <v>80</v>
      </c>
      <c r="AW177" s="12" t="s">
        <v>35</v>
      </c>
      <c r="AX177" s="12" t="s">
        <v>71</v>
      </c>
      <c r="AY177" s="253" t="s">
        <v>131</v>
      </c>
    </row>
    <row r="178" s="11" customFormat="1">
      <c r="B178" s="232"/>
      <c r="C178" s="233"/>
      <c r="D178" s="234" t="s">
        <v>140</v>
      </c>
      <c r="E178" s="235" t="s">
        <v>21</v>
      </c>
      <c r="F178" s="236" t="s">
        <v>853</v>
      </c>
      <c r="G178" s="233"/>
      <c r="H178" s="235" t="s">
        <v>21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AT178" s="242" t="s">
        <v>140</v>
      </c>
      <c r="AU178" s="242" t="s">
        <v>80</v>
      </c>
      <c r="AV178" s="11" t="s">
        <v>76</v>
      </c>
      <c r="AW178" s="11" t="s">
        <v>35</v>
      </c>
      <c r="AX178" s="11" t="s">
        <v>71</v>
      </c>
      <c r="AY178" s="242" t="s">
        <v>131</v>
      </c>
    </row>
    <row r="179" s="12" customFormat="1">
      <c r="B179" s="243"/>
      <c r="C179" s="244"/>
      <c r="D179" s="234" t="s">
        <v>140</v>
      </c>
      <c r="E179" s="245" t="s">
        <v>21</v>
      </c>
      <c r="F179" s="246" t="s">
        <v>854</v>
      </c>
      <c r="G179" s="244"/>
      <c r="H179" s="247">
        <v>0.39200000000000002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AT179" s="253" t="s">
        <v>140</v>
      </c>
      <c r="AU179" s="253" t="s">
        <v>80</v>
      </c>
      <c r="AV179" s="12" t="s">
        <v>80</v>
      </c>
      <c r="AW179" s="12" t="s">
        <v>35</v>
      </c>
      <c r="AX179" s="12" t="s">
        <v>71</v>
      </c>
      <c r="AY179" s="253" t="s">
        <v>131</v>
      </c>
    </row>
    <row r="180" s="12" customFormat="1">
      <c r="B180" s="243"/>
      <c r="C180" s="244"/>
      <c r="D180" s="234" t="s">
        <v>140</v>
      </c>
      <c r="E180" s="245" t="s">
        <v>21</v>
      </c>
      <c r="F180" s="246" t="s">
        <v>855</v>
      </c>
      <c r="G180" s="244"/>
      <c r="H180" s="247">
        <v>0.252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AT180" s="253" t="s">
        <v>140</v>
      </c>
      <c r="AU180" s="253" t="s">
        <v>80</v>
      </c>
      <c r="AV180" s="12" t="s">
        <v>80</v>
      </c>
      <c r="AW180" s="12" t="s">
        <v>35</v>
      </c>
      <c r="AX180" s="12" t="s">
        <v>71</v>
      </c>
      <c r="AY180" s="253" t="s">
        <v>131</v>
      </c>
    </row>
    <row r="181" s="12" customFormat="1">
      <c r="B181" s="243"/>
      <c r="C181" s="244"/>
      <c r="D181" s="234" t="s">
        <v>140</v>
      </c>
      <c r="E181" s="245" t="s">
        <v>21</v>
      </c>
      <c r="F181" s="246" t="s">
        <v>852</v>
      </c>
      <c r="G181" s="244"/>
      <c r="H181" s="247">
        <v>0.17999999999999999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AT181" s="253" t="s">
        <v>140</v>
      </c>
      <c r="AU181" s="253" t="s">
        <v>80</v>
      </c>
      <c r="AV181" s="12" t="s">
        <v>80</v>
      </c>
      <c r="AW181" s="12" t="s">
        <v>35</v>
      </c>
      <c r="AX181" s="12" t="s">
        <v>71</v>
      </c>
      <c r="AY181" s="253" t="s">
        <v>131</v>
      </c>
    </row>
    <row r="182" s="11" customFormat="1">
      <c r="B182" s="232"/>
      <c r="C182" s="233"/>
      <c r="D182" s="234" t="s">
        <v>140</v>
      </c>
      <c r="E182" s="235" t="s">
        <v>21</v>
      </c>
      <c r="F182" s="236" t="s">
        <v>856</v>
      </c>
      <c r="G182" s="233"/>
      <c r="H182" s="235" t="s">
        <v>21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AT182" s="242" t="s">
        <v>140</v>
      </c>
      <c r="AU182" s="242" t="s">
        <v>80</v>
      </c>
      <c r="AV182" s="11" t="s">
        <v>76</v>
      </c>
      <c r="AW182" s="11" t="s">
        <v>35</v>
      </c>
      <c r="AX182" s="11" t="s">
        <v>71</v>
      </c>
      <c r="AY182" s="242" t="s">
        <v>131</v>
      </c>
    </row>
    <row r="183" s="12" customFormat="1">
      <c r="B183" s="243"/>
      <c r="C183" s="244"/>
      <c r="D183" s="234" t="s">
        <v>140</v>
      </c>
      <c r="E183" s="245" t="s">
        <v>21</v>
      </c>
      <c r="F183" s="246" t="s">
        <v>857</v>
      </c>
      <c r="G183" s="244"/>
      <c r="H183" s="247">
        <v>2.3239999999999998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AT183" s="253" t="s">
        <v>140</v>
      </c>
      <c r="AU183" s="253" t="s">
        <v>80</v>
      </c>
      <c r="AV183" s="12" t="s">
        <v>80</v>
      </c>
      <c r="AW183" s="12" t="s">
        <v>35</v>
      </c>
      <c r="AX183" s="12" t="s">
        <v>71</v>
      </c>
      <c r="AY183" s="253" t="s">
        <v>131</v>
      </c>
    </row>
    <row r="184" s="12" customFormat="1">
      <c r="B184" s="243"/>
      <c r="C184" s="244"/>
      <c r="D184" s="234" t="s">
        <v>140</v>
      </c>
      <c r="E184" s="245" t="s">
        <v>21</v>
      </c>
      <c r="F184" s="246" t="s">
        <v>858</v>
      </c>
      <c r="G184" s="244"/>
      <c r="H184" s="247">
        <v>1.494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AT184" s="253" t="s">
        <v>140</v>
      </c>
      <c r="AU184" s="253" t="s">
        <v>80</v>
      </c>
      <c r="AV184" s="12" t="s">
        <v>80</v>
      </c>
      <c r="AW184" s="12" t="s">
        <v>35</v>
      </c>
      <c r="AX184" s="12" t="s">
        <v>71</v>
      </c>
      <c r="AY184" s="253" t="s">
        <v>131</v>
      </c>
    </row>
    <row r="185" s="12" customFormat="1">
      <c r="B185" s="243"/>
      <c r="C185" s="244"/>
      <c r="D185" s="234" t="s">
        <v>140</v>
      </c>
      <c r="E185" s="245" t="s">
        <v>21</v>
      </c>
      <c r="F185" s="246" t="s">
        <v>852</v>
      </c>
      <c r="G185" s="244"/>
      <c r="H185" s="247">
        <v>0.17999999999999999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AT185" s="253" t="s">
        <v>140</v>
      </c>
      <c r="AU185" s="253" t="s">
        <v>80</v>
      </c>
      <c r="AV185" s="12" t="s">
        <v>80</v>
      </c>
      <c r="AW185" s="12" t="s">
        <v>35</v>
      </c>
      <c r="AX185" s="12" t="s">
        <v>71</v>
      </c>
      <c r="AY185" s="253" t="s">
        <v>131</v>
      </c>
    </row>
    <row r="186" s="13" customFormat="1">
      <c r="B186" s="254"/>
      <c r="C186" s="255"/>
      <c r="D186" s="234" t="s">
        <v>140</v>
      </c>
      <c r="E186" s="256" t="s">
        <v>21</v>
      </c>
      <c r="F186" s="257" t="s">
        <v>145</v>
      </c>
      <c r="G186" s="255"/>
      <c r="H186" s="258">
        <v>16.757999999999999</v>
      </c>
      <c r="I186" s="259"/>
      <c r="J186" s="255"/>
      <c r="K186" s="255"/>
      <c r="L186" s="260"/>
      <c r="M186" s="261"/>
      <c r="N186" s="262"/>
      <c r="O186" s="262"/>
      <c r="P186" s="262"/>
      <c r="Q186" s="262"/>
      <c r="R186" s="262"/>
      <c r="S186" s="262"/>
      <c r="T186" s="263"/>
      <c r="AT186" s="264" t="s">
        <v>140</v>
      </c>
      <c r="AU186" s="264" t="s">
        <v>80</v>
      </c>
      <c r="AV186" s="13" t="s">
        <v>138</v>
      </c>
      <c r="AW186" s="13" t="s">
        <v>35</v>
      </c>
      <c r="AX186" s="13" t="s">
        <v>76</v>
      </c>
      <c r="AY186" s="264" t="s">
        <v>131</v>
      </c>
    </row>
    <row r="187" s="1" customFormat="1" ht="25.5" customHeight="1">
      <c r="B187" s="45"/>
      <c r="C187" s="220" t="s">
        <v>10</v>
      </c>
      <c r="D187" s="220" t="s">
        <v>134</v>
      </c>
      <c r="E187" s="221" t="s">
        <v>859</v>
      </c>
      <c r="F187" s="222" t="s">
        <v>860</v>
      </c>
      <c r="G187" s="223" t="s">
        <v>137</v>
      </c>
      <c r="H187" s="224">
        <v>80.379999999999995</v>
      </c>
      <c r="I187" s="225"/>
      <c r="J187" s="226">
        <f>ROUND(I187*H187,2)</f>
        <v>0</v>
      </c>
      <c r="K187" s="222" t="s">
        <v>21</v>
      </c>
      <c r="L187" s="71"/>
      <c r="M187" s="227" t="s">
        <v>21</v>
      </c>
      <c r="N187" s="228" t="s">
        <v>42</v>
      </c>
      <c r="O187" s="46"/>
      <c r="P187" s="229">
        <f>O187*H187</f>
        <v>0</v>
      </c>
      <c r="Q187" s="229">
        <v>0.0043200000000000001</v>
      </c>
      <c r="R187" s="229">
        <f>Q187*H187</f>
        <v>0.34724159999999998</v>
      </c>
      <c r="S187" s="229">
        <v>0</v>
      </c>
      <c r="T187" s="230">
        <f>S187*H187</f>
        <v>0</v>
      </c>
      <c r="AR187" s="23" t="s">
        <v>138</v>
      </c>
      <c r="AT187" s="23" t="s">
        <v>134</v>
      </c>
      <c r="AU187" s="23" t="s">
        <v>80</v>
      </c>
      <c r="AY187" s="23" t="s">
        <v>131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23" t="s">
        <v>76</v>
      </c>
      <c r="BK187" s="231">
        <f>ROUND(I187*H187,2)</f>
        <v>0</v>
      </c>
      <c r="BL187" s="23" t="s">
        <v>138</v>
      </c>
      <c r="BM187" s="23" t="s">
        <v>861</v>
      </c>
    </row>
    <row r="188" s="11" customFormat="1">
      <c r="B188" s="232"/>
      <c r="C188" s="233"/>
      <c r="D188" s="234" t="s">
        <v>140</v>
      </c>
      <c r="E188" s="235" t="s">
        <v>21</v>
      </c>
      <c r="F188" s="236" t="s">
        <v>844</v>
      </c>
      <c r="G188" s="233"/>
      <c r="H188" s="235" t="s">
        <v>21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AT188" s="242" t="s">
        <v>140</v>
      </c>
      <c r="AU188" s="242" t="s">
        <v>80</v>
      </c>
      <c r="AV188" s="11" t="s">
        <v>76</v>
      </c>
      <c r="AW188" s="11" t="s">
        <v>35</v>
      </c>
      <c r="AX188" s="11" t="s">
        <v>71</v>
      </c>
      <c r="AY188" s="242" t="s">
        <v>131</v>
      </c>
    </row>
    <row r="189" s="11" customFormat="1">
      <c r="B189" s="232"/>
      <c r="C189" s="233"/>
      <c r="D189" s="234" t="s">
        <v>140</v>
      </c>
      <c r="E189" s="235" t="s">
        <v>21</v>
      </c>
      <c r="F189" s="236" t="s">
        <v>845</v>
      </c>
      <c r="G189" s="233"/>
      <c r="H189" s="235" t="s">
        <v>21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AT189" s="242" t="s">
        <v>140</v>
      </c>
      <c r="AU189" s="242" t="s">
        <v>80</v>
      </c>
      <c r="AV189" s="11" t="s">
        <v>76</v>
      </c>
      <c r="AW189" s="11" t="s">
        <v>35</v>
      </c>
      <c r="AX189" s="11" t="s">
        <v>71</v>
      </c>
      <c r="AY189" s="242" t="s">
        <v>131</v>
      </c>
    </row>
    <row r="190" s="12" customFormat="1">
      <c r="B190" s="243"/>
      <c r="C190" s="244"/>
      <c r="D190" s="234" t="s">
        <v>140</v>
      </c>
      <c r="E190" s="245" t="s">
        <v>21</v>
      </c>
      <c r="F190" s="246" t="s">
        <v>862</v>
      </c>
      <c r="G190" s="244"/>
      <c r="H190" s="247">
        <v>21.059999999999999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AT190" s="253" t="s">
        <v>140</v>
      </c>
      <c r="AU190" s="253" t="s">
        <v>80</v>
      </c>
      <c r="AV190" s="12" t="s">
        <v>80</v>
      </c>
      <c r="AW190" s="12" t="s">
        <v>35</v>
      </c>
      <c r="AX190" s="12" t="s">
        <v>71</v>
      </c>
      <c r="AY190" s="253" t="s">
        <v>131</v>
      </c>
    </row>
    <row r="191" s="11" customFormat="1">
      <c r="B191" s="232"/>
      <c r="C191" s="233"/>
      <c r="D191" s="234" t="s">
        <v>140</v>
      </c>
      <c r="E191" s="235" t="s">
        <v>21</v>
      </c>
      <c r="F191" s="236" t="s">
        <v>849</v>
      </c>
      <c r="G191" s="233"/>
      <c r="H191" s="235" t="s">
        <v>21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AT191" s="242" t="s">
        <v>140</v>
      </c>
      <c r="AU191" s="242" t="s">
        <v>80</v>
      </c>
      <c r="AV191" s="11" t="s">
        <v>76</v>
      </c>
      <c r="AW191" s="11" t="s">
        <v>35</v>
      </c>
      <c r="AX191" s="11" t="s">
        <v>71</v>
      </c>
      <c r="AY191" s="242" t="s">
        <v>131</v>
      </c>
    </row>
    <row r="192" s="12" customFormat="1">
      <c r="B192" s="243"/>
      <c r="C192" s="244"/>
      <c r="D192" s="234" t="s">
        <v>140</v>
      </c>
      <c r="E192" s="245" t="s">
        <v>21</v>
      </c>
      <c r="F192" s="246" t="s">
        <v>863</v>
      </c>
      <c r="G192" s="244"/>
      <c r="H192" s="247">
        <v>33.259999999999998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AT192" s="253" t="s">
        <v>140</v>
      </c>
      <c r="AU192" s="253" t="s">
        <v>80</v>
      </c>
      <c r="AV192" s="12" t="s">
        <v>80</v>
      </c>
      <c r="AW192" s="12" t="s">
        <v>35</v>
      </c>
      <c r="AX192" s="12" t="s">
        <v>71</v>
      </c>
      <c r="AY192" s="253" t="s">
        <v>131</v>
      </c>
    </row>
    <row r="193" s="11" customFormat="1">
      <c r="B193" s="232"/>
      <c r="C193" s="233"/>
      <c r="D193" s="234" t="s">
        <v>140</v>
      </c>
      <c r="E193" s="235" t="s">
        <v>21</v>
      </c>
      <c r="F193" s="236" t="s">
        <v>853</v>
      </c>
      <c r="G193" s="233"/>
      <c r="H193" s="235" t="s">
        <v>21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AT193" s="242" t="s">
        <v>140</v>
      </c>
      <c r="AU193" s="242" t="s">
        <v>80</v>
      </c>
      <c r="AV193" s="11" t="s">
        <v>76</v>
      </c>
      <c r="AW193" s="11" t="s">
        <v>35</v>
      </c>
      <c r="AX193" s="11" t="s">
        <v>71</v>
      </c>
      <c r="AY193" s="242" t="s">
        <v>131</v>
      </c>
    </row>
    <row r="194" s="12" customFormat="1">
      <c r="B194" s="243"/>
      <c r="C194" s="244"/>
      <c r="D194" s="234" t="s">
        <v>140</v>
      </c>
      <c r="E194" s="245" t="s">
        <v>21</v>
      </c>
      <c r="F194" s="246" t="s">
        <v>864</v>
      </c>
      <c r="G194" s="244"/>
      <c r="H194" s="247">
        <v>3.6400000000000001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AT194" s="253" t="s">
        <v>140</v>
      </c>
      <c r="AU194" s="253" t="s">
        <v>80</v>
      </c>
      <c r="AV194" s="12" t="s">
        <v>80</v>
      </c>
      <c r="AW194" s="12" t="s">
        <v>35</v>
      </c>
      <c r="AX194" s="12" t="s">
        <v>71</v>
      </c>
      <c r="AY194" s="253" t="s">
        <v>131</v>
      </c>
    </row>
    <row r="195" s="12" customFormat="1">
      <c r="B195" s="243"/>
      <c r="C195" s="244"/>
      <c r="D195" s="234" t="s">
        <v>140</v>
      </c>
      <c r="E195" s="245" t="s">
        <v>21</v>
      </c>
      <c r="F195" s="246" t="s">
        <v>865</v>
      </c>
      <c r="G195" s="244"/>
      <c r="H195" s="247">
        <v>1.8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AT195" s="253" t="s">
        <v>140</v>
      </c>
      <c r="AU195" s="253" t="s">
        <v>80</v>
      </c>
      <c r="AV195" s="12" t="s">
        <v>80</v>
      </c>
      <c r="AW195" s="12" t="s">
        <v>35</v>
      </c>
      <c r="AX195" s="12" t="s">
        <v>71</v>
      </c>
      <c r="AY195" s="253" t="s">
        <v>131</v>
      </c>
    </row>
    <row r="196" s="11" customFormat="1">
      <c r="B196" s="232"/>
      <c r="C196" s="233"/>
      <c r="D196" s="234" t="s">
        <v>140</v>
      </c>
      <c r="E196" s="235" t="s">
        <v>21</v>
      </c>
      <c r="F196" s="236" t="s">
        <v>856</v>
      </c>
      <c r="G196" s="233"/>
      <c r="H196" s="235" t="s">
        <v>21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AT196" s="242" t="s">
        <v>140</v>
      </c>
      <c r="AU196" s="242" t="s">
        <v>80</v>
      </c>
      <c r="AV196" s="11" t="s">
        <v>76</v>
      </c>
      <c r="AW196" s="11" t="s">
        <v>35</v>
      </c>
      <c r="AX196" s="11" t="s">
        <v>71</v>
      </c>
      <c r="AY196" s="242" t="s">
        <v>131</v>
      </c>
    </row>
    <row r="197" s="12" customFormat="1">
      <c r="B197" s="243"/>
      <c r="C197" s="244"/>
      <c r="D197" s="234" t="s">
        <v>140</v>
      </c>
      <c r="E197" s="245" t="s">
        <v>21</v>
      </c>
      <c r="F197" s="246" t="s">
        <v>866</v>
      </c>
      <c r="G197" s="244"/>
      <c r="H197" s="247">
        <v>12.609999999999999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AT197" s="253" t="s">
        <v>140</v>
      </c>
      <c r="AU197" s="253" t="s">
        <v>80</v>
      </c>
      <c r="AV197" s="12" t="s">
        <v>80</v>
      </c>
      <c r="AW197" s="12" t="s">
        <v>35</v>
      </c>
      <c r="AX197" s="12" t="s">
        <v>71</v>
      </c>
      <c r="AY197" s="253" t="s">
        <v>131</v>
      </c>
    </row>
    <row r="198" s="12" customFormat="1">
      <c r="B198" s="243"/>
      <c r="C198" s="244"/>
      <c r="D198" s="234" t="s">
        <v>140</v>
      </c>
      <c r="E198" s="245" t="s">
        <v>21</v>
      </c>
      <c r="F198" s="246" t="s">
        <v>867</v>
      </c>
      <c r="G198" s="244"/>
      <c r="H198" s="247">
        <v>8.0099999999999998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AT198" s="253" t="s">
        <v>140</v>
      </c>
      <c r="AU198" s="253" t="s">
        <v>80</v>
      </c>
      <c r="AV198" s="12" t="s">
        <v>80</v>
      </c>
      <c r="AW198" s="12" t="s">
        <v>35</v>
      </c>
      <c r="AX198" s="12" t="s">
        <v>71</v>
      </c>
      <c r="AY198" s="253" t="s">
        <v>131</v>
      </c>
    </row>
    <row r="199" s="13" customFormat="1">
      <c r="B199" s="254"/>
      <c r="C199" s="255"/>
      <c r="D199" s="234" t="s">
        <v>140</v>
      </c>
      <c r="E199" s="256" t="s">
        <v>21</v>
      </c>
      <c r="F199" s="257" t="s">
        <v>145</v>
      </c>
      <c r="G199" s="255"/>
      <c r="H199" s="258">
        <v>80.379999999999995</v>
      </c>
      <c r="I199" s="259"/>
      <c r="J199" s="255"/>
      <c r="K199" s="255"/>
      <c r="L199" s="260"/>
      <c r="M199" s="261"/>
      <c r="N199" s="262"/>
      <c r="O199" s="262"/>
      <c r="P199" s="262"/>
      <c r="Q199" s="262"/>
      <c r="R199" s="262"/>
      <c r="S199" s="262"/>
      <c r="T199" s="263"/>
      <c r="AT199" s="264" t="s">
        <v>140</v>
      </c>
      <c r="AU199" s="264" t="s">
        <v>80</v>
      </c>
      <c r="AV199" s="13" t="s">
        <v>138</v>
      </c>
      <c r="AW199" s="13" t="s">
        <v>35</v>
      </c>
      <c r="AX199" s="13" t="s">
        <v>76</v>
      </c>
      <c r="AY199" s="264" t="s">
        <v>131</v>
      </c>
    </row>
    <row r="200" s="1" customFormat="1" ht="25.5" customHeight="1">
      <c r="B200" s="45"/>
      <c r="C200" s="220" t="s">
        <v>260</v>
      </c>
      <c r="D200" s="220" t="s">
        <v>134</v>
      </c>
      <c r="E200" s="221" t="s">
        <v>868</v>
      </c>
      <c r="F200" s="222" t="s">
        <v>869</v>
      </c>
      <c r="G200" s="223" t="s">
        <v>137</v>
      </c>
      <c r="H200" s="224">
        <v>80.379999999999995</v>
      </c>
      <c r="I200" s="225"/>
      <c r="J200" s="226">
        <f>ROUND(I200*H200,2)</f>
        <v>0</v>
      </c>
      <c r="K200" s="222" t="s">
        <v>21</v>
      </c>
      <c r="L200" s="71"/>
      <c r="M200" s="227" t="s">
        <v>21</v>
      </c>
      <c r="N200" s="228" t="s">
        <v>42</v>
      </c>
      <c r="O200" s="46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AR200" s="23" t="s">
        <v>138</v>
      </c>
      <c r="AT200" s="23" t="s">
        <v>134</v>
      </c>
      <c r="AU200" s="23" t="s">
        <v>80</v>
      </c>
      <c r="AY200" s="23" t="s">
        <v>131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23" t="s">
        <v>76</v>
      </c>
      <c r="BK200" s="231">
        <f>ROUND(I200*H200,2)</f>
        <v>0</v>
      </c>
      <c r="BL200" s="23" t="s">
        <v>138</v>
      </c>
      <c r="BM200" s="23" t="s">
        <v>870</v>
      </c>
    </row>
    <row r="201" s="1" customFormat="1" ht="25.5" customHeight="1">
      <c r="B201" s="45"/>
      <c r="C201" s="220" t="s">
        <v>268</v>
      </c>
      <c r="D201" s="220" t="s">
        <v>134</v>
      </c>
      <c r="E201" s="221" t="s">
        <v>871</v>
      </c>
      <c r="F201" s="222" t="s">
        <v>872</v>
      </c>
      <c r="G201" s="223" t="s">
        <v>182</v>
      </c>
      <c r="H201" s="224">
        <v>1.6759999999999999</v>
      </c>
      <c r="I201" s="225"/>
      <c r="J201" s="226">
        <f>ROUND(I201*H201,2)</f>
        <v>0</v>
      </c>
      <c r="K201" s="222" t="s">
        <v>21</v>
      </c>
      <c r="L201" s="71"/>
      <c r="M201" s="227" t="s">
        <v>21</v>
      </c>
      <c r="N201" s="228" t="s">
        <v>42</v>
      </c>
      <c r="O201" s="46"/>
      <c r="P201" s="229">
        <f>O201*H201</f>
        <v>0</v>
      </c>
      <c r="Q201" s="229">
        <v>1.10951</v>
      </c>
      <c r="R201" s="229">
        <f>Q201*H201</f>
        <v>1.85953876</v>
      </c>
      <c r="S201" s="229">
        <v>0</v>
      </c>
      <c r="T201" s="230">
        <f>S201*H201</f>
        <v>0</v>
      </c>
      <c r="AR201" s="23" t="s">
        <v>138</v>
      </c>
      <c r="AT201" s="23" t="s">
        <v>134</v>
      </c>
      <c r="AU201" s="23" t="s">
        <v>80</v>
      </c>
      <c r="AY201" s="23" t="s">
        <v>131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23" t="s">
        <v>76</v>
      </c>
      <c r="BK201" s="231">
        <f>ROUND(I201*H201,2)</f>
        <v>0</v>
      </c>
      <c r="BL201" s="23" t="s">
        <v>138</v>
      </c>
      <c r="BM201" s="23" t="s">
        <v>873</v>
      </c>
    </row>
    <row r="202" s="11" customFormat="1">
      <c r="B202" s="232"/>
      <c r="C202" s="233"/>
      <c r="D202" s="234" t="s">
        <v>140</v>
      </c>
      <c r="E202" s="235" t="s">
        <v>21</v>
      </c>
      <c r="F202" s="236" t="s">
        <v>874</v>
      </c>
      <c r="G202" s="233"/>
      <c r="H202" s="235" t="s">
        <v>21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AT202" s="242" t="s">
        <v>140</v>
      </c>
      <c r="AU202" s="242" t="s">
        <v>80</v>
      </c>
      <c r="AV202" s="11" t="s">
        <v>76</v>
      </c>
      <c r="AW202" s="11" t="s">
        <v>35</v>
      </c>
      <c r="AX202" s="11" t="s">
        <v>71</v>
      </c>
      <c r="AY202" s="242" t="s">
        <v>131</v>
      </c>
    </row>
    <row r="203" s="12" customFormat="1">
      <c r="B203" s="243"/>
      <c r="C203" s="244"/>
      <c r="D203" s="234" t="s">
        <v>140</v>
      </c>
      <c r="E203" s="245" t="s">
        <v>21</v>
      </c>
      <c r="F203" s="246" t="s">
        <v>875</v>
      </c>
      <c r="G203" s="244"/>
      <c r="H203" s="247">
        <v>1.6759999999999999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AT203" s="253" t="s">
        <v>140</v>
      </c>
      <c r="AU203" s="253" t="s">
        <v>80</v>
      </c>
      <c r="AV203" s="12" t="s">
        <v>80</v>
      </c>
      <c r="AW203" s="12" t="s">
        <v>35</v>
      </c>
      <c r="AX203" s="12" t="s">
        <v>71</v>
      </c>
      <c r="AY203" s="253" t="s">
        <v>131</v>
      </c>
    </row>
    <row r="204" s="13" customFormat="1">
      <c r="B204" s="254"/>
      <c r="C204" s="255"/>
      <c r="D204" s="234" t="s">
        <v>140</v>
      </c>
      <c r="E204" s="256" t="s">
        <v>21</v>
      </c>
      <c r="F204" s="257" t="s">
        <v>145</v>
      </c>
      <c r="G204" s="255"/>
      <c r="H204" s="258">
        <v>1.6759999999999999</v>
      </c>
      <c r="I204" s="259"/>
      <c r="J204" s="255"/>
      <c r="K204" s="255"/>
      <c r="L204" s="260"/>
      <c r="M204" s="261"/>
      <c r="N204" s="262"/>
      <c r="O204" s="262"/>
      <c r="P204" s="262"/>
      <c r="Q204" s="262"/>
      <c r="R204" s="262"/>
      <c r="S204" s="262"/>
      <c r="T204" s="263"/>
      <c r="AT204" s="264" t="s">
        <v>140</v>
      </c>
      <c r="AU204" s="264" t="s">
        <v>80</v>
      </c>
      <c r="AV204" s="13" t="s">
        <v>138</v>
      </c>
      <c r="AW204" s="13" t="s">
        <v>35</v>
      </c>
      <c r="AX204" s="13" t="s">
        <v>76</v>
      </c>
      <c r="AY204" s="264" t="s">
        <v>131</v>
      </c>
    </row>
    <row r="205" s="1" customFormat="1" ht="16.5" customHeight="1">
      <c r="B205" s="45"/>
      <c r="C205" s="220" t="s">
        <v>272</v>
      </c>
      <c r="D205" s="220" t="s">
        <v>134</v>
      </c>
      <c r="E205" s="221" t="s">
        <v>876</v>
      </c>
      <c r="F205" s="222" t="s">
        <v>877</v>
      </c>
      <c r="G205" s="223" t="s">
        <v>166</v>
      </c>
      <c r="H205" s="224">
        <v>4</v>
      </c>
      <c r="I205" s="225"/>
      <c r="J205" s="226">
        <f>ROUND(I205*H205,2)</f>
        <v>0</v>
      </c>
      <c r="K205" s="222" t="s">
        <v>21</v>
      </c>
      <c r="L205" s="71"/>
      <c r="M205" s="227" t="s">
        <v>21</v>
      </c>
      <c r="N205" s="228" t="s">
        <v>42</v>
      </c>
      <c r="O205" s="46"/>
      <c r="P205" s="229">
        <f>O205*H205</f>
        <v>0</v>
      </c>
      <c r="Q205" s="229">
        <v>1.02033</v>
      </c>
      <c r="R205" s="229">
        <f>Q205*H205</f>
        <v>4.0813199999999998</v>
      </c>
      <c r="S205" s="229">
        <v>0</v>
      </c>
      <c r="T205" s="230">
        <f>S205*H205</f>
        <v>0</v>
      </c>
      <c r="AR205" s="23" t="s">
        <v>138</v>
      </c>
      <c r="AT205" s="23" t="s">
        <v>134</v>
      </c>
      <c r="AU205" s="23" t="s">
        <v>80</v>
      </c>
      <c r="AY205" s="23" t="s">
        <v>131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23" t="s">
        <v>76</v>
      </c>
      <c r="BK205" s="231">
        <f>ROUND(I205*H205,2)</f>
        <v>0</v>
      </c>
      <c r="BL205" s="23" t="s">
        <v>138</v>
      </c>
      <c r="BM205" s="23" t="s">
        <v>878</v>
      </c>
    </row>
    <row r="206" s="11" customFormat="1">
      <c r="B206" s="232"/>
      <c r="C206" s="233"/>
      <c r="D206" s="234" t="s">
        <v>140</v>
      </c>
      <c r="E206" s="235" t="s">
        <v>21</v>
      </c>
      <c r="F206" s="236" t="s">
        <v>879</v>
      </c>
      <c r="G206" s="233"/>
      <c r="H206" s="235" t="s">
        <v>21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AT206" s="242" t="s">
        <v>140</v>
      </c>
      <c r="AU206" s="242" t="s">
        <v>80</v>
      </c>
      <c r="AV206" s="11" t="s">
        <v>76</v>
      </c>
      <c r="AW206" s="11" t="s">
        <v>35</v>
      </c>
      <c r="AX206" s="11" t="s">
        <v>71</v>
      </c>
      <c r="AY206" s="242" t="s">
        <v>131</v>
      </c>
    </row>
    <row r="207" s="12" customFormat="1">
      <c r="B207" s="243"/>
      <c r="C207" s="244"/>
      <c r="D207" s="234" t="s">
        <v>140</v>
      </c>
      <c r="E207" s="245" t="s">
        <v>21</v>
      </c>
      <c r="F207" s="246" t="s">
        <v>138</v>
      </c>
      <c r="G207" s="244"/>
      <c r="H207" s="247">
        <v>4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AT207" s="253" t="s">
        <v>140</v>
      </c>
      <c r="AU207" s="253" t="s">
        <v>80</v>
      </c>
      <c r="AV207" s="12" t="s">
        <v>80</v>
      </c>
      <c r="AW207" s="12" t="s">
        <v>35</v>
      </c>
      <c r="AX207" s="12" t="s">
        <v>71</v>
      </c>
      <c r="AY207" s="253" t="s">
        <v>131</v>
      </c>
    </row>
    <row r="208" s="13" customFormat="1">
      <c r="B208" s="254"/>
      <c r="C208" s="255"/>
      <c r="D208" s="234" t="s">
        <v>140</v>
      </c>
      <c r="E208" s="256" t="s">
        <v>21</v>
      </c>
      <c r="F208" s="257" t="s">
        <v>145</v>
      </c>
      <c r="G208" s="255"/>
      <c r="H208" s="258">
        <v>4</v>
      </c>
      <c r="I208" s="259"/>
      <c r="J208" s="255"/>
      <c r="K208" s="255"/>
      <c r="L208" s="260"/>
      <c r="M208" s="261"/>
      <c r="N208" s="262"/>
      <c r="O208" s="262"/>
      <c r="P208" s="262"/>
      <c r="Q208" s="262"/>
      <c r="R208" s="262"/>
      <c r="S208" s="262"/>
      <c r="T208" s="263"/>
      <c r="AT208" s="264" t="s">
        <v>140</v>
      </c>
      <c r="AU208" s="264" t="s">
        <v>80</v>
      </c>
      <c r="AV208" s="13" t="s">
        <v>138</v>
      </c>
      <c r="AW208" s="13" t="s">
        <v>35</v>
      </c>
      <c r="AX208" s="13" t="s">
        <v>76</v>
      </c>
      <c r="AY208" s="264" t="s">
        <v>131</v>
      </c>
    </row>
    <row r="209" s="10" customFormat="1" ht="29.88" customHeight="1">
      <c r="B209" s="204"/>
      <c r="C209" s="205"/>
      <c r="D209" s="206" t="s">
        <v>70</v>
      </c>
      <c r="E209" s="218" t="s">
        <v>138</v>
      </c>
      <c r="F209" s="218" t="s">
        <v>196</v>
      </c>
      <c r="G209" s="205"/>
      <c r="H209" s="205"/>
      <c r="I209" s="208"/>
      <c r="J209" s="219">
        <f>BK209</f>
        <v>0</v>
      </c>
      <c r="K209" s="205"/>
      <c r="L209" s="210"/>
      <c r="M209" s="211"/>
      <c r="N209" s="212"/>
      <c r="O209" s="212"/>
      <c r="P209" s="213">
        <f>SUM(P210:P251)</f>
        <v>0</v>
      </c>
      <c r="Q209" s="212"/>
      <c r="R209" s="213">
        <f>SUM(R210:R251)</f>
        <v>49.521023880000001</v>
      </c>
      <c r="S209" s="212"/>
      <c r="T209" s="214">
        <f>SUM(T210:T251)</f>
        <v>0</v>
      </c>
      <c r="AR209" s="215" t="s">
        <v>76</v>
      </c>
      <c r="AT209" s="216" t="s">
        <v>70</v>
      </c>
      <c r="AU209" s="216" t="s">
        <v>76</v>
      </c>
      <c r="AY209" s="215" t="s">
        <v>131</v>
      </c>
      <c r="BK209" s="217">
        <f>SUM(BK210:BK251)</f>
        <v>0</v>
      </c>
    </row>
    <row r="210" s="1" customFormat="1" ht="16.5" customHeight="1">
      <c r="B210" s="45"/>
      <c r="C210" s="220" t="s">
        <v>278</v>
      </c>
      <c r="D210" s="220" t="s">
        <v>134</v>
      </c>
      <c r="E210" s="221" t="s">
        <v>880</v>
      </c>
      <c r="F210" s="222" t="s">
        <v>881</v>
      </c>
      <c r="G210" s="223" t="s">
        <v>153</v>
      </c>
      <c r="H210" s="224">
        <v>5.0830000000000002</v>
      </c>
      <c r="I210" s="225"/>
      <c r="J210" s="226">
        <f>ROUND(I210*H210,2)</f>
        <v>0</v>
      </c>
      <c r="K210" s="222" t="s">
        <v>21</v>
      </c>
      <c r="L210" s="71"/>
      <c r="M210" s="227" t="s">
        <v>21</v>
      </c>
      <c r="N210" s="228" t="s">
        <v>42</v>
      </c>
      <c r="O210" s="46"/>
      <c r="P210" s="229">
        <f>O210*H210</f>
        <v>0</v>
      </c>
      <c r="Q210" s="229">
        <v>2.45343</v>
      </c>
      <c r="R210" s="229">
        <f>Q210*H210</f>
        <v>12.47078469</v>
      </c>
      <c r="S210" s="229">
        <v>0</v>
      </c>
      <c r="T210" s="230">
        <f>S210*H210</f>
        <v>0</v>
      </c>
      <c r="AR210" s="23" t="s">
        <v>138</v>
      </c>
      <c r="AT210" s="23" t="s">
        <v>134</v>
      </c>
      <c r="AU210" s="23" t="s">
        <v>80</v>
      </c>
      <c r="AY210" s="23" t="s">
        <v>131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23" t="s">
        <v>76</v>
      </c>
      <c r="BK210" s="231">
        <f>ROUND(I210*H210,2)</f>
        <v>0</v>
      </c>
      <c r="BL210" s="23" t="s">
        <v>138</v>
      </c>
      <c r="BM210" s="23" t="s">
        <v>882</v>
      </c>
    </row>
    <row r="211" s="11" customFormat="1">
      <c r="B211" s="232"/>
      <c r="C211" s="233"/>
      <c r="D211" s="234" t="s">
        <v>140</v>
      </c>
      <c r="E211" s="235" t="s">
        <v>21</v>
      </c>
      <c r="F211" s="236" t="s">
        <v>883</v>
      </c>
      <c r="G211" s="233"/>
      <c r="H211" s="235" t="s">
        <v>21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AT211" s="242" t="s">
        <v>140</v>
      </c>
      <c r="AU211" s="242" t="s">
        <v>80</v>
      </c>
      <c r="AV211" s="11" t="s">
        <v>76</v>
      </c>
      <c r="AW211" s="11" t="s">
        <v>35</v>
      </c>
      <c r="AX211" s="11" t="s">
        <v>71</v>
      </c>
      <c r="AY211" s="242" t="s">
        <v>131</v>
      </c>
    </row>
    <row r="212" s="12" customFormat="1">
      <c r="B212" s="243"/>
      <c r="C212" s="244"/>
      <c r="D212" s="234" t="s">
        <v>140</v>
      </c>
      <c r="E212" s="245" t="s">
        <v>21</v>
      </c>
      <c r="F212" s="246" t="s">
        <v>884</v>
      </c>
      <c r="G212" s="244"/>
      <c r="H212" s="247">
        <v>5.0830000000000002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AT212" s="253" t="s">
        <v>140</v>
      </c>
      <c r="AU212" s="253" t="s">
        <v>80</v>
      </c>
      <c r="AV212" s="12" t="s">
        <v>80</v>
      </c>
      <c r="AW212" s="12" t="s">
        <v>35</v>
      </c>
      <c r="AX212" s="12" t="s">
        <v>71</v>
      </c>
      <c r="AY212" s="253" t="s">
        <v>131</v>
      </c>
    </row>
    <row r="213" s="13" customFormat="1">
      <c r="B213" s="254"/>
      <c r="C213" s="255"/>
      <c r="D213" s="234" t="s">
        <v>140</v>
      </c>
      <c r="E213" s="256" t="s">
        <v>21</v>
      </c>
      <c r="F213" s="257" t="s">
        <v>145</v>
      </c>
      <c r="G213" s="255"/>
      <c r="H213" s="258">
        <v>5.0830000000000002</v>
      </c>
      <c r="I213" s="259"/>
      <c r="J213" s="255"/>
      <c r="K213" s="255"/>
      <c r="L213" s="260"/>
      <c r="M213" s="261"/>
      <c r="N213" s="262"/>
      <c r="O213" s="262"/>
      <c r="P213" s="262"/>
      <c r="Q213" s="262"/>
      <c r="R213" s="262"/>
      <c r="S213" s="262"/>
      <c r="T213" s="263"/>
      <c r="AT213" s="264" t="s">
        <v>140</v>
      </c>
      <c r="AU213" s="264" t="s">
        <v>80</v>
      </c>
      <c r="AV213" s="13" t="s">
        <v>138</v>
      </c>
      <c r="AW213" s="13" t="s">
        <v>35</v>
      </c>
      <c r="AX213" s="13" t="s">
        <v>76</v>
      </c>
      <c r="AY213" s="264" t="s">
        <v>131</v>
      </c>
    </row>
    <row r="214" s="1" customFormat="1" ht="25.5" customHeight="1">
      <c r="B214" s="45"/>
      <c r="C214" s="220" t="s">
        <v>282</v>
      </c>
      <c r="D214" s="220" t="s">
        <v>134</v>
      </c>
      <c r="E214" s="221" t="s">
        <v>885</v>
      </c>
      <c r="F214" s="222" t="s">
        <v>886</v>
      </c>
      <c r="G214" s="223" t="s">
        <v>137</v>
      </c>
      <c r="H214" s="224">
        <v>78.200000000000003</v>
      </c>
      <c r="I214" s="225"/>
      <c r="J214" s="226">
        <f>ROUND(I214*H214,2)</f>
        <v>0</v>
      </c>
      <c r="K214" s="222" t="s">
        <v>21</v>
      </c>
      <c r="L214" s="71"/>
      <c r="M214" s="227" t="s">
        <v>21</v>
      </c>
      <c r="N214" s="228" t="s">
        <v>42</v>
      </c>
      <c r="O214" s="46"/>
      <c r="P214" s="229">
        <f>O214*H214</f>
        <v>0</v>
      </c>
      <c r="Q214" s="229">
        <v>0.01128</v>
      </c>
      <c r="R214" s="229">
        <f>Q214*H214</f>
        <v>0.88209599999999999</v>
      </c>
      <c r="S214" s="229">
        <v>0</v>
      </c>
      <c r="T214" s="230">
        <f>S214*H214</f>
        <v>0</v>
      </c>
      <c r="AR214" s="23" t="s">
        <v>138</v>
      </c>
      <c r="AT214" s="23" t="s">
        <v>134</v>
      </c>
      <c r="AU214" s="23" t="s">
        <v>80</v>
      </c>
      <c r="AY214" s="23" t="s">
        <v>131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23" t="s">
        <v>76</v>
      </c>
      <c r="BK214" s="231">
        <f>ROUND(I214*H214,2)</f>
        <v>0</v>
      </c>
      <c r="BL214" s="23" t="s">
        <v>138</v>
      </c>
      <c r="BM214" s="23" t="s">
        <v>887</v>
      </c>
    </row>
    <row r="215" s="11" customFormat="1">
      <c r="B215" s="232"/>
      <c r="C215" s="233"/>
      <c r="D215" s="234" t="s">
        <v>140</v>
      </c>
      <c r="E215" s="235" t="s">
        <v>21</v>
      </c>
      <c r="F215" s="236" t="s">
        <v>883</v>
      </c>
      <c r="G215" s="233"/>
      <c r="H215" s="235" t="s">
        <v>21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AT215" s="242" t="s">
        <v>140</v>
      </c>
      <c r="AU215" s="242" t="s">
        <v>80</v>
      </c>
      <c r="AV215" s="11" t="s">
        <v>76</v>
      </c>
      <c r="AW215" s="11" t="s">
        <v>35</v>
      </c>
      <c r="AX215" s="11" t="s">
        <v>71</v>
      </c>
      <c r="AY215" s="242" t="s">
        <v>131</v>
      </c>
    </row>
    <row r="216" s="12" customFormat="1">
      <c r="B216" s="243"/>
      <c r="C216" s="244"/>
      <c r="D216" s="234" t="s">
        <v>140</v>
      </c>
      <c r="E216" s="245" t="s">
        <v>21</v>
      </c>
      <c r="F216" s="246" t="s">
        <v>888</v>
      </c>
      <c r="G216" s="244"/>
      <c r="H216" s="247">
        <v>78.200000000000003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AT216" s="253" t="s">
        <v>140</v>
      </c>
      <c r="AU216" s="253" t="s">
        <v>80</v>
      </c>
      <c r="AV216" s="12" t="s">
        <v>80</v>
      </c>
      <c r="AW216" s="12" t="s">
        <v>35</v>
      </c>
      <c r="AX216" s="12" t="s">
        <v>71</v>
      </c>
      <c r="AY216" s="253" t="s">
        <v>131</v>
      </c>
    </row>
    <row r="217" s="13" customFormat="1">
      <c r="B217" s="254"/>
      <c r="C217" s="255"/>
      <c r="D217" s="234" t="s">
        <v>140</v>
      </c>
      <c r="E217" s="256" t="s">
        <v>21</v>
      </c>
      <c r="F217" s="257" t="s">
        <v>145</v>
      </c>
      <c r="G217" s="255"/>
      <c r="H217" s="258">
        <v>78.200000000000003</v>
      </c>
      <c r="I217" s="259"/>
      <c r="J217" s="255"/>
      <c r="K217" s="255"/>
      <c r="L217" s="260"/>
      <c r="M217" s="261"/>
      <c r="N217" s="262"/>
      <c r="O217" s="262"/>
      <c r="P217" s="262"/>
      <c r="Q217" s="262"/>
      <c r="R217" s="262"/>
      <c r="S217" s="262"/>
      <c r="T217" s="263"/>
      <c r="AT217" s="264" t="s">
        <v>140</v>
      </c>
      <c r="AU217" s="264" t="s">
        <v>80</v>
      </c>
      <c r="AV217" s="13" t="s">
        <v>138</v>
      </c>
      <c r="AW217" s="13" t="s">
        <v>35</v>
      </c>
      <c r="AX217" s="13" t="s">
        <v>76</v>
      </c>
      <c r="AY217" s="264" t="s">
        <v>131</v>
      </c>
    </row>
    <row r="218" s="1" customFormat="1" ht="16.5" customHeight="1">
      <c r="B218" s="45"/>
      <c r="C218" s="220" t="s">
        <v>9</v>
      </c>
      <c r="D218" s="220" t="s">
        <v>134</v>
      </c>
      <c r="E218" s="221" t="s">
        <v>889</v>
      </c>
      <c r="F218" s="222" t="s">
        <v>890</v>
      </c>
      <c r="G218" s="223" t="s">
        <v>182</v>
      </c>
      <c r="H218" s="224">
        <v>0.16200000000000001</v>
      </c>
      <c r="I218" s="225"/>
      <c r="J218" s="226">
        <f>ROUND(I218*H218,2)</f>
        <v>0</v>
      </c>
      <c r="K218" s="222" t="s">
        <v>21</v>
      </c>
      <c r="L218" s="71"/>
      <c r="M218" s="227" t="s">
        <v>21</v>
      </c>
      <c r="N218" s="228" t="s">
        <v>42</v>
      </c>
      <c r="O218" s="46"/>
      <c r="P218" s="229">
        <f>O218*H218</f>
        <v>0</v>
      </c>
      <c r="Q218" s="229">
        <v>1.0551600000000001</v>
      </c>
      <c r="R218" s="229">
        <f>Q218*H218</f>
        <v>0.17093592000000002</v>
      </c>
      <c r="S218" s="229">
        <v>0</v>
      </c>
      <c r="T218" s="230">
        <f>S218*H218</f>
        <v>0</v>
      </c>
      <c r="AR218" s="23" t="s">
        <v>138</v>
      </c>
      <c r="AT218" s="23" t="s">
        <v>134</v>
      </c>
      <c r="AU218" s="23" t="s">
        <v>80</v>
      </c>
      <c r="AY218" s="23" t="s">
        <v>131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23" t="s">
        <v>76</v>
      </c>
      <c r="BK218" s="231">
        <f>ROUND(I218*H218,2)</f>
        <v>0</v>
      </c>
      <c r="BL218" s="23" t="s">
        <v>138</v>
      </c>
      <c r="BM218" s="23" t="s">
        <v>891</v>
      </c>
    </row>
    <row r="219" s="11" customFormat="1">
      <c r="B219" s="232"/>
      <c r="C219" s="233"/>
      <c r="D219" s="234" t="s">
        <v>140</v>
      </c>
      <c r="E219" s="235" t="s">
        <v>21</v>
      </c>
      <c r="F219" s="236" t="s">
        <v>892</v>
      </c>
      <c r="G219" s="233"/>
      <c r="H219" s="235" t="s">
        <v>21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AT219" s="242" t="s">
        <v>140</v>
      </c>
      <c r="AU219" s="242" t="s">
        <v>80</v>
      </c>
      <c r="AV219" s="11" t="s">
        <v>76</v>
      </c>
      <c r="AW219" s="11" t="s">
        <v>35</v>
      </c>
      <c r="AX219" s="11" t="s">
        <v>71</v>
      </c>
      <c r="AY219" s="242" t="s">
        <v>131</v>
      </c>
    </row>
    <row r="220" s="11" customFormat="1">
      <c r="B220" s="232"/>
      <c r="C220" s="233"/>
      <c r="D220" s="234" t="s">
        <v>140</v>
      </c>
      <c r="E220" s="235" t="s">
        <v>21</v>
      </c>
      <c r="F220" s="236" t="s">
        <v>883</v>
      </c>
      <c r="G220" s="233"/>
      <c r="H220" s="235" t="s">
        <v>21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AT220" s="242" t="s">
        <v>140</v>
      </c>
      <c r="AU220" s="242" t="s">
        <v>80</v>
      </c>
      <c r="AV220" s="11" t="s">
        <v>76</v>
      </c>
      <c r="AW220" s="11" t="s">
        <v>35</v>
      </c>
      <c r="AX220" s="11" t="s">
        <v>71</v>
      </c>
      <c r="AY220" s="242" t="s">
        <v>131</v>
      </c>
    </row>
    <row r="221" s="12" customFormat="1">
      <c r="B221" s="243"/>
      <c r="C221" s="244"/>
      <c r="D221" s="234" t="s">
        <v>140</v>
      </c>
      <c r="E221" s="245" t="s">
        <v>21</v>
      </c>
      <c r="F221" s="246" t="s">
        <v>893</v>
      </c>
      <c r="G221" s="244"/>
      <c r="H221" s="247">
        <v>0.16200000000000001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AT221" s="253" t="s">
        <v>140</v>
      </c>
      <c r="AU221" s="253" t="s">
        <v>80</v>
      </c>
      <c r="AV221" s="12" t="s">
        <v>80</v>
      </c>
      <c r="AW221" s="12" t="s">
        <v>35</v>
      </c>
      <c r="AX221" s="12" t="s">
        <v>71</v>
      </c>
      <c r="AY221" s="253" t="s">
        <v>131</v>
      </c>
    </row>
    <row r="222" s="13" customFormat="1">
      <c r="B222" s="254"/>
      <c r="C222" s="255"/>
      <c r="D222" s="234" t="s">
        <v>140</v>
      </c>
      <c r="E222" s="256" t="s">
        <v>21</v>
      </c>
      <c r="F222" s="257" t="s">
        <v>145</v>
      </c>
      <c r="G222" s="255"/>
      <c r="H222" s="258">
        <v>0.16200000000000001</v>
      </c>
      <c r="I222" s="259"/>
      <c r="J222" s="255"/>
      <c r="K222" s="255"/>
      <c r="L222" s="260"/>
      <c r="M222" s="261"/>
      <c r="N222" s="262"/>
      <c r="O222" s="262"/>
      <c r="P222" s="262"/>
      <c r="Q222" s="262"/>
      <c r="R222" s="262"/>
      <c r="S222" s="262"/>
      <c r="T222" s="263"/>
      <c r="AT222" s="264" t="s">
        <v>140</v>
      </c>
      <c r="AU222" s="264" t="s">
        <v>80</v>
      </c>
      <c r="AV222" s="13" t="s">
        <v>138</v>
      </c>
      <c r="AW222" s="13" t="s">
        <v>35</v>
      </c>
      <c r="AX222" s="13" t="s">
        <v>76</v>
      </c>
      <c r="AY222" s="264" t="s">
        <v>131</v>
      </c>
    </row>
    <row r="223" s="1" customFormat="1" ht="16.5" customHeight="1">
      <c r="B223" s="45"/>
      <c r="C223" s="220" t="s">
        <v>293</v>
      </c>
      <c r="D223" s="220" t="s">
        <v>134</v>
      </c>
      <c r="E223" s="221" t="s">
        <v>894</v>
      </c>
      <c r="F223" s="222" t="s">
        <v>895</v>
      </c>
      <c r="G223" s="223" t="s">
        <v>182</v>
      </c>
      <c r="H223" s="224">
        <v>0.38200000000000001</v>
      </c>
      <c r="I223" s="225"/>
      <c r="J223" s="226">
        <f>ROUND(I223*H223,2)</f>
        <v>0</v>
      </c>
      <c r="K223" s="222" t="s">
        <v>21</v>
      </c>
      <c r="L223" s="71"/>
      <c r="M223" s="227" t="s">
        <v>21</v>
      </c>
      <c r="N223" s="228" t="s">
        <v>42</v>
      </c>
      <c r="O223" s="46"/>
      <c r="P223" s="229">
        <f>O223*H223</f>
        <v>0</v>
      </c>
      <c r="Q223" s="229">
        <v>1.06277</v>
      </c>
      <c r="R223" s="229">
        <f>Q223*H223</f>
        <v>0.40597813999999999</v>
      </c>
      <c r="S223" s="229">
        <v>0</v>
      </c>
      <c r="T223" s="230">
        <f>S223*H223</f>
        <v>0</v>
      </c>
      <c r="AR223" s="23" t="s">
        <v>138</v>
      </c>
      <c r="AT223" s="23" t="s">
        <v>134</v>
      </c>
      <c r="AU223" s="23" t="s">
        <v>80</v>
      </c>
      <c r="AY223" s="23" t="s">
        <v>131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23" t="s">
        <v>76</v>
      </c>
      <c r="BK223" s="231">
        <f>ROUND(I223*H223,2)</f>
        <v>0</v>
      </c>
      <c r="BL223" s="23" t="s">
        <v>138</v>
      </c>
      <c r="BM223" s="23" t="s">
        <v>896</v>
      </c>
    </row>
    <row r="224" s="11" customFormat="1">
      <c r="B224" s="232"/>
      <c r="C224" s="233"/>
      <c r="D224" s="234" t="s">
        <v>140</v>
      </c>
      <c r="E224" s="235" t="s">
        <v>21</v>
      </c>
      <c r="F224" s="236" t="s">
        <v>883</v>
      </c>
      <c r="G224" s="233"/>
      <c r="H224" s="235" t="s">
        <v>21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AT224" s="242" t="s">
        <v>140</v>
      </c>
      <c r="AU224" s="242" t="s">
        <v>80</v>
      </c>
      <c r="AV224" s="11" t="s">
        <v>76</v>
      </c>
      <c r="AW224" s="11" t="s">
        <v>35</v>
      </c>
      <c r="AX224" s="11" t="s">
        <v>71</v>
      </c>
      <c r="AY224" s="242" t="s">
        <v>131</v>
      </c>
    </row>
    <row r="225" s="12" customFormat="1">
      <c r="B225" s="243"/>
      <c r="C225" s="244"/>
      <c r="D225" s="234" t="s">
        <v>140</v>
      </c>
      <c r="E225" s="245" t="s">
        <v>21</v>
      </c>
      <c r="F225" s="246" t="s">
        <v>897</v>
      </c>
      <c r="G225" s="244"/>
      <c r="H225" s="247">
        <v>0.38200000000000001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AT225" s="253" t="s">
        <v>140</v>
      </c>
      <c r="AU225" s="253" t="s">
        <v>80</v>
      </c>
      <c r="AV225" s="12" t="s">
        <v>80</v>
      </c>
      <c r="AW225" s="12" t="s">
        <v>35</v>
      </c>
      <c r="AX225" s="12" t="s">
        <v>71</v>
      </c>
      <c r="AY225" s="253" t="s">
        <v>131</v>
      </c>
    </row>
    <row r="226" s="13" customFormat="1">
      <c r="B226" s="254"/>
      <c r="C226" s="255"/>
      <c r="D226" s="234" t="s">
        <v>140</v>
      </c>
      <c r="E226" s="256" t="s">
        <v>21</v>
      </c>
      <c r="F226" s="257" t="s">
        <v>145</v>
      </c>
      <c r="G226" s="255"/>
      <c r="H226" s="258">
        <v>0.38200000000000001</v>
      </c>
      <c r="I226" s="259"/>
      <c r="J226" s="255"/>
      <c r="K226" s="255"/>
      <c r="L226" s="260"/>
      <c r="M226" s="261"/>
      <c r="N226" s="262"/>
      <c r="O226" s="262"/>
      <c r="P226" s="262"/>
      <c r="Q226" s="262"/>
      <c r="R226" s="262"/>
      <c r="S226" s="262"/>
      <c r="T226" s="263"/>
      <c r="AT226" s="264" t="s">
        <v>140</v>
      </c>
      <c r="AU226" s="264" t="s">
        <v>80</v>
      </c>
      <c r="AV226" s="13" t="s">
        <v>138</v>
      </c>
      <c r="AW226" s="13" t="s">
        <v>35</v>
      </c>
      <c r="AX226" s="13" t="s">
        <v>76</v>
      </c>
      <c r="AY226" s="264" t="s">
        <v>131</v>
      </c>
    </row>
    <row r="227" s="1" customFormat="1" ht="16.5" customHeight="1">
      <c r="B227" s="45"/>
      <c r="C227" s="220" t="s">
        <v>299</v>
      </c>
      <c r="D227" s="220" t="s">
        <v>134</v>
      </c>
      <c r="E227" s="221" t="s">
        <v>204</v>
      </c>
      <c r="F227" s="222" t="s">
        <v>898</v>
      </c>
      <c r="G227" s="223" t="s">
        <v>166</v>
      </c>
      <c r="H227" s="224">
        <v>29</v>
      </c>
      <c r="I227" s="225"/>
      <c r="J227" s="226">
        <f>ROUND(I227*H227,2)</f>
        <v>0</v>
      </c>
      <c r="K227" s="222" t="s">
        <v>21</v>
      </c>
      <c r="L227" s="71"/>
      <c r="M227" s="227" t="s">
        <v>21</v>
      </c>
      <c r="N227" s="228" t="s">
        <v>42</v>
      </c>
      <c r="O227" s="46"/>
      <c r="P227" s="229">
        <f>O227*H227</f>
        <v>0</v>
      </c>
      <c r="Q227" s="229">
        <v>0.058999999999999997</v>
      </c>
      <c r="R227" s="229">
        <f>Q227*H227</f>
        <v>1.7109999999999999</v>
      </c>
      <c r="S227" s="229">
        <v>0</v>
      </c>
      <c r="T227" s="230">
        <f>S227*H227</f>
        <v>0</v>
      </c>
      <c r="AR227" s="23" t="s">
        <v>138</v>
      </c>
      <c r="AT227" s="23" t="s">
        <v>134</v>
      </c>
      <c r="AU227" s="23" t="s">
        <v>80</v>
      </c>
      <c r="AY227" s="23" t="s">
        <v>131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23" t="s">
        <v>76</v>
      </c>
      <c r="BK227" s="231">
        <f>ROUND(I227*H227,2)</f>
        <v>0</v>
      </c>
      <c r="BL227" s="23" t="s">
        <v>138</v>
      </c>
      <c r="BM227" s="23" t="s">
        <v>899</v>
      </c>
    </row>
    <row r="228" s="11" customFormat="1">
      <c r="B228" s="232"/>
      <c r="C228" s="233"/>
      <c r="D228" s="234" t="s">
        <v>140</v>
      </c>
      <c r="E228" s="235" t="s">
        <v>21</v>
      </c>
      <c r="F228" s="236" t="s">
        <v>900</v>
      </c>
      <c r="G228" s="233"/>
      <c r="H228" s="235" t="s">
        <v>21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AT228" s="242" t="s">
        <v>140</v>
      </c>
      <c r="AU228" s="242" t="s">
        <v>80</v>
      </c>
      <c r="AV228" s="11" t="s">
        <v>76</v>
      </c>
      <c r="AW228" s="11" t="s">
        <v>35</v>
      </c>
      <c r="AX228" s="11" t="s">
        <v>71</v>
      </c>
      <c r="AY228" s="242" t="s">
        <v>131</v>
      </c>
    </row>
    <row r="229" s="12" customFormat="1">
      <c r="B229" s="243"/>
      <c r="C229" s="244"/>
      <c r="D229" s="234" t="s">
        <v>140</v>
      </c>
      <c r="E229" s="245" t="s">
        <v>21</v>
      </c>
      <c r="F229" s="246" t="s">
        <v>189</v>
      </c>
      <c r="G229" s="244"/>
      <c r="H229" s="247">
        <v>7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AT229" s="253" t="s">
        <v>140</v>
      </c>
      <c r="AU229" s="253" t="s">
        <v>80</v>
      </c>
      <c r="AV229" s="12" t="s">
        <v>80</v>
      </c>
      <c r="AW229" s="12" t="s">
        <v>35</v>
      </c>
      <c r="AX229" s="12" t="s">
        <v>71</v>
      </c>
      <c r="AY229" s="253" t="s">
        <v>131</v>
      </c>
    </row>
    <row r="230" s="11" customFormat="1">
      <c r="B230" s="232"/>
      <c r="C230" s="233"/>
      <c r="D230" s="234" t="s">
        <v>140</v>
      </c>
      <c r="E230" s="235" t="s">
        <v>21</v>
      </c>
      <c r="F230" s="236" t="s">
        <v>901</v>
      </c>
      <c r="G230" s="233"/>
      <c r="H230" s="235" t="s">
        <v>21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AT230" s="242" t="s">
        <v>140</v>
      </c>
      <c r="AU230" s="242" t="s">
        <v>80</v>
      </c>
      <c r="AV230" s="11" t="s">
        <v>76</v>
      </c>
      <c r="AW230" s="11" t="s">
        <v>35</v>
      </c>
      <c r="AX230" s="11" t="s">
        <v>71</v>
      </c>
      <c r="AY230" s="242" t="s">
        <v>131</v>
      </c>
    </row>
    <row r="231" s="12" customFormat="1">
      <c r="B231" s="243"/>
      <c r="C231" s="244"/>
      <c r="D231" s="234" t="s">
        <v>140</v>
      </c>
      <c r="E231" s="245" t="s">
        <v>21</v>
      </c>
      <c r="F231" s="246" t="s">
        <v>902</v>
      </c>
      <c r="G231" s="244"/>
      <c r="H231" s="247">
        <v>12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AT231" s="253" t="s">
        <v>140</v>
      </c>
      <c r="AU231" s="253" t="s">
        <v>80</v>
      </c>
      <c r="AV231" s="12" t="s">
        <v>80</v>
      </c>
      <c r="AW231" s="12" t="s">
        <v>35</v>
      </c>
      <c r="AX231" s="12" t="s">
        <v>71</v>
      </c>
      <c r="AY231" s="253" t="s">
        <v>131</v>
      </c>
    </row>
    <row r="232" s="11" customFormat="1">
      <c r="B232" s="232"/>
      <c r="C232" s="233"/>
      <c r="D232" s="234" t="s">
        <v>140</v>
      </c>
      <c r="E232" s="235" t="s">
        <v>21</v>
      </c>
      <c r="F232" s="236" t="s">
        <v>903</v>
      </c>
      <c r="G232" s="233"/>
      <c r="H232" s="235" t="s">
        <v>21</v>
      </c>
      <c r="I232" s="237"/>
      <c r="J232" s="233"/>
      <c r="K232" s="233"/>
      <c r="L232" s="238"/>
      <c r="M232" s="239"/>
      <c r="N232" s="240"/>
      <c r="O232" s="240"/>
      <c r="P232" s="240"/>
      <c r="Q232" s="240"/>
      <c r="R232" s="240"/>
      <c r="S232" s="240"/>
      <c r="T232" s="241"/>
      <c r="AT232" s="242" t="s">
        <v>140</v>
      </c>
      <c r="AU232" s="242" t="s">
        <v>80</v>
      </c>
      <c r="AV232" s="11" t="s">
        <v>76</v>
      </c>
      <c r="AW232" s="11" t="s">
        <v>35</v>
      </c>
      <c r="AX232" s="11" t="s">
        <v>71</v>
      </c>
      <c r="AY232" s="242" t="s">
        <v>131</v>
      </c>
    </row>
    <row r="233" s="12" customFormat="1">
      <c r="B233" s="243"/>
      <c r="C233" s="244"/>
      <c r="D233" s="234" t="s">
        <v>140</v>
      </c>
      <c r="E233" s="245" t="s">
        <v>21</v>
      </c>
      <c r="F233" s="246" t="s">
        <v>80</v>
      </c>
      <c r="G233" s="244"/>
      <c r="H233" s="247">
        <v>2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AT233" s="253" t="s">
        <v>140</v>
      </c>
      <c r="AU233" s="253" t="s">
        <v>80</v>
      </c>
      <c r="AV233" s="12" t="s">
        <v>80</v>
      </c>
      <c r="AW233" s="12" t="s">
        <v>35</v>
      </c>
      <c r="AX233" s="12" t="s">
        <v>71</v>
      </c>
      <c r="AY233" s="253" t="s">
        <v>131</v>
      </c>
    </row>
    <row r="234" s="11" customFormat="1">
      <c r="B234" s="232"/>
      <c r="C234" s="233"/>
      <c r="D234" s="234" t="s">
        <v>140</v>
      </c>
      <c r="E234" s="235" t="s">
        <v>21</v>
      </c>
      <c r="F234" s="236" t="s">
        <v>904</v>
      </c>
      <c r="G234" s="233"/>
      <c r="H234" s="235" t="s">
        <v>21</v>
      </c>
      <c r="I234" s="237"/>
      <c r="J234" s="233"/>
      <c r="K234" s="233"/>
      <c r="L234" s="238"/>
      <c r="M234" s="239"/>
      <c r="N234" s="240"/>
      <c r="O234" s="240"/>
      <c r="P234" s="240"/>
      <c r="Q234" s="240"/>
      <c r="R234" s="240"/>
      <c r="S234" s="240"/>
      <c r="T234" s="241"/>
      <c r="AT234" s="242" t="s">
        <v>140</v>
      </c>
      <c r="AU234" s="242" t="s">
        <v>80</v>
      </c>
      <c r="AV234" s="11" t="s">
        <v>76</v>
      </c>
      <c r="AW234" s="11" t="s">
        <v>35</v>
      </c>
      <c r="AX234" s="11" t="s">
        <v>71</v>
      </c>
      <c r="AY234" s="242" t="s">
        <v>131</v>
      </c>
    </row>
    <row r="235" s="12" customFormat="1">
      <c r="B235" s="243"/>
      <c r="C235" s="244"/>
      <c r="D235" s="234" t="s">
        <v>140</v>
      </c>
      <c r="E235" s="245" t="s">
        <v>21</v>
      </c>
      <c r="F235" s="246" t="s">
        <v>905</v>
      </c>
      <c r="G235" s="244"/>
      <c r="H235" s="247">
        <v>8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AT235" s="253" t="s">
        <v>140</v>
      </c>
      <c r="AU235" s="253" t="s">
        <v>80</v>
      </c>
      <c r="AV235" s="12" t="s">
        <v>80</v>
      </c>
      <c r="AW235" s="12" t="s">
        <v>35</v>
      </c>
      <c r="AX235" s="12" t="s">
        <v>71</v>
      </c>
      <c r="AY235" s="253" t="s">
        <v>131</v>
      </c>
    </row>
    <row r="236" s="13" customFormat="1">
      <c r="B236" s="254"/>
      <c r="C236" s="255"/>
      <c r="D236" s="234" t="s">
        <v>140</v>
      </c>
      <c r="E236" s="256" t="s">
        <v>21</v>
      </c>
      <c r="F236" s="257" t="s">
        <v>145</v>
      </c>
      <c r="G236" s="255"/>
      <c r="H236" s="258">
        <v>29</v>
      </c>
      <c r="I236" s="259"/>
      <c r="J236" s="255"/>
      <c r="K236" s="255"/>
      <c r="L236" s="260"/>
      <c r="M236" s="261"/>
      <c r="N236" s="262"/>
      <c r="O236" s="262"/>
      <c r="P236" s="262"/>
      <c r="Q236" s="262"/>
      <c r="R236" s="262"/>
      <c r="S236" s="262"/>
      <c r="T236" s="263"/>
      <c r="AT236" s="264" t="s">
        <v>140</v>
      </c>
      <c r="AU236" s="264" t="s">
        <v>80</v>
      </c>
      <c r="AV236" s="13" t="s">
        <v>138</v>
      </c>
      <c r="AW236" s="13" t="s">
        <v>35</v>
      </c>
      <c r="AX236" s="13" t="s">
        <v>76</v>
      </c>
      <c r="AY236" s="264" t="s">
        <v>131</v>
      </c>
    </row>
    <row r="237" s="1" customFormat="1" ht="25.5" customHeight="1">
      <c r="B237" s="45"/>
      <c r="C237" s="220" t="s">
        <v>304</v>
      </c>
      <c r="D237" s="220" t="s">
        <v>134</v>
      </c>
      <c r="E237" s="221" t="s">
        <v>906</v>
      </c>
      <c r="F237" s="222" t="s">
        <v>907</v>
      </c>
      <c r="G237" s="223" t="s">
        <v>182</v>
      </c>
      <c r="H237" s="224">
        <v>3.4529999999999998</v>
      </c>
      <c r="I237" s="225"/>
      <c r="J237" s="226">
        <f>ROUND(I237*H237,2)</f>
        <v>0</v>
      </c>
      <c r="K237" s="222" t="s">
        <v>21</v>
      </c>
      <c r="L237" s="71"/>
      <c r="M237" s="227" t="s">
        <v>21</v>
      </c>
      <c r="N237" s="228" t="s">
        <v>42</v>
      </c>
      <c r="O237" s="46"/>
      <c r="P237" s="229">
        <f>O237*H237</f>
        <v>0</v>
      </c>
      <c r="Q237" s="229">
        <v>0.01221</v>
      </c>
      <c r="R237" s="229">
        <f>Q237*H237</f>
        <v>0.042161129999999998</v>
      </c>
      <c r="S237" s="229">
        <v>0</v>
      </c>
      <c r="T237" s="230">
        <f>S237*H237</f>
        <v>0</v>
      </c>
      <c r="AR237" s="23" t="s">
        <v>138</v>
      </c>
      <c r="AT237" s="23" t="s">
        <v>134</v>
      </c>
      <c r="AU237" s="23" t="s">
        <v>80</v>
      </c>
      <c r="AY237" s="23" t="s">
        <v>131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23" t="s">
        <v>76</v>
      </c>
      <c r="BK237" s="231">
        <f>ROUND(I237*H237,2)</f>
        <v>0</v>
      </c>
      <c r="BL237" s="23" t="s">
        <v>138</v>
      </c>
      <c r="BM237" s="23" t="s">
        <v>908</v>
      </c>
    </row>
    <row r="238" s="11" customFormat="1">
      <c r="B238" s="232"/>
      <c r="C238" s="233"/>
      <c r="D238" s="234" t="s">
        <v>140</v>
      </c>
      <c r="E238" s="235" t="s">
        <v>21</v>
      </c>
      <c r="F238" s="236" t="s">
        <v>909</v>
      </c>
      <c r="G238" s="233"/>
      <c r="H238" s="235" t="s">
        <v>21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AT238" s="242" t="s">
        <v>140</v>
      </c>
      <c r="AU238" s="242" t="s">
        <v>80</v>
      </c>
      <c r="AV238" s="11" t="s">
        <v>76</v>
      </c>
      <c r="AW238" s="11" t="s">
        <v>35</v>
      </c>
      <c r="AX238" s="11" t="s">
        <v>71</v>
      </c>
      <c r="AY238" s="242" t="s">
        <v>131</v>
      </c>
    </row>
    <row r="239" s="12" customFormat="1">
      <c r="B239" s="243"/>
      <c r="C239" s="244"/>
      <c r="D239" s="234" t="s">
        <v>140</v>
      </c>
      <c r="E239" s="245" t="s">
        <v>21</v>
      </c>
      <c r="F239" s="246" t="s">
        <v>910</v>
      </c>
      <c r="G239" s="244"/>
      <c r="H239" s="247">
        <v>3.4529999999999998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AT239" s="253" t="s">
        <v>140</v>
      </c>
      <c r="AU239" s="253" t="s">
        <v>80</v>
      </c>
      <c r="AV239" s="12" t="s">
        <v>80</v>
      </c>
      <c r="AW239" s="12" t="s">
        <v>35</v>
      </c>
      <c r="AX239" s="12" t="s">
        <v>71</v>
      </c>
      <c r="AY239" s="253" t="s">
        <v>131</v>
      </c>
    </row>
    <row r="240" s="13" customFormat="1">
      <c r="B240" s="254"/>
      <c r="C240" s="255"/>
      <c r="D240" s="234" t="s">
        <v>140</v>
      </c>
      <c r="E240" s="256" t="s">
        <v>21</v>
      </c>
      <c r="F240" s="257" t="s">
        <v>145</v>
      </c>
      <c r="G240" s="255"/>
      <c r="H240" s="258">
        <v>3.4529999999999998</v>
      </c>
      <c r="I240" s="259"/>
      <c r="J240" s="255"/>
      <c r="K240" s="255"/>
      <c r="L240" s="260"/>
      <c r="M240" s="261"/>
      <c r="N240" s="262"/>
      <c r="O240" s="262"/>
      <c r="P240" s="262"/>
      <c r="Q240" s="262"/>
      <c r="R240" s="262"/>
      <c r="S240" s="262"/>
      <c r="T240" s="263"/>
      <c r="AT240" s="264" t="s">
        <v>140</v>
      </c>
      <c r="AU240" s="264" t="s">
        <v>80</v>
      </c>
      <c r="AV240" s="13" t="s">
        <v>138</v>
      </c>
      <c r="AW240" s="13" t="s">
        <v>35</v>
      </c>
      <c r="AX240" s="13" t="s">
        <v>76</v>
      </c>
      <c r="AY240" s="264" t="s">
        <v>131</v>
      </c>
    </row>
    <row r="241" s="1" customFormat="1" ht="16.5" customHeight="1">
      <c r="B241" s="45"/>
      <c r="C241" s="265" t="s">
        <v>308</v>
      </c>
      <c r="D241" s="265" t="s">
        <v>423</v>
      </c>
      <c r="E241" s="266" t="s">
        <v>911</v>
      </c>
      <c r="F241" s="267" t="s">
        <v>912</v>
      </c>
      <c r="G241" s="268" t="s">
        <v>182</v>
      </c>
      <c r="H241" s="269">
        <v>3.7290000000000001</v>
      </c>
      <c r="I241" s="270"/>
      <c r="J241" s="271">
        <f>ROUND(I241*H241,2)</f>
        <v>0</v>
      </c>
      <c r="K241" s="267" t="s">
        <v>21</v>
      </c>
      <c r="L241" s="272"/>
      <c r="M241" s="273" t="s">
        <v>21</v>
      </c>
      <c r="N241" s="274" t="s">
        <v>42</v>
      </c>
      <c r="O241" s="46"/>
      <c r="P241" s="229">
        <f>O241*H241</f>
        <v>0</v>
      </c>
      <c r="Q241" s="229">
        <v>1</v>
      </c>
      <c r="R241" s="229">
        <f>Q241*H241</f>
        <v>3.7290000000000001</v>
      </c>
      <c r="S241" s="229">
        <v>0</v>
      </c>
      <c r="T241" s="230">
        <f>S241*H241</f>
        <v>0</v>
      </c>
      <c r="AR241" s="23" t="s">
        <v>197</v>
      </c>
      <c r="AT241" s="23" t="s">
        <v>423</v>
      </c>
      <c r="AU241" s="23" t="s">
        <v>80</v>
      </c>
      <c r="AY241" s="23" t="s">
        <v>131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23" t="s">
        <v>76</v>
      </c>
      <c r="BK241" s="231">
        <f>ROUND(I241*H241,2)</f>
        <v>0</v>
      </c>
      <c r="BL241" s="23" t="s">
        <v>138</v>
      </c>
      <c r="BM241" s="23" t="s">
        <v>913</v>
      </c>
    </row>
    <row r="242" s="11" customFormat="1">
      <c r="B242" s="232"/>
      <c r="C242" s="233"/>
      <c r="D242" s="234" t="s">
        <v>140</v>
      </c>
      <c r="E242" s="235" t="s">
        <v>21</v>
      </c>
      <c r="F242" s="236" t="s">
        <v>914</v>
      </c>
      <c r="G242" s="233"/>
      <c r="H242" s="235" t="s">
        <v>21</v>
      </c>
      <c r="I242" s="237"/>
      <c r="J242" s="233"/>
      <c r="K242" s="233"/>
      <c r="L242" s="238"/>
      <c r="M242" s="239"/>
      <c r="N242" s="240"/>
      <c r="O242" s="240"/>
      <c r="P242" s="240"/>
      <c r="Q242" s="240"/>
      <c r="R242" s="240"/>
      <c r="S242" s="240"/>
      <c r="T242" s="241"/>
      <c r="AT242" s="242" t="s">
        <v>140</v>
      </c>
      <c r="AU242" s="242" t="s">
        <v>80</v>
      </c>
      <c r="AV242" s="11" t="s">
        <v>76</v>
      </c>
      <c r="AW242" s="11" t="s">
        <v>35</v>
      </c>
      <c r="AX242" s="11" t="s">
        <v>71</v>
      </c>
      <c r="AY242" s="242" t="s">
        <v>131</v>
      </c>
    </row>
    <row r="243" s="12" customFormat="1">
      <c r="B243" s="243"/>
      <c r="C243" s="244"/>
      <c r="D243" s="234" t="s">
        <v>140</v>
      </c>
      <c r="E243" s="245" t="s">
        <v>21</v>
      </c>
      <c r="F243" s="246" t="s">
        <v>915</v>
      </c>
      <c r="G243" s="244"/>
      <c r="H243" s="247">
        <v>3.7290000000000001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AT243" s="253" t="s">
        <v>140</v>
      </c>
      <c r="AU243" s="253" t="s">
        <v>80</v>
      </c>
      <c r="AV243" s="12" t="s">
        <v>80</v>
      </c>
      <c r="AW243" s="12" t="s">
        <v>35</v>
      </c>
      <c r="AX243" s="12" t="s">
        <v>71</v>
      </c>
      <c r="AY243" s="253" t="s">
        <v>131</v>
      </c>
    </row>
    <row r="244" s="13" customFormat="1">
      <c r="B244" s="254"/>
      <c r="C244" s="255"/>
      <c r="D244" s="234" t="s">
        <v>140</v>
      </c>
      <c r="E244" s="256" t="s">
        <v>21</v>
      </c>
      <c r="F244" s="257" t="s">
        <v>145</v>
      </c>
      <c r="G244" s="255"/>
      <c r="H244" s="258">
        <v>3.7290000000000001</v>
      </c>
      <c r="I244" s="259"/>
      <c r="J244" s="255"/>
      <c r="K244" s="255"/>
      <c r="L244" s="260"/>
      <c r="M244" s="261"/>
      <c r="N244" s="262"/>
      <c r="O244" s="262"/>
      <c r="P244" s="262"/>
      <c r="Q244" s="262"/>
      <c r="R244" s="262"/>
      <c r="S244" s="262"/>
      <c r="T244" s="263"/>
      <c r="AT244" s="264" t="s">
        <v>140</v>
      </c>
      <c r="AU244" s="264" t="s">
        <v>80</v>
      </c>
      <c r="AV244" s="13" t="s">
        <v>138</v>
      </c>
      <c r="AW244" s="13" t="s">
        <v>35</v>
      </c>
      <c r="AX244" s="13" t="s">
        <v>76</v>
      </c>
      <c r="AY244" s="264" t="s">
        <v>131</v>
      </c>
    </row>
    <row r="245" s="1" customFormat="1" ht="16.5" customHeight="1">
      <c r="B245" s="45"/>
      <c r="C245" s="220" t="s">
        <v>314</v>
      </c>
      <c r="D245" s="220" t="s">
        <v>134</v>
      </c>
      <c r="E245" s="221" t="s">
        <v>916</v>
      </c>
      <c r="F245" s="222" t="s">
        <v>917</v>
      </c>
      <c r="G245" s="223" t="s">
        <v>370</v>
      </c>
      <c r="H245" s="224">
        <v>166.80000000000001</v>
      </c>
      <c r="I245" s="225"/>
      <c r="J245" s="226">
        <f>ROUND(I245*H245,2)</f>
        <v>0</v>
      </c>
      <c r="K245" s="222" t="s">
        <v>21</v>
      </c>
      <c r="L245" s="71"/>
      <c r="M245" s="227" t="s">
        <v>21</v>
      </c>
      <c r="N245" s="228" t="s">
        <v>42</v>
      </c>
      <c r="O245" s="46"/>
      <c r="P245" s="229">
        <f>O245*H245</f>
        <v>0</v>
      </c>
      <c r="Q245" s="229">
        <v>0.18051</v>
      </c>
      <c r="R245" s="229">
        <f>Q245*H245</f>
        <v>30.109068000000004</v>
      </c>
      <c r="S245" s="229">
        <v>0</v>
      </c>
      <c r="T245" s="230">
        <f>S245*H245</f>
        <v>0</v>
      </c>
      <c r="AR245" s="23" t="s">
        <v>138</v>
      </c>
      <c r="AT245" s="23" t="s">
        <v>134</v>
      </c>
      <c r="AU245" s="23" t="s">
        <v>80</v>
      </c>
      <c r="AY245" s="23" t="s">
        <v>131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23" t="s">
        <v>76</v>
      </c>
      <c r="BK245" s="231">
        <f>ROUND(I245*H245,2)</f>
        <v>0</v>
      </c>
      <c r="BL245" s="23" t="s">
        <v>138</v>
      </c>
      <c r="BM245" s="23" t="s">
        <v>918</v>
      </c>
    </row>
    <row r="246" s="11" customFormat="1">
      <c r="B246" s="232"/>
      <c r="C246" s="233"/>
      <c r="D246" s="234" t="s">
        <v>140</v>
      </c>
      <c r="E246" s="235" t="s">
        <v>21</v>
      </c>
      <c r="F246" s="236" t="s">
        <v>220</v>
      </c>
      <c r="G246" s="233"/>
      <c r="H246" s="235" t="s">
        <v>21</v>
      </c>
      <c r="I246" s="237"/>
      <c r="J246" s="233"/>
      <c r="K246" s="233"/>
      <c r="L246" s="238"/>
      <c r="M246" s="239"/>
      <c r="N246" s="240"/>
      <c r="O246" s="240"/>
      <c r="P246" s="240"/>
      <c r="Q246" s="240"/>
      <c r="R246" s="240"/>
      <c r="S246" s="240"/>
      <c r="T246" s="241"/>
      <c r="AT246" s="242" t="s">
        <v>140</v>
      </c>
      <c r="AU246" s="242" t="s">
        <v>80</v>
      </c>
      <c r="AV246" s="11" t="s">
        <v>76</v>
      </c>
      <c r="AW246" s="11" t="s">
        <v>35</v>
      </c>
      <c r="AX246" s="11" t="s">
        <v>71</v>
      </c>
      <c r="AY246" s="242" t="s">
        <v>131</v>
      </c>
    </row>
    <row r="247" s="11" customFormat="1">
      <c r="B247" s="232"/>
      <c r="C247" s="233"/>
      <c r="D247" s="234" t="s">
        <v>140</v>
      </c>
      <c r="E247" s="235" t="s">
        <v>21</v>
      </c>
      <c r="F247" s="236" t="s">
        <v>221</v>
      </c>
      <c r="G247" s="233"/>
      <c r="H247" s="235" t="s">
        <v>21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AT247" s="242" t="s">
        <v>140</v>
      </c>
      <c r="AU247" s="242" t="s">
        <v>80</v>
      </c>
      <c r="AV247" s="11" t="s">
        <v>76</v>
      </c>
      <c r="AW247" s="11" t="s">
        <v>35</v>
      </c>
      <c r="AX247" s="11" t="s">
        <v>71</v>
      </c>
      <c r="AY247" s="242" t="s">
        <v>131</v>
      </c>
    </row>
    <row r="248" s="12" customFormat="1">
      <c r="B248" s="243"/>
      <c r="C248" s="244"/>
      <c r="D248" s="234" t="s">
        <v>140</v>
      </c>
      <c r="E248" s="245" t="s">
        <v>21</v>
      </c>
      <c r="F248" s="246" t="s">
        <v>919</v>
      </c>
      <c r="G248" s="244"/>
      <c r="H248" s="247">
        <v>91.799999999999997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AT248" s="253" t="s">
        <v>140</v>
      </c>
      <c r="AU248" s="253" t="s">
        <v>80</v>
      </c>
      <c r="AV248" s="12" t="s">
        <v>80</v>
      </c>
      <c r="AW248" s="12" t="s">
        <v>35</v>
      </c>
      <c r="AX248" s="12" t="s">
        <v>71</v>
      </c>
      <c r="AY248" s="253" t="s">
        <v>131</v>
      </c>
    </row>
    <row r="249" s="11" customFormat="1">
      <c r="B249" s="232"/>
      <c r="C249" s="233"/>
      <c r="D249" s="234" t="s">
        <v>140</v>
      </c>
      <c r="E249" s="235" t="s">
        <v>21</v>
      </c>
      <c r="F249" s="236" t="s">
        <v>223</v>
      </c>
      <c r="G249" s="233"/>
      <c r="H249" s="235" t="s">
        <v>21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AT249" s="242" t="s">
        <v>140</v>
      </c>
      <c r="AU249" s="242" t="s">
        <v>80</v>
      </c>
      <c r="AV249" s="11" t="s">
        <v>76</v>
      </c>
      <c r="AW249" s="11" t="s">
        <v>35</v>
      </c>
      <c r="AX249" s="11" t="s">
        <v>71</v>
      </c>
      <c r="AY249" s="242" t="s">
        <v>131</v>
      </c>
    </row>
    <row r="250" s="12" customFormat="1">
      <c r="B250" s="243"/>
      <c r="C250" s="244"/>
      <c r="D250" s="234" t="s">
        <v>140</v>
      </c>
      <c r="E250" s="245" t="s">
        <v>21</v>
      </c>
      <c r="F250" s="246" t="s">
        <v>920</v>
      </c>
      <c r="G250" s="244"/>
      <c r="H250" s="247">
        <v>75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AT250" s="253" t="s">
        <v>140</v>
      </c>
      <c r="AU250" s="253" t="s">
        <v>80</v>
      </c>
      <c r="AV250" s="12" t="s">
        <v>80</v>
      </c>
      <c r="AW250" s="12" t="s">
        <v>35</v>
      </c>
      <c r="AX250" s="12" t="s">
        <v>71</v>
      </c>
      <c r="AY250" s="253" t="s">
        <v>131</v>
      </c>
    </row>
    <row r="251" s="13" customFormat="1">
      <c r="B251" s="254"/>
      <c r="C251" s="255"/>
      <c r="D251" s="234" t="s">
        <v>140</v>
      </c>
      <c r="E251" s="256" t="s">
        <v>21</v>
      </c>
      <c r="F251" s="257" t="s">
        <v>145</v>
      </c>
      <c r="G251" s="255"/>
      <c r="H251" s="258">
        <v>166.80000000000001</v>
      </c>
      <c r="I251" s="259"/>
      <c r="J251" s="255"/>
      <c r="K251" s="255"/>
      <c r="L251" s="260"/>
      <c r="M251" s="261"/>
      <c r="N251" s="262"/>
      <c r="O251" s="262"/>
      <c r="P251" s="262"/>
      <c r="Q251" s="262"/>
      <c r="R251" s="262"/>
      <c r="S251" s="262"/>
      <c r="T251" s="263"/>
      <c r="AT251" s="264" t="s">
        <v>140</v>
      </c>
      <c r="AU251" s="264" t="s">
        <v>80</v>
      </c>
      <c r="AV251" s="13" t="s">
        <v>138</v>
      </c>
      <c r="AW251" s="13" t="s">
        <v>35</v>
      </c>
      <c r="AX251" s="13" t="s">
        <v>76</v>
      </c>
      <c r="AY251" s="264" t="s">
        <v>131</v>
      </c>
    </row>
    <row r="252" s="10" customFormat="1" ht="29.88" customHeight="1">
      <c r="B252" s="204"/>
      <c r="C252" s="205"/>
      <c r="D252" s="206" t="s">
        <v>70</v>
      </c>
      <c r="E252" s="218" t="s">
        <v>169</v>
      </c>
      <c r="F252" s="218" t="s">
        <v>239</v>
      </c>
      <c r="G252" s="205"/>
      <c r="H252" s="205"/>
      <c r="I252" s="208"/>
      <c r="J252" s="219">
        <f>BK252</f>
        <v>0</v>
      </c>
      <c r="K252" s="205"/>
      <c r="L252" s="210"/>
      <c r="M252" s="211"/>
      <c r="N252" s="212"/>
      <c r="O252" s="212"/>
      <c r="P252" s="213">
        <f>SUM(P253:P372)</f>
        <v>0</v>
      </c>
      <c r="Q252" s="212"/>
      <c r="R252" s="213">
        <f>SUM(R253:R372)</f>
        <v>286.26681047</v>
      </c>
      <c r="S252" s="212"/>
      <c r="T252" s="214">
        <f>SUM(T253:T372)</f>
        <v>0</v>
      </c>
      <c r="AR252" s="215" t="s">
        <v>76</v>
      </c>
      <c r="AT252" s="216" t="s">
        <v>70</v>
      </c>
      <c r="AU252" s="216" t="s">
        <v>76</v>
      </c>
      <c r="AY252" s="215" t="s">
        <v>131</v>
      </c>
      <c r="BK252" s="217">
        <f>SUM(BK253:BK372)</f>
        <v>0</v>
      </c>
    </row>
    <row r="253" s="1" customFormat="1" ht="16.5" customHeight="1">
      <c r="B253" s="45"/>
      <c r="C253" s="220" t="s">
        <v>318</v>
      </c>
      <c r="D253" s="220" t="s">
        <v>134</v>
      </c>
      <c r="E253" s="221" t="s">
        <v>241</v>
      </c>
      <c r="F253" s="222" t="s">
        <v>242</v>
      </c>
      <c r="G253" s="223" t="s">
        <v>137</v>
      </c>
      <c r="H253" s="224">
        <v>1158.1800000000001</v>
      </c>
      <c r="I253" s="225"/>
      <c r="J253" s="226">
        <f>ROUND(I253*H253,2)</f>
        <v>0</v>
      </c>
      <c r="K253" s="222" t="s">
        <v>21</v>
      </c>
      <c r="L253" s="71"/>
      <c r="M253" s="227" t="s">
        <v>21</v>
      </c>
      <c r="N253" s="228" t="s">
        <v>42</v>
      </c>
      <c r="O253" s="46"/>
      <c r="P253" s="229">
        <f>O253*H253</f>
        <v>0</v>
      </c>
      <c r="Q253" s="229">
        <v>0</v>
      </c>
      <c r="R253" s="229">
        <f>Q253*H253</f>
        <v>0</v>
      </c>
      <c r="S253" s="229">
        <v>0</v>
      </c>
      <c r="T253" s="230">
        <f>S253*H253</f>
        <v>0</v>
      </c>
      <c r="AR253" s="23" t="s">
        <v>138</v>
      </c>
      <c r="AT253" s="23" t="s">
        <v>134</v>
      </c>
      <c r="AU253" s="23" t="s">
        <v>80</v>
      </c>
      <c r="AY253" s="23" t="s">
        <v>131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23" t="s">
        <v>76</v>
      </c>
      <c r="BK253" s="231">
        <f>ROUND(I253*H253,2)</f>
        <v>0</v>
      </c>
      <c r="BL253" s="23" t="s">
        <v>138</v>
      </c>
      <c r="BM253" s="23" t="s">
        <v>921</v>
      </c>
    </row>
    <row r="254" s="11" customFormat="1">
      <c r="B254" s="232"/>
      <c r="C254" s="233"/>
      <c r="D254" s="234" t="s">
        <v>140</v>
      </c>
      <c r="E254" s="235" t="s">
        <v>21</v>
      </c>
      <c r="F254" s="236" t="s">
        <v>817</v>
      </c>
      <c r="G254" s="233"/>
      <c r="H254" s="235" t="s">
        <v>21</v>
      </c>
      <c r="I254" s="237"/>
      <c r="J254" s="233"/>
      <c r="K254" s="233"/>
      <c r="L254" s="238"/>
      <c r="M254" s="239"/>
      <c r="N254" s="240"/>
      <c r="O254" s="240"/>
      <c r="P254" s="240"/>
      <c r="Q254" s="240"/>
      <c r="R254" s="240"/>
      <c r="S254" s="240"/>
      <c r="T254" s="241"/>
      <c r="AT254" s="242" t="s">
        <v>140</v>
      </c>
      <c r="AU254" s="242" t="s">
        <v>80</v>
      </c>
      <c r="AV254" s="11" t="s">
        <v>76</v>
      </c>
      <c r="AW254" s="11" t="s">
        <v>35</v>
      </c>
      <c r="AX254" s="11" t="s">
        <v>71</v>
      </c>
      <c r="AY254" s="242" t="s">
        <v>131</v>
      </c>
    </row>
    <row r="255" s="11" customFormat="1">
      <c r="B255" s="232"/>
      <c r="C255" s="233"/>
      <c r="D255" s="234" t="s">
        <v>140</v>
      </c>
      <c r="E255" s="235" t="s">
        <v>21</v>
      </c>
      <c r="F255" s="236" t="s">
        <v>221</v>
      </c>
      <c r="G255" s="233"/>
      <c r="H255" s="235" t="s">
        <v>21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AT255" s="242" t="s">
        <v>140</v>
      </c>
      <c r="AU255" s="242" t="s">
        <v>80</v>
      </c>
      <c r="AV255" s="11" t="s">
        <v>76</v>
      </c>
      <c r="AW255" s="11" t="s">
        <v>35</v>
      </c>
      <c r="AX255" s="11" t="s">
        <v>71</v>
      </c>
      <c r="AY255" s="242" t="s">
        <v>131</v>
      </c>
    </row>
    <row r="256" s="12" customFormat="1">
      <c r="B256" s="243"/>
      <c r="C256" s="244"/>
      <c r="D256" s="234" t="s">
        <v>140</v>
      </c>
      <c r="E256" s="245" t="s">
        <v>21</v>
      </c>
      <c r="F256" s="246" t="s">
        <v>922</v>
      </c>
      <c r="G256" s="244"/>
      <c r="H256" s="247">
        <v>679.32000000000005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AT256" s="253" t="s">
        <v>140</v>
      </c>
      <c r="AU256" s="253" t="s">
        <v>80</v>
      </c>
      <c r="AV256" s="12" t="s">
        <v>80</v>
      </c>
      <c r="AW256" s="12" t="s">
        <v>35</v>
      </c>
      <c r="AX256" s="12" t="s">
        <v>71</v>
      </c>
      <c r="AY256" s="253" t="s">
        <v>131</v>
      </c>
    </row>
    <row r="257" s="11" customFormat="1">
      <c r="B257" s="232"/>
      <c r="C257" s="233"/>
      <c r="D257" s="234" t="s">
        <v>140</v>
      </c>
      <c r="E257" s="235" t="s">
        <v>21</v>
      </c>
      <c r="F257" s="236" t="s">
        <v>143</v>
      </c>
      <c r="G257" s="233"/>
      <c r="H257" s="235" t="s">
        <v>21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AT257" s="242" t="s">
        <v>140</v>
      </c>
      <c r="AU257" s="242" t="s">
        <v>80</v>
      </c>
      <c r="AV257" s="11" t="s">
        <v>76</v>
      </c>
      <c r="AW257" s="11" t="s">
        <v>35</v>
      </c>
      <c r="AX257" s="11" t="s">
        <v>71</v>
      </c>
      <c r="AY257" s="242" t="s">
        <v>131</v>
      </c>
    </row>
    <row r="258" s="12" customFormat="1">
      <c r="B258" s="243"/>
      <c r="C258" s="244"/>
      <c r="D258" s="234" t="s">
        <v>140</v>
      </c>
      <c r="E258" s="245" t="s">
        <v>21</v>
      </c>
      <c r="F258" s="246" t="s">
        <v>923</v>
      </c>
      <c r="G258" s="244"/>
      <c r="H258" s="247">
        <v>-46.799999999999997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AT258" s="253" t="s">
        <v>140</v>
      </c>
      <c r="AU258" s="253" t="s">
        <v>80</v>
      </c>
      <c r="AV258" s="12" t="s">
        <v>80</v>
      </c>
      <c r="AW258" s="12" t="s">
        <v>35</v>
      </c>
      <c r="AX258" s="12" t="s">
        <v>71</v>
      </c>
      <c r="AY258" s="253" t="s">
        <v>131</v>
      </c>
    </row>
    <row r="259" s="11" customFormat="1">
      <c r="B259" s="232"/>
      <c r="C259" s="233"/>
      <c r="D259" s="234" t="s">
        <v>140</v>
      </c>
      <c r="E259" s="235" t="s">
        <v>21</v>
      </c>
      <c r="F259" s="236" t="s">
        <v>223</v>
      </c>
      <c r="G259" s="233"/>
      <c r="H259" s="235" t="s">
        <v>21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AT259" s="242" t="s">
        <v>140</v>
      </c>
      <c r="AU259" s="242" t="s">
        <v>80</v>
      </c>
      <c r="AV259" s="11" t="s">
        <v>76</v>
      </c>
      <c r="AW259" s="11" t="s">
        <v>35</v>
      </c>
      <c r="AX259" s="11" t="s">
        <v>71</v>
      </c>
      <c r="AY259" s="242" t="s">
        <v>131</v>
      </c>
    </row>
    <row r="260" s="12" customFormat="1">
      <c r="B260" s="243"/>
      <c r="C260" s="244"/>
      <c r="D260" s="234" t="s">
        <v>140</v>
      </c>
      <c r="E260" s="245" t="s">
        <v>21</v>
      </c>
      <c r="F260" s="246" t="s">
        <v>924</v>
      </c>
      <c r="G260" s="244"/>
      <c r="H260" s="247">
        <v>555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AT260" s="253" t="s">
        <v>140</v>
      </c>
      <c r="AU260" s="253" t="s">
        <v>80</v>
      </c>
      <c r="AV260" s="12" t="s">
        <v>80</v>
      </c>
      <c r="AW260" s="12" t="s">
        <v>35</v>
      </c>
      <c r="AX260" s="12" t="s">
        <v>71</v>
      </c>
      <c r="AY260" s="253" t="s">
        <v>131</v>
      </c>
    </row>
    <row r="261" s="11" customFormat="1">
      <c r="B261" s="232"/>
      <c r="C261" s="233"/>
      <c r="D261" s="234" t="s">
        <v>140</v>
      </c>
      <c r="E261" s="235" t="s">
        <v>21</v>
      </c>
      <c r="F261" s="236" t="s">
        <v>143</v>
      </c>
      <c r="G261" s="233"/>
      <c r="H261" s="235" t="s">
        <v>21</v>
      </c>
      <c r="I261" s="237"/>
      <c r="J261" s="233"/>
      <c r="K261" s="233"/>
      <c r="L261" s="238"/>
      <c r="M261" s="239"/>
      <c r="N261" s="240"/>
      <c r="O261" s="240"/>
      <c r="P261" s="240"/>
      <c r="Q261" s="240"/>
      <c r="R261" s="240"/>
      <c r="S261" s="240"/>
      <c r="T261" s="241"/>
      <c r="AT261" s="242" t="s">
        <v>140</v>
      </c>
      <c r="AU261" s="242" t="s">
        <v>80</v>
      </c>
      <c r="AV261" s="11" t="s">
        <v>76</v>
      </c>
      <c r="AW261" s="11" t="s">
        <v>35</v>
      </c>
      <c r="AX261" s="11" t="s">
        <v>71</v>
      </c>
      <c r="AY261" s="242" t="s">
        <v>131</v>
      </c>
    </row>
    <row r="262" s="12" customFormat="1">
      <c r="B262" s="243"/>
      <c r="C262" s="244"/>
      <c r="D262" s="234" t="s">
        <v>140</v>
      </c>
      <c r="E262" s="245" t="s">
        <v>21</v>
      </c>
      <c r="F262" s="246" t="s">
        <v>925</v>
      </c>
      <c r="G262" s="244"/>
      <c r="H262" s="247">
        <v>-16.739999999999998</v>
      </c>
      <c r="I262" s="248"/>
      <c r="J262" s="244"/>
      <c r="K262" s="244"/>
      <c r="L262" s="249"/>
      <c r="M262" s="250"/>
      <c r="N262" s="251"/>
      <c r="O262" s="251"/>
      <c r="P262" s="251"/>
      <c r="Q262" s="251"/>
      <c r="R262" s="251"/>
      <c r="S262" s="251"/>
      <c r="T262" s="252"/>
      <c r="AT262" s="253" t="s">
        <v>140</v>
      </c>
      <c r="AU262" s="253" t="s">
        <v>80</v>
      </c>
      <c r="AV262" s="12" t="s">
        <v>80</v>
      </c>
      <c r="AW262" s="12" t="s">
        <v>35</v>
      </c>
      <c r="AX262" s="12" t="s">
        <v>71</v>
      </c>
      <c r="AY262" s="253" t="s">
        <v>131</v>
      </c>
    </row>
    <row r="263" s="12" customFormat="1">
      <c r="B263" s="243"/>
      <c r="C263" s="244"/>
      <c r="D263" s="234" t="s">
        <v>140</v>
      </c>
      <c r="E263" s="245" t="s">
        <v>21</v>
      </c>
      <c r="F263" s="246" t="s">
        <v>926</v>
      </c>
      <c r="G263" s="244"/>
      <c r="H263" s="247">
        <v>-12.6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AT263" s="253" t="s">
        <v>140</v>
      </c>
      <c r="AU263" s="253" t="s">
        <v>80</v>
      </c>
      <c r="AV263" s="12" t="s">
        <v>80</v>
      </c>
      <c r="AW263" s="12" t="s">
        <v>35</v>
      </c>
      <c r="AX263" s="12" t="s">
        <v>71</v>
      </c>
      <c r="AY263" s="253" t="s">
        <v>131</v>
      </c>
    </row>
    <row r="264" s="13" customFormat="1">
      <c r="B264" s="254"/>
      <c r="C264" s="255"/>
      <c r="D264" s="234" t="s">
        <v>140</v>
      </c>
      <c r="E264" s="256" t="s">
        <v>21</v>
      </c>
      <c r="F264" s="257" t="s">
        <v>145</v>
      </c>
      <c r="G264" s="255"/>
      <c r="H264" s="258">
        <v>1158.1800000000001</v>
      </c>
      <c r="I264" s="259"/>
      <c r="J264" s="255"/>
      <c r="K264" s="255"/>
      <c r="L264" s="260"/>
      <c r="M264" s="261"/>
      <c r="N264" s="262"/>
      <c r="O264" s="262"/>
      <c r="P264" s="262"/>
      <c r="Q264" s="262"/>
      <c r="R264" s="262"/>
      <c r="S264" s="262"/>
      <c r="T264" s="263"/>
      <c r="AT264" s="264" t="s">
        <v>140</v>
      </c>
      <c r="AU264" s="264" t="s">
        <v>80</v>
      </c>
      <c r="AV264" s="13" t="s">
        <v>138</v>
      </c>
      <c r="AW264" s="13" t="s">
        <v>35</v>
      </c>
      <c r="AX264" s="13" t="s">
        <v>76</v>
      </c>
      <c r="AY264" s="264" t="s">
        <v>131</v>
      </c>
    </row>
    <row r="265" s="1" customFormat="1" ht="16.5" customHeight="1">
      <c r="B265" s="45"/>
      <c r="C265" s="220" t="s">
        <v>322</v>
      </c>
      <c r="D265" s="220" t="s">
        <v>134</v>
      </c>
      <c r="E265" s="221" t="s">
        <v>261</v>
      </c>
      <c r="F265" s="222" t="s">
        <v>262</v>
      </c>
      <c r="G265" s="223" t="s">
        <v>137</v>
      </c>
      <c r="H265" s="224">
        <v>1158.1800000000001</v>
      </c>
      <c r="I265" s="225"/>
      <c r="J265" s="226">
        <f>ROUND(I265*H265,2)</f>
        <v>0</v>
      </c>
      <c r="K265" s="222" t="s">
        <v>21</v>
      </c>
      <c r="L265" s="71"/>
      <c r="M265" s="227" t="s">
        <v>21</v>
      </c>
      <c r="N265" s="228" t="s">
        <v>42</v>
      </c>
      <c r="O265" s="46"/>
      <c r="P265" s="229">
        <f>O265*H265</f>
        <v>0</v>
      </c>
      <c r="Q265" s="229">
        <v>0</v>
      </c>
      <c r="R265" s="229">
        <f>Q265*H265</f>
        <v>0</v>
      </c>
      <c r="S265" s="229">
        <v>0</v>
      </c>
      <c r="T265" s="230">
        <f>S265*H265</f>
        <v>0</v>
      </c>
      <c r="AR265" s="23" t="s">
        <v>138</v>
      </c>
      <c r="AT265" s="23" t="s">
        <v>134</v>
      </c>
      <c r="AU265" s="23" t="s">
        <v>80</v>
      </c>
      <c r="AY265" s="23" t="s">
        <v>131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23" t="s">
        <v>76</v>
      </c>
      <c r="BK265" s="231">
        <f>ROUND(I265*H265,2)</f>
        <v>0</v>
      </c>
      <c r="BL265" s="23" t="s">
        <v>138</v>
      </c>
      <c r="BM265" s="23" t="s">
        <v>927</v>
      </c>
    </row>
    <row r="266" s="11" customFormat="1">
      <c r="B266" s="232"/>
      <c r="C266" s="233"/>
      <c r="D266" s="234" t="s">
        <v>140</v>
      </c>
      <c r="E266" s="235" t="s">
        <v>21</v>
      </c>
      <c r="F266" s="236" t="s">
        <v>264</v>
      </c>
      <c r="G266" s="233"/>
      <c r="H266" s="235" t="s">
        <v>21</v>
      </c>
      <c r="I266" s="237"/>
      <c r="J266" s="233"/>
      <c r="K266" s="233"/>
      <c r="L266" s="238"/>
      <c r="M266" s="239"/>
      <c r="N266" s="240"/>
      <c r="O266" s="240"/>
      <c r="P266" s="240"/>
      <c r="Q266" s="240"/>
      <c r="R266" s="240"/>
      <c r="S266" s="240"/>
      <c r="T266" s="241"/>
      <c r="AT266" s="242" t="s">
        <v>140</v>
      </c>
      <c r="AU266" s="242" t="s">
        <v>80</v>
      </c>
      <c r="AV266" s="11" t="s">
        <v>76</v>
      </c>
      <c r="AW266" s="11" t="s">
        <v>35</v>
      </c>
      <c r="AX266" s="11" t="s">
        <v>71</v>
      </c>
      <c r="AY266" s="242" t="s">
        <v>131</v>
      </c>
    </row>
    <row r="267" s="12" customFormat="1">
      <c r="B267" s="243"/>
      <c r="C267" s="244"/>
      <c r="D267" s="234" t="s">
        <v>140</v>
      </c>
      <c r="E267" s="245" t="s">
        <v>21</v>
      </c>
      <c r="F267" s="246" t="s">
        <v>928</v>
      </c>
      <c r="G267" s="244"/>
      <c r="H267" s="247">
        <v>1158.1800000000001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AT267" s="253" t="s">
        <v>140</v>
      </c>
      <c r="AU267" s="253" t="s">
        <v>80</v>
      </c>
      <c r="AV267" s="12" t="s">
        <v>80</v>
      </c>
      <c r="AW267" s="12" t="s">
        <v>35</v>
      </c>
      <c r="AX267" s="12" t="s">
        <v>71</v>
      </c>
      <c r="AY267" s="253" t="s">
        <v>131</v>
      </c>
    </row>
    <row r="268" s="13" customFormat="1">
      <c r="B268" s="254"/>
      <c r="C268" s="255"/>
      <c r="D268" s="234" t="s">
        <v>140</v>
      </c>
      <c r="E268" s="256" t="s">
        <v>21</v>
      </c>
      <c r="F268" s="257" t="s">
        <v>145</v>
      </c>
      <c r="G268" s="255"/>
      <c r="H268" s="258">
        <v>1158.1800000000001</v>
      </c>
      <c r="I268" s="259"/>
      <c r="J268" s="255"/>
      <c r="K268" s="255"/>
      <c r="L268" s="260"/>
      <c r="M268" s="261"/>
      <c r="N268" s="262"/>
      <c r="O268" s="262"/>
      <c r="P268" s="262"/>
      <c r="Q268" s="262"/>
      <c r="R268" s="262"/>
      <c r="S268" s="262"/>
      <c r="T268" s="263"/>
      <c r="AT268" s="264" t="s">
        <v>140</v>
      </c>
      <c r="AU268" s="264" t="s">
        <v>80</v>
      </c>
      <c r="AV268" s="13" t="s">
        <v>138</v>
      </c>
      <c r="AW268" s="13" t="s">
        <v>35</v>
      </c>
      <c r="AX268" s="13" t="s">
        <v>76</v>
      </c>
      <c r="AY268" s="264" t="s">
        <v>131</v>
      </c>
    </row>
    <row r="269" s="1" customFormat="1" ht="16.5" customHeight="1">
      <c r="B269" s="45"/>
      <c r="C269" s="220" t="s">
        <v>326</v>
      </c>
      <c r="D269" s="220" t="s">
        <v>134</v>
      </c>
      <c r="E269" s="221" t="s">
        <v>269</v>
      </c>
      <c r="F269" s="222" t="s">
        <v>270</v>
      </c>
      <c r="G269" s="223" t="s">
        <v>137</v>
      </c>
      <c r="H269" s="224">
        <v>1158.1800000000001</v>
      </c>
      <c r="I269" s="225"/>
      <c r="J269" s="226">
        <f>ROUND(I269*H269,2)</f>
        <v>0</v>
      </c>
      <c r="K269" s="222" t="s">
        <v>21</v>
      </c>
      <c r="L269" s="71"/>
      <c r="M269" s="227" t="s">
        <v>21</v>
      </c>
      <c r="N269" s="228" t="s">
        <v>42</v>
      </c>
      <c r="O269" s="46"/>
      <c r="P269" s="229">
        <f>O269*H269</f>
        <v>0</v>
      </c>
      <c r="Q269" s="229">
        <v>0.015400000000000001</v>
      </c>
      <c r="R269" s="229">
        <f>Q269*H269</f>
        <v>17.835972000000002</v>
      </c>
      <c r="S269" s="229">
        <v>0</v>
      </c>
      <c r="T269" s="230">
        <f>S269*H269</f>
        <v>0</v>
      </c>
      <c r="AR269" s="23" t="s">
        <v>138</v>
      </c>
      <c r="AT269" s="23" t="s">
        <v>134</v>
      </c>
      <c r="AU269" s="23" t="s">
        <v>80</v>
      </c>
      <c r="AY269" s="23" t="s">
        <v>131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23" t="s">
        <v>76</v>
      </c>
      <c r="BK269" s="231">
        <f>ROUND(I269*H269,2)</f>
        <v>0</v>
      </c>
      <c r="BL269" s="23" t="s">
        <v>138</v>
      </c>
      <c r="BM269" s="23" t="s">
        <v>929</v>
      </c>
    </row>
    <row r="270" s="11" customFormat="1">
      <c r="B270" s="232"/>
      <c r="C270" s="233"/>
      <c r="D270" s="234" t="s">
        <v>140</v>
      </c>
      <c r="E270" s="235" t="s">
        <v>21</v>
      </c>
      <c r="F270" s="236" t="s">
        <v>817</v>
      </c>
      <c r="G270" s="233"/>
      <c r="H270" s="235" t="s">
        <v>21</v>
      </c>
      <c r="I270" s="237"/>
      <c r="J270" s="233"/>
      <c r="K270" s="233"/>
      <c r="L270" s="238"/>
      <c r="M270" s="239"/>
      <c r="N270" s="240"/>
      <c r="O270" s="240"/>
      <c r="P270" s="240"/>
      <c r="Q270" s="240"/>
      <c r="R270" s="240"/>
      <c r="S270" s="240"/>
      <c r="T270" s="241"/>
      <c r="AT270" s="242" t="s">
        <v>140</v>
      </c>
      <c r="AU270" s="242" t="s">
        <v>80</v>
      </c>
      <c r="AV270" s="11" t="s">
        <v>76</v>
      </c>
      <c r="AW270" s="11" t="s">
        <v>35</v>
      </c>
      <c r="AX270" s="11" t="s">
        <v>71</v>
      </c>
      <c r="AY270" s="242" t="s">
        <v>131</v>
      </c>
    </row>
    <row r="271" s="11" customFormat="1">
      <c r="B271" s="232"/>
      <c r="C271" s="233"/>
      <c r="D271" s="234" t="s">
        <v>140</v>
      </c>
      <c r="E271" s="235" t="s">
        <v>21</v>
      </c>
      <c r="F271" s="236" t="s">
        <v>221</v>
      </c>
      <c r="G271" s="233"/>
      <c r="H271" s="235" t="s">
        <v>21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AT271" s="242" t="s">
        <v>140</v>
      </c>
      <c r="AU271" s="242" t="s">
        <v>80</v>
      </c>
      <c r="AV271" s="11" t="s">
        <v>76</v>
      </c>
      <c r="AW271" s="11" t="s">
        <v>35</v>
      </c>
      <c r="AX271" s="11" t="s">
        <v>71</v>
      </c>
      <c r="AY271" s="242" t="s">
        <v>131</v>
      </c>
    </row>
    <row r="272" s="12" customFormat="1">
      <c r="B272" s="243"/>
      <c r="C272" s="244"/>
      <c r="D272" s="234" t="s">
        <v>140</v>
      </c>
      <c r="E272" s="245" t="s">
        <v>21</v>
      </c>
      <c r="F272" s="246" t="s">
        <v>922</v>
      </c>
      <c r="G272" s="244"/>
      <c r="H272" s="247">
        <v>679.32000000000005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AT272" s="253" t="s">
        <v>140</v>
      </c>
      <c r="AU272" s="253" t="s">
        <v>80</v>
      </c>
      <c r="AV272" s="12" t="s">
        <v>80</v>
      </c>
      <c r="AW272" s="12" t="s">
        <v>35</v>
      </c>
      <c r="AX272" s="12" t="s">
        <v>71</v>
      </c>
      <c r="AY272" s="253" t="s">
        <v>131</v>
      </c>
    </row>
    <row r="273" s="11" customFormat="1">
      <c r="B273" s="232"/>
      <c r="C273" s="233"/>
      <c r="D273" s="234" t="s">
        <v>140</v>
      </c>
      <c r="E273" s="235" t="s">
        <v>21</v>
      </c>
      <c r="F273" s="236" t="s">
        <v>143</v>
      </c>
      <c r="G273" s="233"/>
      <c r="H273" s="235" t="s">
        <v>21</v>
      </c>
      <c r="I273" s="237"/>
      <c r="J273" s="233"/>
      <c r="K273" s="233"/>
      <c r="L273" s="238"/>
      <c r="M273" s="239"/>
      <c r="N273" s="240"/>
      <c r="O273" s="240"/>
      <c r="P273" s="240"/>
      <c r="Q273" s="240"/>
      <c r="R273" s="240"/>
      <c r="S273" s="240"/>
      <c r="T273" s="241"/>
      <c r="AT273" s="242" t="s">
        <v>140</v>
      </c>
      <c r="AU273" s="242" t="s">
        <v>80</v>
      </c>
      <c r="AV273" s="11" t="s">
        <v>76</v>
      </c>
      <c r="AW273" s="11" t="s">
        <v>35</v>
      </c>
      <c r="AX273" s="11" t="s">
        <v>71</v>
      </c>
      <c r="AY273" s="242" t="s">
        <v>131</v>
      </c>
    </row>
    <row r="274" s="12" customFormat="1">
      <c r="B274" s="243"/>
      <c r="C274" s="244"/>
      <c r="D274" s="234" t="s">
        <v>140</v>
      </c>
      <c r="E274" s="245" t="s">
        <v>21</v>
      </c>
      <c r="F274" s="246" t="s">
        <v>923</v>
      </c>
      <c r="G274" s="244"/>
      <c r="H274" s="247">
        <v>-46.799999999999997</v>
      </c>
      <c r="I274" s="248"/>
      <c r="J274" s="244"/>
      <c r="K274" s="244"/>
      <c r="L274" s="249"/>
      <c r="M274" s="250"/>
      <c r="N274" s="251"/>
      <c r="O274" s="251"/>
      <c r="P274" s="251"/>
      <c r="Q274" s="251"/>
      <c r="R274" s="251"/>
      <c r="S274" s="251"/>
      <c r="T274" s="252"/>
      <c r="AT274" s="253" t="s">
        <v>140</v>
      </c>
      <c r="AU274" s="253" t="s">
        <v>80</v>
      </c>
      <c r="AV274" s="12" t="s">
        <v>80</v>
      </c>
      <c r="AW274" s="12" t="s">
        <v>35</v>
      </c>
      <c r="AX274" s="12" t="s">
        <v>71</v>
      </c>
      <c r="AY274" s="253" t="s">
        <v>131</v>
      </c>
    </row>
    <row r="275" s="11" customFormat="1">
      <c r="B275" s="232"/>
      <c r="C275" s="233"/>
      <c r="D275" s="234" t="s">
        <v>140</v>
      </c>
      <c r="E275" s="235" t="s">
        <v>21</v>
      </c>
      <c r="F275" s="236" t="s">
        <v>223</v>
      </c>
      <c r="G275" s="233"/>
      <c r="H275" s="235" t="s">
        <v>21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AT275" s="242" t="s">
        <v>140</v>
      </c>
      <c r="AU275" s="242" t="s">
        <v>80</v>
      </c>
      <c r="AV275" s="11" t="s">
        <v>76</v>
      </c>
      <c r="AW275" s="11" t="s">
        <v>35</v>
      </c>
      <c r="AX275" s="11" t="s">
        <v>71</v>
      </c>
      <c r="AY275" s="242" t="s">
        <v>131</v>
      </c>
    </row>
    <row r="276" s="12" customFormat="1">
      <c r="B276" s="243"/>
      <c r="C276" s="244"/>
      <c r="D276" s="234" t="s">
        <v>140</v>
      </c>
      <c r="E276" s="245" t="s">
        <v>21</v>
      </c>
      <c r="F276" s="246" t="s">
        <v>924</v>
      </c>
      <c r="G276" s="244"/>
      <c r="H276" s="247">
        <v>555</v>
      </c>
      <c r="I276" s="248"/>
      <c r="J276" s="244"/>
      <c r="K276" s="244"/>
      <c r="L276" s="249"/>
      <c r="M276" s="250"/>
      <c r="N276" s="251"/>
      <c r="O276" s="251"/>
      <c r="P276" s="251"/>
      <c r="Q276" s="251"/>
      <c r="R276" s="251"/>
      <c r="S276" s="251"/>
      <c r="T276" s="252"/>
      <c r="AT276" s="253" t="s">
        <v>140</v>
      </c>
      <c r="AU276" s="253" t="s">
        <v>80</v>
      </c>
      <c r="AV276" s="12" t="s">
        <v>80</v>
      </c>
      <c r="AW276" s="12" t="s">
        <v>35</v>
      </c>
      <c r="AX276" s="12" t="s">
        <v>71</v>
      </c>
      <c r="AY276" s="253" t="s">
        <v>131</v>
      </c>
    </row>
    <row r="277" s="11" customFormat="1">
      <c r="B277" s="232"/>
      <c r="C277" s="233"/>
      <c r="D277" s="234" t="s">
        <v>140</v>
      </c>
      <c r="E277" s="235" t="s">
        <v>21</v>
      </c>
      <c r="F277" s="236" t="s">
        <v>143</v>
      </c>
      <c r="G277" s="233"/>
      <c r="H277" s="235" t="s">
        <v>21</v>
      </c>
      <c r="I277" s="237"/>
      <c r="J277" s="233"/>
      <c r="K277" s="233"/>
      <c r="L277" s="238"/>
      <c r="M277" s="239"/>
      <c r="N277" s="240"/>
      <c r="O277" s="240"/>
      <c r="P277" s="240"/>
      <c r="Q277" s="240"/>
      <c r="R277" s="240"/>
      <c r="S277" s="240"/>
      <c r="T277" s="241"/>
      <c r="AT277" s="242" t="s">
        <v>140</v>
      </c>
      <c r="AU277" s="242" t="s">
        <v>80</v>
      </c>
      <c r="AV277" s="11" t="s">
        <v>76</v>
      </c>
      <c r="AW277" s="11" t="s">
        <v>35</v>
      </c>
      <c r="AX277" s="11" t="s">
        <v>71</v>
      </c>
      <c r="AY277" s="242" t="s">
        <v>131</v>
      </c>
    </row>
    <row r="278" s="12" customFormat="1">
      <c r="B278" s="243"/>
      <c r="C278" s="244"/>
      <c r="D278" s="234" t="s">
        <v>140</v>
      </c>
      <c r="E278" s="245" t="s">
        <v>21</v>
      </c>
      <c r="F278" s="246" t="s">
        <v>925</v>
      </c>
      <c r="G278" s="244"/>
      <c r="H278" s="247">
        <v>-16.739999999999998</v>
      </c>
      <c r="I278" s="248"/>
      <c r="J278" s="244"/>
      <c r="K278" s="244"/>
      <c r="L278" s="249"/>
      <c r="M278" s="250"/>
      <c r="N278" s="251"/>
      <c r="O278" s="251"/>
      <c r="P278" s="251"/>
      <c r="Q278" s="251"/>
      <c r="R278" s="251"/>
      <c r="S278" s="251"/>
      <c r="T278" s="252"/>
      <c r="AT278" s="253" t="s">
        <v>140</v>
      </c>
      <c r="AU278" s="253" t="s">
        <v>80</v>
      </c>
      <c r="AV278" s="12" t="s">
        <v>80</v>
      </c>
      <c r="AW278" s="12" t="s">
        <v>35</v>
      </c>
      <c r="AX278" s="12" t="s">
        <v>71</v>
      </c>
      <c r="AY278" s="253" t="s">
        <v>131</v>
      </c>
    </row>
    <row r="279" s="12" customFormat="1">
      <c r="B279" s="243"/>
      <c r="C279" s="244"/>
      <c r="D279" s="234" t="s">
        <v>140</v>
      </c>
      <c r="E279" s="245" t="s">
        <v>21</v>
      </c>
      <c r="F279" s="246" t="s">
        <v>926</v>
      </c>
      <c r="G279" s="244"/>
      <c r="H279" s="247">
        <v>-12.6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AT279" s="253" t="s">
        <v>140</v>
      </c>
      <c r="AU279" s="253" t="s">
        <v>80</v>
      </c>
      <c r="AV279" s="12" t="s">
        <v>80</v>
      </c>
      <c r="AW279" s="12" t="s">
        <v>35</v>
      </c>
      <c r="AX279" s="12" t="s">
        <v>71</v>
      </c>
      <c r="AY279" s="253" t="s">
        <v>131</v>
      </c>
    </row>
    <row r="280" s="13" customFormat="1">
      <c r="B280" s="254"/>
      <c r="C280" s="255"/>
      <c r="D280" s="234" t="s">
        <v>140</v>
      </c>
      <c r="E280" s="256" t="s">
        <v>21</v>
      </c>
      <c r="F280" s="257" t="s">
        <v>145</v>
      </c>
      <c r="G280" s="255"/>
      <c r="H280" s="258">
        <v>1158.1800000000001</v>
      </c>
      <c r="I280" s="259"/>
      <c r="J280" s="255"/>
      <c r="K280" s="255"/>
      <c r="L280" s="260"/>
      <c r="M280" s="261"/>
      <c r="N280" s="262"/>
      <c r="O280" s="262"/>
      <c r="P280" s="262"/>
      <c r="Q280" s="262"/>
      <c r="R280" s="262"/>
      <c r="S280" s="262"/>
      <c r="T280" s="263"/>
      <c r="AT280" s="264" t="s">
        <v>140</v>
      </c>
      <c r="AU280" s="264" t="s">
        <v>80</v>
      </c>
      <c r="AV280" s="13" t="s">
        <v>138</v>
      </c>
      <c r="AW280" s="13" t="s">
        <v>35</v>
      </c>
      <c r="AX280" s="13" t="s">
        <v>76</v>
      </c>
      <c r="AY280" s="264" t="s">
        <v>131</v>
      </c>
    </row>
    <row r="281" s="1" customFormat="1" ht="16.5" customHeight="1">
      <c r="B281" s="45"/>
      <c r="C281" s="220" t="s">
        <v>330</v>
      </c>
      <c r="D281" s="220" t="s">
        <v>134</v>
      </c>
      <c r="E281" s="221" t="s">
        <v>930</v>
      </c>
      <c r="F281" s="222" t="s">
        <v>931</v>
      </c>
      <c r="G281" s="223" t="s">
        <v>137</v>
      </c>
      <c r="H281" s="224">
        <v>95.120000000000005</v>
      </c>
      <c r="I281" s="225"/>
      <c r="J281" s="226">
        <f>ROUND(I281*H281,2)</f>
        <v>0</v>
      </c>
      <c r="K281" s="222" t="s">
        <v>21</v>
      </c>
      <c r="L281" s="71"/>
      <c r="M281" s="227" t="s">
        <v>21</v>
      </c>
      <c r="N281" s="228" t="s">
        <v>42</v>
      </c>
      <c r="O281" s="46"/>
      <c r="P281" s="229">
        <f>O281*H281</f>
        <v>0</v>
      </c>
      <c r="Q281" s="229">
        <v>0.033579999999999999</v>
      </c>
      <c r="R281" s="229">
        <f>Q281*H281</f>
        <v>3.1941296000000001</v>
      </c>
      <c r="S281" s="229">
        <v>0</v>
      </c>
      <c r="T281" s="230">
        <f>S281*H281</f>
        <v>0</v>
      </c>
      <c r="AR281" s="23" t="s">
        <v>138</v>
      </c>
      <c r="AT281" s="23" t="s">
        <v>134</v>
      </c>
      <c r="AU281" s="23" t="s">
        <v>80</v>
      </c>
      <c r="AY281" s="23" t="s">
        <v>131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23" t="s">
        <v>76</v>
      </c>
      <c r="BK281" s="231">
        <f>ROUND(I281*H281,2)</f>
        <v>0</v>
      </c>
      <c r="BL281" s="23" t="s">
        <v>138</v>
      </c>
      <c r="BM281" s="23" t="s">
        <v>932</v>
      </c>
    </row>
    <row r="282" s="11" customFormat="1">
      <c r="B282" s="232"/>
      <c r="C282" s="233"/>
      <c r="D282" s="234" t="s">
        <v>140</v>
      </c>
      <c r="E282" s="235" t="s">
        <v>21</v>
      </c>
      <c r="F282" s="236" t="s">
        <v>694</v>
      </c>
      <c r="G282" s="233"/>
      <c r="H282" s="235" t="s">
        <v>21</v>
      </c>
      <c r="I282" s="237"/>
      <c r="J282" s="233"/>
      <c r="K282" s="233"/>
      <c r="L282" s="238"/>
      <c r="M282" s="239"/>
      <c r="N282" s="240"/>
      <c r="O282" s="240"/>
      <c r="P282" s="240"/>
      <c r="Q282" s="240"/>
      <c r="R282" s="240"/>
      <c r="S282" s="240"/>
      <c r="T282" s="241"/>
      <c r="AT282" s="242" t="s">
        <v>140</v>
      </c>
      <c r="AU282" s="242" t="s">
        <v>80</v>
      </c>
      <c r="AV282" s="11" t="s">
        <v>76</v>
      </c>
      <c r="AW282" s="11" t="s">
        <v>35</v>
      </c>
      <c r="AX282" s="11" t="s">
        <v>71</v>
      </c>
      <c r="AY282" s="242" t="s">
        <v>131</v>
      </c>
    </row>
    <row r="283" s="12" customFormat="1">
      <c r="B283" s="243"/>
      <c r="C283" s="244"/>
      <c r="D283" s="234" t="s">
        <v>140</v>
      </c>
      <c r="E283" s="245" t="s">
        <v>21</v>
      </c>
      <c r="F283" s="246" t="s">
        <v>933</v>
      </c>
      <c r="G283" s="244"/>
      <c r="H283" s="247">
        <v>64</v>
      </c>
      <c r="I283" s="248"/>
      <c r="J283" s="244"/>
      <c r="K283" s="244"/>
      <c r="L283" s="249"/>
      <c r="M283" s="250"/>
      <c r="N283" s="251"/>
      <c r="O283" s="251"/>
      <c r="P283" s="251"/>
      <c r="Q283" s="251"/>
      <c r="R283" s="251"/>
      <c r="S283" s="251"/>
      <c r="T283" s="252"/>
      <c r="AT283" s="253" t="s">
        <v>140</v>
      </c>
      <c r="AU283" s="253" t="s">
        <v>80</v>
      </c>
      <c r="AV283" s="12" t="s">
        <v>80</v>
      </c>
      <c r="AW283" s="12" t="s">
        <v>35</v>
      </c>
      <c r="AX283" s="12" t="s">
        <v>71</v>
      </c>
      <c r="AY283" s="253" t="s">
        <v>131</v>
      </c>
    </row>
    <row r="284" s="12" customFormat="1">
      <c r="B284" s="243"/>
      <c r="C284" s="244"/>
      <c r="D284" s="234" t="s">
        <v>140</v>
      </c>
      <c r="E284" s="245" t="s">
        <v>21</v>
      </c>
      <c r="F284" s="246" t="s">
        <v>934</v>
      </c>
      <c r="G284" s="244"/>
      <c r="H284" s="247">
        <v>19.84</v>
      </c>
      <c r="I284" s="248"/>
      <c r="J284" s="244"/>
      <c r="K284" s="244"/>
      <c r="L284" s="249"/>
      <c r="M284" s="250"/>
      <c r="N284" s="251"/>
      <c r="O284" s="251"/>
      <c r="P284" s="251"/>
      <c r="Q284" s="251"/>
      <c r="R284" s="251"/>
      <c r="S284" s="251"/>
      <c r="T284" s="252"/>
      <c r="AT284" s="253" t="s">
        <v>140</v>
      </c>
      <c r="AU284" s="253" t="s">
        <v>80</v>
      </c>
      <c r="AV284" s="12" t="s">
        <v>80</v>
      </c>
      <c r="AW284" s="12" t="s">
        <v>35</v>
      </c>
      <c r="AX284" s="12" t="s">
        <v>71</v>
      </c>
      <c r="AY284" s="253" t="s">
        <v>131</v>
      </c>
    </row>
    <row r="285" s="11" customFormat="1">
      <c r="B285" s="232"/>
      <c r="C285" s="233"/>
      <c r="D285" s="234" t="s">
        <v>140</v>
      </c>
      <c r="E285" s="235" t="s">
        <v>21</v>
      </c>
      <c r="F285" s="236" t="s">
        <v>935</v>
      </c>
      <c r="G285" s="233"/>
      <c r="H285" s="235" t="s">
        <v>21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AT285" s="242" t="s">
        <v>140</v>
      </c>
      <c r="AU285" s="242" t="s">
        <v>80</v>
      </c>
      <c r="AV285" s="11" t="s">
        <v>76</v>
      </c>
      <c r="AW285" s="11" t="s">
        <v>35</v>
      </c>
      <c r="AX285" s="11" t="s">
        <v>71</v>
      </c>
      <c r="AY285" s="242" t="s">
        <v>131</v>
      </c>
    </row>
    <row r="286" s="12" customFormat="1">
      <c r="B286" s="243"/>
      <c r="C286" s="244"/>
      <c r="D286" s="234" t="s">
        <v>140</v>
      </c>
      <c r="E286" s="245" t="s">
        <v>21</v>
      </c>
      <c r="F286" s="246" t="s">
        <v>936</v>
      </c>
      <c r="G286" s="244"/>
      <c r="H286" s="247">
        <v>7.1200000000000001</v>
      </c>
      <c r="I286" s="248"/>
      <c r="J286" s="244"/>
      <c r="K286" s="244"/>
      <c r="L286" s="249"/>
      <c r="M286" s="250"/>
      <c r="N286" s="251"/>
      <c r="O286" s="251"/>
      <c r="P286" s="251"/>
      <c r="Q286" s="251"/>
      <c r="R286" s="251"/>
      <c r="S286" s="251"/>
      <c r="T286" s="252"/>
      <c r="AT286" s="253" t="s">
        <v>140</v>
      </c>
      <c r="AU286" s="253" t="s">
        <v>80</v>
      </c>
      <c r="AV286" s="12" t="s">
        <v>80</v>
      </c>
      <c r="AW286" s="12" t="s">
        <v>35</v>
      </c>
      <c r="AX286" s="12" t="s">
        <v>71</v>
      </c>
      <c r="AY286" s="253" t="s">
        <v>131</v>
      </c>
    </row>
    <row r="287" s="12" customFormat="1">
      <c r="B287" s="243"/>
      <c r="C287" s="244"/>
      <c r="D287" s="234" t="s">
        <v>140</v>
      </c>
      <c r="E287" s="245" t="s">
        <v>21</v>
      </c>
      <c r="F287" s="246" t="s">
        <v>937</v>
      </c>
      <c r="G287" s="244"/>
      <c r="H287" s="247">
        <v>4.1600000000000001</v>
      </c>
      <c r="I287" s="248"/>
      <c r="J287" s="244"/>
      <c r="K287" s="244"/>
      <c r="L287" s="249"/>
      <c r="M287" s="250"/>
      <c r="N287" s="251"/>
      <c r="O287" s="251"/>
      <c r="P287" s="251"/>
      <c r="Q287" s="251"/>
      <c r="R287" s="251"/>
      <c r="S287" s="251"/>
      <c r="T287" s="252"/>
      <c r="AT287" s="253" t="s">
        <v>140</v>
      </c>
      <c r="AU287" s="253" t="s">
        <v>80</v>
      </c>
      <c r="AV287" s="12" t="s">
        <v>80</v>
      </c>
      <c r="AW287" s="12" t="s">
        <v>35</v>
      </c>
      <c r="AX287" s="12" t="s">
        <v>71</v>
      </c>
      <c r="AY287" s="253" t="s">
        <v>131</v>
      </c>
    </row>
    <row r="288" s="13" customFormat="1">
      <c r="B288" s="254"/>
      <c r="C288" s="255"/>
      <c r="D288" s="234" t="s">
        <v>140</v>
      </c>
      <c r="E288" s="256" t="s">
        <v>21</v>
      </c>
      <c r="F288" s="257" t="s">
        <v>145</v>
      </c>
      <c r="G288" s="255"/>
      <c r="H288" s="258">
        <v>95.120000000000005</v>
      </c>
      <c r="I288" s="259"/>
      <c r="J288" s="255"/>
      <c r="K288" s="255"/>
      <c r="L288" s="260"/>
      <c r="M288" s="261"/>
      <c r="N288" s="262"/>
      <c r="O288" s="262"/>
      <c r="P288" s="262"/>
      <c r="Q288" s="262"/>
      <c r="R288" s="262"/>
      <c r="S288" s="262"/>
      <c r="T288" s="263"/>
      <c r="AT288" s="264" t="s">
        <v>140</v>
      </c>
      <c r="AU288" s="264" t="s">
        <v>80</v>
      </c>
      <c r="AV288" s="13" t="s">
        <v>138</v>
      </c>
      <c r="AW288" s="13" t="s">
        <v>35</v>
      </c>
      <c r="AX288" s="13" t="s">
        <v>76</v>
      </c>
      <c r="AY288" s="264" t="s">
        <v>131</v>
      </c>
    </row>
    <row r="289" s="1" customFormat="1" ht="16.5" customHeight="1">
      <c r="B289" s="45"/>
      <c r="C289" s="220" t="s">
        <v>334</v>
      </c>
      <c r="D289" s="220" t="s">
        <v>134</v>
      </c>
      <c r="E289" s="221" t="s">
        <v>273</v>
      </c>
      <c r="F289" s="222" t="s">
        <v>274</v>
      </c>
      <c r="G289" s="223" t="s">
        <v>137</v>
      </c>
      <c r="H289" s="224">
        <v>209.13999999999999</v>
      </c>
      <c r="I289" s="225"/>
      <c r="J289" s="226">
        <f>ROUND(I289*H289,2)</f>
        <v>0</v>
      </c>
      <c r="K289" s="222" t="s">
        <v>21</v>
      </c>
      <c r="L289" s="71"/>
      <c r="M289" s="227" t="s">
        <v>21</v>
      </c>
      <c r="N289" s="228" t="s">
        <v>42</v>
      </c>
      <c r="O289" s="46"/>
      <c r="P289" s="229">
        <f>O289*H289</f>
        <v>0</v>
      </c>
      <c r="Q289" s="229">
        <v>0.0073499999999999998</v>
      </c>
      <c r="R289" s="229">
        <f>Q289*H289</f>
        <v>1.5371789999999999</v>
      </c>
      <c r="S289" s="229">
        <v>0</v>
      </c>
      <c r="T289" s="230">
        <f>S289*H289</f>
        <v>0</v>
      </c>
      <c r="AR289" s="23" t="s">
        <v>138</v>
      </c>
      <c r="AT289" s="23" t="s">
        <v>134</v>
      </c>
      <c r="AU289" s="23" t="s">
        <v>80</v>
      </c>
      <c r="AY289" s="23" t="s">
        <v>131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23" t="s">
        <v>76</v>
      </c>
      <c r="BK289" s="231">
        <f>ROUND(I289*H289,2)</f>
        <v>0</v>
      </c>
      <c r="BL289" s="23" t="s">
        <v>138</v>
      </c>
      <c r="BM289" s="23" t="s">
        <v>938</v>
      </c>
    </row>
    <row r="290" s="11" customFormat="1">
      <c r="B290" s="232"/>
      <c r="C290" s="233"/>
      <c r="D290" s="234" t="s">
        <v>140</v>
      </c>
      <c r="E290" s="235" t="s">
        <v>21</v>
      </c>
      <c r="F290" s="236" t="s">
        <v>276</v>
      </c>
      <c r="G290" s="233"/>
      <c r="H290" s="235" t="s">
        <v>21</v>
      </c>
      <c r="I290" s="237"/>
      <c r="J290" s="233"/>
      <c r="K290" s="233"/>
      <c r="L290" s="238"/>
      <c r="M290" s="239"/>
      <c r="N290" s="240"/>
      <c r="O290" s="240"/>
      <c r="P290" s="240"/>
      <c r="Q290" s="240"/>
      <c r="R290" s="240"/>
      <c r="S290" s="240"/>
      <c r="T290" s="241"/>
      <c r="AT290" s="242" t="s">
        <v>140</v>
      </c>
      <c r="AU290" s="242" t="s">
        <v>80</v>
      </c>
      <c r="AV290" s="11" t="s">
        <v>76</v>
      </c>
      <c r="AW290" s="11" t="s">
        <v>35</v>
      </c>
      <c r="AX290" s="11" t="s">
        <v>71</v>
      </c>
      <c r="AY290" s="242" t="s">
        <v>131</v>
      </c>
    </row>
    <row r="291" s="12" customFormat="1">
      <c r="B291" s="243"/>
      <c r="C291" s="244"/>
      <c r="D291" s="234" t="s">
        <v>140</v>
      </c>
      <c r="E291" s="245" t="s">
        <v>21</v>
      </c>
      <c r="F291" s="246" t="s">
        <v>277</v>
      </c>
      <c r="G291" s="244"/>
      <c r="H291" s="247">
        <v>325.27999999999997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AT291" s="253" t="s">
        <v>140</v>
      </c>
      <c r="AU291" s="253" t="s">
        <v>80</v>
      </c>
      <c r="AV291" s="12" t="s">
        <v>80</v>
      </c>
      <c r="AW291" s="12" t="s">
        <v>35</v>
      </c>
      <c r="AX291" s="12" t="s">
        <v>71</v>
      </c>
      <c r="AY291" s="253" t="s">
        <v>131</v>
      </c>
    </row>
    <row r="292" s="11" customFormat="1">
      <c r="B292" s="232"/>
      <c r="C292" s="233"/>
      <c r="D292" s="234" t="s">
        <v>140</v>
      </c>
      <c r="E292" s="235" t="s">
        <v>21</v>
      </c>
      <c r="F292" s="236" t="s">
        <v>143</v>
      </c>
      <c r="G292" s="233"/>
      <c r="H292" s="235" t="s">
        <v>21</v>
      </c>
      <c r="I292" s="237"/>
      <c r="J292" s="233"/>
      <c r="K292" s="233"/>
      <c r="L292" s="238"/>
      <c r="M292" s="239"/>
      <c r="N292" s="240"/>
      <c r="O292" s="240"/>
      <c r="P292" s="240"/>
      <c r="Q292" s="240"/>
      <c r="R292" s="240"/>
      <c r="S292" s="240"/>
      <c r="T292" s="241"/>
      <c r="AT292" s="242" t="s">
        <v>140</v>
      </c>
      <c r="AU292" s="242" t="s">
        <v>80</v>
      </c>
      <c r="AV292" s="11" t="s">
        <v>76</v>
      </c>
      <c r="AW292" s="11" t="s">
        <v>35</v>
      </c>
      <c r="AX292" s="11" t="s">
        <v>71</v>
      </c>
      <c r="AY292" s="242" t="s">
        <v>131</v>
      </c>
    </row>
    <row r="293" s="12" customFormat="1">
      <c r="B293" s="243"/>
      <c r="C293" s="244"/>
      <c r="D293" s="234" t="s">
        <v>140</v>
      </c>
      <c r="E293" s="245" t="s">
        <v>21</v>
      </c>
      <c r="F293" s="246" t="s">
        <v>939</v>
      </c>
      <c r="G293" s="244"/>
      <c r="H293" s="247">
        <v>-75.840000000000003</v>
      </c>
      <c r="I293" s="248"/>
      <c r="J293" s="244"/>
      <c r="K293" s="244"/>
      <c r="L293" s="249"/>
      <c r="M293" s="250"/>
      <c r="N293" s="251"/>
      <c r="O293" s="251"/>
      <c r="P293" s="251"/>
      <c r="Q293" s="251"/>
      <c r="R293" s="251"/>
      <c r="S293" s="251"/>
      <c r="T293" s="252"/>
      <c r="AT293" s="253" t="s">
        <v>140</v>
      </c>
      <c r="AU293" s="253" t="s">
        <v>80</v>
      </c>
      <c r="AV293" s="12" t="s">
        <v>80</v>
      </c>
      <c r="AW293" s="12" t="s">
        <v>35</v>
      </c>
      <c r="AX293" s="12" t="s">
        <v>71</v>
      </c>
      <c r="AY293" s="253" t="s">
        <v>131</v>
      </c>
    </row>
    <row r="294" s="12" customFormat="1">
      <c r="B294" s="243"/>
      <c r="C294" s="244"/>
      <c r="D294" s="234" t="s">
        <v>140</v>
      </c>
      <c r="E294" s="245" t="s">
        <v>21</v>
      </c>
      <c r="F294" s="246" t="s">
        <v>940</v>
      </c>
      <c r="G294" s="244"/>
      <c r="H294" s="247">
        <v>-10.85</v>
      </c>
      <c r="I294" s="248"/>
      <c r="J294" s="244"/>
      <c r="K294" s="244"/>
      <c r="L294" s="249"/>
      <c r="M294" s="250"/>
      <c r="N294" s="251"/>
      <c r="O294" s="251"/>
      <c r="P294" s="251"/>
      <c r="Q294" s="251"/>
      <c r="R294" s="251"/>
      <c r="S294" s="251"/>
      <c r="T294" s="252"/>
      <c r="AT294" s="253" t="s">
        <v>140</v>
      </c>
      <c r="AU294" s="253" t="s">
        <v>80</v>
      </c>
      <c r="AV294" s="12" t="s">
        <v>80</v>
      </c>
      <c r="AW294" s="12" t="s">
        <v>35</v>
      </c>
      <c r="AX294" s="12" t="s">
        <v>71</v>
      </c>
      <c r="AY294" s="253" t="s">
        <v>131</v>
      </c>
    </row>
    <row r="295" s="12" customFormat="1">
      <c r="B295" s="243"/>
      <c r="C295" s="244"/>
      <c r="D295" s="234" t="s">
        <v>140</v>
      </c>
      <c r="E295" s="245" t="s">
        <v>21</v>
      </c>
      <c r="F295" s="246" t="s">
        <v>941</v>
      </c>
      <c r="G295" s="244"/>
      <c r="H295" s="247">
        <v>-6.5999999999999996</v>
      </c>
      <c r="I295" s="248"/>
      <c r="J295" s="244"/>
      <c r="K295" s="244"/>
      <c r="L295" s="249"/>
      <c r="M295" s="250"/>
      <c r="N295" s="251"/>
      <c r="O295" s="251"/>
      <c r="P295" s="251"/>
      <c r="Q295" s="251"/>
      <c r="R295" s="251"/>
      <c r="S295" s="251"/>
      <c r="T295" s="252"/>
      <c r="AT295" s="253" t="s">
        <v>140</v>
      </c>
      <c r="AU295" s="253" t="s">
        <v>80</v>
      </c>
      <c r="AV295" s="12" t="s">
        <v>80</v>
      </c>
      <c r="AW295" s="12" t="s">
        <v>35</v>
      </c>
      <c r="AX295" s="12" t="s">
        <v>71</v>
      </c>
      <c r="AY295" s="253" t="s">
        <v>131</v>
      </c>
    </row>
    <row r="296" s="12" customFormat="1">
      <c r="B296" s="243"/>
      <c r="C296" s="244"/>
      <c r="D296" s="234" t="s">
        <v>140</v>
      </c>
      <c r="E296" s="245" t="s">
        <v>21</v>
      </c>
      <c r="F296" s="246" t="s">
        <v>940</v>
      </c>
      <c r="G296" s="244"/>
      <c r="H296" s="247">
        <v>-10.85</v>
      </c>
      <c r="I296" s="248"/>
      <c r="J296" s="244"/>
      <c r="K296" s="244"/>
      <c r="L296" s="249"/>
      <c r="M296" s="250"/>
      <c r="N296" s="251"/>
      <c r="O296" s="251"/>
      <c r="P296" s="251"/>
      <c r="Q296" s="251"/>
      <c r="R296" s="251"/>
      <c r="S296" s="251"/>
      <c r="T296" s="252"/>
      <c r="AT296" s="253" t="s">
        <v>140</v>
      </c>
      <c r="AU296" s="253" t="s">
        <v>80</v>
      </c>
      <c r="AV296" s="12" t="s">
        <v>80</v>
      </c>
      <c r="AW296" s="12" t="s">
        <v>35</v>
      </c>
      <c r="AX296" s="12" t="s">
        <v>71</v>
      </c>
      <c r="AY296" s="253" t="s">
        <v>131</v>
      </c>
    </row>
    <row r="297" s="12" customFormat="1">
      <c r="B297" s="243"/>
      <c r="C297" s="244"/>
      <c r="D297" s="234" t="s">
        <v>140</v>
      </c>
      <c r="E297" s="245" t="s">
        <v>21</v>
      </c>
      <c r="F297" s="246" t="s">
        <v>942</v>
      </c>
      <c r="G297" s="244"/>
      <c r="H297" s="247">
        <v>-12</v>
      </c>
      <c r="I297" s="248"/>
      <c r="J297" s="244"/>
      <c r="K297" s="244"/>
      <c r="L297" s="249"/>
      <c r="M297" s="250"/>
      <c r="N297" s="251"/>
      <c r="O297" s="251"/>
      <c r="P297" s="251"/>
      <c r="Q297" s="251"/>
      <c r="R297" s="251"/>
      <c r="S297" s="251"/>
      <c r="T297" s="252"/>
      <c r="AT297" s="253" t="s">
        <v>140</v>
      </c>
      <c r="AU297" s="253" t="s">
        <v>80</v>
      </c>
      <c r="AV297" s="12" t="s">
        <v>80</v>
      </c>
      <c r="AW297" s="12" t="s">
        <v>35</v>
      </c>
      <c r="AX297" s="12" t="s">
        <v>71</v>
      </c>
      <c r="AY297" s="253" t="s">
        <v>131</v>
      </c>
    </row>
    <row r="298" s="13" customFormat="1">
      <c r="B298" s="254"/>
      <c r="C298" s="255"/>
      <c r="D298" s="234" t="s">
        <v>140</v>
      </c>
      <c r="E298" s="256" t="s">
        <v>21</v>
      </c>
      <c r="F298" s="257" t="s">
        <v>145</v>
      </c>
      <c r="G298" s="255"/>
      <c r="H298" s="258">
        <v>209.13999999999999</v>
      </c>
      <c r="I298" s="259"/>
      <c r="J298" s="255"/>
      <c r="K298" s="255"/>
      <c r="L298" s="260"/>
      <c r="M298" s="261"/>
      <c r="N298" s="262"/>
      <c r="O298" s="262"/>
      <c r="P298" s="262"/>
      <c r="Q298" s="262"/>
      <c r="R298" s="262"/>
      <c r="S298" s="262"/>
      <c r="T298" s="263"/>
      <c r="AT298" s="264" t="s">
        <v>140</v>
      </c>
      <c r="AU298" s="264" t="s">
        <v>80</v>
      </c>
      <c r="AV298" s="13" t="s">
        <v>138</v>
      </c>
      <c r="AW298" s="13" t="s">
        <v>35</v>
      </c>
      <c r="AX298" s="13" t="s">
        <v>76</v>
      </c>
      <c r="AY298" s="264" t="s">
        <v>131</v>
      </c>
    </row>
    <row r="299" s="1" customFormat="1" ht="25.5" customHeight="1">
      <c r="B299" s="45"/>
      <c r="C299" s="220" t="s">
        <v>341</v>
      </c>
      <c r="D299" s="220" t="s">
        <v>134</v>
      </c>
      <c r="E299" s="221" t="s">
        <v>279</v>
      </c>
      <c r="F299" s="222" t="s">
        <v>280</v>
      </c>
      <c r="G299" s="223" t="s">
        <v>137</v>
      </c>
      <c r="H299" s="224">
        <v>209.13999999999999</v>
      </c>
      <c r="I299" s="225"/>
      <c r="J299" s="226">
        <f>ROUND(I299*H299,2)</f>
        <v>0</v>
      </c>
      <c r="K299" s="222" t="s">
        <v>21</v>
      </c>
      <c r="L299" s="71"/>
      <c r="M299" s="227" t="s">
        <v>21</v>
      </c>
      <c r="N299" s="228" t="s">
        <v>42</v>
      </c>
      <c r="O299" s="46"/>
      <c r="P299" s="229">
        <f>O299*H299</f>
        <v>0</v>
      </c>
      <c r="Q299" s="229">
        <v>0.0043800000000000002</v>
      </c>
      <c r="R299" s="229">
        <f>Q299*H299</f>
        <v>0.91603319999999999</v>
      </c>
      <c r="S299" s="229">
        <v>0</v>
      </c>
      <c r="T299" s="230">
        <f>S299*H299</f>
        <v>0</v>
      </c>
      <c r="AR299" s="23" t="s">
        <v>138</v>
      </c>
      <c r="AT299" s="23" t="s">
        <v>134</v>
      </c>
      <c r="AU299" s="23" t="s">
        <v>80</v>
      </c>
      <c r="AY299" s="23" t="s">
        <v>131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23" t="s">
        <v>76</v>
      </c>
      <c r="BK299" s="231">
        <f>ROUND(I299*H299,2)</f>
        <v>0</v>
      </c>
      <c r="BL299" s="23" t="s">
        <v>138</v>
      </c>
      <c r="BM299" s="23" t="s">
        <v>943</v>
      </c>
    </row>
    <row r="300" s="11" customFormat="1">
      <c r="B300" s="232"/>
      <c r="C300" s="233"/>
      <c r="D300" s="234" t="s">
        <v>140</v>
      </c>
      <c r="E300" s="235" t="s">
        <v>21</v>
      </c>
      <c r="F300" s="236" t="s">
        <v>276</v>
      </c>
      <c r="G300" s="233"/>
      <c r="H300" s="235" t="s">
        <v>21</v>
      </c>
      <c r="I300" s="237"/>
      <c r="J300" s="233"/>
      <c r="K300" s="233"/>
      <c r="L300" s="238"/>
      <c r="M300" s="239"/>
      <c r="N300" s="240"/>
      <c r="O300" s="240"/>
      <c r="P300" s="240"/>
      <c r="Q300" s="240"/>
      <c r="R300" s="240"/>
      <c r="S300" s="240"/>
      <c r="T300" s="241"/>
      <c r="AT300" s="242" t="s">
        <v>140</v>
      </c>
      <c r="AU300" s="242" t="s">
        <v>80</v>
      </c>
      <c r="AV300" s="11" t="s">
        <v>76</v>
      </c>
      <c r="AW300" s="11" t="s">
        <v>35</v>
      </c>
      <c r="AX300" s="11" t="s">
        <v>71</v>
      </c>
      <c r="AY300" s="242" t="s">
        <v>131</v>
      </c>
    </row>
    <row r="301" s="12" customFormat="1">
      <c r="B301" s="243"/>
      <c r="C301" s="244"/>
      <c r="D301" s="234" t="s">
        <v>140</v>
      </c>
      <c r="E301" s="245" t="s">
        <v>21</v>
      </c>
      <c r="F301" s="246" t="s">
        <v>277</v>
      </c>
      <c r="G301" s="244"/>
      <c r="H301" s="247">
        <v>325.27999999999997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AT301" s="253" t="s">
        <v>140</v>
      </c>
      <c r="AU301" s="253" t="s">
        <v>80</v>
      </c>
      <c r="AV301" s="12" t="s">
        <v>80</v>
      </c>
      <c r="AW301" s="12" t="s">
        <v>35</v>
      </c>
      <c r="AX301" s="12" t="s">
        <v>71</v>
      </c>
      <c r="AY301" s="253" t="s">
        <v>131</v>
      </c>
    </row>
    <row r="302" s="11" customFormat="1">
      <c r="B302" s="232"/>
      <c r="C302" s="233"/>
      <c r="D302" s="234" t="s">
        <v>140</v>
      </c>
      <c r="E302" s="235" t="s">
        <v>21</v>
      </c>
      <c r="F302" s="236" t="s">
        <v>143</v>
      </c>
      <c r="G302" s="233"/>
      <c r="H302" s="235" t="s">
        <v>21</v>
      </c>
      <c r="I302" s="237"/>
      <c r="J302" s="233"/>
      <c r="K302" s="233"/>
      <c r="L302" s="238"/>
      <c r="M302" s="239"/>
      <c r="N302" s="240"/>
      <c r="O302" s="240"/>
      <c r="P302" s="240"/>
      <c r="Q302" s="240"/>
      <c r="R302" s="240"/>
      <c r="S302" s="240"/>
      <c r="T302" s="241"/>
      <c r="AT302" s="242" t="s">
        <v>140</v>
      </c>
      <c r="AU302" s="242" t="s">
        <v>80</v>
      </c>
      <c r="AV302" s="11" t="s">
        <v>76</v>
      </c>
      <c r="AW302" s="11" t="s">
        <v>35</v>
      </c>
      <c r="AX302" s="11" t="s">
        <v>71</v>
      </c>
      <c r="AY302" s="242" t="s">
        <v>131</v>
      </c>
    </row>
    <row r="303" s="12" customFormat="1">
      <c r="B303" s="243"/>
      <c r="C303" s="244"/>
      <c r="D303" s="234" t="s">
        <v>140</v>
      </c>
      <c r="E303" s="245" t="s">
        <v>21</v>
      </c>
      <c r="F303" s="246" t="s">
        <v>939</v>
      </c>
      <c r="G303" s="244"/>
      <c r="H303" s="247">
        <v>-75.840000000000003</v>
      </c>
      <c r="I303" s="248"/>
      <c r="J303" s="244"/>
      <c r="K303" s="244"/>
      <c r="L303" s="249"/>
      <c r="M303" s="250"/>
      <c r="N303" s="251"/>
      <c r="O303" s="251"/>
      <c r="P303" s="251"/>
      <c r="Q303" s="251"/>
      <c r="R303" s="251"/>
      <c r="S303" s="251"/>
      <c r="T303" s="252"/>
      <c r="AT303" s="253" t="s">
        <v>140</v>
      </c>
      <c r="AU303" s="253" t="s">
        <v>80</v>
      </c>
      <c r="AV303" s="12" t="s">
        <v>80</v>
      </c>
      <c r="AW303" s="12" t="s">
        <v>35</v>
      </c>
      <c r="AX303" s="12" t="s">
        <v>71</v>
      </c>
      <c r="AY303" s="253" t="s">
        <v>131</v>
      </c>
    </row>
    <row r="304" s="12" customFormat="1">
      <c r="B304" s="243"/>
      <c r="C304" s="244"/>
      <c r="D304" s="234" t="s">
        <v>140</v>
      </c>
      <c r="E304" s="245" t="s">
        <v>21</v>
      </c>
      <c r="F304" s="246" t="s">
        <v>940</v>
      </c>
      <c r="G304" s="244"/>
      <c r="H304" s="247">
        <v>-10.85</v>
      </c>
      <c r="I304" s="248"/>
      <c r="J304" s="244"/>
      <c r="K304" s="244"/>
      <c r="L304" s="249"/>
      <c r="M304" s="250"/>
      <c r="N304" s="251"/>
      <c r="O304" s="251"/>
      <c r="P304" s="251"/>
      <c r="Q304" s="251"/>
      <c r="R304" s="251"/>
      <c r="S304" s="251"/>
      <c r="T304" s="252"/>
      <c r="AT304" s="253" t="s">
        <v>140</v>
      </c>
      <c r="AU304" s="253" t="s">
        <v>80</v>
      </c>
      <c r="AV304" s="12" t="s">
        <v>80</v>
      </c>
      <c r="AW304" s="12" t="s">
        <v>35</v>
      </c>
      <c r="AX304" s="12" t="s">
        <v>71</v>
      </c>
      <c r="AY304" s="253" t="s">
        <v>131</v>
      </c>
    </row>
    <row r="305" s="12" customFormat="1">
      <c r="B305" s="243"/>
      <c r="C305" s="244"/>
      <c r="D305" s="234" t="s">
        <v>140</v>
      </c>
      <c r="E305" s="245" t="s">
        <v>21</v>
      </c>
      <c r="F305" s="246" t="s">
        <v>941</v>
      </c>
      <c r="G305" s="244"/>
      <c r="H305" s="247">
        <v>-6.5999999999999996</v>
      </c>
      <c r="I305" s="248"/>
      <c r="J305" s="244"/>
      <c r="K305" s="244"/>
      <c r="L305" s="249"/>
      <c r="M305" s="250"/>
      <c r="N305" s="251"/>
      <c r="O305" s="251"/>
      <c r="P305" s="251"/>
      <c r="Q305" s="251"/>
      <c r="R305" s="251"/>
      <c r="S305" s="251"/>
      <c r="T305" s="252"/>
      <c r="AT305" s="253" t="s">
        <v>140</v>
      </c>
      <c r="AU305" s="253" t="s">
        <v>80</v>
      </c>
      <c r="AV305" s="12" t="s">
        <v>80</v>
      </c>
      <c r="AW305" s="12" t="s">
        <v>35</v>
      </c>
      <c r="AX305" s="12" t="s">
        <v>71</v>
      </c>
      <c r="AY305" s="253" t="s">
        <v>131</v>
      </c>
    </row>
    <row r="306" s="12" customFormat="1">
      <c r="B306" s="243"/>
      <c r="C306" s="244"/>
      <c r="D306" s="234" t="s">
        <v>140</v>
      </c>
      <c r="E306" s="245" t="s">
        <v>21</v>
      </c>
      <c r="F306" s="246" t="s">
        <v>940</v>
      </c>
      <c r="G306" s="244"/>
      <c r="H306" s="247">
        <v>-10.85</v>
      </c>
      <c r="I306" s="248"/>
      <c r="J306" s="244"/>
      <c r="K306" s="244"/>
      <c r="L306" s="249"/>
      <c r="M306" s="250"/>
      <c r="N306" s="251"/>
      <c r="O306" s="251"/>
      <c r="P306" s="251"/>
      <c r="Q306" s="251"/>
      <c r="R306" s="251"/>
      <c r="S306" s="251"/>
      <c r="T306" s="252"/>
      <c r="AT306" s="253" t="s">
        <v>140</v>
      </c>
      <c r="AU306" s="253" t="s">
        <v>80</v>
      </c>
      <c r="AV306" s="12" t="s">
        <v>80</v>
      </c>
      <c r="AW306" s="12" t="s">
        <v>35</v>
      </c>
      <c r="AX306" s="12" t="s">
        <v>71</v>
      </c>
      <c r="AY306" s="253" t="s">
        <v>131</v>
      </c>
    </row>
    <row r="307" s="12" customFormat="1">
      <c r="B307" s="243"/>
      <c r="C307" s="244"/>
      <c r="D307" s="234" t="s">
        <v>140</v>
      </c>
      <c r="E307" s="245" t="s">
        <v>21</v>
      </c>
      <c r="F307" s="246" t="s">
        <v>942</v>
      </c>
      <c r="G307" s="244"/>
      <c r="H307" s="247">
        <v>-12</v>
      </c>
      <c r="I307" s="248"/>
      <c r="J307" s="244"/>
      <c r="K307" s="244"/>
      <c r="L307" s="249"/>
      <c r="M307" s="250"/>
      <c r="N307" s="251"/>
      <c r="O307" s="251"/>
      <c r="P307" s="251"/>
      <c r="Q307" s="251"/>
      <c r="R307" s="251"/>
      <c r="S307" s="251"/>
      <c r="T307" s="252"/>
      <c r="AT307" s="253" t="s">
        <v>140</v>
      </c>
      <c r="AU307" s="253" t="s">
        <v>80</v>
      </c>
      <c r="AV307" s="12" t="s">
        <v>80</v>
      </c>
      <c r="AW307" s="12" t="s">
        <v>35</v>
      </c>
      <c r="AX307" s="12" t="s">
        <v>71</v>
      </c>
      <c r="AY307" s="253" t="s">
        <v>131</v>
      </c>
    </row>
    <row r="308" s="13" customFormat="1">
      <c r="B308" s="254"/>
      <c r="C308" s="255"/>
      <c r="D308" s="234" t="s">
        <v>140</v>
      </c>
      <c r="E308" s="256" t="s">
        <v>21</v>
      </c>
      <c r="F308" s="257" t="s">
        <v>145</v>
      </c>
      <c r="G308" s="255"/>
      <c r="H308" s="258">
        <v>209.13999999999999</v>
      </c>
      <c r="I308" s="259"/>
      <c r="J308" s="255"/>
      <c r="K308" s="255"/>
      <c r="L308" s="260"/>
      <c r="M308" s="261"/>
      <c r="N308" s="262"/>
      <c r="O308" s="262"/>
      <c r="P308" s="262"/>
      <c r="Q308" s="262"/>
      <c r="R308" s="262"/>
      <c r="S308" s="262"/>
      <c r="T308" s="263"/>
      <c r="AT308" s="264" t="s">
        <v>140</v>
      </c>
      <c r="AU308" s="264" t="s">
        <v>80</v>
      </c>
      <c r="AV308" s="13" t="s">
        <v>138</v>
      </c>
      <c r="AW308" s="13" t="s">
        <v>35</v>
      </c>
      <c r="AX308" s="13" t="s">
        <v>76</v>
      </c>
      <c r="AY308" s="264" t="s">
        <v>131</v>
      </c>
    </row>
    <row r="309" s="1" customFormat="1" ht="25.5" customHeight="1">
      <c r="B309" s="45"/>
      <c r="C309" s="220" t="s">
        <v>347</v>
      </c>
      <c r="D309" s="220" t="s">
        <v>134</v>
      </c>
      <c r="E309" s="221" t="s">
        <v>283</v>
      </c>
      <c r="F309" s="222" t="s">
        <v>284</v>
      </c>
      <c r="G309" s="223" t="s">
        <v>137</v>
      </c>
      <c r="H309" s="224">
        <v>209.13999999999999</v>
      </c>
      <c r="I309" s="225"/>
      <c r="J309" s="226">
        <f>ROUND(I309*H309,2)</f>
        <v>0</v>
      </c>
      <c r="K309" s="222" t="s">
        <v>21</v>
      </c>
      <c r="L309" s="71"/>
      <c r="M309" s="227" t="s">
        <v>21</v>
      </c>
      <c r="N309" s="228" t="s">
        <v>42</v>
      </c>
      <c r="O309" s="46"/>
      <c r="P309" s="229">
        <f>O309*H309</f>
        <v>0</v>
      </c>
      <c r="Q309" s="229">
        <v>0.0026800000000000001</v>
      </c>
      <c r="R309" s="229">
        <f>Q309*H309</f>
        <v>0.56049519999999997</v>
      </c>
      <c r="S309" s="229">
        <v>0</v>
      </c>
      <c r="T309" s="230">
        <f>S309*H309</f>
        <v>0</v>
      </c>
      <c r="AR309" s="23" t="s">
        <v>138</v>
      </c>
      <c r="AT309" s="23" t="s">
        <v>134</v>
      </c>
      <c r="AU309" s="23" t="s">
        <v>80</v>
      </c>
      <c r="AY309" s="23" t="s">
        <v>131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23" t="s">
        <v>76</v>
      </c>
      <c r="BK309" s="231">
        <f>ROUND(I309*H309,2)</f>
        <v>0</v>
      </c>
      <c r="BL309" s="23" t="s">
        <v>138</v>
      </c>
      <c r="BM309" s="23" t="s">
        <v>944</v>
      </c>
    </row>
    <row r="310" s="11" customFormat="1">
      <c r="B310" s="232"/>
      <c r="C310" s="233"/>
      <c r="D310" s="234" t="s">
        <v>140</v>
      </c>
      <c r="E310" s="235" t="s">
        <v>21</v>
      </c>
      <c r="F310" s="236" t="s">
        <v>276</v>
      </c>
      <c r="G310" s="233"/>
      <c r="H310" s="235" t="s">
        <v>21</v>
      </c>
      <c r="I310" s="237"/>
      <c r="J310" s="233"/>
      <c r="K310" s="233"/>
      <c r="L310" s="238"/>
      <c r="M310" s="239"/>
      <c r="N310" s="240"/>
      <c r="O310" s="240"/>
      <c r="P310" s="240"/>
      <c r="Q310" s="240"/>
      <c r="R310" s="240"/>
      <c r="S310" s="240"/>
      <c r="T310" s="241"/>
      <c r="AT310" s="242" t="s">
        <v>140</v>
      </c>
      <c r="AU310" s="242" t="s">
        <v>80</v>
      </c>
      <c r="AV310" s="11" t="s">
        <v>76</v>
      </c>
      <c r="AW310" s="11" t="s">
        <v>35</v>
      </c>
      <c r="AX310" s="11" t="s">
        <v>71</v>
      </c>
      <c r="AY310" s="242" t="s">
        <v>131</v>
      </c>
    </row>
    <row r="311" s="12" customFormat="1">
      <c r="B311" s="243"/>
      <c r="C311" s="244"/>
      <c r="D311" s="234" t="s">
        <v>140</v>
      </c>
      <c r="E311" s="245" t="s">
        <v>21</v>
      </c>
      <c r="F311" s="246" t="s">
        <v>277</v>
      </c>
      <c r="G311" s="244"/>
      <c r="H311" s="247">
        <v>325.27999999999997</v>
      </c>
      <c r="I311" s="248"/>
      <c r="J311" s="244"/>
      <c r="K311" s="244"/>
      <c r="L311" s="249"/>
      <c r="M311" s="250"/>
      <c r="N311" s="251"/>
      <c r="O311" s="251"/>
      <c r="P311" s="251"/>
      <c r="Q311" s="251"/>
      <c r="R311" s="251"/>
      <c r="S311" s="251"/>
      <c r="T311" s="252"/>
      <c r="AT311" s="253" t="s">
        <v>140</v>
      </c>
      <c r="AU311" s="253" t="s">
        <v>80</v>
      </c>
      <c r="AV311" s="12" t="s">
        <v>80</v>
      </c>
      <c r="AW311" s="12" t="s">
        <v>35</v>
      </c>
      <c r="AX311" s="12" t="s">
        <v>71</v>
      </c>
      <c r="AY311" s="253" t="s">
        <v>131</v>
      </c>
    </row>
    <row r="312" s="11" customFormat="1">
      <c r="B312" s="232"/>
      <c r="C312" s="233"/>
      <c r="D312" s="234" t="s">
        <v>140</v>
      </c>
      <c r="E312" s="235" t="s">
        <v>21</v>
      </c>
      <c r="F312" s="236" t="s">
        <v>143</v>
      </c>
      <c r="G312" s="233"/>
      <c r="H312" s="235" t="s">
        <v>21</v>
      </c>
      <c r="I312" s="237"/>
      <c r="J312" s="233"/>
      <c r="K312" s="233"/>
      <c r="L312" s="238"/>
      <c r="M312" s="239"/>
      <c r="N312" s="240"/>
      <c r="O312" s="240"/>
      <c r="P312" s="240"/>
      <c r="Q312" s="240"/>
      <c r="R312" s="240"/>
      <c r="S312" s="240"/>
      <c r="T312" s="241"/>
      <c r="AT312" s="242" t="s">
        <v>140</v>
      </c>
      <c r="AU312" s="242" t="s">
        <v>80</v>
      </c>
      <c r="AV312" s="11" t="s">
        <v>76</v>
      </c>
      <c r="AW312" s="11" t="s">
        <v>35</v>
      </c>
      <c r="AX312" s="11" t="s">
        <v>71</v>
      </c>
      <c r="AY312" s="242" t="s">
        <v>131</v>
      </c>
    </row>
    <row r="313" s="12" customFormat="1">
      <c r="B313" s="243"/>
      <c r="C313" s="244"/>
      <c r="D313" s="234" t="s">
        <v>140</v>
      </c>
      <c r="E313" s="245" t="s">
        <v>21</v>
      </c>
      <c r="F313" s="246" t="s">
        <v>939</v>
      </c>
      <c r="G313" s="244"/>
      <c r="H313" s="247">
        <v>-75.840000000000003</v>
      </c>
      <c r="I313" s="248"/>
      <c r="J313" s="244"/>
      <c r="K313" s="244"/>
      <c r="L313" s="249"/>
      <c r="M313" s="250"/>
      <c r="N313" s="251"/>
      <c r="O313" s="251"/>
      <c r="P313" s="251"/>
      <c r="Q313" s="251"/>
      <c r="R313" s="251"/>
      <c r="S313" s="251"/>
      <c r="T313" s="252"/>
      <c r="AT313" s="253" t="s">
        <v>140</v>
      </c>
      <c r="AU313" s="253" t="s">
        <v>80</v>
      </c>
      <c r="AV313" s="12" t="s">
        <v>80</v>
      </c>
      <c r="AW313" s="12" t="s">
        <v>35</v>
      </c>
      <c r="AX313" s="12" t="s">
        <v>71</v>
      </c>
      <c r="AY313" s="253" t="s">
        <v>131</v>
      </c>
    </row>
    <row r="314" s="12" customFormat="1">
      <c r="B314" s="243"/>
      <c r="C314" s="244"/>
      <c r="D314" s="234" t="s">
        <v>140</v>
      </c>
      <c r="E314" s="245" t="s">
        <v>21</v>
      </c>
      <c r="F314" s="246" t="s">
        <v>940</v>
      </c>
      <c r="G314" s="244"/>
      <c r="H314" s="247">
        <v>-10.85</v>
      </c>
      <c r="I314" s="248"/>
      <c r="J314" s="244"/>
      <c r="K314" s="244"/>
      <c r="L314" s="249"/>
      <c r="M314" s="250"/>
      <c r="N314" s="251"/>
      <c r="O314" s="251"/>
      <c r="P314" s="251"/>
      <c r="Q314" s="251"/>
      <c r="R314" s="251"/>
      <c r="S314" s="251"/>
      <c r="T314" s="252"/>
      <c r="AT314" s="253" t="s">
        <v>140</v>
      </c>
      <c r="AU314" s="253" t="s">
        <v>80</v>
      </c>
      <c r="AV314" s="12" t="s">
        <v>80</v>
      </c>
      <c r="AW314" s="12" t="s">
        <v>35</v>
      </c>
      <c r="AX314" s="12" t="s">
        <v>71</v>
      </c>
      <c r="AY314" s="253" t="s">
        <v>131</v>
      </c>
    </row>
    <row r="315" s="12" customFormat="1">
      <c r="B315" s="243"/>
      <c r="C315" s="244"/>
      <c r="D315" s="234" t="s">
        <v>140</v>
      </c>
      <c r="E315" s="245" t="s">
        <v>21</v>
      </c>
      <c r="F315" s="246" t="s">
        <v>941</v>
      </c>
      <c r="G315" s="244"/>
      <c r="H315" s="247">
        <v>-6.5999999999999996</v>
      </c>
      <c r="I315" s="248"/>
      <c r="J315" s="244"/>
      <c r="K315" s="244"/>
      <c r="L315" s="249"/>
      <c r="M315" s="250"/>
      <c r="N315" s="251"/>
      <c r="O315" s="251"/>
      <c r="P315" s="251"/>
      <c r="Q315" s="251"/>
      <c r="R315" s="251"/>
      <c r="S315" s="251"/>
      <c r="T315" s="252"/>
      <c r="AT315" s="253" t="s">
        <v>140</v>
      </c>
      <c r="AU315" s="253" t="s">
        <v>80</v>
      </c>
      <c r="AV315" s="12" t="s">
        <v>80</v>
      </c>
      <c r="AW315" s="12" t="s">
        <v>35</v>
      </c>
      <c r="AX315" s="12" t="s">
        <v>71</v>
      </c>
      <c r="AY315" s="253" t="s">
        <v>131</v>
      </c>
    </row>
    <row r="316" s="12" customFormat="1">
      <c r="B316" s="243"/>
      <c r="C316" s="244"/>
      <c r="D316" s="234" t="s">
        <v>140</v>
      </c>
      <c r="E316" s="245" t="s">
        <v>21</v>
      </c>
      <c r="F316" s="246" t="s">
        <v>940</v>
      </c>
      <c r="G316" s="244"/>
      <c r="H316" s="247">
        <v>-10.85</v>
      </c>
      <c r="I316" s="248"/>
      <c r="J316" s="244"/>
      <c r="K316" s="244"/>
      <c r="L316" s="249"/>
      <c r="M316" s="250"/>
      <c r="N316" s="251"/>
      <c r="O316" s="251"/>
      <c r="P316" s="251"/>
      <c r="Q316" s="251"/>
      <c r="R316" s="251"/>
      <c r="S316" s="251"/>
      <c r="T316" s="252"/>
      <c r="AT316" s="253" t="s">
        <v>140</v>
      </c>
      <c r="AU316" s="253" t="s">
        <v>80</v>
      </c>
      <c r="AV316" s="12" t="s">
        <v>80</v>
      </c>
      <c r="AW316" s="12" t="s">
        <v>35</v>
      </c>
      <c r="AX316" s="12" t="s">
        <v>71</v>
      </c>
      <c r="AY316" s="253" t="s">
        <v>131</v>
      </c>
    </row>
    <row r="317" s="12" customFormat="1">
      <c r="B317" s="243"/>
      <c r="C317" s="244"/>
      <c r="D317" s="234" t="s">
        <v>140</v>
      </c>
      <c r="E317" s="245" t="s">
        <v>21</v>
      </c>
      <c r="F317" s="246" t="s">
        <v>942</v>
      </c>
      <c r="G317" s="244"/>
      <c r="H317" s="247">
        <v>-12</v>
      </c>
      <c r="I317" s="248"/>
      <c r="J317" s="244"/>
      <c r="K317" s="244"/>
      <c r="L317" s="249"/>
      <c r="M317" s="250"/>
      <c r="N317" s="251"/>
      <c r="O317" s="251"/>
      <c r="P317" s="251"/>
      <c r="Q317" s="251"/>
      <c r="R317" s="251"/>
      <c r="S317" s="251"/>
      <c r="T317" s="252"/>
      <c r="AT317" s="253" t="s">
        <v>140</v>
      </c>
      <c r="AU317" s="253" t="s">
        <v>80</v>
      </c>
      <c r="AV317" s="12" t="s">
        <v>80</v>
      </c>
      <c r="AW317" s="12" t="s">
        <v>35</v>
      </c>
      <c r="AX317" s="12" t="s">
        <v>71</v>
      </c>
      <c r="AY317" s="253" t="s">
        <v>131</v>
      </c>
    </row>
    <row r="318" s="13" customFormat="1">
      <c r="B318" s="254"/>
      <c r="C318" s="255"/>
      <c r="D318" s="234" t="s">
        <v>140</v>
      </c>
      <c r="E318" s="256" t="s">
        <v>21</v>
      </c>
      <c r="F318" s="257" t="s">
        <v>145</v>
      </c>
      <c r="G318" s="255"/>
      <c r="H318" s="258">
        <v>209.13999999999999</v>
      </c>
      <c r="I318" s="259"/>
      <c r="J318" s="255"/>
      <c r="K318" s="255"/>
      <c r="L318" s="260"/>
      <c r="M318" s="261"/>
      <c r="N318" s="262"/>
      <c r="O318" s="262"/>
      <c r="P318" s="262"/>
      <c r="Q318" s="262"/>
      <c r="R318" s="262"/>
      <c r="S318" s="262"/>
      <c r="T318" s="263"/>
      <c r="AT318" s="264" t="s">
        <v>140</v>
      </c>
      <c r="AU318" s="264" t="s">
        <v>80</v>
      </c>
      <c r="AV318" s="13" t="s">
        <v>138</v>
      </c>
      <c r="AW318" s="13" t="s">
        <v>35</v>
      </c>
      <c r="AX318" s="13" t="s">
        <v>76</v>
      </c>
      <c r="AY318" s="264" t="s">
        <v>131</v>
      </c>
    </row>
    <row r="319" s="1" customFormat="1" ht="16.5" customHeight="1">
      <c r="B319" s="45"/>
      <c r="C319" s="220" t="s">
        <v>353</v>
      </c>
      <c r="D319" s="220" t="s">
        <v>134</v>
      </c>
      <c r="E319" s="221" t="s">
        <v>286</v>
      </c>
      <c r="F319" s="222" t="s">
        <v>287</v>
      </c>
      <c r="G319" s="223" t="s">
        <v>137</v>
      </c>
      <c r="H319" s="224">
        <v>187.91999999999999</v>
      </c>
      <c r="I319" s="225"/>
      <c r="J319" s="226">
        <f>ROUND(I319*H319,2)</f>
        <v>0</v>
      </c>
      <c r="K319" s="222" t="s">
        <v>21</v>
      </c>
      <c r="L319" s="71"/>
      <c r="M319" s="227" t="s">
        <v>21</v>
      </c>
      <c r="N319" s="228" t="s">
        <v>42</v>
      </c>
      <c r="O319" s="46"/>
      <c r="P319" s="229">
        <f>O319*H319</f>
        <v>0</v>
      </c>
      <c r="Q319" s="229">
        <v>0</v>
      </c>
      <c r="R319" s="229">
        <f>Q319*H319</f>
        <v>0</v>
      </c>
      <c r="S319" s="229">
        <v>0</v>
      </c>
      <c r="T319" s="230">
        <f>S319*H319</f>
        <v>0</v>
      </c>
      <c r="AR319" s="23" t="s">
        <v>138</v>
      </c>
      <c r="AT319" s="23" t="s">
        <v>134</v>
      </c>
      <c r="AU319" s="23" t="s">
        <v>80</v>
      </c>
      <c r="AY319" s="23" t="s">
        <v>131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23" t="s">
        <v>76</v>
      </c>
      <c r="BK319" s="231">
        <f>ROUND(I319*H319,2)</f>
        <v>0</v>
      </c>
      <c r="BL319" s="23" t="s">
        <v>138</v>
      </c>
      <c r="BM319" s="23" t="s">
        <v>945</v>
      </c>
    </row>
    <row r="320" s="11" customFormat="1">
      <c r="B320" s="232"/>
      <c r="C320" s="233"/>
      <c r="D320" s="234" t="s">
        <v>140</v>
      </c>
      <c r="E320" s="235" t="s">
        <v>21</v>
      </c>
      <c r="F320" s="236" t="s">
        <v>276</v>
      </c>
      <c r="G320" s="233"/>
      <c r="H320" s="235" t="s">
        <v>21</v>
      </c>
      <c r="I320" s="237"/>
      <c r="J320" s="233"/>
      <c r="K320" s="233"/>
      <c r="L320" s="238"/>
      <c r="M320" s="239"/>
      <c r="N320" s="240"/>
      <c r="O320" s="240"/>
      <c r="P320" s="240"/>
      <c r="Q320" s="240"/>
      <c r="R320" s="240"/>
      <c r="S320" s="240"/>
      <c r="T320" s="241"/>
      <c r="AT320" s="242" t="s">
        <v>140</v>
      </c>
      <c r="AU320" s="242" t="s">
        <v>80</v>
      </c>
      <c r="AV320" s="11" t="s">
        <v>76</v>
      </c>
      <c r="AW320" s="11" t="s">
        <v>35</v>
      </c>
      <c r="AX320" s="11" t="s">
        <v>71</v>
      </c>
      <c r="AY320" s="242" t="s">
        <v>131</v>
      </c>
    </row>
    <row r="321" s="12" customFormat="1">
      <c r="B321" s="243"/>
      <c r="C321" s="244"/>
      <c r="D321" s="234" t="s">
        <v>140</v>
      </c>
      <c r="E321" s="245" t="s">
        <v>21</v>
      </c>
      <c r="F321" s="246" t="s">
        <v>277</v>
      </c>
      <c r="G321" s="244"/>
      <c r="H321" s="247">
        <v>325.27999999999997</v>
      </c>
      <c r="I321" s="248"/>
      <c r="J321" s="244"/>
      <c r="K321" s="244"/>
      <c r="L321" s="249"/>
      <c r="M321" s="250"/>
      <c r="N321" s="251"/>
      <c r="O321" s="251"/>
      <c r="P321" s="251"/>
      <c r="Q321" s="251"/>
      <c r="R321" s="251"/>
      <c r="S321" s="251"/>
      <c r="T321" s="252"/>
      <c r="AT321" s="253" t="s">
        <v>140</v>
      </c>
      <c r="AU321" s="253" t="s">
        <v>80</v>
      </c>
      <c r="AV321" s="12" t="s">
        <v>80</v>
      </c>
      <c r="AW321" s="12" t="s">
        <v>35</v>
      </c>
      <c r="AX321" s="12" t="s">
        <v>71</v>
      </c>
      <c r="AY321" s="253" t="s">
        <v>131</v>
      </c>
    </row>
    <row r="322" s="11" customFormat="1">
      <c r="B322" s="232"/>
      <c r="C322" s="233"/>
      <c r="D322" s="234" t="s">
        <v>140</v>
      </c>
      <c r="E322" s="235" t="s">
        <v>21</v>
      </c>
      <c r="F322" s="236" t="s">
        <v>143</v>
      </c>
      <c r="G322" s="233"/>
      <c r="H322" s="235" t="s">
        <v>21</v>
      </c>
      <c r="I322" s="237"/>
      <c r="J322" s="233"/>
      <c r="K322" s="233"/>
      <c r="L322" s="238"/>
      <c r="M322" s="239"/>
      <c r="N322" s="240"/>
      <c r="O322" s="240"/>
      <c r="P322" s="240"/>
      <c r="Q322" s="240"/>
      <c r="R322" s="240"/>
      <c r="S322" s="240"/>
      <c r="T322" s="241"/>
      <c r="AT322" s="242" t="s">
        <v>140</v>
      </c>
      <c r="AU322" s="242" t="s">
        <v>80</v>
      </c>
      <c r="AV322" s="11" t="s">
        <v>76</v>
      </c>
      <c r="AW322" s="11" t="s">
        <v>35</v>
      </c>
      <c r="AX322" s="11" t="s">
        <v>71</v>
      </c>
      <c r="AY322" s="242" t="s">
        <v>131</v>
      </c>
    </row>
    <row r="323" s="12" customFormat="1">
      <c r="B323" s="243"/>
      <c r="C323" s="244"/>
      <c r="D323" s="234" t="s">
        <v>140</v>
      </c>
      <c r="E323" s="245" t="s">
        <v>21</v>
      </c>
      <c r="F323" s="246" t="s">
        <v>946</v>
      </c>
      <c r="G323" s="244"/>
      <c r="H323" s="247">
        <v>-94.799999999999997</v>
      </c>
      <c r="I323" s="248"/>
      <c r="J323" s="244"/>
      <c r="K323" s="244"/>
      <c r="L323" s="249"/>
      <c r="M323" s="250"/>
      <c r="N323" s="251"/>
      <c r="O323" s="251"/>
      <c r="P323" s="251"/>
      <c r="Q323" s="251"/>
      <c r="R323" s="251"/>
      <c r="S323" s="251"/>
      <c r="T323" s="252"/>
      <c r="AT323" s="253" t="s">
        <v>140</v>
      </c>
      <c r="AU323" s="253" t="s">
        <v>80</v>
      </c>
      <c r="AV323" s="12" t="s">
        <v>80</v>
      </c>
      <c r="AW323" s="12" t="s">
        <v>35</v>
      </c>
      <c r="AX323" s="12" t="s">
        <v>71</v>
      </c>
      <c r="AY323" s="253" t="s">
        <v>131</v>
      </c>
    </row>
    <row r="324" s="12" customFormat="1">
      <c r="B324" s="243"/>
      <c r="C324" s="244"/>
      <c r="D324" s="234" t="s">
        <v>140</v>
      </c>
      <c r="E324" s="245" t="s">
        <v>21</v>
      </c>
      <c r="F324" s="246" t="s">
        <v>947</v>
      </c>
      <c r="G324" s="244"/>
      <c r="H324" s="247">
        <v>-4.8300000000000001</v>
      </c>
      <c r="I324" s="248"/>
      <c r="J324" s="244"/>
      <c r="K324" s="244"/>
      <c r="L324" s="249"/>
      <c r="M324" s="250"/>
      <c r="N324" s="251"/>
      <c r="O324" s="251"/>
      <c r="P324" s="251"/>
      <c r="Q324" s="251"/>
      <c r="R324" s="251"/>
      <c r="S324" s="251"/>
      <c r="T324" s="252"/>
      <c r="AT324" s="253" t="s">
        <v>140</v>
      </c>
      <c r="AU324" s="253" t="s">
        <v>80</v>
      </c>
      <c r="AV324" s="12" t="s">
        <v>80</v>
      </c>
      <c r="AW324" s="12" t="s">
        <v>35</v>
      </c>
      <c r="AX324" s="12" t="s">
        <v>71</v>
      </c>
      <c r="AY324" s="253" t="s">
        <v>131</v>
      </c>
    </row>
    <row r="325" s="12" customFormat="1">
      <c r="B325" s="243"/>
      <c r="C325" s="244"/>
      <c r="D325" s="234" t="s">
        <v>140</v>
      </c>
      <c r="E325" s="245" t="s">
        <v>21</v>
      </c>
      <c r="F325" s="246" t="s">
        <v>948</v>
      </c>
      <c r="G325" s="244"/>
      <c r="H325" s="247">
        <v>-10.85</v>
      </c>
      <c r="I325" s="248"/>
      <c r="J325" s="244"/>
      <c r="K325" s="244"/>
      <c r="L325" s="249"/>
      <c r="M325" s="250"/>
      <c r="N325" s="251"/>
      <c r="O325" s="251"/>
      <c r="P325" s="251"/>
      <c r="Q325" s="251"/>
      <c r="R325" s="251"/>
      <c r="S325" s="251"/>
      <c r="T325" s="252"/>
      <c r="AT325" s="253" t="s">
        <v>140</v>
      </c>
      <c r="AU325" s="253" t="s">
        <v>80</v>
      </c>
      <c r="AV325" s="12" t="s">
        <v>80</v>
      </c>
      <c r="AW325" s="12" t="s">
        <v>35</v>
      </c>
      <c r="AX325" s="12" t="s">
        <v>71</v>
      </c>
      <c r="AY325" s="253" t="s">
        <v>131</v>
      </c>
    </row>
    <row r="326" s="12" customFormat="1">
      <c r="B326" s="243"/>
      <c r="C326" s="244"/>
      <c r="D326" s="234" t="s">
        <v>140</v>
      </c>
      <c r="E326" s="245" t="s">
        <v>21</v>
      </c>
      <c r="F326" s="246" t="s">
        <v>949</v>
      </c>
      <c r="G326" s="244"/>
      <c r="H326" s="247">
        <v>-12</v>
      </c>
      <c r="I326" s="248"/>
      <c r="J326" s="244"/>
      <c r="K326" s="244"/>
      <c r="L326" s="249"/>
      <c r="M326" s="250"/>
      <c r="N326" s="251"/>
      <c r="O326" s="251"/>
      <c r="P326" s="251"/>
      <c r="Q326" s="251"/>
      <c r="R326" s="251"/>
      <c r="S326" s="251"/>
      <c r="T326" s="252"/>
      <c r="AT326" s="253" t="s">
        <v>140</v>
      </c>
      <c r="AU326" s="253" t="s">
        <v>80</v>
      </c>
      <c r="AV326" s="12" t="s">
        <v>80</v>
      </c>
      <c r="AW326" s="12" t="s">
        <v>35</v>
      </c>
      <c r="AX326" s="12" t="s">
        <v>71</v>
      </c>
      <c r="AY326" s="253" t="s">
        <v>131</v>
      </c>
    </row>
    <row r="327" s="12" customFormat="1">
      <c r="B327" s="243"/>
      <c r="C327" s="244"/>
      <c r="D327" s="234" t="s">
        <v>140</v>
      </c>
      <c r="E327" s="245" t="s">
        <v>21</v>
      </c>
      <c r="F327" s="246" t="s">
        <v>950</v>
      </c>
      <c r="G327" s="244"/>
      <c r="H327" s="247">
        <v>-14.880000000000001</v>
      </c>
      <c r="I327" s="248"/>
      <c r="J327" s="244"/>
      <c r="K327" s="244"/>
      <c r="L327" s="249"/>
      <c r="M327" s="250"/>
      <c r="N327" s="251"/>
      <c r="O327" s="251"/>
      <c r="P327" s="251"/>
      <c r="Q327" s="251"/>
      <c r="R327" s="251"/>
      <c r="S327" s="251"/>
      <c r="T327" s="252"/>
      <c r="AT327" s="253" t="s">
        <v>140</v>
      </c>
      <c r="AU327" s="253" t="s">
        <v>80</v>
      </c>
      <c r="AV327" s="12" t="s">
        <v>80</v>
      </c>
      <c r="AW327" s="12" t="s">
        <v>35</v>
      </c>
      <c r="AX327" s="12" t="s">
        <v>71</v>
      </c>
      <c r="AY327" s="253" t="s">
        <v>131</v>
      </c>
    </row>
    <row r="328" s="13" customFormat="1">
      <c r="B328" s="254"/>
      <c r="C328" s="255"/>
      <c r="D328" s="234" t="s">
        <v>140</v>
      </c>
      <c r="E328" s="256" t="s">
        <v>21</v>
      </c>
      <c r="F328" s="257" t="s">
        <v>145</v>
      </c>
      <c r="G328" s="255"/>
      <c r="H328" s="258">
        <v>187.91999999999999</v>
      </c>
      <c r="I328" s="259"/>
      <c r="J328" s="255"/>
      <c r="K328" s="255"/>
      <c r="L328" s="260"/>
      <c r="M328" s="261"/>
      <c r="N328" s="262"/>
      <c r="O328" s="262"/>
      <c r="P328" s="262"/>
      <c r="Q328" s="262"/>
      <c r="R328" s="262"/>
      <c r="S328" s="262"/>
      <c r="T328" s="263"/>
      <c r="AT328" s="264" t="s">
        <v>140</v>
      </c>
      <c r="AU328" s="264" t="s">
        <v>80</v>
      </c>
      <c r="AV328" s="13" t="s">
        <v>138</v>
      </c>
      <c r="AW328" s="13" t="s">
        <v>35</v>
      </c>
      <c r="AX328" s="13" t="s">
        <v>76</v>
      </c>
      <c r="AY328" s="264" t="s">
        <v>131</v>
      </c>
    </row>
    <row r="329" s="1" customFormat="1" ht="25.5" customHeight="1">
      <c r="B329" s="45"/>
      <c r="C329" s="220" t="s">
        <v>362</v>
      </c>
      <c r="D329" s="220" t="s">
        <v>134</v>
      </c>
      <c r="E329" s="221" t="s">
        <v>951</v>
      </c>
      <c r="F329" s="222" t="s">
        <v>952</v>
      </c>
      <c r="G329" s="223" t="s">
        <v>153</v>
      </c>
      <c r="H329" s="224">
        <v>93.956000000000003</v>
      </c>
      <c r="I329" s="225"/>
      <c r="J329" s="226">
        <f>ROUND(I329*H329,2)</f>
        <v>0</v>
      </c>
      <c r="K329" s="222" t="s">
        <v>21</v>
      </c>
      <c r="L329" s="71"/>
      <c r="M329" s="227" t="s">
        <v>21</v>
      </c>
      <c r="N329" s="228" t="s">
        <v>42</v>
      </c>
      <c r="O329" s="46"/>
      <c r="P329" s="229">
        <f>O329*H329</f>
        <v>0</v>
      </c>
      <c r="Q329" s="229">
        <v>2.45329</v>
      </c>
      <c r="R329" s="229">
        <f>Q329*H329</f>
        <v>230.50131524</v>
      </c>
      <c r="S329" s="229">
        <v>0</v>
      </c>
      <c r="T329" s="230">
        <f>S329*H329</f>
        <v>0</v>
      </c>
      <c r="AR329" s="23" t="s">
        <v>138</v>
      </c>
      <c r="AT329" s="23" t="s">
        <v>134</v>
      </c>
      <c r="AU329" s="23" t="s">
        <v>80</v>
      </c>
      <c r="AY329" s="23" t="s">
        <v>131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23" t="s">
        <v>76</v>
      </c>
      <c r="BK329" s="231">
        <f>ROUND(I329*H329,2)</f>
        <v>0</v>
      </c>
      <c r="BL329" s="23" t="s">
        <v>138</v>
      </c>
      <c r="BM329" s="23" t="s">
        <v>953</v>
      </c>
    </row>
    <row r="330" s="11" customFormat="1">
      <c r="B330" s="232"/>
      <c r="C330" s="233"/>
      <c r="D330" s="234" t="s">
        <v>140</v>
      </c>
      <c r="E330" s="235" t="s">
        <v>21</v>
      </c>
      <c r="F330" s="236" t="s">
        <v>954</v>
      </c>
      <c r="G330" s="233"/>
      <c r="H330" s="235" t="s">
        <v>21</v>
      </c>
      <c r="I330" s="237"/>
      <c r="J330" s="233"/>
      <c r="K330" s="233"/>
      <c r="L330" s="238"/>
      <c r="M330" s="239"/>
      <c r="N330" s="240"/>
      <c r="O330" s="240"/>
      <c r="P330" s="240"/>
      <c r="Q330" s="240"/>
      <c r="R330" s="240"/>
      <c r="S330" s="240"/>
      <c r="T330" s="241"/>
      <c r="AT330" s="242" t="s">
        <v>140</v>
      </c>
      <c r="AU330" s="242" t="s">
        <v>80</v>
      </c>
      <c r="AV330" s="11" t="s">
        <v>76</v>
      </c>
      <c r="AW330" s="11" t="s">
        <v>35</v>
      </c>
      <c r="AX330" s="11" t="s">
        <v>71</v>
      </c>
      <c r="AY330" s="242" t="s">
        <v>131</v>
      </c>
    </row>
    <row r="331" s="12" customFormat="1">
      <c r="B331" s="243"/>
      <c r="C331" s="244"/>
      <c r="D331" s="234" t="s">
        <v>140</v>
      </c>
      <c r="E331" s="245" t="s">
        <v>21</v>
      </c>
      <c r="F331" s="246" t="s">
        <v>955</v>
      </c>
      <c r="G331" s="244"/>
      <c r="H331" s="247">
        <v>98.819999999999993</v>
      </c>
      <c r="I331" s="248"/>
      <c r="J331" s="244"/>
      <c r="K331" s="244"/>
      <c r="L331" s="249"/>
      <c r="M331" s="250"/>
      <c r="N331" s="251"/>
      <c r="O331" s="251"/>
      <c r="P331" s="251"/>
      <c r="Q331" s="251"/>
      <c r="R331" s="251"/>
      <c r="S331" s="251"/>
      <c r="T331" s="252"/>
      <c r="AT331" s="253" t="s">
        <v>140</v>
      </c>
      <c r="AU331" s="253" t="s">
        <v>80</v>
      </c>
      <c r="AV331" s="12" t="s">
        <v>80</v>
      </c>
      <c r="AW331" s="12" t="s">
        <v>35</v>
      </c>
      <c r="AX331" s="12" t="s">
        <v>71</v>
      </c>
      <c r="AY331" s="253" t="s">
        <v>131</v>
      </c>
    </row>
    <row r="332" s="12" customFormat="1">
      <c r="B332" s="243"/>
      <c r="C332" s="244"/>
      <c r="D332" s="234" t="s">
        <v>140</v>
      </c>
      <c r="E332" s="245" t="s">
        <v>21</v>
      </c>
      <c r="F332" s="246" t="s">
        <v>956</v>
      </c>
      <c r="G332" s="244"/>
      <c r="H332" s="247">
        <v>-4.8639999999999999</v>
      </c>
      <c r="I332" s="248"/>
      <c r="J332" s="244"/>
      <c r="K332" s="244"/>
      <c r="L332" s="249"/>
      <c r="M332" s="250"/>
      <c r="N332" s="251"/>
      <c r="O332" s="251"/>
      <c r="P332" s="251"/>
      <c r="Q332" s="251"/>
      <c r="R332" s="251"/>
      <c r="S332" s="251"/>
      <c r="T332" s="252"/>
      <c r="AT332" s="253" t="s">
        <v>140</v>
      </c>
      <c r="AU332" s="253" t="s">
        <v>80</v>
      </c>
      <c r="AV332" s="12" t="s">
        <v>80</v>
      </c>
      <c r="AW332" s="12" t="s">
        <v>35</v>
      </c>
      <c r="AX332" s="12" t="s">
        <v>71</v>
      </c>
      <c r="AY332" s="253" t="s">
        <v>131</v>
      </c>
    </row>
    <row r="333" s="13" customFormat="1">
      <c r="B333" s="254"/>
      <c r="C333" s="255"/>
      <c r="D333" s="234" t="s">
        <v>140</v>
      </c>
      <c r="E333" s="256" t="s">
        <v>21</v>
      </c>
      <c r="F333" s="257" t="s">
        <v>145</v>
      </c>
      <c r="G333" s="255"/>
      <c r="H333" s="258">
        <v>93.956000000000003</v>
      </c>
      <c r="I333" s="259"/>
      <c r="J333" s="255"/>
      <c r="K333" s="255"/>
      <c r="L333" s="260"/>
      <c r="M333" s="261"/>
      <c r="N333" s="262"/>
      <c r="O333" s="262"/>
      <c r="P333" s="262"/>
      <c r="Q333" s="262"/>
      <c r="R333" s="262"/>
      <c r="S333" s="262"/>
      <c r="T333" s="263"/>
      <c r="AT333" s="264" t="s">
        <v>140</v>
      </c>
      <c r="AU333" s="264" t="s">
        <v>80</v>
      </c>
      <c r="AV333" s="13" t="s">
        <v>138</v>
      </c>
      <c r="AW333" s="13" t="s">
        <v>35</v>
      </c>
      <c r="AX333" s="13" t="s">
        <v>76</v>
      </c>
      <c r="AY333" s="264" t="s">
        <v>131</v>
      </c>
    </row>
    <row r="334" s="1" customFormat="1" ht="25.5" customHeight="1">
      <c r="B334" s="45"/>
      <c r="C334" s="220" t="s">
        <v>367</v>
      </c>
      <c r="D334" s="220" t="s">
        <v>134</v>
      </c>
      <c r="E334" s="221" t="s">
        <v>957</v>
      </c>
      <c r="F334" s="222" t="s">
        <v>958</v>
      </c>
      <c r="G334" s="223" t="s">
        <v>153</v>
      </c>
      <c r="H334" s="224">
        <v>93.956000000000003</v>
      </c>
      <c r="I334" s="225"/>
      <c r="J334" s="226">
        <f>ROUND(I334*H334,2)</f>
        <v>0</v>
      </c>
      <c r="K334" s="222" t="s">
        <v>21</v>
      </c>
      <c r="L334" s="71"/>
      <c r="M334" s="227" t="s">
        <v>21</v>
      </c>
      <c r="N334" s="228" t="s">
        <v>42</v>
      </c>
      <c r="O334" s="46"/>
      <c r="P334" s="229">
        <f>O334*H334</f>
        <v>0</v>
      </c>
      <c r="Q334" s="229">
        <v>0</v>
      </c>
      <c r="R334" s="229">
        <f>Q334*H334</f>
        <v>0</v>
      </c>
      <c r="S334" s="229">
        <v>0</v>
      </c>
      <c r="T334" s="230">
        <f>S334*H334</f>
        <v>0</v>
      </c>
      <c r="AR334" s="23" t="s">
        <v>138</v>
      </c>
      <c r="AT334" s="23" t="s">
        <v>134</v>
      </c>
      <c r="AU334" s="23" t="s">
        <v>80</v>
      </c>
      <c r="AY334" s="23" t="s">
        <v>131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23" t="s">
        <v>76</v>
      </c>
      <c r="BK334" s="231">
        <f>ROUND(I334*H334,2)</f>
        <v>0</v>
      </c>
      <c r="BL334" s="23" t="s">
        <v>138</v>
      </c>
      <c r="BM334" s="23" t="s">
        <v>959</v>
      </c>
    </row>
    <row r="335" s="12" customFormat="1">
      <c r="B335" s="243"/>
      <c r="C335" s="244"/>
      <c r="D335" s="234" t="s">
        <v>140</v>
      </c>
      <c r="E335" s="245" t="s">
        <v>21</v>
      </c>
      <c r="F335" s="246" t="s">
        <v>960</v>
      </c>
      <c r="G335" s="244"/>
      <c r="H335" s="247">
        <v>93.956000000000003</v>
      </c>
      <c r="I335" s="248"/>
      <c r="J335" s="244"/>
      <c r="K335" s="244"/>
      <c r="L335" s="249"/>
      <c r="M335" s="250"/>
      <c r="N335" s="251"/>
      <c r="O335" s="251"/>
      <c r="P335" s="251"/>
      <c r="Q335" s="251"/>
      <c r="R335" s="251"/>
      <c r="S335" s="251"/>
      <c r="T335" s="252"/>
      <c r="AT335" s="253" t="s">
        <v>140</v>
      </c>
      <c r="AU335" s="253" t="s">
        <v>80</v>
      </c>
      <c r="AV335" s="12" t="s">
        <v>80</v>
      </c>
      <c r="AW335" s="12" t="s">
        <v>35</v>
      </c>
      <c r="AX335" s="12" t="s">
        <v>71</v>
      </c>
      <c r="AY335" s="253" t="s">
        <v>131</v>
      </c>
    </row>
    <row r="336" s="13" customFormat="1">
      <c r="B336" s="254"/>
      <c r="C336" s="255"/>
      <c r="D336" s="234" t="s">
        <v>140</v>
      </c>
      <c r="E336" s="256" t="s">
        <v>21</v>
      </c>
      <c r="F336" s="257" t="s">
        <v>145</v>
      </c>
      <c r="G336" s="255"/>
      <c r="H336" s="258">
        <v>93.956000000000003</v>
      </c>
      <c r="I336" s="259"/>
      <c r="J336" s="255"/>
      <c r="K336" s="255"/>
      <c r="L336" s="260"/>
      <c r="M336" s="261"/>
      <c r="N336" s="262"/>
      <c r="O336" s="262"/>
      <c r="P336" s="262"/>
      <c r="Q336" s="262"/>
      <c r="R336" s="262"/>
      <c r="S336" s="262"/>
      <c r="T336" s="263"/>
      <c r="AT336" s="264" t="s">
        <v>140</v>
      </c>
      <c r="AU336" s="264" t="s">
        <v>80</v>
      </c>
      <c r="AV336" s="13" t="s">
        <v>138</v>
      </c>
      <c r="AW336" s="13" t="s">
        <v>35</v>
      </c>
      <c r="AX336" s="13" t="s">
        <v>76</v>
      </c>
      <c r="AY336" s="264" t="s">
        <v>131</v>
      </c>
    </row>
    <row r="337" s="1" customFormat="1" ht="16.5" customHeight="1">
      <c r="B337" s="45"/>
      <c r="C337" s="220" t="s">
        <v>377</v>
      </c>
      <c r="D337" s="220" t="s">
        <v>134</v>
      </c>
      <c r="E337" s="221" t="s">
        <v>961</v>
      </c>
      <c r="F337" s="222" t="s">
        <v>962</v>
      </c>
      <c r="G337" s="223" t="s">
        <v>182</v>
      </c>
      <c r="H337" s="224">
        <v>6.819</v>
      </c>
      <c r="I337" s="225"/>
      <c r="J337" s="226">
        <f>ROUND(I337*H337,2)</f>
        <v>0</v>
      </c>
      <c r="K337" s="222" t="s">
        <v>21</v>
      </c>
      <c r="L337" s="71"/>
      <c r="M337" s="227" t="s">
        <v>21</v>
      </c>
      <c r="N337" s="228" t="s">
        <v>42</v>
      </c>
      <c r="O337" s="46"/>
      <c r="P337" s="229">
        <f>O337*H337</f>
        <v>0</v>
      </c>
      <c r="Q337" s="229">
        <v>1.06277</v>
      </c>
      <c r="R337" s="229">
        <f>Q337*H337</f>
        <v>7.24702863</v>
      </c>
      <c r="S337" s="229">
        <v>0</v>
      </c>
      <c r="T337" s="230">
        <f>S337*H337</f>
        <v>0</v>
      </c>
      <c r="AR337" s="23" t="s">
        <v>138</v>
      </c>
      <c r="AT337" s="23" t="s">
        <v>134</v>
      </c>
      <c r="AU337" s="23" t="s">
        <v>80</v>
      </c>
      <c r="AY337" s="23" t="s">
        <v>131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23" t="s">
        <v>76</v>
      </c>
      <c r="BK337" s="231">
        <f>ROUND(I337*H337,2)</f>
        <v>0</v>
      </c>
      <c r="BL337" s="23" t="s">
        <v>138</v>
      </c>
      <c r="BM337" s="23" t="s">
        <v>963</v>
      </c>
    </row>
    <row r="338" s="11" customFormat="1">
      <c r="B338" s="232"/>
      <c r="C338" s="233"/>
      <c r="D338" s="234" t="s">
        <v>140</v>
      </c>
      <c r="E338" s="235" t="s">
        <v>21</v>
      </c>
      <c r="F338" s="236" t="s">
        <v>954</v>
      </c>
      <c r="G338" s="233"/>
      <c r="H338" s="235" t="s">
        <v>21</v>
      </c>
      <c r="I338" s="237"/>
      <c r="J338" s="233"/>
      <c r="K338" s="233"/>
      <c r="L338" s="238"/>
      <c r="M338" s="239"/>
      <c r="N338" s="240"/>
      <c r="O338" s="240"/>
      <c r="P338" s="240"/>
      <c r="Q338" s="240"/>
      <c r="R338" s="240"/>
      <c r="S338" s="240"/>
      <c r="T338" s="241"/>
      <c r="AT338" s="242" t="s">
        <v>140</v>
      </c>
      <c r="AU338" s="242" t="s">
        <v>80</v>
      </c>
      <c r="AV338" s="11" t="s">
        <v>76</v>
      </c>
      <c r="AW338" s="11" t="s">
        <v>35</v>
      </c>
      <c r="AX338" s="11" t="s">
        <v>71</v>
      </c>
      <c r="AY338" s="242" t="s">
        <v>131</v>
      </c>
    </row>
    <row r="339" s="12" customFormat="1">
      <c r="B339" s="243"/>
      <c r="C339" s="244"/>
      <c r="D339" s="234" t="s">
        <v>140</v>
      </c>
      <c r="E339" s="245" t="s">
        <v>21</v>
      </c>
      <c r="F339" s="246" t="s">
        <v>964</v>
      </c>
      <c r="G339" s="244"/>
      <c r="H339" s="247">
        <v>6.819</v>
      </c>
      <c r="I339" s="248"/>
      <c r="J339" s="244"/>
      <c r="K339" s="244"/>
      <c r="L339" s="249"/>
      <c r="M339" s="250"/>
      <c r="N339" s="251"/>
      <c r="O339" s="251"/>
      <c r="P339" s="251"/>
      <c r="Q339" s="251"/>
      <c r="R339" s="251"/>
      <c r="S339" s="251"/>
      <c r="T339" s="252"/>
      <c r="AT339" s="253" t="s">
        <v>140</v>
      </c>
      <c r="AU339" s="253" t="s">
        <v>80</v>
      </c>
      <c r="AV339" s="12" t="s">
        <v>80</v>
      </c>
      <c r="AW339" s="12" t="s">
        <v>35</v>
      </c>
      <c r="AX339" s="12" t="s">
        <v>71</v>
      </c>
      <c r="AY339" s="253" t="s">
        <v>131</v>
      </c>
    </row>
    <row r="340" s="13" customFormat="1">
      <c r="B340" s="254"/>
      <c r="C340" s="255"/>
      <c r="D340" s="234" t="s">
        <v>140</v>
      </c>
      <c r="E340" s="256" t="s">
        <v>21</v>
      </c>
      <c r="F340" s="257" t="s">
        <v>145</v>
      </c>
      <c r="G340" s="255"/>
      <c r="H340" s="258">
        <v>6.819</v>
      </c>
      <c r="I340" s="259"/>
      <c r="J340" s="255"/>
      <c r="K340" s="255"/>
      <c r="L340" s="260"/>
      <c r="M340" s="261"/>
      <c r="N340" s="262"/>
      <c r="O340" s="262"/>
      <c r="P340" s="262"/>
      <c r="Q340" s="262"/>
      <c r="R340" s="262"/>
      <c r="S340" s="262"/>
      <c r="T340" s="263"/>
      <c r="AT340" s="264" t="s">
        <v>140</v>
      </c>
      <c r="AU340" s="264" t="s">
        <v>80</v>
      </c>
      <c r="AV340" s="13" t="s">
        <v>138</v>
      </c>
      <c r="AW340" s="13" t="s">
        <v>35</v>
      </c>
      <c r="AX340" s="13" t="s">
        <v>76</v>
      </c>
      <c r="AY340" s="264" t="s">
        <v>131</v>
      </c>
    </row>
    <row r="341" s="1" customFormat="1" ht="25.5" customHeight="1">
      <c r="B341" s="45"/>
      <c r="C341" s="220" t="s">
        <v>381</v>
      </c>
      <c r="D341" s="220" t="s">
        <v>134</v>
      </c>
      <c r="E341" s="221" t="s">
        <v>965</v>
      </c>
      <c r="F341" s="222" t="s">
        <v>966</v>
      </c>
      <c r="G341" s="223" t="s">
        <v>137</v>
      </c>
      <c r="H341" s="224">
        <v>510.72000000000003</v>
      </c>
      <c r="I341" s="225"/>
      <c r="J341" s="226">
        <f>ROUND(I341*H341,2)</f>
        <v>0</v>
      </c>
      <c r="K341" s="222" t="s">
        <v>21</v>
      </c>
      <c r="L341" s="71"/>
      <c r="M341" s="227" t="s">
        <v>21</v>
      </c>
      <c r="N341" s="228" t="s">
        <v>42</v>
      </c>
      <c r="O341" s="46"/>
      <c r="P341" s="229">
        <f>O341*H341</f>
        <v>0</v>
      </c>
      <c r="Q341" s="229">
        <v>0.042000000000000003</v>
      </c>
      <c r="R341" s="229">
        <f>Q341*H341</f>
        <v>21.450240000000001</v>
      </c>
      <c r="S341" s="229">
        <v>0</v>
      </c>
      <c r="T341" s="230">
        <f>S341*H341</f>
        <v>0</v>
      </c>
      <c r="AR341" s="23" t="s">
        <v>138</v>
      </c>
      <c r="AT341" s="23" t="s">
        <v>134</v>
      </c>
      <c r="AU341" s="23" t="s">
        <v>80</v>
      </c>
      <c r="AY341" s="23" t="s">
        <v>131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23" t="s">
        <v>76</v>
      </c>
      <c r="BK341" s="231">
        <f>ROUND(I341*H341,2)</f>
        <v>0</v>
      </c>
      <c r="BL341" s="23" t="s">
        <v>138</v>
      </c>
      <c r="BM341" s="23" t="s">
        <v>967</v>
      </c>
    </row>
    <row r="342" s="11" customFormat="1">
      <c r="B342" s="232"/>
      <c r="C342" s="233"/>
      <c r="D342" s="234" t="s">
        <v>140</v>
      </c>
      <c r="E342" s="235" t="s">
        <v>21</v>
      </c>
      <c r="F342" s="236" t="s">
        <v>968</v>
      </c>
      <c r="G342" s="233"/>
      <c r="H342" s="235" t="s">
        <v>21</v>
      </c>
      <c r="I342" s="237"/>
      <c r="J342" s="233"/>
      <c r="K342" s="233"/>
      <c r="L342" s="238"/>
      <c r="M342" s="239"/>
      <c r="N342" s="240"/>
      <c r="O342" s="240"/>
      <c r="P342" s="240"/>
      <c r="Q342" s="240"/>
      <c r="R342" s="240"/>
      <c r="S342" s="240"/>
      <c r="T342" s="241"/>
      <c r="AT342" s="242" t="s">
        <v>140</v>
      </c>
      <c r="AU342" s="242" t="s">
        <v>80</v>
      </c>
      <c r="AV342" s="11" t="s">
        <v>76</v>
      </c>
      <c r="AW342" s="11" t="s">
        <v>35</v>
      </c>
      <c r="AX342" s="11" t="s">
        <v>71</v>
      </c>
      <c r="AY342" s="242" t="s">
        <v>131</v>
      </c>
    </row>
    <row r="343" s="12" customFormat="1">
      <c r="B343" s="243"/>
      <c r="C343" s="244"/>
      <c r="D343" s="234" t="s">
        <v>140</v>
      </c>
      <c r="E343" s="245" t="s">
        <v>21</v>
      </c>
      <c r="F343" s="246" t="s">
        <v>969</v>
      </c>
      <c r="G343" s="244"/>
      <c r="H343" s="247">
        <v>510.72000000000003</v>
      </c>
      <c r="I343" s="248"/>
      <c r="J343" s="244"/>
      <c r="K343" s="244"/>
      <c r="L343" s="249"/>
      <c r="M343" s="250"/>
      <c r="N343" s="251"/>
      <c r="O343" s="251"/>
      <c r="P343" s="251"/>
      <c r="Q343" s="251"/>
      <c r="R343" s="251"/>
      <c r="S343" s="251"/>
      <c r="T343" s="252"/>
      <c r="AT343" s="253" t="s">
        <v>140</v>
      </c>
      <c r="AU343" s="253" t="s">
        <v>80</v>
      </c>
      <c r="AV343" s="12" t="s">
        <v>80</v>
      </c>
      <c r="AW343" s="12" t="s">
        <v>35</v>
      </c>
      <c r="AX343" s="12" t="s">
        <v>71</v>
      </c>
      <c r="AY343" s="253" t="s">
        <v>131</v>
      </c>
    </row>
    <row r="344" s="13" customFormat="1">
      <c r="B344" s="254"/>
      <c r="C344" s="255"/>
      <c r="D344" s="234" t="s">
        <v>140</v>
      </c>
      <c r="E344" s="256" t="s">
        <v>21</v>
      </c>
      <c r="F344" s="257" t="s">
        <v>145</v>
      </c>
      <c r="G344" s="255"/>
      <c r="H344" s="258">
        <v>510.72000000000003</v>
      </c>
      <c r="I344" s="259"/>
      <c r="J344" s="255"/>
      <c r="K344" s="255"/>
      <c r="L344" s="260"/>
      <c r="M344" s="261"/>
      <c r="N344" s="262"/>
      <c r="O344" s="262"/>
      <c r="P344" s="262"/>
      <c r="Q344" s="262"/>
      <c r="R344" s="262"/>
      <c r="S344" s="262"/>
      <c r="T344" s="263"/>
      <c r="AT344" s="264" t="s">
        <v>140</v>
      </c>
      <c r="AU344" s="264" t="s">
        <v>80</v>
      </c>
      <c r="AV344" s="13" t="s">
        <v>138</v>
      </c>
      <c r="AW344" s="13" t="s">
        <v>35</v>
      </c>
      <c r="AX344" s="13" t="s">
        <v>76</v>
      </c>
      <c r="AY344" s="264" t="s">
        <v>131</v>
      </c>
    </row>
    <row r="345" s="1" customFormat="1" ht="25.5" customHeight="1">
      <c r="B345" s="45"/>
      <c r="C345" s="220" t="s">
        <v>387</v>
      </c>
      <c r="D345" s="220" t="s">
        <v>134</v>
      </c>
      <c r="E345" s="221" t="s">
        <v>970</v>
      </c>
      <c r="F345" s="222" t="s">
        <v>971</v>
      </c>
      <c r="G345" s="223" t="s">
        <v>137</v>
      </c>
      <c r="H345" s="224">
        <v>571.44000000000005</v>
      </c>
      <c r="I345" s="225"/>
      <c r="J345" s="226">
        <f>ROUND(I345*H345,2)</f>
        <v>0</v>
      </c>
      <c r="K345" s="222" t="s">
        <v>21</v>
      </c>
      <c r="L345" s="71"/>
      <c r="M345" s="227" t="s">
        <v>21</v>
      </c>
      <c r="N345" s="228" t="s">
        <v>42</v>
      </c>
      <c r="O345" s="46"/>
      <c r="P345" s="229">
        <f>O345*H345</f>
        <v>0</v>
      </c>
      <c r="Q345" s="229">
        <v>0.0052399999999999999</v>
      </c>
      <c r="R345" s="229">
        <f>Q345*H345</f>
        <v>2.9943456000000004</v>
      </c>
      <c r="S345" s="229">
        <v>0</v>
      </c>
      <c r="T345" s="230">
        <f>S345*H345</f>
        <v>0</v>
      </c>
      <c r="AR345" s="23" t="s">
        <v>138</v>
      </c>
      <c r="AT345" s="23" t="s">
        <v>134</v>
      </c>
      <c r="AU345" s="23" t="s">
        <v>80</v>
      </c>
      <c r="AY345" s="23" t="s">
        <v>131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23" t="s">
        <v>76</v>
      </c>
      <c r="BK345" s="231">
        <f>ROUND(I345*H345,2)</f>
        <v>0</v>
      </c>
      <c r="BL345" s="23" t="s">
        <v>138</v>
      </c>
      <c r="BM345" s="23" t="s">
        <v>972</v>
      </c>
    </row>
    <row r="346" s="11" customFormat="1">
      <c r="B346" s="232"/>
      <c r="C346" s="233"/>
      <c r="D346" s="234" t="s">
        <v>140</v>
      </c>
      <c r="E346" s="235" t="s">
        <v>21</v>
      </c>
      <c r="F346" s="236" t="s">
        <v>954</v>
      </c>
      <c r="G346" s="233"/>
      <c r="H346" s="235" t="s">
        <v>21</v>
      </c>
      <c r="I346" s="237"/>
      <c r="J346" s="233"/>
      <c r="K346" s="233"/>
      <c r="L346" s="238"/>
      <c r="M346" s="239"/>
      <c r="N346" s="240"/>
      <c r="O346" s="240"/>
      <c r="P346" s="240"/>
      <c r="Q346" s="240"/>
      <c r="R346" s="240"/>
      <c r="S346" s="240"/>
      <c r="T346" s="241"/>
      <c r="AT346" s="242" t="s">
        <v>140</v>
      </c>
      <c r="AU346" s="242" t="s">
        <v>80</v>
      </c>
      <c r="AV346" s="11" t="s">
        <v>76</v>
      </c>
      <c r="AW346" s="11" t="s">
        <v>35</v>
      </c>
      <c r="AX346" s="11" t="s">
        <v>71</v>
      </c>
      <c r="AY346" s="242" t="s">
        <v>131</v>
      </c>
    </row>
    <row r="347" s="12" customFormat="1">
      <c r="B347" s="243"/>
      <c r="C347" s="244"/>
      <c r="D347" s="234" t="s">
        <v>140</v>
      </c>
      <c r="E347" s="245" t="s">
        <v>21</v>
      </c>
      <c r="F347" s="246" t="s">
        <v>973</v>
      </c>
      <c r="G347" s="244"/>
      <c r="H347" s="247">
        <v>494.10000000000002</v>
      </c>
      <c r="I347" s="248"/>
      <c r="J347" s="244"/>
      <c r="K347" s="244"/>
      <c r="L347" s="249"/>
      <c r="M347" s="250"/>
      <c r="N347" s="251"/>
      <c r="O347" s="251"/>
      <c r="P347" s="251"/>
      <c r="Q347" s="251"/>
      <c r="R347" s="251"/>
      <c r="S347" s="251"/>
      <c r="T347" s="252"/>
      <c r="AT347" s="253" t="s">
        <v>140</v>
      </c>
      <c r="AU347" s="253" t="s">
        <v>80</v>
      </c>
      <c r="AV347" s="12" t="s">
        <v>80</v>
      </c>
      <c r="AW347" s="12" t="s">
        <v>35</v>
      </c>
      <c r="AX347" s="12" t="s">
        <v>71</v>
      </c>
      <c r="AY347" s="253" t="s">
        <v>131</v>
      </c>
    </row>
    <row r="348" s="12" customFormat="1">
      <c r="B348" s="243"/>
      <c r="C348" s="244"/>
      <c r="D348" s="234" t="s">
        <v>140</v>
      </c>
      <c r="E348" s="245" t="s">
        <v>21</v>
      </c>
      <c r="F348" s="246" t="s">
        <v>974</v>
      </c>
      <c r="G348" s="244"/>
      <c r="H348" s="247">
        <v>77.340000000000003</v>
      </c>
      <c r="I348" s="248"/>
      <c r="J348" s="244"/>
      <c r="K348" s="244"/>
      <c r="L348" s="249"/>
      <c r="M348" s="250"/>
      <c r="N348" s="251"/>
      <c r="O348" s="251"/>
      <c r="P348" s="251"/>
      <c r="Q348" s="251"/>
      <c r="R348" s="251"/>
      <c r="S348" s="251"/>
      <c r="T348" s="252"/>
      <c r="AT348" s="253" t="s">
        <v>140</v>
      </c>
      <c r="AU348" s="253" t="s">
        <v>80</v>
      </c>
      <c r="AV348" s="12" t="s">
        <v>80</v>
      </c>
      <c r="AW348" s="12" t="s">
        <v>35</v>
      </c>
      <c r="AX348" s="12" t="s">
        <v>71</v>
      </c>
      <c r="AY348" s="253" t="s">
        <v>131</v>
      </c>
    </row>
    <row r="349" s="13" customFormat="1">
      <c r="B349" s="254"/>
      <c r="C349" s="255"/>
      <c r="D349" s="234" t="s">
        <v>140</v>
      </c>
      <c r="E349" s="256" t="s">
        <v>21</v>
      </c>
      <c r="F349" s="257" t="s">
        <v>145</v>
      </c>
      <c r="G349" s="255"/>
      <c r="H349" s="258">
        <v>571.44000000000005</v>
      </c>
      <c r="I349" s="259"/>
      <c r="J349" s="255"/>
      <c r="K349" s="255"/>
      <c r="L349" s="260"/>
      <c r="M349" s="261"/>
      <c r="N349" s="262"/>
      <c r="O349" s="262"/>
      <c r="P349" s="262"/>
      <c r="Q349" s="262"/>
      <c r="R349" s="262"/>
      <c r="S349" s="262"/>
      <c r="T349" s="263"/>
      <c r="AT349" s="264" t="s">
        <v>140</v>
      </c>
      <c r="AU349" s="264" t="s">
        <v>80</v>
      </c>
      <c r="AV349" s="13" t="s">
        <v>138</v>
      </c>
      <c r="AW349" s="13" t="s">
        <v>35</v>
      </c>
      <c r="AX349" s="13" t="s">
        <v>76</v>
      </c>
      <c r="AY349" s="264" t="s">
        <v>131</v>
      </c>
    </row>
    <row r="350" s="1" customFormat="1" ht="25.5" customHeight="1">
      <c r="B350" s="45"/>
      <c r="C350" s="220" t="s">
        <v>391</v>
      </c>
      <c r="D350" s="220" t="s">
        <v>134</v>
      </c>
      <c r="E350" s="221" t="s">
        <v>975</v>
      </c>
      <c r="F350" s="222" t="s">
        <v>976</v>
      </c>
      <c r="G350" s="223" t="s">
        <v>370</v>
      </c>
      <c r="H350" s="224">
        <v>250.59999999999999</v>
      </c>
      <c r="I350" s="225"/>
      <c r="J350" s="226">
        <f>ROUND(I350*H350,2)</f>
        <v>0</v>
      </c>
      <c r="K350" s="222" t="s">
        <v>21</v>
      </c>
      <c r="L350" s="71"/>
      <c r="M350" s="227" t="s">
        <v>21</v>
      </c>
      <c r="N350" s="228" t="s">
        <v>42</v>
      </c>
      <c r="O350" s="46"/>
      <c r="P350" s="229">
        <f>O350*H350</f>
        <v>0</v>
      </c>
      <c r="Q350" s="229">
        <v>0.00012</v>
      </c>
      <c r="R350" s="229">
        <f>Q350*H350</f>
        <v>0.030072000000000002</v>
      </c>
      <c r="S350" s="229">
        <v>0</v>
      </c>
      <c r="T350" s="230">
        <f>S350*H350</f>
        <v>0</v>
      </c>
      <c r="AR350" s="23" t="s">
        <v>138</v>
      </c>
      <c r="AT350" s="23" t="s">
        <v>134</v>
      </c>
      <c r="AU350" s="23" t="s">
        <v>80</v>
      </c>
      <c r="AY350" s="23" t="s">
        <v>131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23" t="s">
        <v>76</v>
      </c>
      <c r="BK350" s="231">
        <f>ROUND(I350*H350,2)</f>
        <v>0</v>
      </c>
      <c r="BL350" s="23" t="s">
        <v>138</v>
      </c>
      <c r="BM350" s="23" t="s">
        <v>977</v>
      </c>
    </row>
    <row r="351" s="11" customFormat="1">
      <c r="B351" s="232"/>
      <c r="C351" s="233"/>
      <c r="D351" s="234" t="s">
        <v>140</v>
      </c>
      <c r="E351" s="235" t="s">
        <v>21</v>
      </c>
      <c r="F351" s="236" t="s">
        <v>978</v>
      </c>
      <c r="G351" s="233"/>
      <c r="H351" s="235" t="s">
        <v>21</v>
      </c>
      <c r="I351" s="237"/>
      <c r="J351" s="233"/>
      <c r="K351" s="233"/>
      <c r="L351" s="238"/>
      <c r="M351" s="239"/>
      <c r="N351" s="240"/>
      <c r="O351" s="240"/>
      <c r="P351" s="240"/>
      <c r="Q351" s="240"/>
      <c r="R351" s="240"/>
      <c r="S351" s="240"/>
      <c r="T351" s="241"/>
      <c r="AT351" s="242" t="s">
        <v>140</v>
      </c>
      <c r="AU351" s="242" t="s">
        <v>80</v>
      </c>
      <c r="AV351" s="11" t="s">
        <v>76</v>
      </c>
      <c r="AW351" s="11" t="s">
        <v>35</v>
      </c>
      <c r="AX351" s="11" t="s">
        <v>71</v>
      </c>
      <c r="AY351" s="242" t="s">
        <v>131</v>
      </c>
    </row>
    <row r="352" s="12" customFormat="1">
      <c r="B352" s="243"/>
      <c r="C352" s="244"/>
      <c r="D352" s="234" t="s">
        <v>140</v>
      </c>
      <c r="E352" s="245" t="s">
        <v>21</v>
      </c>
      <c r="F352" s="246" t="s">
        <v>979</v>
      </c>
      <c r="G352" s="244"/>
      <c r="H352" s="247">
        <v>38.799999999999997</v>
      </c>
      <c r="I352" s="248"/>
      <c r="J352" s="244"/>
      <c r="K352" s="244"/>
      <c r="L352" s="249"/>
      <c r="M352" s="250"/>
      <c r="N352" s="251"/>
      <c r="O352" s="251"/>
      <c r="P352" s="251"/>
      <c r="Q352" s="251"/>
      <c r="R352" s="251"/>
      <c r="S352" s="251"/>
      <c r="T352" s="252"/>
      <c r="AT352" s="253" t="s">
        <v>140</v>
      </c>
      <c r="AU352" s="253" t="s">
        <v>80</v>
      </c>
      <c r="AV352" s="12" t="s">
        <v>80</v>
      </c>
      <c r="AW352" s="12" t="s">
        <v>35</v>
      </c>
      <c r="AX352" s="12" t="s">
        <v>71</v>
      </c>
      <c r="AY352" s="253" t="s">
        <v>131</v>
      </c>
    </row>
    <row r="353" s="12" customFormat="1">
      <c r="B353" s="243"/>
      <c r="C353" s="244"/>
      <c r="D353" s="234" t="s">
        <v>140</v>
      </c>
      <c r="E353" s="245" t="s">
        <v>21</v>
      </c>
      <c r="F353" s="246" t="s">
        <v>980</v>
      </c>
      <c r="G353" s="244"/>
      <c r="H353" s="247">
        <v>41.200000000000003</v>
      </c>
      <c r="I353" s="248"/>
      <c r="J353" s="244"/>
      <c r="K353" s="244"/>
      <c r="L353" s="249"/>
      <c r="M353" s="250"/>
      <c r="N353" s="251"/>
      <c r="O353" s="251"/>
      <c r="P353" s="251"/>
      <c r="Q353" s="251"/>
      <c r="R353" s="251"/>
      <c r="S353" s="251"/>
      <c r="T353" s="252"/>
      <c r="AT353" s="253" t="s">
        <v>140</v>
      </c>
      <c r="AU353" s="253" t="s">
        <v>80</v>
      </c>
      <c r="AV353" s="12" t="s">
        <v>80</v>
      </c>
      <c r="AW353" s="12" t="s">
        <v>35</v>
      </c>
      <c r="AX353" s="12" t="s">
        <v>71</v>
      </c>
      <c r="AY353" s="253" t="s">
        <v>131</v>
      </c>
    </row>
    <row r="354" s="12" customFormat="1">
      <c r="B354" s="243"/>
      <c r="C354" s="244"/>
      <c r="D354" s="234" t="s">
        <v>140</v>
      </c>
      <c r="E354" s="245" t="s">
        <v>21</v>
      </c>
      <c r="F354" s="246" t="s">
        <v>981</v>
      </c>
      <c r="G354" s="244"/>
      <c r="H354" s="247">
        <v>51</v>
      </c>
      <c r="I354" s="248"/>
      <c r="J354" s="244"/>
      <c r="K354" s="244"/>
      <c r="L354" s="249"/>
      <c r="M354" s="250"/>
      <c r="N354" s="251"/>
      <c r="O354" s="251"/>
      <c r="P354" s="251"/>
      <c r="Q354" s="251"/>
      <c r="R354" s="251"/>
      <c r="S354" s="251"/>
      <c r="T354" s="252"/>
      <c r="AT354" s="253" t="s">
        <v>140</v>
      </c>
      <c r="AU354" s="253" t="s">
        <v>80</v>
      </c>
      <c r="AV354" s="12" t="s">
        <v>80</v>
      </c>
      <c r="AW354" s="12" t="s">
        <v>35</v>
      </c>
      <c r="AX354" s="12" t="s">
        <v>71</v>
      </c>
      <c r="AY354" s="253" t="s">
        <v>131</v>
      </c>
    </row>
    <row r="355" s="12" customFormat="1">
      <c r="B355" s="243"/>
      <c r="C355" s="244"/>
      <c r="D355" s="234" t="s">
        <v>140</v>
      </c>
      <c r="E355" s="245" t="s">
        <v>21</v>
      </c>
      <c r="F355" s="246" t="s">
        <v>982</v>
      </c>
      <c r="G355" s="244"/>
      <c r="H355" s="247">
        <v>33</v>
      </c>
      <c r="I355" s="248"/>
      <c r="J355" s="244"/>
      <c r="K355" s="244"/>
      <c r="L355" s="249"/>
      <c r="M355" s="250"/>
      <c r="N355" s="251"/>
      <c r="O355" s="251"/>
      <c r="P355" s="251"/>
      <c r="Q355" s="251"/>
      <c r="R355" s="251"/>
      <c r="S355" s="251"/>
      <c r="T355" s="252"/>
      <c r="AT355" s="253" t="s">
        <v>140</v>
      </c>
      <c r="AU355" s="253" t="s">
        <v>80</v>
      </c>
      <c r="AV355" s="12" t="s">
        <v>80</v>
      </c>
      <c r="AW355" s="12" t="s">
        <v>35</v>
      </c>
      <c r="AX355" s="12" t="s">
        <v>71</v>
      </c>
      <c r="AY355" s="253" t="s">
        <v>131</v>
      </c>
    </row>
    <row r="356" s="12" customFormat="1">
      <c r="B356" s="243"/>
      <c r="C356" s="244"/>
      <c r="D356" s="234" t="s">
        <v>140</v>
      </c>
      <c r="E356" s="245" t="s">
        <v>21</v>
      </c>
      <c r="F356" s="246" t="s">
        <v>983</v>
      </c>
      <c r="G356" s="244"/>
      <c r="H356" s="247">
        <v>34.399999999999999</v>
      </c>
      <c r="I356" s="248"/>
      <c r="J356" s="244"/>
      <c r="K356" s="244"/>
      <c r="L356" s="249"/>
      <c r="M356" s="250"/>
      <c r="N356" s="251"/>
      <c r="O356" s="251"/>
      <c r="P356" s="251"/>
      <c r="Q356" s="251"/>
      <c r="R356" s="251"/>
      <c r="S356" s="251"/>
      <c r="T356" s="252"/>
      <c r="AT356" s="253" t="s">
        <v>140</v>
      </c>
      <c r="AU356" s="253" t="s">
        <v>80</v>
      </c>
      <c r="AV356" s="12" t="s">
        <v>80</v>
      </c>
      <c r="AW356" s="12" t="s">
        <v>35</v>
      </c>
      <c r="AX356" s="12" t="s">
        <v>71</v>
      </c>
      <c r="AY356" s="253" t="s">
        <v>131</v>
      </c>
    </row>
    <row r="357" s="12" customFormat="1">
      <c r="B357" s="243"/>
      <c r="C357" s="244"/>
      <c r="D357" s="234" t="s">
        <v>140</v>
      </c>
      <c r="E357" s="245" t="s">
        <v>21</v>
      </c>
      <c r="F357" s="246" t="s">
        <v>984</v>
      </c>
      <c r="G357" s="244"/>
      <c r="H357" s="247">
        <v>26.100000000000001</v>
      </c>
      <c r="I357" s="248"/>
      <c r="J357" s="244"/>
      <c r="K357" s="244"/>
      <c r="L357" s="249"/>
      <c r="M357" s="250"/>
      <c r="N357" s="251"/>
      <c r="O357" s="251"/>
      <c r="P357" s="251"/>
      <c r="Q357" s="251"/>
      <c r="R357" s="251"/>
      <c r="S357" s="251"/>
      <c r="T357" s="252"/>
      <c r="AT357" s="253" t="s">
        <v>140</v>
      </c>
      <c r="AU357" s="253" t="s">
        <v>80</v>
      </c>
      <c r="AV357" s="12" t="s">
        <v>80</v>
      </c>
      <c r="AW357" s="12" t="s">
        <v>35</v>
      </c>
      <c r="AX357" s="12" t="s">
        <v>71</v>
      </c>
      <c r="AY357" s="253" t="s">
        <v>131</v>
      </c>
    </row>
    <row r="358" s="12" customFormat="1">
      <c r="B358" s="243"/>
      <c r="C358" s="244"/>
      <c r="D358" s="234" t="s">
        <v>140</v>
      </c>
      <c r="E358" s="245" t="s">
        <v>21</v>
      </c>
      <c r="F358" s="246" t="s">
        <v>984</v>
      </c>
      <c r="G358" s="244"/>
      <c r="H358" s="247">
        <v>26.100000000000001</v>
      </c>
      <c r="I358" s="248"/>
      <c r="J358" s="244"/>
      <c r="K358" s="244"/>
      <c r="L358" s="249"/>
      <c r="M358" s="250"/>
      <c r="N358" s="251"/>
      <c r="O358" s="251"/>
      <c r="P358" s="251"/>
      <c r="Q358" s="251"/>
      <c r="R358" s="251"/>
      <c r="S358" s="251"/>
      <c r="T358" s="252"/>
      <c r="AT358" s="253" t="s">
        <v>140</v>
      </c>
      <c r="AU358" s="253" t="s">
        <v>80</v>
      </c>
      <c r="AV358" s="12" t="s">
        <v>80</v>
      </c>
      <c r="AW358" s="12" t="s">
        <v>35</v>
      </c>
      <c r="AX358" s="12" t="s">
        <v>71</v>
      </c>
      <c r="AY358" s="253" t="s">
        <v>131</v>
      </c>
    </row>
    <row r="359" s="13" customFormat="1">
      <c r="B359" s="254"/>
      <c r="C359" s="255"/>
      <c r="D359" s="234" t="s">
        <v>140</v>
      </c>
      <c r="E359" s="256" t="s">
        <v>21</v>
      </c>
      <c r="F359" s="257" t="s">
        <v>145</v>
      </c>
      <c r="G359" s="255"/>
      <c r="H359" s="258">
        <v>250.59999999999999</v>
      </c>
      <c r="I359" s="259"/>
      <c r="J359" s="255"/>
      <c r="K359" s="255"/>
      <c r="L359" s="260"/>
      <c r="M359" s="261"/>
      <c r="N359" s="262"/>
      <c r="O359" s="262"/>
      <c r="P359" s="262"/>
      <c r="Q359" s="262"/>
      <c r="R359" s="262"/>
      <c r="S359" s="262"/>
      <c r="T359" s="263"/>
      <c r="AT359" s="264" t="s">
        <v>140</v>
      </c>
      <c r="AU359" s="264" t="s">
        <v>80</v>
      </c>
      <c r="AV359" s="13" t="s">
        <v>138</v>
      </c>
      <c r="AW359" s="13" t="s">
        <v>35</v>
      </c>
      <c r="AX359" s="13" t="s">
        <v>76</v>
      </c>
      <c r="AY359" s="264" t="s">
        <v>131</v>
      </c>
    </row>
    <row r="360" s="1" customFormat="1" ht="25.5" customHeight="1">
      <c r="B360" s="45"/>
      <c r="C360" s="220" t="s">
        <v>395</v>
      </c>
      <c r="D360" s="220" t="s">
        <v>134</v>
      </c>
      <c r="E360" s="221" t="s">
        <v>985</v>
      </c>
      <c r="F360" s="222" t="s">
        <v>986</v>
      </c>
      <c r="G360" s="223" t="s">
        <v>370</v>
      </c>
      <c r="H360" s="224">
        <v>60</v>
      </c>
      <c r="I360" s="225"/>
      <c r="J360" s="226">
        <f>ROUND(I360*H360,2)</f>
        <v>0</v>
      </c>
      <c r="K360" s="222" t="s">
        <v>21</v>
      </c>
      <c r="L360" s="71"/>
      <c r="M360" s="227" t="s">
        <v>21</v>
      </c>
      <c r="N360" s="228" t="s">
        <v>42</v>
      </c>
      <c r="O360" s="46"/>
      <c r="P360" s="229">
        <f>O360*H360</f>
        <v>0</v>
      </c>
      <c r="Q360" s="229">
        <v>0</v>
      </c>
      <c r="R360" s="229">
        <f>Q360*H360</f>
        <v>0</v>
      </c>
      <c r="S360" s="229">
        <v>0</v>
      </c>
      <c r="T360" s="230">
        <f>S360*H360</f>
        <v>0</v>
      </c>
      <c r="AR360" s="23" t="s">
        <v>138</v>
      </c>
      <c r="AT360" s="23" t="s">
        <v>134</v>
      </c>
      <c r="AU360" s="23" t="s">
        <v>80</v>
      </c>
      <c r="AY360" s="23" t="s">
        <v>131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23" t="s">
        <v>76</v>
      </c>
      <c r="BK360" s="231">
        <f>ROUND(I360*H360,2)</f>
        <v>0</v>
      </c>
      <c r="BL360" s="23" t="s">
        <v>138</v>
      </c>
      <c r="BM360" s="23" t="s">
        <v>987</v>
      </c>
    </row>
    <row r="361" s="11" customFormat="1">
      <c r="B361" s="232"/>
      <c r="C361" s="233"/>
      <c r="D361" s="234" t="s">
        <v>140</v>
      </c>
      <c r="E361" s="235" t="s">
        <v>21</v>
      </c>
      <c r="F361" s="236" t="s">
        <v>988</v>
      </c>
      <c r="G361" s="233"/>
      <c r="H361" s="235" t="s">
        <v>21</v>
      </c>
      <c r="I361" s="237"/>
      <c r="J361" s="233"/>
      <c r="K361" s="233"/>
      <c r="L361" s="238"/>
      <c r="M361" s="239"/>
      <c r="N361" s="240"/>
      <c r="O361" s="240"/>
      <c r="P361" s="240"/>
      <c r="Q361" s="240"/>
      <c r="R361" s="240"/>
      <c r="S361" s="240"/>
      <c r="T361" s="241"/>
      <c r="AT361" s="242" t="s">
        <v>140</v>
      </c>
      <c r="AU361" s="242" t="s">
        <v>80</v>
      </c>
      <c r="AV361" s="11" t="s">
        <v>76</v>
      </c>
      <c r="AW361" s="11" t="s">
        <v>35</v>
      </c>
      <c r="AX361" s="11" t="s">
        <v>71</v>
      </c>
      <c r="AY361" s="242" t="s">
        <v>131</v>
      </c>
    </row>
    <row r="362" s="12" customFormat="1">
      <c r="B362" s="243"/>
      <c r="C362" s="244"/>
      <c r="D362" s="234" t="s">
        <v>140</v>
      </c>
      <c r="E362" s="245" t="s">
        <v>21</v>
      </c>
      <c r="F362" s="246" t="s">
        <v>989</v>
      </c>
      <c r="G362" s="244"/>
      <c r="H362" s="247">
        <v>60</v>
      </c>
      <c r="I362" s="248"/>
      <c r="J362" s="244"/>
      <c r="K362" s="244"/>
      <c r="L362" s="249"/>
      <c r="M362" s="250"/>
      <c r="N362" s="251"/>
      <c r="O362" s="251"/>
      <c r="P362" s="251"/>
      <c r="Q362" s="251"/>
      <c r="R362" s="251"/>
      <c r="S362" s="251"/>
      <c r="T362" s="252"/>
      <c r="AT362" s="253" t="s">
        <v>140</v>
      </c>
      <c r="AU362" s="253" t="s">
        <v>80</v>
      </c>
      <c r="AV362" s="12" t="s">
        <v>80</v>
      </c>
      <c r="AW362" s="12" t="s">
        <v>35</v>
      </c>
      <c r="AX362" s="12" t="s">
        <v>71</v>
      </c>
      <c r="AY362" s="253" t="s">
        <v>131</v>
      </c>
    </row>
    <row r="363" s="13" customFormat="1">
      <c r="B363" s="254"/>
      <c r="C363" s="255"/>
      <c r="D363" s="234" t="s">
        <v>140</v>
      </c>
      <c r="E363" s="256" t="s">
        <v>21</v>
      </c>
      <c r="F363" s="257" t="s">
        <v>145</v>
      </c>
      <c r="G363" s="255"/>
      <c r="H363" s="258">
        <v>60</v>
      </c>
      <c r="I363" s="259"/>
      <c r="J363" s="255"/>
      <c r="K363" s="255"/>
      <c r="L363" s="260"/>
      <c r="M363" s="261"/>
      <c r="N363" s="262"/>
      <c r="O363" s="262"/>
      <c r="P363" s="262"/>
      <c r="Q363" s="262"/>
      <c r="R363" s="262"/>
      <c r="S363" s="262"/>
      <c r="T363" s="263"/>
      <c r="AT363" s="264" t="s">
        <v>140</v>
      </c>
      <c r="AU363" s="264" t="s">
        <v>80</v>
      </c>
      <c r="AV363" s="13" t="s">
        <v>138</v>
      </c>
      <c r="AW363" s="13" t="s">
        <v>35</v>
      </c>
      <c r="AX363" s="13" t="s">
        <v>76</v>
      </c>
      <c r="AY363" s="264" t="s">
        <v>131</v>
      </c>
    </row>
    <row r="364" s="1" customFormat="1" ht="16.5" customHeight="1">
      <c r="B364" s="45"/>
      <c r="C364" s="220" t="s">
        <v>400</v>
      </c>
      <c r="D364" s="220" t="s">
        <v>134</v>
      </c>
      <c r="E364" s="221" t="s">
        <v>990</v>
      </c>
      <c r="F364" s="222" t="s">
        <v>991</v>
      </c>
      <c r="G364" s="223" t="s">
        <v>166</v>
      </c>
      <c r="H364" s="224">
        <v>8</v>
      </c>
      <c r="I364" s="225"/>
      <c r="J364" s="226">
        <f>ROUND(I364*H364,2)</f>
        <v>0</v>
      </c>
      <c r="K364" s="222" t="s">
        <v>21</v>
      </c>
      <c r="L364" s="71"/>
      <c r="M364" s="227" t="s">
        <v>21</v>
      </c>
      <c r="N364" s="228" t="s">
        <v>42</v>
      </c>
      <c r="O364" s="46"/>
      <c r="P364" s="229">
        <f>O364*H364</f>
        <v>0</v>
      </c>
      <c r="Q364" s="229">
        <v>0</v>
      </c>
      <c r="R364" s="229">
        <f>Q364*H364</f>
        <v>0</v>
      </c>
      <c r="S364" s="229">
        <v>0</v>
      </c>
      <c r="T364" s="230">
        <f>S364*H364</f>
        <v>0</v>
      </c>
      <c r="AR364" s="23" t="s">
        <v>138</v>
      </c>
      <c r="AT364" s="23" t="s">
        <v>134</v>
      </c>
      <c r="AU364" s="23" t="s">
        <v>80</v>
      </c>
      <c r="AY364" s="23" t="s">
        <v>131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23" t="s">
        <v>76</v>
      </c>
      <c r="BK364" s="231">
        <f>ROUND(I364*H364,2)</f>
        <v>0</v>
      </c>
      <c r="BL364" s="23" t="s">
        <v>138</v>
      </c>
      <c r="BM364" s="23" t="s">
        <v>992</v>
      </c>
    </row>
    <row r="365" s="11" customFormat="1">
      <c r="B365" s="232"/>
      <c r="C365" s="233"/>
      <c r="D365" s="234" t="s">
        <v>140</v>
      </c>
      <c r="E365" s="235" t="s">
        <v>21</v>
      </c>
      <c r="F365" s="236" t="s">
        <v>993</v>
      </c>
      <c r="G365" s="233"/>
      <c r="H365" s="235" t="s">
        <v>21</v>
      </c>
      <c r="I365" s="237"/>
      <c r="J365" s="233"/>
      <c r="K365" s="233"/>
      <c r="L365" s="238"/>
      <c r="M365" s="239"/>
      <c r="N365" s="240"/>
      <c r="O365" s="240"/>
      <c r="P365" s="240"/>
      <c r="Q365" s="240"/>
      <c r="R365" s="240"/>
      <c r="S365" s="240"/>
      <c r="T365" s="241"/>
      <c r="AT365" s="242" t="s">
        <v>140</v>
      </c>
      <c r="AU365" s="242" t="s">
        <v>80</v>
      </c>
      <c r="AV365" s="11" t="s">
        <v>76</v>
      </c>
      <c r="AW365" s="11" t="s">
        <v>35</v>
      </c>
      <c r="AX365" s="11" t="s">
        <v>71</v>
      </c>
      <c r="AY365" s="242" t="s">
        <v>131</v>
      </c>
    </row>
    <row r="366" s="11" customFormat="1">
      <c r="B366" s="232"/>
      <c r="C366" s="233"/>
      <c r="D366" s="234" t="s">
        <v>140</v>
      </c>
      <c r="E366" s="235" t="s">
        <v>21</v>
      </c>
      <c r="F366" s="236" t="s">
        <v>994</v>
      </c>
      <c r="G366" s="233"/>
      <c r="H366" s="235" t="s">
        <v>21</v>
      </c>
      <c r="I366" s="237"/>
      <c r="J366" s="233"/>
      <c r="K366" s="233"/>
      <c r="L366" s="238"/>
      <c r="M366" s="239"/>
      <c r="N366" s="240"/>
      <c r="O366" s="240"/>
      <c r="P366" s="240"/>
      <c r="Q366" s="240"/>
      <c r="R366" s="240"/>
      <c r="S366" s="240"/>
      <c r="T366" s="241"/>
      <c r="AT366" s="242" t="s">
        <v>140</v>
      </c>
      <c r="AU366" s="242" t="s">
        <v>80</v>
      </c>
      <c r="AV366" s="11" t="s">
        <v>76</v>
      </c>
      <c r="AW366" s="11" t="s">
        <v>35</v>
      </c>
      <c r="AX366" s="11" t="s">
        <v>71</v>
      </c>
      <c r="AY366" s="242" t="s">
        <v>131</v>
      </c>
    </row>
    <row r="367" s="12" customFormat="1">
      <c r="B367" s="243"/>
      <c r="C367" s="244"/>
      <c r="D367" s="234" t="s">
        <v>140</v>
      </c>
      <c r="E367" s="245" t="s">
        <v>21</v>
      </c>
      <c r="F367" s="246" t="s">
        <v>995</v>
      </c>
      <c r="G367" s="244"/>
      <c r="H367" s="247">
        <v>4</v>
      </c>
      <c r="I367" s="248"/>
      <c r="J367" s="244"/>
      <c r="K367" s="244"/>
      <c r="L367" s="249"/>
      <c r="M367" s="250"/>
      <c r="N367" s="251"/>
      <c r="O367" s="251"/>
      <c r="P367" s="251"/>
      <c r="Q367" s="251"/>
      <c r="R367" s="251"/>
      <c r="S367" s="251"/>
      <c r="T367" s="252"/>
      <c r="AT367" s="253" t="s">
        <v>140</v>
      </c>
      <c r="AU367" s="253" t="s">
        <v>80</v>
      </c>
      <c r="AV367" s="12" t="s">
        <v>80</v>
      </c>
      <c r="AW367" s="12" t="s">
        <v>35</v>
      </c>
      <c r="AX367" s="12" t="s">
        <v>71</v>
      </c>
      <c r="AY367" s="253" t="s">
        <v>131</v>
      </c>
    </row>
    <row r="368" s="11" customFormat="1">
      <c r="B368" s="232"/>
      <c r="C368" s="233"/>
      <c r="D368" s="234" t="s">
        <v>140</v>
      </c>
      <c r="E368" s="235" t="s">
        <v>21</v>
      </c>
      <c r="F368" s="236" t="s">
        <v>996</v>
      </c>
      <c r="G368" s="233"/>
      <c r="H368" s="235" t="s">
        <v>21</v>
      </c>
      <c r="I368" s="237"/>
      <c r="J368" s="233"/>
      <c r="K368" s="233"/>
      <c r="L368" s="238"/>
      <c r="M368" s="239"/>
      <c r="N368" s="240"/>
      <c r="O368" s="240"/>
      <c r="P368" s="240"/>
      <c r="Q368" s="240"/>
      <c r="R368" s="240"/>
      <c r="S368" s="240"/>
      <c r="T368" s="241"/>
      <c r="AT368" s="242" t="s">
        <v>140</v>
      </c>
      <c r="AU368" s="242" t="s">
        <v>80</v>
      </c>
      <c r="AV368" s="11" t="s">
        <v>76</v>
      </c>
      <c r="AW368" s="11" t="s">
        <v>35</v>
      </c>
      <c r="AX368" s="11" t="s">
        <v>71</v>
      </c>
      <c r="AY368" s="242" t="s">
        <v>131</v>
      </c>
    </row>
    <row r="369" s="12" customFormat="1">
      <c r="B369" s="243"/>
      <c r="C369" s="244"/>
      <c r="D369" s="234" t="s">
        <v>140</v>
      </c>
      <c r="E369" s="245" t="s">
        <v>21</v>
      </c>
      <c r="F369" s="246" t="s">
        <v>997</v>
      </c>
      <c r="G369" s="244"/>
      <c r="H369" s="247">
        <v>2</v>
      </c>
      <c r="I369" s="248"/>
      <c r="J369" s="244"/>
      <c r="K369" s="244"/>
      <c r="L369" s="249"/>
      <c r="M369" s="250"/>
      <c r="N369" s="251"/>
      <c r="O369" s="251"/>
      <c r="P369" s="251"/>
      <c r="Q369" s="251"/>
      <c r="R369" s="251"/>
      <c r="S369" s="251"/>
      <c r="T369" s="252"/>
      <c r="AT369" s="253" t="s">
        <v>140</v>
      </c>
      <c r="AU369" s="253" t="s">
        <v>80</v>
      </c>
      <c r="AV369" s="12" t="s">
        <v>80</v>
      </c>
      <c r="AW369" s="12" t="s">
        <v>35</v>
      </c>
      <c r="AX369" s="12" t="s">
        <v>71</v>
      </c>
      <c r="AY369" s="253" t="s">
        <v>131</v>
      </c>
    </row>
    <row r="370" s="11" customFormat="1">
      <c r="B370" s="232"/>
      <c r="C370" s="233"/>
      <c r="D370" s="234" t="s">
        <v>140</v>
      </c>
      <c r="E370" s="235" t="s">
        <v>21</v>
      </c>
      <c r="F370" s="236" t="s">
        <v>998</v>
      </c>
      <c r="G370" s="233"/>
      <c r="H370" s="235" t="s">
        <v>21</v>
      </c>
      <c r="I370" s="237"/>
      <c r="J370" s="233"/>
      <c r="K370" s="233"/>
      <c r="L370" s="238"/>
      <c r="M370" s="239"/>
      <c r="N370" s="240"/>
      <c r="O370" s="240"/>
      <c r="P370" s="240"/>
      <c r="Q370" s="240"/>
      <c r="R370" s="240"/>
      <c r="S370" s="240"/>
      <c r="T370" s="241"/>
      <c r="AT370" s="242" t="s">
        <v>140</v>
      </c>
      <c r="AU370" s="242" t="s">
        <v>80</v>
      </c>
      <c r="AV370" s="11" t="s">
        <v>76</v>
      </c>
      <c r="AW370" s="11" t="s">
        <v>35</v>
      </c>
      <c r="AX370" s="11" t="s">
        <v>71</v>
      </c>
      <c r="AY370" s="242" t="s">
        <v>131</v>
      </c>
    </row>
    <row r="371" s="12" customFormat="1">
      <c r="B371" s="243"/>
      <c r="C371" s="244"/>
      <c r="D371" s="234" t="s">
        <v>140</v>
      </c>
      <c r="E371" s="245" t="s">
        <v>21</v>
      </c>
      <c r="F371" s="246" t="s">
        <v>80</v>
      </c>
      <c r="G371" s="244"/>
      <c r="H371" s="247">
        <v>2</v>
      </c>
      <c r="I371" s="248"/>
      <c r="J371" s="244"/>
      <c r="K371" s="244"/>
      <c r="L371" s="249"/>
      <c r="M371" s="250"/>
      <c r="N371" s="251"/>
      <c r="O371" s="251"/>
      <c r="P371" s="251"/>
      <c r="Q371" s="251"/>
      <c r="R371" s="251"/>
      <c r="S371" s="251"/>
      <c r="T371" s="252"/>
      <c r="AT371" s="253" t="s">
        <v>140</v>
      </c>
      <c r="AU371" s="253" t="s">
        <v>80</v>
      </c>
      <c r="AV371" s="12" t="s">
        <v>80</v>
      </c>
      <c r="AW371" s="12" t="s">
        <v>35</v>
      </c>
      <c r="AX371" s="12" t="s">
        <v>71</v>
      </c>
      <c r="AY371" s="253" t="s">
        <v>131</v>
      </c>
    </row>
    <row r="372" s="13" customFormat="1">
      <c r="B372" s="254"/>
      <c r="C372" s="255"/>
      <c r="D372" s="234" t="s">
        <v>140</v>
      </c>
      <c r="E372" s="256" t="s">
        <v>21</v>
      </c>
      <c r="F372" s="257" t="s">
        <v>145</v>
      </c>
      <c r="G372" s="255"/>
      <c r="H372" s="258">
        <v>8</v>
      </c>
      <c r="I372" s="259"/>
      <c r="J372" s="255"/>
      <c r="K372" s="255"/>
      <c r="L372" s="260"/>
      <c r="M372" s="261"/>
      <c r="N372" s="262"/>
      <c r="O372" s="262"/>
      <c r="P372" s="262"/>
      <c r="Q372" s="262"/>
      <c r="R372" s="262"/>
      <c r="S372" s="262"/>
      <c r="T372" s="263"/>
      <c r="AT372" s="264" t="s">
        <v>140</v>
      </c>
      <c r="AU372" s="264" t="s">
        <v>80</v>
      </c>
      <c r="AV372" s="13" t="s">
        <v>138</v>
      </c>
      <c r="AW372" s="13" t="s">
        <v>35</v>
      </c>
      <c r="AX372" s="13" t="s">
        <v>76</v>
      </c>
      <c r="AY372" s="264" t="s">
        <v>131</v>
      </c>
    </row>
    <row r="373" s="10" customFormat="1" ht="29.88" customHeight="1">
      <c r="B373" s="204"/>
      <c r="C373" s="205"/>
      <c r="D373" s="206" t="s">
        <v>70</v>
      </c>
      <c r="E373" s="218" t="s">
        <v>203</v>
      </c>
      <c r="F373" s="218" t="s">
        <v>292</v>
      </c>
      <c r="G373" s="205"/>
      <c r="H373" s="205"/>
      <c r="I373" s="208"/>
      <c r="J373" s="219">
        <f>BK373</f>
        <v>0</v>
      </c>
      <c r="K373" s="205"/>
      <c r="L373" s="210"/>
      <c r="M373" s="211"/>
      <c r="N373" s="212"/>
      <c r="O373" s="212"/>
      <c r="P373" s="213">
        <f>SUM(P374:P455)</f>
        <v>0</v>
      </c>
      <c r="Q373" s="212"/>
      <c r="R373" s="213">
        <f>SUM(R374:R455)</f>
        <v>0.020733600000000005</v>
      </c>
      <c r="S373" s="212"/>
      <c r="T373" s="214">
        <f>SUM(T374:T455)</f>
        <v>73.362701000000001</v>
      </c>
      <c r="AR373" s="215" t="s">
        <v>76</v>
      </c>
      <c r="AT373" s="216" t="s">
        <v>70</v>
      </c>
      <c r="AU373" s="216" t="s">
        <v>76</v>
      </c>
      <c r="AY373" s="215" t="s">
        <v>131</v>
      </c>
      <c r="BK373" s="217">
        <f>SUM(BK374:BK455)</f>
        <v>0</v>
      </c>
    </row>
    <row r="374" s="1" customFormat="1" ht="16.5" customHeight="1">
      <c r="B374" s="45"/>
      <c r="C374" s="220" t="s">
        <v>406</v>
      </c>
      <c r="D374" s="220" t="s">
        <v>134</v>
      </c>
      <c r="E374" s="221" t="s">
        <v>999</v>
      </c>
      <c r="F374" s="222" t="s">
        <v>1000</v>
      </c>
      <c r="G374" s="223" t="s">
        <v>370</v>
      </c>
      <c r="H374" s="224">
        <v>137.80000000000001</v>
      </c>
      <c r="I374" s="225"/>
      <c r="J374" s="226">
        <f>ROUND(I374*H374,2)</f>
        <v>0</v>
      </c>
      <c r="K374" s="222" t="s">
        <v>21</v>
      </c>
      <c r="L374" s="71"/>
      <c r="M374" s="227" t="s">
        <v>21</v>
      </c>
      <c r="N374" s="228" t="s">
        <v>42</v>
      </c>
      <c r="O374" s="46"/>
      <c r="P374" s="229">
        <f>O374*H374</f>
        <v>0</v>
      </c>
      <c r="Q374" s="229">
        <v>2.0000000000000002E-05</v>
      </c>
      <c r="R374" s="229">
        <f>Q374*H374</f>
        <v>0.0027560000000000006</v>
      </c>
      <c r="S374" s="229">
        <v>0</v>
      </c>
      <c r="T374" s="230">
        <f>S374*H374</f>
        <v>0</v>
      </c>
      <c r="AR374" s="23" t="s">
        <v>138</v>
      </c>
      <c r="AT374" s="23" t="s">
        <v>134</v>
      </c>
      <c r="AU374" s="23" t="s">
        <v>80</v>
      </c>
      <c r="AY374" s="23" t="s">
        <v>131</v>
      </c>
      <c r="BE374" s="231">
        <f>IF(N374="základní",J374,0)</f>
        <v>0</v>
      </c>
      <c r="BF374" s="231">
        <f>IF(N374="snížená",J374,0)</f>
        <v>0</v>
      </c>
      <c r="BG374" s="231">
        <f>IF(N374="zákl. přenesená",J374,0)</f>
        <v>0</v>
      </c>
      <c r="BH374" s="231">
        <f>IF(N374="sníž. přenesená",J374,0)</f>
        <v>0</v>
      </c>
      <c r="BI374" s="231">
        <f>IF(N374="nulová",J374,0)</f>
        <v>0</v>
      </c>
      <c r="BJ374" s="23" t="s">
        <v>76</v>
      </c>
      <c r="BK374" s="231">
        <f>ROUND(I374*H374,2)</f>
        <v>0</v>
      </c>
      <c r="BL374" s="23" t="s">
        <v>138</v>
      </c>
      <c r="BM374" s="23" t="s">
        <v>1001</v>
      </c>
    </row>
    <row r="375" s="11" customFormat="1">
      <c r="B375" s="232"/>
      <c r="C375" s="233"/>
      <c r="D375" s="234" t="s">
        <v>140</v>
      </c>
      <c r="E375" s="235" t="s">
        <v>21</v>
      </c>
      <c r="F375" s="236" t="s">
        <v>1002</v>
      </c>
      <c r="G375" s="233"/>
      <c r="H375" s="235" t="s">
        <v>21</v>
      </c>
      <c r="I375" s="237"/>
      <c r="J375" s="233"/>
      <c r="K375" s="233"/>
      <c r="L375" s="238"/>
      <c r="M375" s="239"/>
      <c r="N375" s="240"/>
      <c r="O375" s="240"/>
      <c r="P375" s="240"/>
      <c r="Q375" s="240"/>
      <c r="R375" s="240"/>
      <c r="S375" s="240"/>
      <c r="T375" s="241"/>
      <c r="AT375" s="242" t="s">
        <v>140</v>
      </c>
      <c r="AU375" s="242" t="s">
        <v>80</v>
      </c>
      <c r="AV375" s="11" t="s">
        <v>76</v>
      </c>
      <c r="AW375" s="11" t="s">
        <v>35</v>
      </c>
      <c r="AX375" s="11" t="s">
        <v>71</v>
      </c>
      <c r="AY375" s="242" t="s">
        <v>131</v>
      </c>
    </row>
    <row r="376" s="11" customFormat="1">
      <c r="B376" s="232"/>
      <c r="C376" s="233"/>
      <c r="D376" s="234" t="s">
        <v>140</v>
      </c>
      <c r="E376" s="235" t="s">
        <v>21</v>
      </c>
      <c r="F376" s="236" t="s">
        <v>1003</v>
      </c>
      <c r="G376" s="233"/>
      <c r="H376" s="235" t="s">
        <v>21</v>
      </c>
      <c r="I376" s="237"/>
      <c r="J376" s="233"/>
      <c r="K376" s="233"/>
      <c r="L376" s="238"/>
      <c r="M376" s="239"/>
      <c r="N376" s="240"/>
      <c r="O376" s="240"/>
      <c r="P376" s="240"/>
      <c r="Q376" s="240"/>
      <c r="R376" s="240"/>
      <c r="S376" s="240"/>
      <c r="T376" s="241"/>
      <c r="AT376" s="242" t="s">
        <v>140</v>
      </c>
      <c r="AU376" s="242" t="s">
        <v>80</v>
      </c>
      <c r="AV376" s="11" t="s">
        <v>76</v>
      </c>
      <c r="AW376" s="11" t="s">
        <v>35</v>
      </c>
      <c r="AX376" s="11" t="s">
        <v>71</v>
      </c>
      <c r="AY376" s="242" t="s">
        <v>131</v>
      </c>
    </row>
    <row r="377" s="12" customFormat="1">
      <c r="B377" s="243"/>
      <c r="C377" s="244"/>
      <c r="D377" s="234" t="s">
        <v>140</v>
      </c>
      <c r="E377" s="245" t="s">
        <v>21</v>
      </c>
      <c r="F377" s="246" t="s">
        <v>1004</v>
      </c>
      <c r="G377" s="244"/>
      <c r="H377" s="247">
        <v>109.40000000000001</v>
      </c>
      <c r="I377" s="248"/>
      <c r="J377" s="244"/>
      <c r="K377" s="244"/>
      <c r="L377" s="249"/>
      <c r="M377" s="250"/>
      <c r="N377" s="251"/>
      <c r="O377" s="251"/>
      <c r="P377" s="251"/>
      <c r="Q377" s="251"/>
      <c r="R377" s="251"/>
      <c r="S377" s="251"/>
      <c r="T377" s="252"/>
      <c r="AT377" s="253" t="s">
        <v>140</v>
      </c>
      <c r="AU377" s="253" t="s">
        <v>80</v>
      </c>
      <c r="AV377" s="12" t="s">
        <v>80</v>
      </c>
      <c r="AW377" s="12" t="s">
        <v>35</v>
      </c>
      <c r="AX377" s="12" t="s">
        <v>71</v>
      </c>
      <c r="AY377" s="253" t="s">
        <v>131</v>
      </c>
    </row>
    <row r="378" s="11" customFormat="1">
      <c r="B378" s="232"/>
      <c r="C378" s="233"/>
      <c r="D378" s="234" t="s">
        <v>140</v>
      </c>
      <c r="E378" s="235" t="s">
        <v>21</v>
      </c>
      <c r="F378" s="236" t="s">
        <v>1005</v>
      </c>
      <c r="G378" s="233"/>
      <c r="H378" s="235" t="s">
        <v>21</v>
      </c>
      <c r="I378" s="237"/>
      <c r="J378" s="233"/>
      <c r="K378" s="233"/>
      <c r="L378" s="238"/>
      <c r="M378" s="239"/>
      <c r="N378" s="240"/>
      <c r="O378" s="240"/>
      <c r="P378" s="240"/>
      <c r="Q378" s="240"/>
      <c r="R378" s="240"/>
      <c r="S378" s="240"/>
      <c r="T378" s="241"/>
      <c r="AT378" s="242" t="s">
        <v>140</v>
      </c>
      <c r="AU378" s="242" t="s">
        <v>80</v>
      </c>
      <c r="AV378" s="11" t="s">
        <v>76</v>
      </c>
      <c r="AW378" s="11" t="s">
        <v>35</v>
      </c>
      <c r="AX378" s="11" t="s">
        <v>71</v>
      </c>
      <c r="AY378" s="242" t="s">
        <v>131</v>
      </c>
    </row>
    <row r="379" s="12" customFormat="1">
      <c r="B379" s="243"/>
      <c r="C379" s="244"/>
      <c r="D379" s="234" t="s">
        <v>140</v>
      </c>
      <c r="E379" s="245" t="s">
        <v>21</v>
      </c>
      <c r="F379" s="246" t="s">
        <v>1006</v>
      </c>
      <c r="G379" s="244"/>
      <c r="H379" s="247">
        <v>28.399999999999999</v>
      </c>
      <c r="I379" s="248"/>
      <c r="J379" s="244"/>
      <c r="K379" s="244"/>
      <c r="L379" s="249"/>
      <c r="M379" s="250"/>
      <c r="N379" s="251"/>
      <c r="O379" s="251"/>
      <c r="P379" s="251"/>
      <c r="Q379" s="251"/>
      <c r="R379" s="251"/>
      <c r="S379" s="251"/>
      <c r="T379" s="252"/>
      <c r="AT379" s="253" t="s">
        <v>140</v>
      </c>
      <c r="AU379" s="253" t="s">
        <v>80</v>
      </c>
      <c r="AV379" s="12" t="s">
        <v>80</v>
      </c>
      <c r="AW379" s="12" t="s">
        <v>35</v>
      </c>
      <c r="AX379" s="12" t="s">
        <v>71</v>
      </c>
      <c r="AY379" s="253" t="s">
        <v>131</v>
      </c>
    </row>
    <row r="380" s="13" customFormat="1">
      <c r="B380" s="254"/>
      <c r="C380" s="255"/>
      <c r="D380" s="234" t="s">
        <v>140</v>
      </c>
      <c r="E380" s="256" t="s">
        <v>21</v>
      </c>
      <c r="F380" s="257" t="s">
        <v>145</v>
      </c>
      <c r="G380" s="255"/>
      <c r="H380" s="258">
        <v>137.80000000000001</v>
      </c>
      <c r="I380" s="259"/>
      <c r="J380" s="255"/>
      <c r="K380" s="255"/>
      <c r="L380" s="260"/>
      <c r="M380" s="261"/>
      <c r="N380" s="262"/>
      <c r="O380" s="262"/>
      <c r="P380" s="262"/>
      <c r="Q380" s="262"/>
      <c r="R380" s="262"/>
      <c r="S380" s="262"/>
      <c r="T380" s="263"/>
      <c r="AT380" s="264" t="s">
        <v>140</v>
      </c>
      <c r="AU380" s="264" t="s">
        <v>80</v>
      </c>
      <c r="AV380" s="13" t="s">
        <v>138</v>
      </c>
      <c r="AW380" s="13" t="s">
        <v>35</v>
      </c>
      <c r="AX380" s="13" t="s">
        <v>76</v>
      </c>
      <c r="AY380" s="264" t="s">
        <v>131</v>
      </c>
    </row>
    <row r="381" s="1" customFormat="1" ht="25.5" customHeight="1">
      <c r="B381" s="45"/>
      <c r="C381" s="220" t="s">
        <v>414</v>
      </c>
      <c r="D381" s="220" t="s">
        <v>134</v>
      </c>
      <c r="E381" s="221" t="s">
        <v>294</v>
      </c>
      <c r="F381" s="222" t="s">
        <v>295</v>
      </c>
      <c r="G381" s="223" t="s">
        <v>137</v>
      </c>
      <c r="H381" s="224">
        <v>396</v>
      </c>
      <c r="I381" s="225"/>
      <c r="J381" s="226">
        <f>ROUND(I381*H381,2)</f>
        <v>0</v>
      </c>
      <c r="K381" s="222" t="s">
        <v>21</v>
      </c>
      <c r="L381" s="71"/>
      <c r="M381" s="227" t="s">
        <v>21</v>
      </c>
      <c r="N381" s="228" t="s">
        <v>42</v>
      </c>
      <c r="O381" s="46"/>
      <c r="P381" s="229">
        <f>O381*H381</f>
        <v>0</v>
      </c>
      <c r="Q381" s="229">
        <v>0</v>
      </c>
      <c r="R381" s="229">
        <f>Q381*H381</f>
        <v>0</v>
      </c>
      <c r="S381" s="229">
        <v>0</v>
      </c>
      <c r="T381" s="230">
        <f>S381*H381</f>
        <v>0</v>
      </c>
      <c r="AR381" s="23" t="s">
        <v>138</v>
      </c>
      <c r="AT381" s="23" t="s">
        <v>134</v>
      </c>
      <c r="AU381" s="23" t="s">
        <v>80</v>
      </c>
      <c r="AY381" s="23" t="s">
        <v>131</v>
      </c>
      <c r="BE381" s="231">
        <f>IF(N381="základní",J381,0)</f>
        <v>0</v>
      </c>
      <c r="BF381" s="231">
        <f>IF(N381="snížená",J381,0)</f>
        <v>0</v>
      </c>
      <c r="BG381" s="231">
        <f>IF(N381="zákl. přenesená",J381,0)</f>
        <v>0</v>
      </c>
      <c r="BH381" s="231">
        <f>IF(N381="sníž. přenesená",J381,0)</f>
        <v>0</v>
      </c>
      <c r="BI381" s="231">
        <f>IF(N381="nulová",J381,0)</f>
        <v>0</v>
      </c>
      <c r="BJ381" s="23" t="s">
        <v>76</v>
      </c>
      <c r="BK381" s="231">
        <f>ROUND(I381*H381,2)</f>
        <v>0</v>
      </c>
      <c r="BL381" s="23" t="s">
        <v>138</v>
      </c>
      <c r="BM381" s="23" t="s">
        <v>1007</v>
      </c>
    </row>
    <row r="382" s="11" customFormat="1">
      <c r="B382" s="232"/>
      <c r="C382" s="233"/>
      <c r="D382" s="234" t="s">
        <v>140</v>
      </c>
      <c r="E382" s="235" t="s">
        <v>21</v>
      </c>
      <c r="F382" s="236" t="s">
        <v>297</v>
      </c>
      <c r="G382" s="233"/>
      <c r="H382" s="235" t="s">
        <v>21</v>
      </c>
      <c r="I382" s="237"/>
      <c r="J382" s="233"/>
      <c r="K382" s="233"/>
      <c r="L382" s="238"/>
      <c r="M382" s="239"/>
      <c r="N382" s="240"/>
      <c r="O382" s="240"/>
      <c r="P382" s="240"/>
      <c r="Q382" s="240"/>
      <c r="R382" s="240"/>
      <c r="S382" s="240"/>
      <c r="T382" s="241"/>
      <c r="AT382" s="242" t="s">
        <v>140</v>
      </c>
      <c r="AU382" s="242" t="s">
        <v>80</v>
      </c>
      <c r="AV382" s="11" t="s">
        <v>76</v>
      </c>
      <c r="AW382" s="11" t="s">
        <v>35</v>
      </c>
      <c r="AX382" s="11" t="s">
        <v>71</v>
      </c>
      <c r="AY382" s="242" t="s">
        <v>131</v>
      </c>
    </row>
    <row r="383" s="12" customFormat="1">
      <c r="B383" s="243"/>
      <c r="C383" s="244"/>
      <c r="D383" s="234" t="s">
        <v>140</v>
      </c>
      <c r="E383" s="245" t="s">
        <v>21</v>
      </c>
      <c r="F383" s="246" t="s">
        <v>298</v>
      </c>
      <c r="G383" s="244"/>
      <c r="H383" s="247">
        <v>396</v>
      </c>
      <c r="I383" s="248"/>
      <c r="J383" s="244"/>
      <c r="K383" s="244"/>
      <c r="L383" s="249"/>
      <c r="M383" s="250"/>
      <c r="N383" s="251"/>
      <c r="O383" s="251"/>
      <c r="P383" s="251"/>
      <c r="Q383" s="251"/>
      <c r="R383" s="251"/>
      <c r="S383" s="251"/>
      <c r="T383" s="252"/>
      <c r="AT383" s="253" t="s">
        <v>140</v>
      </c>
      <c r="AU383" s="253" t="s">
        <v>80</v>
      </c>
      <c r="AV383" s="12" t="s">
        <v>80</v>
      </c>
      <c r="AW383" s="12" t="s">
        <v>35</v>
      </c>
      <c r="AX383" s="12" t="s">
        <v>71</v>
      </c>
      <c r="AY383" s="253" t="s">
        <v>131</v>
      </c>
    </row>
    <row r="384" s="13" customFormat="1">
      <c r="B384" s="254"/>
      <c r="C384" s="255"/>
      <c r="D384" s="234" t="s">
        <v>140</v>
      </c>
      <c r="E384" s="256" t="s">
        <v>21</v>
      </c>
      <c r="F384" s="257" t="s">
        <v>145</v>
      </c>
      <c r="G384" s="255"/>
      <c r="H384" s="258">
        <v>396</v>
      </c>
      <c r="I384" s="259"/>
      <c r="J384" s="255"/>
      <c r="K384" s="255"/>
      <c r="L384" s="260"/>
      <c r="M384" s="261"/>
      <c r="N384" s="262"/>
      <c r="O384" s="262"/>
      <c r="P384" s="262"/>
      <c r="Q384" s="262"/>
      <c r="R384" s="262"/>
      <c r="S384" s="262"/>
      <c r="T384" s="263"/>
      <c r="AT384" s="264" t="s">
        <v>140</v>
      </c>
      <c r="AU384" s="264" t="s">
        <v>80</v>
      </c>
      <c r="AV384" s="13" t="s">
        <v>138</v>
      </c>
      <c r="AW384" s="13" t="s">
        <v>35</v>
      </c>
      <c r="AX384" s="13" t="s">
        <v>76</v>
      </c>
      <c r="AY384" s="264" t="s">
        <v>131</v>
      </c>
    </row>
    <row r="385" s="1" customFormat="1" ht="38.25" customHeight="1">
      <c r="B385" s="45"/>
      <c r="C385" s="220" t="s">
        <v>422</v>
      </c>
      <c r="D385" s="220" t="s">
        <v>134</v>
      </c>
      <c r="E385" s="221" t="s">
        <v>300</v>
      </c>
      <c r="F385" s="222" t="s">
        <v>301</v>
      </c>
      <c r="G385" s="223" t="s">
        <v>137</v>
      </c>
      <c r="H385" s="224">
        <v>23760</v>
      </c>
      <c r="I385" s="225"/>
      <c r="J385" s="226">
        <f>ROUND(I385*H385,2)</f>
        <v>0</v>
      </c>
      <c r="K385" s="222" t="s">
        <v>200</v>
      </c>
      <c r="L385" s="71"/>
      <c r="M385" s="227" t="s">
        <v>21</v>
      </c>
      <c r="N385" s="228" t="s">
        <v>42</v>
      </c>
      <c r="O385" s="46"/>
      <c r="P385" s="229">
        <f>O385*H385</f>
        <v>0</v>
      </c>
      <c r="Q385" s="229">
        <v>0</v>
      </c>
      <c r="R385" s="229">
        <f>Q385*H385</f>
        <v>0</v>
      </c>
      <c r="S385" s="229">
        <v>0</v>
      </c>
      <c r="T385" s="230">
        <f>S385*H385</f>
        <v>0</v>
      </c>
      <c r="AR385" s="23" t="s">
        <v>138</v>
      </c>
      <c r="AT385" s="23" t="s">
        <v>134</v>
      </c>
      <c r="AU385" s="23" t="s">
        <v>80</v>
      </c>
      <c r="AY385" s="23" t="s">
        <v>131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23" t="s">
        <v>76</v>
      </c>
      <c r="BK385" s="231">
        <f>ROUND(I385*H385,2)</f>
        <v>0</v>
      </c>
      <c r="BL385" s="23" t="s">
        <v>138</v>
      </c>
      <c r="BM385" s="23" t="s">
        <v>1008</v>
      </c>
    </row>
    <row r="386" s="12" customFormat="1">
      <c r="B386" s="243"/>
      <c r="C386" s="244"/>
      <c r="D386" s="234" t="s">
        <v>140</v>
      </c>
      <c r="E386" s="245" t="s">
        <v>21</v>
      </c>
      <c r="F386" s="246" t="s">
        <v>303</v>
      </c>
      <c r="G386" s="244"/>
      <c r="H386" s="247">
        <v>23760</v>
      </c>
      <c r="I386" s="248"/>
      <c r="J386" s="244"/>
      <c r="K386" s="244"/>
      <c r="L386" s="249"/>
      <c r="M386" s="250"/>
      <c r="N386" s="251"/>
      <c r="O386" s="251"/>
      <c r="P386" s="251"/>
      <c r="Q386" s="251"/>
      <c r="R386" s="251"/>
      <c r="S386" s="251"/>
      <c r="T386" s="252"/>
      <c r="AT386" s="253" t="s">
        <v>140</v>
      </c>
      <c r="AU386" s="253" t="s">
        <v>80</v>
      </c>
      <c r="AV386" s="12" t="s">
        <v>80</v>
      </c>
      <c r="AW386" s="12" t="s">
        <v>35</v>
      </c>
      <c r="AX386" s="12" t="s">
        <v>71</v>
      </c>
      <c r="AY386" s="253" t="s">
        <v>131</v>
      </c>
    </row>
    <row r="387" s="13" customFormat="1">
      <c r="B387" s="254"/>
      <c r="C387" s="255"/>
      <c r="D387" s="234" t="s">
        <v>140</v>
      </c>
      <c r="E387" s="256" t="s">
        <v>21</v>
      </c>
      <c r="F387" s="257" t="s">
        <v>145</v>
      </c>
      <c r="G387" s="255"/>
      <c r="H387" s="258">
        <v>23760</v>
      </c>
      <c r="I387" s="259"/>
      <c r="J387" s="255"/>
      <c r="K387" s="255"/>
      <c r="L387" s="260"/>
      <c r="M387" s="261"/>
      <c r="N387" s="262"/>
      <c r="O387" s="262"/>
      <c r="P387" s="262"/>
      <c r="Q387" s="262"/>
      <c r="R387" s="262"/>
      <c r="S387" s="262"/>
      <c r="T387" s="263"/>
      <c r="AT387" s="264" t="s">
        <v>140</v>
      </c>
      <c r="AU387" s="264" t="s">
        <v>80</v>
      </c>
      <c r="AV387" s="13" t="s">
        <v>138</v>
      </c>
      <c r="AW387" s="13" t="s">
        <v>35</v>
      </c>
      <c r="AX387" s="13" t="s">
        <v>76</v>
      </c>
      <c r="AY387" s="264" t="s">
        <v>131</v>
      </c>
    </row>
    <row r="388" s="1" customFormat="1" ht="25.5" customHeight="1">
      <c r="B388" s="45"/>
      <c r="C388" s="220" t="s">
        <v>428</v>
      </c>
      <c r="D388" s="220" t="s">
        <v>134</v>
      </c>
      <c r="E388" s="221" t="s">
        <v>305</v>
      </c>
      <c r="F388" s="222" t="s">
        <v>306</v>
      </c>
      <c r="G388" s="223" t="s">
        <v>137</v>
      </c>
      <c r="H388" s="224">
        <v>396</v>
      </c>
      <c r="I388" s="225"/>
      <c r="J388" s="226">
        <f>ROUND(I388*H388,2)</f>
        <v>0</v>
      </c>
      <c r="K388" s="222" t="s">
        <v>21</v>
      </c>
      <c r="L388" s="71"/>
      <c r="M388" s="227" t="s">
        <v>21</v>
      </c>
      <c r="N388" s="228" t="s">
        <v>42</v>
      </c>
      <c r="O388" s="46"/>
      <c r="P388" s="229">
        <f>O388*H388</f>
        <v>0</v>
      </c>
      <c r="Q388" s="229">
        <v>0</v>
      </c>
      <c r="R388" s="229">
        <f>Q388*H388</f>
        <v>0</v>
      </c>
      <c r="S388" s="229">
        <v>0</v>
      </c>
      <c r="T388" s="230">
        <f>S388*H388</f>
        <v>0</v>
      </c>
      <c r="AR388" s="23" t="s">
        <v>138</v>
      </c>
      <c r="AT388" s="23" t="s">
        <v>134</v>
      </c>
      <c r="AU388" s="23" t="s">
        <v>80</v>
      </c>
      <c r="AY388" s="23" t="s">
        <v>131</v>
      </c>
      <c r="BE388" s="231">
        <f>IF(N388="základní",J388,0)</f>
        <v>0</v>
      </c>
      <c r="BF388" s="231">
        <f>IF(N388="snížená",J388,0)</f>
        <v>0</v>
      </c>
      <c r="BG388" s="231">
        <f>IF(N388="zákl. přenesená",J388,0)</f>
        <v>0</v>
      </c>
      <c r="BH388" s="231">
        <f>IF(N388="sníž. přenesená",J388,0)</f>
        <v>0</v>
      </c>
      <c r="BI388" s="231">
        <f>IF(N388="nulová",J388,0)</f>
        <v>0</v>
      </c>
      <c r="BJ388" s="23" t="s">
        <v>76</v>
      </c>
      <c r="BK388" s="231">
        <f>ROUND(I388*H388,2)</f>
        <v>0</v>
      </c>
      <c r="BL388" s="23" t="s">
        <v>138</v>
      </c>
      <c r="BM388" s="23" t="s">
        <v>1009</v>
      </c>
    </row>
    <row r="389" s="1" customFormat="1" ht="16.5" customHeight="1">
      <c r="B389" s="45"/>
      <c r="C389" s="220" t="s">
        <v>435</v>
      </c>
      <c r="D389" s="220" t="s">
        <v>134</v>
      </c>
      <c r="E389" s="221" t="s">
        <v>1010</v>
      </c>
      <c r="F389" s="222" t="s">
        <v>1011</v>
      </c>
      <c r="G389" s="223" t="s">
        <v>137</v>
      </c>
      <c r="H389" s="224">
        <v>445.44</v>
      </c>
      <c r="I389" s="225"/>
      <c r="J389" s="226">
        <f>ROUND(I389*H389,2)</f>
        <v>0</v>
      </c>
      <c r="K389" s="222" t="s">
        <v>21</v>
      </c>
      <c r="L389" s="71"/>
      <c r="M389" s="227" t="s">
        <v>21</v>
      </c>
      <c r="N389" s="228" t="s">
        <v>42</v>
      </c>
      <c r="O389" s="46"/>
      <c r="P389" s="229">
        <f>O389*H389</f>
        <v>0</v>
      </c>
      <c r="Q389" s="229">
        <v>4.0000000000000003E-05</v>
      </c>
      <c r="R389" s="229">
        <f>Q389*H389</f>
        <v>0.017817600000000003</v>
      </c>
      <c r="S389" s="229">
        <v>0</v>
      </c>
      <c r="T389" s="230">
        <f>S389*H389</f>
        <v>0</v>
      </c>
      <c r="AR389" s="23" t="s">
        <v>138</v>
      </c>
      <c r="AT389" s="23" t="s">
        <v>134</v>
      </c>
      <c r="AU389" s="23" t="s">
        <v>80</v>
      </c>
      <c r="AY389" s="23" t="s">
        <v>131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23" t="s">
        <v>76</v>
      </c>
      <c r="BK389" s="231">
        <f>ROUND(I389*H389,2)</f>
        <v>0</v>
      </c>
      <c r="BL389" s="23" t="s">
        <v>138</v>
      </c>
      <c r="BM389" s="23" t="s">
        <v>1012</v>
      </c>
    </row>
    <row r="390" s="12" customFormat="1">
      <c r="B390" s="243"/>
      <c r="C390" s="244"/>
      <c r="D390" s="234" t="s">
        <v>140</v>
      </c>
      <c r="E390" s="245" t="s">
        <v>21</v>
      </c>
      <c r="F390" s="246" t="s">
        <v>1013</v>
      </c>
      <c r="G390" s="244"/>
      <c r="H390" s="247">
        <v>445.44</v>
      </c>
      <c r="I390" s="248"/>
      <c r="J390" s="244"/>
      <c r="K390" s="244"/>
      <c r="L390" s="249"/>
      <c r="M390" s="250"/>
      <c r="N390" s="251"/>
      <c r="O390" s="251"/>
      <c r="P390" s="251"/>
      <c r="Q390" s="251"/>
      <c r="R390" s="251"/>
      <c r="S390" s="251"/>
      <c r="T390" s="252"/>
      <c r="AT390" s="253" t="s">
        <v>140</v>
      </c>
      <c r="AU390" s="253" t="s">
        <v>80</v>
      </c>
      <c r="AV390" s="12" t="s">
        <v>80</v>
      </c>
      <c r="AW390" s="12" t="s">
        <v>35</v>
      </c>
      <c r="AX390" s="12" t="s">
        <v>71</v>
      </c>
      <c r="AY390" s="253" t="s">
        <v>131</v>
      </c>
    </row>
    <row r="391" s="13" customFormat="1">
      <c r="B391" s="254"/>
      <c r="C391" s="255"/>
      <c r="D391" s="234" t="s">
        <v>140</v>
      </c>
      <c r="E391" s="256" t="s">
        <v>21</v>
      </c>
      <c r="F391" s="257" t="s">
        <v>145</v>
      </c>
      <c r="G391" s="255"/>
      <c r="H391" s="258">
        <v>445.44</v>
      </c>
      <c r="I391" s="259"/>
      <c r="J391" s="255"/>
      <c r="K391" s="255"/>
      <c r="L391" s="260"/>
      <c r="M391" s="261"/>
      <c r="N391" s="262"/>
      <c r="O391" s="262"/>
      <c r="P391" s="262"/>
      <c r="Q391" s="262"/>
      <c r="R391" s="262"/>
      <c r="S391" s="262"/>
      <c r="T391" s="263"/>
      <c r="AT391" s="264" t="s">
        <v>140</v>
      </c>
      <c r="AU391" s="264" t="s">
        <v>80</v>
      </c>
      <c r="AV391" s="13" t="s">
        <v>138</v>
      </c>
      <c r="AW391" s="13" t="s">
        <v>35</v>
      </c>
      <c r="AX391" s="13" t="s">
        <v>76</v>
      </c>
      <c r="AY391" s="264" t="s">
        <v>131</v>
      </c>
    </row>
    <row r="392" s="1" customFormat="1" ht="25.5" customHeight="1">
      <c r="B392" s="45"/>
      <c r="C392" s="220" t="s">
        <v>440</v>
      </c>
      <c r="D392" s="220" t="s">
        <v>134</v>
      </c>
      <c r="E392" s="221" t="s">
        <v>1014</v>
      </c>
      <c r="F392" s="222" t="s">
        <v>1015</v>
      </c>
      <c r="G392" s="223" t="s">
        <v>166</v>
      </c>
      <c r="H392" s="224">
        <v>4</v>
      </c>
      <c r="I392" s="225"/>
      <c r="J392" s="226">
        <f>ROUND(I392*H392,2)</f>
        <v>0</v>
      </c>
      <c r="K392" s="222" t="s">
        <v>21</v>
      </c>
      <c r="L392" s="71"/>
      <c r="M392" s="227" t="s">
        <v>21</v>
      </c>
      <c r="N392" s="228" t="s">
        <v>42</v>
      </c>
      <c r="O392" s="46"/>
      <c r="P392" s="229">
        <f>O392*H392</f>
        <v>0</v>
      </c>
      <c r="Q392" s="229">
        <v>4.0000000000000003E-05</v>
      </c>
      <c r="R392" s="229">
        <f>Q392*H392</f>
        <v>0.00016000000000000001</v>
      </c>
      <c r="S392" s="229">
        <v>0</v>
      </c>
      <c r="T392" s="230">
        <f>S392*H392</f>
        <v>0</v>
      </c>
      <c r="AR392" s="23" t="s">
        <v>138</v>
      </c>
      <c r="AT392" s="23" t="s">
        <v>134</v>
      </c>
      <c r="AU392" s="23" t="s">
        <v>80</v>
      </c>
      <c r="AY392" s="23" t="s">
        <v>131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23" t="s">
        <v>76</v>
      </c>
      <c r="BK392" s="231">
        <f>ROUND(I392*H392,2)</f>
        <v>0</v>
      </c>
      <c r="BL392" s="23" t="s">
        <v>138</v>
      </c>
      <c r="BM392" s="23" t="s">
        <v>1016</v>
      </c>
    </row>
    <row r="393" s="11" customFormat="1">
      <c r="B393" s="232"/>
      <c r="C393" s="233"/>
      <c r="D393" s="234" t="s">
        <v>140</v>
      </c>
      <c r="E393" s="235" t="s">
        <v>21</v>
      </c>
      <c r="F393" s="236" t="s">
        <v>812</v>
      </c>
      <c r="G393" s="233"/>
      <c r="H393" s="235" t="s">
        <v>21</v>
      </c>
      <c r="I393" s="237"/>
      <c r="J393" s="233"/>
      <c r="K393" s="233"/>
      <c r="L393" s="238"/>
      <c r="M393" s="239"/>
      <c r="N393" s="240"/>
      <c r="O393" s="240"/>
      <c r="P393" s="240"/>
      <c r="Q393" s="240"/>
      <c r="R393" s="240"/>
      <c r="S393" s="240"/>
      <c r="T393" s="241"/>
      <c r="AT393" s="242" t="s">
        <v>140</v>
      </c>
      <c r="AU393" s="242" t="s">
        <v>80</v>
      </c>
      <c r="AV393" s="11" t="s">
        <v>76</v>
      </c>
      <c r="AW393" s="11" t="s">
        <v>35</v>
      </c>
      <c r="AX393" s="11" t="s">
        <v>71</v>
      </c>
      <c r="AY393" s="242" t="s">
        <v>131</v>
      </c>
    </row>
    <row r="394" s="12" customFormat="1">
      <c r="B394" s="243"/>
      <c r="C394" s="244"/>
      <c r="D394" s="234" t="s">
        <v>140</v>
      </c>
      <c r="E394" s="245" t="s">
        <v>21</v>
      </c>
      <c r="F394" s="246" t="s">
        <v>138</v>
      </c>
      <c r="G394" s="244"/>
      <c r="H394" s="247">
        <v>4</v>
      </c>
      <c r="I394" s="248"/>
      <c r="J394" s="244"/>
      <c r="K394" s="244"/>
      <c r="L394" s="249"/>
      <c r="M394" s="250"/>
      <c r="N394" s="251"/>
      <c r="O394" s="251"/>
      <c r="P394" s="251"/>
      <c r="Q394" s="251"/>
      <c r="R394" s="251"/>
      <c r="S394" s="251"/>
      <c r="T394" s="252"/>
      <c r="AT394" s="253" t="s">
        <v>140</v>
      </c>
      <c r="AU394" s="253" t="s">
        <v>80</v>
      </c>
      <c r="AV394" s="12" t="s">
        <v>80</v>
      </c>
      <c r="AW394" s="12" t="s">
        <v>35</v>
      </c>
      <c r="AX394" s="12" t="s">
        <v>71</v>
      </c>
      <c r="AY394" s="253" t="s">
        <v>131</v>
      </c>
    </row>
    <row r="395" s="13" customFormat="1">
      <c r="B395" s="254"/>
      <c r="C395" s="255"/>
      <c r="D395" s="234" t="s">
        <v>140</v>
      </c>
      <c r="E395" s="256" t="s">
        <v>21</v>
      </c>
      <c r="F395" s="257" t="s">
        <v>145</v>
      </c>
      <c r="G395" s="255"/>
      <c r="H395" s="258">
        <v>4</v>
      </c>
      <c r="I395" s="259"/>
      <c r="J395" s="255"/>
      <c r="K395" s="255"/>
      <c r="L395" s="260"/>
      <c r="M395" s="261"/>
      <c r="N395" s="262"/>
      <c r="O395" s="262"/>
      <c r="P395" s="262"/>
      <c r="Q395" s="262"/>
      <c r="R395" s="262"/>
      <c r="S395" s="262"/>
      <c r="T395" s="263"/>
      <c r="AT395" s="264" t="s">
        <v>140</v>
      </c>
      <c r="AU395" s="264" t="s">
        <v>80</v>
      </c>
      <c r="AV395" s="13" t="s">
        <v>138</v>
      </c>
      <c r="AW395" s="13" t="s">
        <v>35</v>
      </c>
      <c r="AX395" s="13" t="s">
        <v>76</v>
      </c>
      <c r="AY395" s="264" t="s">
        <v>131</v>
      </c>
    </row>
    <row r="396" s="1" customFormat="1" ht="25.5" customHeight="1">
      <c r="B396" s="45"/>
      <c r="C396" s="220" t="s">
        <v>444</v>
      </c>
      <c r="D396" s="220" t="s">
        <v>134</v>
      </c>
      <c r="E396" s="221" t="s">
        <v>1017</v>
      </c>
      <c r="F396" s="222" t="s">
        <v>1018</v>
      </c>
      <c r="G396" s="223" t="s">
        <v>153</v>
      </c>
      <c r="H396" s="224">
        <v>7.1280000000000001</v>
      </c>
      <c r="I396" s="225"/>
      <c r="J396" s="226">
        <f>ROUND(I396*H396,2)</f>
        <v>0</v>
      </c>
      <c r="K396" s="222" t="s">
        <v>21</v>
      </c>
      <c r="L396" s="71"/>
      <c r="M396" s="227" t="s">
        <v>21</v>
      </c>
      <c r="N396" s="228" t="s">
        <v>42</v>
      </c>
      <c r="O396" s="46"/>
      <c r="P396" s="229">
        <f>O396*H396</f>
        <v>0</v>
      </c>
      <c r="Q396" s="229">
        <v>0</v>
      </c>
      <c r="R396" s="229">
        <f>Q396*H396</f>
        <v>0</v>
      </c>
      <c r="S396" s="229">
        <v>1.8</v>
      </c>
      <c r="T396" s="230">
        <f>S396*H396</f>
        <v>12.830400000000001</v>
      </c>
      <c r="AR396" s="23" t="s">
        <v>138</v>
      </c>
      <c r="AT396" s="23" t="s">
        <v>134</v>
      </c>
      <c r="AU396" s="23" t="s">
        <v>80</v>
      </c>
      <c r="AY396" s="23" t="s">
        <v>131</v>
      </c>
      <c r="BE396" s="231">
        <f>IF(N396="základní",J396,0)</f>
        <v>0</v>
      </c>
      <c r="BF396" s="231">
        <f>IF(N396="snížená",J396,0)</f>
        <v>0</v>
      </c>
      <c r="BG396" s="231">
        <f>IF(N396="zákl. přenesená",J396,0)</f>
        <v>0</v>
      </c>
      <c r="BH396" s="231">
        <f>IF(N396="sníž. přenesená",J396,0)</f>
        <v>0</v>
      </c>
      <c r="BI396" s="231">
        <f>IF(N396="nulová",J396,0)</f>
        <v>0</v>
      </c>
      <c r="BJ396" s="23" t="s">
        <v>76</v>
      </c>
      <c r="BK396" s="231">
        <f>ROUND(I396*H396,2)</f>
        <v>0</v>
      </c>
      <c r="BL396" s="23" t="s">
        <v>138</v>
      </c>
      <c r="BM396" s="23" t="s">
        <v>1019</v>
      </c>
    </row>
    <row r="397" s="11" customFormat="1">
      <c r="B397" s="232"/>
      <c r="C397" s="233"/>
      <c r="D397" s="234" t="s">
        <v>140</v>
      </c>
      <c r="E397" s="235" t="s">
        <v>21</v>
      </c>
      <c r="F397" s="236" t="s">
        <v>1020</v>
      </c>
      <c r="G397" s="233"/>
      <c r="H397" s="235" t="s">
        <v>21</v>
      </c>
      <c r="I397" s="237"/>
      <c r="J397" s="233"/>
      <c r="K397" s="233"/>
      <c r="L397" s="238"/>
      <c r="M397" s="239"/>
      <c r="N397" s="240"/>
      <c r="O397" s="240"/>
      <c r="P397" s="240"/>
      <c r="Q397" s="240"/>
      <c r="R397" s="240"/>
      <c r="S397" s="240"/>
      <c r="T397" s="241"/>
      <c r="AT397" s="242" t="s">
        <v>140</v>
      </c>
      <c r="AU397" s="242" t="s">
        <v>80</v>
      </c>
      <c r="AV397" s="11" t="s">
        <v>76</v>
      </c>
      <c r="AW397" s="11" t="s">
        <v>35</v>
      </c>
      <c r="AX397" s="11" t="s">
        <v>71</v>
      </c>
      <c r="AY397" s="242" t="s">
        <v>131</v>
      </c>
    </row>
    <row r="398" s="12" customFormat="1">
      <c r="B398" s="243"/>
      <c r="C398" s="244"/>
      <c r="D398" s="234" t="s">
        <v>140</v>
      </c>
      <c r="E398" s="245" t="s">
        <v>21</v>
      </c>
      <c r="F398" s="246" t="s">
        <v>1021</v>
      </c>
      <c r="G398" s="244"/>
      <c r="H398" s="247">
        <v>7.1280000000000001</v>
      </c>
      <c r="I398" s="248"/>
      <c r="J398" s="244"/>
      <c r="K398" s="244"/>
      <c r="L398" s="249"/>
      <c r="M398" s="250"/>
      <c r="N398" s="251"/>
      <c r="O398" s="251"/>
      <c r="P398" s="251"/>
      <c r="Q398" s="251"/>
      <c r="R398" s="251"/>
      <c r="S398" s="251"/>
      <c r="T398" s="252"/>
      <c r="AT398" s="253" t="s">
        <v>140</v>
      </c>
      <c r="AU398" s="253" t="s">
        <v>80</v>
      </c>
      <c r="AV398" s="12" t="s">
        <v>80</v>
      </c>
      <c r="AW398" s="12" t="s">
        <v>35</v>
      </c>
      <c r="AX398" s="12" t="s">
        <v>71</v>
      </c>
      <c r="AY398" s="253" t="s">
        <v>131</v>
      </c>
    </row>
    <row r="399" s="13" customFormat="1">
      <c r="B399" s="254"/>
      <c r="C399" s="255"/>
      <c r="D399" s="234" t="s">
        <v>140</v>
      </c>
      <c r="E399" s="256" t="s">
        <v>21</v>
      </c>
      <c r="F399" s="257" t="s">
        <v>145</v>
      </c>
      <c r="G399" s="255"/>
      <c r="H399" s="258">
        <v>7.1280000000000001</v>
      </c>
      <c r="I399" s="259"/>
      <c r="J399" s="255"/>
      <c r="K399" s="255"/>
      <c r="L399" s="260"/>
      <c r="M399" s="261"/>
      <c r="N399" s="262"/>
      <c r="O399" s="262"/>
      <c r="P399" s="262"/>
      <c r="Q399" s="262"/>
      <c r="R399" s="262"/>
      <c r="S399" s="262"/>
      <c r="T399" s="263"/>
      <c r="AT399" s="264" t="s">
        <v>140</v>
      </c>
      <c r="AU399" s="264" t="s">
        <v>80</v>
      </c>
      <c r="AV399" s="13" t="s">
        <v>138</v>
      </c>
      <c r="AW399" s="13" t="s">
        <v>35</v>
      </c>
      <c r="AX399" s="13" t="s">
        <v>76</v>
      </c>
      <c r="AY399" s="264" t="s">
        <v>131</v>
      </c>
    </row>
    <row r="400" s="1" customFormat="1" ht="25.5" customHeight="1">
      <c r="B400" s="45"/>
      <c r="C400" s="220" t="s">
        <v>448</v>
      </c>
      <c r="D400" s="220" t="s">
        <v>134</v>
      </c>
      <c r="E400" s="221" t="s">
        <v>1022</v>
      </c>
      <c r="F400" s="222" t="s">
        <v>1023</v>
      </c>
      <c r="G400" s="223" t="s">
        <v>166</v>
      </c>
      <c r="H400" s="224">
        <v>4</v>
      </c>
      <c r="I400" s="225"/>
      <c r="J400" s="226">
        <f>ROUND(I400*H400,2)</f>
        <v>0</v>
      </c>
      <c r="K400" s="222" t="s">
        <v>200</v>
      </c>
      <c r="L400" s="71"/>
      <c r="M400" s="227" t="s">
        <v>21</v>
      </c>
      <c r="N400" s="228" t="s">
        <v>42</v>
      </c>
      <c r="O400" s="46"/>
      <c r="P400" s="229">
        <f>O400*H400</f>
        <v>0</v>
      </c>
      <c r="Q400" s="229">
        <v>0</v>
      </c>
      <c r="R400" s="229">
        <f>Q400*H400</f>
        <v>0</v>
      </c>
      <c r="S400" s="229">
        <v>0.053999999999999999</v>
      </c>
      <c r="T400" s="230">
        <f>S400*H400</f>
        <v>0.216</v>
      </c>
      <c r="AR400" s="23" t="s">
        <v>138</v>
      </c>
      <c r="AT400" s="23" t="s">
        <v>134</v>
      </c>
      <c r="AU400" s="23" t="s">
        <v>80</v>
      </c>
      <c r="AY400" s="23" t="s">
        <v>131</v>
      </c>
      <c r="BE400" s="231">
        <f>IF(N400="základní",J400,0)</f>
        <v>0</v>
      </c>
      <c r="BF400" s="231">
        <f>IF(N400="snížená",J400,0)</f>
        <v>0</v>
      </c>
      <c r="BG400" s="231">
        <f>IF(N400="zákl. přenesená",J400,0)</f>
        <v>0</v>
      </c>
      <c r="BH400" s="231">
        <f>IF(N400="sníž. přenesená",J400,0)</f>
        <v>0</v>
      </c>
      <c r="BI400" s="231">
        <f>IF(N400="nulová",J400,0)</f>
        <v>0</v>
      </c>
      <c r="BJ400" s="23" t="s">
        <v>76</v>
      </c>
      <c r="BK400" s="231">
        <f>ROUND(I400*H400,2)</f>
        <v>0</v>
      </c>
      <c r="BL400" s="23" t="s">
        <v>138</v>
      </c>
      <c r="BM400" s="23" t="s">
        <v>1024</v>
      </c>
    </row>
    <row r="401" s="11" customFormat="1">
      <c r="B401" s="232"/>
      <c r="C401" s="233"/>
      <c r="D401" s="234" t="s">
        <v>140</v>
      </c>
      <c r="E401" s="235" t="s">
        <v>21</v>
      </c>
      <c r="F401" s="236" t="s">
        <v>1025</v>
      </c>
      <c r="G401" s="233"/>
      <c r="H401" s="235" t="s">
        <v>21</v>
      </c>
      <c r="I401" s="237"/>
      <c r="J401" s="233"/>
      <c r="K401" s="233"/>
      <c r="L401" s="238"/>
      <c r="M401" s="239"/>
      <c r="N401" s="240"/>
      <c r="O401" s="240"/>
      <c r="P401" s="240"/>
      <c r="Q401" s="240"/>
      <c r="R401" s="240"/>
      <c r="S401" s="240"/>
      <c r="T401" s="241"/>
      <c r="AT401" s="242" t="s">
        <v>140</v>
      </c>
      <c r="AU401" s="242" t="s">
        <v>80</v>
      </c>
      <c r="AV401" s="11" t="s">
        <v>76</v>
      </c>
      <c r="AW401" s="11" t="s">
        <v>35</v>
      </c>
      <c r="AX401" s="11" t="s">
        <v>71</v>
      </c>
      <c r="AY401" s="242" t="s">
        <v>131</v>
      </c>
    </row>
    <row r="402" s="12" customFormat="1">
      <c r="B402" s="243"/>
      <c r="C402" s="244"/>
      <c r="D402" s="234" t="s">
        <v>140</v>
      </c>
      <c r="E402" s="245" t="s">
        <v>21</v>
      </c>
      <c r="F402" s="246" t="s">
        <v>138</v>
      </c>
      <c r="G402" s="244"/>
      <c r="H402" s="247">
        <v>4</v>
      </c>
      <c r="I402" s="248"/>
      <c r="J402" s="244"/>
      <c r="K402" s="244"/>
      <c r="L402" s="249"/>
      <c r="M402" s="250"/>
      <c r="N402" s="251"/>
      <c r="O402" s="251"/>
      <c r="P402" s="251"/>
      <c r="Q402" s="251"/>
      <c r="R402" s="251"/>
      <c r="S402" s="251"/>
      <c r="T402" s="252"/>
      <c r="AT402" s="253" t="s">
        <v>140</v>
      </c>
      <c r="AU402" s="253" t="s">
        <v>80</v>
      </c>
      <c r="AV402" s="12" t="s">
        <v>80</v>
      </c>
      <c r="AW402" s="12" t="s">
        <v>35</v>
      </c>
      <c r="AX402" s="12" t="s">
        <v>71</v>
      </c>
      <c r="AY402" s="253" t="s">
        <v>131</v>
      </c>
    </row>
    <row r="403" s="13" customFormat="1">
      <c r="B403" s="254"/>
      <c r="C403" s="255"/>
      <c r="D403" s="234" t="s">
        <v>140</v>
      </c>
      <c r="E403" s="256" t="s">
        <v>21</v>
      </c>
      <c r="F403" s="257" t="s">
        <v>145</v>
      </c>
      <c r="G403" s="255"/>
      <c r="H403" s="258">
        <v>4</v>
      </c>
      <c r="I403" s="259"/>
      <c r="J403" s="255"/>
      <c r="K403" s="255"/>
      <c r="L403" s="260"/>
      <c r="M403" s="261"/>
      <c r="N403" s="262"/>
      <c r="O403" s="262"/>
      <c r="P403" s="262"/>
      <c r="Q403" s="262"/>
      <c r="R403" s="262"/>
      <c r="S403" s="262"/>
      <c r="T403" s="263"/>
      <c r="AT403" s="264" t="s">
        <v>140</v>
      </c>
      <c r="AU403" s="264" t="s">
        <v>80</v>
      </c>
      <c r="AV403" s="13" t="s">
        <v>138</v>
      </c>
      <c r="AW403" s="13" t="s">
        <v>35</v>
      </c>
      <c r="AX403" s="13" t="s">
        <v>76</v>
      </c>
      <c r="AY403" s="264" t="s">
        <v>131</v>
      </c>
    </row>
    <row r="404" s="1" customFormat="1" ht="25.5" customHeight="1">
      <c r="B404" s="45"/>
      <c r="C404" s="220" t="s">
        <v>452</v>
      </c>
      <c r="D404" s="220" t="s">
        <v>134</v>
      </c>
      <c r="E404" s="221" t="s">
        <v>1026</v>
      </c>
      <c r="F404" s="222" t="s">
        <v>1027</v>
      </c>
      <c r="G404" s="223" t="s">
        <v>153</v>
      </c>
      <c r="H404" s="224">
        <v>12.369</v>
      </c>
      <c r="I404" s="225"/>
      <c r="J404" s="226">
        <f>ROUND(I404*H404,2)</f>
        <v>0</v>
      </c>
      <c r="K404" s="222" t="s">
        <v>21</v>
      </c>
      <c r="L404" s="71"/>
      <c r="M404" s="227" t="s">
        <v>21</v>
      </c>
      <c r="N404" s="228" t="s">
        <v>42</v>
      </c>
      <c r="O404" s="46"/>
      <c r="P404" s="229">
        <f>O404*H404</f>
        <v>0</v>
      </c>
      <c r="Q404" s="229">
        <v>0</v>
      </c>
      <c r="R404" s="229">
        <f>Q404*H404</f>
        <v>0</v>
      </c>
      <c r="S404" s="229">
        <v>2.2000000000000002</v>
      </c>
      <c r="T404" s="230">
        <f>S404*H404</f>
        <v>27.2118</v>
      </c>
      <c r="AR404" s="23" t="s">
        <v>138</v>
      </c>
      <c r="AT404" s="23" t="s">
        <v>134</v>
      </c>
      <c r="AU404" s="23" t="s">
        <v>80</v>
      </c>
      <c r="AY404" s="23" t="s">
        <v>131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23" t="s">
        <v>76</v>
      </c>
      <c r="BK404" s="231">
        <f>ROUND(I404*H404,2)</f>
        <v>0</v>
      </c>
      <c r="BL404" s="23" t="s">
        <v>138</v>
      </c>
      <c r="BM404" s="23" t="s">
        <v>1028</v>
      </c>
    </row>
    <row r="405" s="11" customFormat="1">
      <c r="B405" s="232"/>
      <c r="C405" s="233"/>
      <c r="D405" s="234" t="s">
        <v>140</v>
      </c>
      <c r="E405" s="235" t="s">
        <v>21</v>
      </c>
      <c r="F405" s="236" t="s">
        <v>1029</v>
      </c>
      <c r="G405" s="233"/>
      <c r="H405" s="235" t="s">
        <v>21</v>
      </c>
      <c r="I405" s="237"/>
      <c r="J405" s="233"/>
      <c r="K405" s="233"/>
      <c r="L405" s="238"/>
      <c r="M405" s="239"/>
      <c r="N405" s="240"/>
      <c r="O405" s="240"/>
      <c r="P405" s="240"/>
      <c r="Q405" s="240"/>
      <c r="R405" s="240"/>
      <c r="S405" s="240"/>
      <c r="T405" s="241"/>
      <c r="AT405" s="242" t="s">
        <v>140</v>
      </c>
      <c r="AU405" s="242" t="s">
        <v>80</v>
      </c>
      <c r="AV405" s="11" t="s">
        <v>76</v>
      </c>
      <c r="AW405" s="11" t="s">
        <v>35</v>
      </c>
      <c r="AX405" s="11" t="s">
        <v>71</v>
      </c>
      <c r="AY405" s="242" t="s">
        <v>131</v>
      </c>
    </row>
    <row r="406" s="11" customFormat="1">
      <c r="B406" s="232"/>
      <c r="C406" s="233"/>
      <c r="D406" s="234" t="s">
        <v>140</v>
      </c>
      <c r="E406" s="235" t="s">
        <v>21</v>
      </c>
      <c r="F406" s="236" t="s">
        <v>1030</v>
      </c>
      <c r="G406" s="233"/>
      <c r="H406" s="235" t="s">
        <v>21</v>
      </c>
      <c r="I406" s="237"/>
      <c r="J406" s="233"/>
      <c r="K406" s="233"/>
      <c r="L406" s="238"/>
      <c r="M406" s="239"/>
      <c r="N406" s="240"/>
      <c r="O406" s="240"/>
      <c r="P406" s="240"/>
      <c r="Q406" s="240"/>
      <c r="R406" s="240"/>
      <c r="S406" s="240"/>
      <c r="T406" s="241"/>
      <c r="AT406" s="242" t="s">
        <v>140</v>
      </c>
      <c r="AU406" s="242" t="s">
        <v>80</v>
      </c>
      <c r="AV406" s="11" t="s">
        <v>76</v>
      </c>
      <c r="AW406" s="11" t="s">
        <v>35</v>
      </c>
      <c r="AX406" s="11" t="s">
        <v>71</v>
      </c>
      <c r="AY406" s="242" t="s">
        <v>131</v>
      </c>
    </row>
    <row r="407" s="12" customFormat="1">
      <c r="B407" s="243"/>
      <c r="C407" s="244"/>
      <c r="D407" s="234" t="s">
        <v>140</v>
      </c>
      <c r="E407" s="245" t="s">
        <v>21</v>
      </c>
      <c r="F407" s="246" t="s">
        <v>1031</v>
      </c>
      <c r="G407" s="244"/>
      <c r="H407" s="247">
        <v>2.2650000000000001</v>
      </c>
      <c r="I407" s="248"/>
      <c r="J407" s="244"/>
      <c r="K407" s="244"/>
      <c r="L407" s="249"/>
      <c r="M407" s="250"/>
      <c r="N407" s="251"/>
      <c r="O407" s="251"/>
      <c r="P407" s="251"/>
      <c r="Q407" s="251"/>
      <c r="R407" s="251"/>
      <c r="S407" s="251"/>
      <c r="T407" s="252"/>
      <c r="AT407" s="253" t="s">
        <v>140</v>
      </c>
      <c r="AU407" s="253" t="s">
        <v>80</v>
      </c>
      <c r="AV407" s="12" t="s">
        <v>80</v>
      </c>
      <c r="AW407" s="12" t="s">
        <v>35</v>
      </c>
      <c r="AX407" s="12" t="s">
        <v>71</v>
      </c>
      <c r="AY407" s="253" t="s">
        <v>131</v>
      </c>
    </row>
    <row r="408" s="12" customFormat="1">
      <c r="B408" s="243"/>
      <c r="C408" s="244"/>
      <c r="D408" s="234" t="s">
        <v>140</v>
      </c>
      <c r="E408" s="245" t="s">
        <v>21</v>
      </c>
      <c r="F408" s="246" t="s">
        <v>1032</v>
      </c>
      <c r="G408" s="244"/>
      <c r="H408" s="247">
        <v>1.8300000000000001</v>
      </c>
      <c r="I408" s="248"/>
      <c r="J408" s="244"/>
      <c r="K408" s="244"/>
      <c r="L408" s="249"/>
      <c r="M408" s="250"/>
      <c r="N408" s="251"/>
      <c r="O408" s="251"/>
      <c r="P408" s="251"/>
      <c r="Q408" s="251"/>
      <c r="R408" s="251"/>
      <c r="S408" s="251"/>
      <c r="T408" s="252"/>
      <c r="AT408" s="253" t="s">
        <v>140</v>
      </c>
      <c r="AU408" s="253" t="s">
        <v>80</v>
      </c>
      <c r="AV408" s="12" t="s">
        <v>80</v>
      </c>
      <c r="AW408" s="12" t="s">
        <v>35</v>
      </c>
      <c r="AX408" s="12" t="s">
        <v>71</v>
      </c>
      <c r="AY408" s="253" t="s">
        <v>131</v>
      </c>
    </row>
    <row r="409" s="11" customFormat="1">
      <c r="B409" s="232"/>
      <c r="C409" s="233"/>
      <c r="D409" s="234" t="s">
        <v>140</v>
      </c>
      <c r="E409" s="235" t="s">
        <v>21</v>
      </c>
      <c r="F409" s="236" t="s">
        <v>1033</v>
      </c>
      <c r="G409" s="233"/>
      <c r="H409" s="235" t="s">
        <v>21</v>
      </c>
      <c r="I409" s="237"/>
      <c r="J409" s="233"/>
      <c r="K409" s="233"/>
      <c r="L409" s="238"/>
      <c r="M409" s="239"/>
      <c r="N409" s="240"/>
      <c r="O409" s="240"/>
      <c r="P409" s="240"/>
      <c r="Q409" s="240"/>
      <c r="R409" s="240"/>
      <c r="S409" s="240"/>
      <c r="T409" s="241"/>
      <c r="AT409" s="242" t="s">
        <v>140</v>
      </c>
      <c r="AU409" s="242" t="s">
        <v>80</v>
      </c>
      <c r="AV409" s="11" t="s">
        <v>76</v>
      </c>
      <c r="AW409" s="11" t="s">
        <v>35</v>
      </c>
      <c r="AX409" s="11" t="s">
        <v>71</v>
      </c>
      <c r="AY409" s="242" t="s">
        <v>131</v>
      </c>
    </row>
    <row r="410" s="12" customFormat="1">
      <c r="B410" s="243"/>
      <c r="C410" s="244"/>
      <c r="D410" s="234" t="s">
        <v>140</v>
      </c>
      <c r="E410" s="245" t="s">
        <v>21</v>
      </c>
      <c r="F410" s="246" t="s">
        <v>1034</v>
      </c>
      <c r="G410" s="244"/>
      <c r="H410" s="247">
        <v>1.5660000000000001</v>
      </c>
      <c r="I410" s="248"/>
      <c r="J410" s="244"/>
      <c r="K410" s="244"/>
      <c r="L410" s="249"/>
      <c r="M410" s="250"/>
      <c r="N410" s="251"/>
      <c r="O410" s="251"/>
      <c r="P410" s="251"/>
      <c r="Q410" s="251"/>
      <c r="R410" s="251"/>
      <c r="S410" s="251"/>
      <c r="T410" s="252"/>
      <c r="AT410" s="253" t="s">
        <v>140</v>
      </c>
      <c r="AU410" s="253" t="s">
        <v>80</v>
      </c>
      <c r="AV410" s="12" t="s">
        <v>80</v>
      </c>
      <c r="AW410" s="12" t="s">
        <v>35</v>
      </c>
      <c r="AX410" s="12" t="s">
        <v>71</v>
      </c>
      <c r="AY410" s="253" t="s">
        <v>131</v>
      </c>
    </row>
    <row r="411" s="11" customFormat="1">
      <c r="B411" s="232"/>
      <c r="C411" s="233"/>
      <c r="D411" s="234" t="s">
        <v>140</v>
      </c>
      <c r="E411" s="235" t="s">
        <v>21</v>
      </c>
      <c r="F411" s="236" t="s">
        <v>1035</v>
      </c>
      <c r="G411" s="233"/>
      <c r="H411" s="235" t="s">
        <v>21</v>
      </c>
      <c r="I411" s="237"/>
      <c r="J411" s="233"/>
      <c r="K411" s="233"/>
      <c r="L411" s="238"/>
      <c r="M411" s="239"/>
      <c r="N411" s="240"/>
      <c r="O411" s="240"/>
      <c r="P411" s="240"/>
      <c r="Q411" s="240"/>
      <c r="R411" s="240"/>
      <c r="S411" s="240"/>
      <c r="T411" s="241"/>
      <c r="AT411" s="242" t="s">
        <v>140</v>
      </c>
      <c r="AU411" s="242" t="s">
        <v>80</v>
      </c>
      <c r="AV411" s="11" t="s">
        <v>76</v>
      </c>
      <c r="AW411" s="11" t="s">
        <v>35</v>
      </c>
      <c r="AX411" s="11" t="s">
        <v>71</v>
      </c>
      <c r="AY411" s="242" t="s">
        <v>131</v>
      </c>
    </row>
    <row r="412" s="12" customFormat="1">
      <c r="B412" s="243"/>
      <c r="C412" s="244"/>
      <c r="D412" s="234" t="s">
        <v>140</v>
      </c>
      <c r="E412" s="245" t="s">
        <v>21</v>
      </c>
      <c r="F412" s="246" t="s">
        <v>1036</v>
      </c>
      <c r="G412" s="244"/>
      <c r="H412" s="247">
        <v>0.29399999999999998</v>
      </c>
      <c r="I412" s="248"/>
      <c r="J412" s="244"/>
      <c r="K412" s="244"/>
      <c r="L412" s="249"/>
      <c r="M412" s="250"/>
      <c r="N412" s="251"/>
      <c r="O412" s="251"/>
      <c r="P412" s="251"/>
      <c r="Q412" s="251"/>
      <c r="R412" s="251"/>
      <c r="S412" s="251"/>
      <c r="T412" s="252"/>
      <c r="AT412" s="253" t="s">
        <v>140</v>
      </c>
      <c r="AU412" s="253" t="s">
        <v>80</v>
      </c>
      <c r="AV412" s="12" t="s">
        <v>80</v>
      </c>
      <c r="AW412" s="12" t="s">
        <v>35</v>
      </c>
      <c r="AX412" s="12" t="s">
        <v>71</v>
      </c>
      <c r="AY412" s="253" t="s">
        <v>131</v>
      </c>
    </row>
    <row r="413" s="12" customFormat="1">
      <c r="B413" s="243"/>
      <c r="C413" s="244"/>
      <c r="D413" s="234" t="s">
        <v>140</v>
      </c>
      <c r="E413" s="245" t="s">
        <v>21</v>
      </c>
      <c r="F413" s="246" t="s">
        <v>1037</v>
      </c>
      <c r="G413" s="244"/>
      <c r="H413" s="247">
        <v>4.6710000000000003</v>
      </c>
      <c r="I413" s="248"/>
      <c r="J413" s="244"/>
      <c r="K413" s="244"/>
      <c r="L413" s="249"/>
      <c r="M413" s="250"/>
      <c r="N413" s="251"/>
      <c r="O413" s="251"/>
      <c r="P413" s="251"/>
      <c r="Q413" s="251"/>
      <c r="R413" s="251"/>
      <c r="S413" s="251"/>
      <c r="T413" s="252"/>
      <c r="AT413" s="253" t="s">
        <v>140</v>
      </c>
      <c r="AU413" s="253" t="s">
        <v>80</v>
      </c>
      <c r="AV413" s="12" t="s">
        <v>80</v>
      </c>
      <c r="AW413" s="12" t="s">
        <v>35</v>
      </c>
      <c r="AX413" s="12" t="s">
        <v>71</v>
      </c>
      <c r="AY413" s="253" t="s">
        <v>131</v>
      </c>
    </row>
    <row r="414" s="12" customFormat="1">
      <c r="B414" s="243"/>
      <c r="C414" s="244"/>
      <c r="D414" s="234" t="s">
        <v>140</v>
      </c>
      <c r="E414" s="245" t="s">
        <v>21</v>
      </c>
      <c r="F414" s="246" t="s">
        <v>1038</v>
      </c>
      <c r="G414" s="244"/>
      <c r="H414" s="247">
        <v>1.7430000000000001</v>
      </c>
      <c r="I414" s="248"/>
      <c r="J414" s="244"/>
      <c r="K414" s="244"/>
      <c r="L414" s="249"/>
      <c r="M414" s="250"/>
      <c r="N414" s="251"/>
      <c r="O414" s="251"/>
      <c r="P414" s="251"/>
      <c r="Q414" s="251"/>
      <c r="R414" s="251"/>
      <c r="S414" s="251"/>
      <c r="T414" s="252"/>
      <c r="AT414" s="253" t="s">
        <v>140</v>
      </c>
      <c r="AU414" s="253" t="s">
        <v>80</v>
      </c>
      <c r="AV414" s="12" t="s">
        <v>80</v>
      </c>
      <c r="AW414" s="12" t="s">
        <v>35</v>
      </c>
      <c r="AX414" s="12" t="s">
        <v>71</v>
      </c>
      <c r="AY414" s="253" t="s">
        <v>131</v>
      </c>
    </row>
    <row r="415" s="13" customFormat="1">
      <c r="B415" s="254"/>
      <c r="C415" s="255"/>
      <c r="D415" s="234" t="s">
        <v>140</v>
      </c>
      <c r="E415" s="256" t="s">
        <v>21</v>
      </c>
      <c r="F415" s="257" t="s">
        <v>145</v>
      </c>
      <c r="G415" s="255"/>
      <c r="H415" s="258">
        <v>12.369</v>
      </c>
      <c r="I415" s="259"/>
      <c r="J415" s="255"/>
      <c r="K415" s="255"/>
      <c r="L415" s="260"/>
      <c r="M415" s="261"/>
      <c r="N415" s="262"/>
      <c r="O415" s="262"/>
      <c r="P415" s="262"/>
      <c r="Q415" s="262"/>
      <c r="R415" s="262"/>
      <c r="S415" s="262"/>
      <c r="T415" s="263"/>
      <c r="AT415" s="264" t="s">
        <v>140</v>
      </c>
      <c r="AU415" s="264" t="s">
        <v>80</v>
      </c>
      <c r="AV415" s="13" t="s">
        <v>138</v>
      </c>
      <c r="AW415" s="13" t="s">
        <v>35</v>
      </c>
      <c r="AX415" s="13" t="s">
        <v>76</v>
      </c>
      <c r="AY415" s="264" t="s">
        <v>131</v>
      </c>
    </row>
    <row r="416" s="1" customFormat="1" ht="25.5" customHeight="1">
      <c r="B416" s="45"/>
      <c r="C416" s="220" t="s">
        <v>456</v>
      </c>
      <c r="D416" s="220" t="s">
        <v>134</v>
      </c>
      <c r="E416" s="221" t="s">
        <v>1039</v>
      </c>
      <c r="F416" s="222" t="s">
        <v>1040</v>
      </c>
      <c r="G416" s="223" t="s">
        <v>153</v>
      </c>
      <c r="H416" s="224">
        <v>12.369</v>
      </c>
      <c r="I416" s="225"/>
      <c r="J416" s="226">
        <f>ROUND(I416*H416,2)</f>
        <v>0</v>
      </c>
      <c r="K416" s="222" t="s">
        <v>21</v>
      </c>
      <c r="L416" s="71"/>
      <c r="M416" s="227" t="s">
        <v>21</v>
      </c>
      <c r="N416" s="228" t="s">
        <v>42</v>
      </c>
      <c r="O416" s="46"/>
      <c r="P416" s="229">
        <f>O416*H416</f>
        <v>0</v>
      </c>
      <c r="Q416" s="229">
        <v>0</v>
      </c>
      <c r="R416" s="229">
        <f>Q416*H416</f>
        <v>0</v>
      </c>
      <c r="S416" s="229">
        <v>2.2000000000000002</v>
      </c>
      <c r="T416" s="230">
        <f>S416*H416</f>
        <v>27.2118</v>
      </c>
      <c r="AR416" s="23" t="s">
        <v>138</v>
      </c>
      <c r="AT416" s="23" t="s">
        <v>134</v>
      </c>
      <c r="AU416" s="23" t="s">
        <v>80</v>
      </c>
      <c r="AY416" s="23" t="s">
        <v>131</v>
      </c>
      <c r="BE416" s="231">
        <f>IF(N416="základní",J416,0)</f>
        <v>0</v>
      </c>
      <c r="BF416" s="231">
        <f>IF(N416="snížená",J416,0)</f>
        <v>0</v>
      </c>
      <c r="BG416" s="231">
        <f>IF(N416="zákl. přenesená",J416,0)</f>
        <v>0</v>
      </c>
      <c r="BH416" s="231">
        <f>IF(N416="sníž. přenesená",J416,0)</f>
        <v>0</v>
      </c>
      <c r="BI416" s="231">
        <f>IF(N416="nulová",J416,0)</f>
        <v>0</v>
      </c>
      <c r="BJ416" s="23" t="s">
        <v>76</v>
      </c>
      <c r="BK416" s="231">
        <f>ROUND(I416*H416,2)</f>
        <v>0</v>
      </c>
      <c r="BL416" s="23" t="s">
        <v>138</v>
      </c>
      <c r="BM416" s="23" t="s">
        <v>1041</v>
      </c>
    </row>
    <row r="417" s="11" customFormat="1">
      <c r="B417" s="232"/>
      <c r="C417" s="233"/>
      <c r="D417" s="234" t="s">
        <v>140</v>
      </c>
      <c r="E417" s="235" t="s">
        <v>21</v>
      </c>
      <c r="F417" s="236" t="s">
        <v>1029</v>
      </c>
      <c r="G417" s="233"/>
      <c r="H417" s="235" t="s">
        <v>21</v>
      </c>
      <c r="I417" s="237"/>
      <c r="J417" s="233"/>
      <c r="K417" s="233"/>
      <c r="L417" s="238"/>
      <c r="M417" s="239"/>
      <c r="N417" s="240"/>
      <c r="O417" s="240"/>
      <c r="P417" s="240"/>
      <c r="Q417" s="240"/>
      <c r="R417" s="240"/>
      <c r="S417" s="240"/>
      <c r="T417" s="241"/>
      <c r="AT417" s="242" t="s">
        <v>140</v>
      </c>
      <c r="AU417" s="242" t="s">
        <v>80</v>
      </c>
      <c r="AV417" s="11" t="s">
        <v>76</v>
      </c>
      <c r="AW417" s="11" t="s">
        <v>35</v>
      </c>
      <c r="AX417" s="11" t="s">
        <v>71</v>
      </c>
      <c r="AY417" s="242" t="s">
        <v>131</v>
      </c>
    </row>
    <row r="418" s="11" customFormat="1">
      <c r="B418" s="232"/>
      <c r="C418" s="233"/>
      <c r="D418" s="234" t="s">
        <v>140</v>
      </c>
      <c r="E418" s="235" t="s">
        <v>21</v>
      </c>
      <c r="F418" s="236" t="s">
        <v>1030</v>
      </c>
      <c r="G418" s="233"/>
      <c r="H418" s="235" t="s">
        <v>21</v>
      </c>
      <c r="I418" s="237"/>
      <c r="J418" s="233"/>
      <c r="K418" s="233"/>
      <c r="L418" s="238"/>
      <c r="M418" s="239"/>
      <c r="N418" s="240"/>
      <c r="O418" s="240"/>
      <c r="P418" s="240"/>
      <c r="Q418" s="240"/>
      <c r="R418" s="240"/>
      <c r="S418" s="240"/>
      <c r="T418" s="241"/>
      <c r="AT418" s="242" t="s">
        <v>140</v>
      </c>
      <c r="AU418" s="242" t="s">
        <v>80</v>
      </c>
      <c r="AV418" s="11" t="s">
        <v>76</v>
      </c>
      <c r="AW418" s="11" t="s">
        <v>35</v>
      </c>
      <c r="AX418" s="11" t="s">
        <v>71</v>
      </c>
      <c r="AY418" s="242" t="s">
        <v>131</v>
      </c>
    </row>
    <row r="419" s="12" customFormat="1">
      <c r="B419" s="243"/>
      <c r="C419" s="244"/>
      <c r="D419" s="234" t="s">
        <v>140</v>
      </c>
      <c r="E419" s="245" t="s">
        <v>21</v>
      </c>
      <c r="F419" s="246" t="s">
        <v>1031</v>
      </c>
      <c r="G419" s="244"/>
      <c r="H419" s="247">
        <v>2.2650000000000001</v>
      </c>
      <c r="I419" s="248"/>
      <c r="J419" s="244"/>
      <c r="K419" s="244"/>
      <c r="L419" s="249"/>
      <c r="M419" s="250"/>
      <c r="N419" s="251"/>
      <c r="O419" s="251"/>
      <c r="P419" s="251"/>
      <c r="Q419" s="251"/>
      <c r="R419" s="251"/>
      <c r="S419" s="251"/>
      <c r="T419" s="252"/>
      <c r="AT419" s="253" t="s">
        <v>140</v>
      </c>
      <c r="AU419" s="253" t="s">
        <v>80</v>
      </c>
      <c r="AV419" s="12" t="s">
        <v>80</v>
      </c>
      <c r="AW419" s="12" t="s">
        <v>35</v>
      </c>
      <c r="AX419" s="12" t="s">
        <v>71</v>
      </c>
      <c r="AY419" s="253" t="s">
        <v>131</v>
      </c>
    </row>
    <row r="420" s="12" customFormat="1">
      <c r="B420" s="243"/>
      <c r="C420" s="244"/>
      <c r="D420" s="234" t="s">
        <v>140</v>
      </c>
      <c r="E420" s="245" t="s">
        <v>21</v>
      </c>
      <c r="F420" s="246" t="s">
        <v>1032</v>
      </c>
      <c r="G420" s="244"/>
      <c r="H420" s="247">
        <v>1.8300000000000001</v>
      </c>
      <c r="I420" s="248"/>
      <c r="J420" s="244"/>
      <c r="K420" s="244"/>
      <c r="L420" s="249"/>
      <c r="M420" s="250"/>
      <c r="N420" s="251"/>
      <c r="O420" s="251"/>
      <c r="P420" s="251"/>
      <c r="Q420" s="251"/>
      <c r="R420" s="251"/>
      <c r="S420" s="251"/>
      <c r="T420" s="252"/>
      <c r="AT420" s="253" t="s">
        <v>140</v>
      </c>
      <c r="AU420" s="253" t="s">
        <v>80</v>
      </c>
      <c r="AV420" s="12" t="s">
        <v>80</v>
      </c>
      <c r="AW420" s="12" t="s">
        <v>35</v>
      </c>
      <c r="AX420" s="12" t="s">
        <v>71</v>
      </c>
      <c r="AY420" s="253" t="s">
        <v>131</v>
      </c>
    </row>
    <row r="421" s="11" customFormat="1">
      <c r="B421" s="232"/>
      <c r="C421" s="233"/>
      <c r="D421" s="234" t="s">
        <v>140</v>
      </c>
      <c r="E421" s="235" t="s">
        <v>21</v>
      </c>
      <c r="F421" s="236" t="s">
        <v>1033</v>
      </c>
      <c r="G421" s="233"/>
      <c r="H421" s="235" t="s">
        <v>21</v>
      </c>
      <c r="I421" s="237"/>
      <c r="J421" s="233"/>
      <c r="K421" s="233"/>
      <c r="L421" s="238"/>
      <c r="M421" s="239"/>
      <c r="N421" s="240"/>
      <c r="O421" s="240"/>
      <c r="P421" s="240"/>
      <c r="Q421" s="240"/>
      <c r="R421" s="240"/>
      <c r="S421" s="240"/>
      <c r="T421" s="241"/>
      <c r="AT421" s="242" t="s">
        <v>140</v>
      </c>
      <c r="AU421" s="242" t="s">
        <v>80</v>
      </c>
      <c r="AV421" s="11" t="s">
        <v>76</v>
      </c>
      <c r="AW421" s="11" t="s">
        <v>35</v>
      </c>
      <c r="AX421" s="11" t="s">
        <v>71</v>
      </c>
      <c r="AY421" s="242" t="s">
        <v>131</v>
      </c>
    </row>
    <row r="422" s="12" customFormat="1">
      <c r="B422" s="243"/>
      <c r="C422" s="244"/>
      <c r="D422" s="234" t="s">
        <v>140</v>
      </c>
      <c r="E422" s="245" t="s">
        <v>21</v>
      </c>
      <c r="F422" s="246" t="s">
        <v>1034</v>
      </c>
      <c r="G422" s="244"/>
      <c r="H422" s="247">
        <v>1.5660000000000001</v>
      </c>
      <c r="I422" s="248"/>
      <c r="J422" s="244"/>
      <c r="K422" s="244"/>
      <c r="L422" s="249"/>
      <c r="M422" s="250"/>
      <c r="N422" s="251"/>
      <c r="O422" s="251"/>
      <c r="P422" s="251"/>
      <c r="Q422" s="251"/>
      <c r="R422" s="251"/>
      <c r="S422" s="251"/>
      <c r="T422" s="252"/>
      <c r="AT422" s="253" t="s">
        <v>140</v>
      </c>
      <c r="AU422" s="253" t="s">
        <v>80</v>
      </c>
      <c r="AV422" s="12" t="s">
        <v>80</v>
      </c>
      <c r="AW422" s="12" t="s">
        <v>35</v>
      </c>
      <c r="AX422" s="12" t="s">
        <v>71</v>
      </c>
      <c r="AY422" s="253" t="s">
        <v>131</v>
      </c>
    </row>
    <row r="423" s="11" customFormat="1">
      <c r="B423" s="232"/>
      <c r="C423" s="233"/>
      <c r="D423" s="234" t="s">
        <v>140</v>
      </c>
      <c r="E423" s="235" t="s">
        <v>21</v>
      </c>
      <c r="F423" s="236" t="s">
        <v>1035</v>
      </c>
      <c r="G423" s="233"/>
      <c r="H423" s="235" t="s">
        <v>21</v>
      </c>
      <c r="I423" s="237"/>
      <c r="J423" s="233"/>
      <c r="K423" s="233"/>
      <c r="L423" s="238"/>
      <c r="M423" s="239"/>
      <c r="N423" s="240"/>
      <c r="O423" s="240"/>
      <c r="P423" s="240"/>
      <c r="Q423" s="240"/>
      <c r="R423" s="240"/>
      <c r="S423" s="240"/>
      <c r="T423" s="241"/>
      <c r="AT423" s="242" t="s">
        <v>140</v>
      </c>
      <c r="AU423" s="242" t="s">
        <v>80</v>
      </c>
      <c r="AV423" s="11" t="s">
        <v>76</v>
      </c>
      <c r="AW423" s="11" t="s">
        <v>35</v>
      </c>
      <c r="AX423" s="11" t="s">
        <v>71</v>
      </c>
      <c r="AY423" s="242" t="s">
        <v>131</v>
      </c>
    </row>
    <row r="424" s="12" customFormat="1">
      <c r="B424" s="243"/>
      <c r="C424" s="244"/>
      <c r="D424" s="234" t="s">
        <v>140</v>
      </c>
      <c r="E424" s="245" t="s">
        <v>21</v>
      </c>
      <c r="F424" s="246" t="s">
        <v>1036</v>
      </c>
      <c r="G424" s="244"/>
      <c r="H424" s="247">
        <v>0.29399999999999998</v>
      </c>
      <c r="I424" s="248"/>
      <c r="J424" s="244"/>
      <c r="K424" s="244"/>
      <c r="L424" s="249"/>
      <c r="M424" s="250"/>
      <c r="N424" s="251"/>
      <c r="O424" s="251"/>
      <c r="P424" s="251"/>
      <c r="Q424" s="251"/>
      <c r="R424" s="251"/>
      <c r="S424" s="251"/>
      <c r="T424" s="252"/>
      <c r="AT424" s="253" t="s">
        <v>140</v>
      </c>
      <c r="AU424" s="253" t="s">
        <v>80</v>
      </c>
      <c r="AV424" s="12" t="s">
        <v>80</v>
      </c>
      <c r="AW424" s="12" t="s">
        <v>35</v>
      </c>
      <c r="AX424" s="12" t="s">
        <v>71</v>
      </c>
      <c r="AY424" s="253" t="s">
        <v>131</v>
      </c>
    </row>
    <row r="425" s="12" customFormat="1">
      <c r="B425" s="243"/>
      <c r="C425" s="244"/>
      <c r="D425" s="234" t="s">
        <v>140</v>
      </c>
      <c r="E425" s="245" t="s">
        <v>21</v>
      </c>
      <c r="F425" s="246" t="s">
        <v>1037</v>
      </c>
      <c r="G425" s="244"/>
      <c r="H425" s="247">
        <v>4.6710000000000003</v>
      </c>
      <c r="I425" s="248"/>
      <c r="J425" s="244"/>
      <c r="K425" s="244"/>
      <c r="L425" s="249"/>
      <c r="M425" s="250"/>
      <c r="N425" s="251"/>
      <c r="O425" s="251"/>
      <c r="P425" s="251"/>
      <c r="Q425" s="251"/>
      <c r="R425" s="251"/>
      <c r="S425" s="251"/>
      <c r="T425" s="252"/>
      <c r="AT425" s="253" t="s">
        <v>140</v>
      </c>
      <c r="AU425" s="253" t="s">
        <v>80</v>
      </c>
      <c r="AV425" s="12" t="s">
        <v>80</v>
      </c>
      <c r="AW425" s="12" t="s">
        <v>35</v>
      </c>
      <c r="AX425" s="12" t="s">
        <v>71</v>
      </c>
      <c r="AY425" s="253" t="s">
        <v>131</v>
      </c>
    </row>
    <row r="426" s="12" customFormat="1">
      <c r="B426" s="243"/>
      <c r="C426" s="244"/>
      <c r="D426" s="234" t="s">
        <v>140</v>
      </c>
      <c r="E426" s="245" t="s">
        <v>21</v>
      </c>
      <c r="F426" s="246" t="s">
        <v>1038</v>
      </c>
      <c r="G426" s="244"/>
      <c r="H426" s="247">
        <v>1.7430000000000001</v>
      </c>
      <c r="I426" s="248"/>
      <c r="J426" s="244"/>
      <c r="K426" s="244"/>
      <c r="L426" s="249"/>
      <c r="M426" s="250"/>
      <c r="N426" s="251"/>
      <c r="O426" s="251"/>
      <c r="P426" s="251"/>
      <c r="Q426" s="251"/>
      <c r="R426" s="251"/>
      <c r="S426" s="251"/>
      <c r="T426" s="252"/>
      <c r="AT426" s="253" t="s">
        <v>140</v>
      </c>
      <c r="AU426" s="253" t="s">
        <v>80</v>
      </c>
      <c r="AV426" s="12" t="s">
        <v>80</v>
      </c>
      <c r="AW426" s="12" t="s">
        <v>35</v>
      </c>
      <c r="AX426" s="12" t="s">
        <v>71</v>
      </c>
      <c r="AY426" s="253" t="s">
        <v>131</v>
      </c>
    </row>
    <row r="427" s="13" customFormat="1">
      <c r="B427" s="254"/>
      <c r="C427" s="255"/>
      <c r="D427" s="234" t="s">
        <v>140</v>
      </c>
      <c r="E427" s="256" t="s">
        <v>21</v>
      </c>
      <c r="F427" s="257" t="s">
        <v>145</v>
      </c>
      <c r="G427" s="255"/>
      <c r="H427" s="258">
        <v>12.369</v>
      </c>
      <c r="I427" s="259"/>
      <c r="J427" s="255"/>
      <c r="K427" s="255"/>
      <c r="L427" s="260"/>
      <c r="M427" s="261"/>
      <c r="N427" s="262"/>
      <c r="O427" s="262"/>
      <c r="P427" s="262"/>
      <c r="Q427" s="262"/>
      <c r="R427" s="262"/>
      <c r="S427" s="262"/>
      <c r="T427" s="263"/>
      <c r="AT427" s="264" t="s">
        <v>140</v>
      </c>
      <c r="AU427" s="264" t="s">
        <v>80</v>
      </c>
      <c r="AV427" s="13" t="s">
        <v>138</v>
      </c>
      <c r="AW427" s="13" t="s">
        <v>35</v>
      </c>
      <c r="AX427" s="13" t="s">
        <v>76</v>
      </c>
      <c r="AY427" s="264" t="s">
        <v>131</v>
      </c>
    </row>
    <row r="428" s="1" customFormat="1" ht="25.5" customHeight="1">
      <c r="B428" s="45"/>
      <c r="C428" s="220" t="s">
        <v>460</v>
      </c>
      <c r="D428" s="220" t="s">
        <v>134</v>
      </c>
      <c r="E428" s="221" t="s">
        <v>1042</v>
      </c>
      <c r="F428" s="222" t="s">
        <v>1043</v>
      </c>
      <c r="G428" s="223" t="s">
        <v>153</v>
      </c>
      <c r="H428" s="224">
        <v>12.369</v>
      </c>
      <c r="I428" s="225"/>
      <c r="J428" s="226">
        <f>ROUND(I428*H428,2)</f>
        <v>0</v>
      </c>
      <c r="K428" s="222" t="s">
        <v>21</v>
      </c>
      <c r="L428" s="71"/>
      <c r="M428" s="227" t="s">
        <v>21</v>
      </c>
      <c r="N428" s="228" t="s">
        <v>42</v>
      </c>
      <c r="O428" s="46"/>
      <c r="P428" s="229">
        <f>O428*H428</f>
        <v>0</v>
      </c>
      <c r="Q428" s="229">
        <v>0</v>
      </c>
      <c r="R428" s="229">
        <f>Q428*H428</f>
        <v>0</v>
      </c>
      <c r="S428" s="229">
        <v>0.029000000000000001</v>
      </c>
      <c r="T428" s="230">
        <f>S428*H428</f>
        <v>0.35870099999999999</v>
      </c>
      <c r="AR428" s="23" t="s">
        <v>138</v>
      </c>
      <c r="AT428" s="23" t="s">
        <v>134</v>
      </c>
      <c r="AU428" s="23" t="s">
        <v>80</v>
      </c>
      <c r="AY428" s="23" t="s">
        <v>131</v>
      </c>
      <c r="BE428" s="231">
        <f>IF(N428="základní",J428,0)</f>
        <v>0</v>
      </c>
      <c r="BF428" s="231">
        <f>IF(N428="snížená",J428,0)</f>
        <v>0</v>
      </c>
      <c r="BG428" s="231">
        <f>IF(N428="zákl. přenesená",J428,0)</f>
        <v>0</v>
      </c>
      <c r="BH428" s="231">
        <f>IF(N428="sníž. přenesená",J428,0)</f>
        <v>0</v>
      </c>
      <c r="BI428" s="231">
        <f>IF(N428="nulová",J428,0)</f>
        <v>0</v>
      </c>
      <c r="BJ428" s="23" t="s">
        <v>76</v>
      </c>
      <c r="BK428" s="231">
        <f>ROUND(I428*H428,2)</f>
        <v>0</v>
      </c>
      <c r="BL428" s="23" t="s">
        <v>138</v>
      </c>
      <c r="BM428" s="23" t="s">
        <v>1044</v>
      </c>
    </row>
    <row r="429" s="11" customFormat="1">
      <c r="B429" s="232"/>
      <c r="C429" s="233"/>
      <c r="D429" s="234" t="s">
        <v>140</v>
      </c>
      <c r="E429" s="235" t="s">
        <v>21</v>
      </c>
      <c r="F429" s="236" t="s">
        <v>1045</v>
      </c>
      <c r="G429" s="233"/>
      <c r="H429" s="235" t="s">
        <v>21</v>
      </c>
      <c r="I429" s="237"/>
      <c r="J429" s="233"/>
      <c r="K429" s="233"/>
      <c r="L429" s="238"/>
      <c r="M429" s="239"/>
      <c r="N429" s="240"/>
      <c r="O429" s="240"/>
      <c r="P429" s="240"/>
      <c r="Q429" s="240"/>
      <c r="R429" s="240"/>
      <c r="S429" s="240"/>
      <c r="T429" s="241"/>
      <c r="AT429" s="242" t="s">
        <v>140</v>
      </c>
      <c r="AU429" s="242" t="s">
        <v>80</v>
      </c>
      <c r="AV429" s="11" t="s">
        <v>76</v>
      </c>
      <c r="AW429" s="11" t="s">
        <v>35</v>
      </c>
      <c r="AX429" s="11" t="s">
        <v>71</v>
      </c>
      <c r="AY429" s="242" t="s">
        <v>131</v>
      </c>
    </row>
    <row r="430" s="12" customFormat="1">
      <c r="B430" s="243"/>
      <c r="C430" s="244"/>
      <c r="D430" s="234" t="s">
        <v>140</v>
      </c>
      <c r="E430" s="245" t="s">
        <v>21</v>
      </c>
      <c r="F430" s="246" t="s">
        <v>1046</v>
      </c>
      <c r="G430" s="244"/>
      <c r="H430" s="247">
        <v>12.369</v>
      </c>
      <c r="I430" s="248"/>
      <c r="J430" s="244"/>
      <c r="K430" s="244"/>
      <c r="L430" s="249"/>
      <c r="M430" s="250"/>
      <c r="N430" s="251"/>
      <c r="O430" s="251"/>
      <c r="P430" s="251"/>
      <c r="Q430" s="251"/>
      <c r="R430" s="251"/>
      <c r="S430" s="251"/>
      <c r="T430" s="252"/>
      <c r="AT430" s="253" t="s">
        <v>140</v>
      </c>
      <c r="AU430" s="253" t="s">
        <v>80</v>
      </c>
      <c r="AV430" s="12" t="s">
        <v>80</v>
      </c>
      <c r="AW430" s="12" t="s">
        <v>35</v>
      </c>
      <c r="AX430" s="12" t="s">
        <v>71</v>
      </c>
      <c r="AY430" s="253" t="s">
        <v>131</v>
      </c>
    </row>
    <row r="431" s="13" customFormat="1">
      <c r="B431" s="254"/>
      <c r="C431" s="255"/>
      <c r="D431" s="234" t="s">
        <v>140</v>
      </c>
      <c r="E431" s="256" t="s">
        <v>21</v>
      </c>
      <c r="F431" s="257" t="s">
        <v>145</v>
      </c>
      <c r="G431" s="255"/>
      <c r="H431" s="258">
        <v>12.369</v>
      </c>
      <c r="I431" s="259"/>
      <c r="J431" s="255"/>
      <c r="K431" s="255"/>
      <c r="L431" s="260"/>
      <c r="M431" s="261"/>
      <c r="N431" s="262"/>
      <c r="O431" s="262"/>
      <c r="P431" s="262"/>
      <c r="Q431" s="262"/>
      <c r="R431" s="262"/>
      <c r="S431" s="262"/>
      <c r="T431" s="263"/>
      <c r="AT431" s="264" t="s">
        <v>140</v>
      </c>
      <c r="AU431" s="264" t="s">
        <v>80</v>
      </c>
      <c r="AV431" s="13" t="s">
        <v>138</v>
      </c>
      <c r="AW431" s="13" t="s">
        <v>35</v>
      </c>
      <c r="AX431" s="13" t="s">
        <v>76</v>
      </c>
      <c r="AY431" s="264" t="s">
        <v>131</v>
      </c>
    </row>
    <row r="432" s="1" customFormat="1" ht="25.5" customHeight="1">
      <c r="B432" s="45"/>
      <c r="C432" s="220" t="s">
        <v>464</v>
      </c>
      <c r="D432" s="220" t="s">
        <v>134</v>
      </c>
      <c r="E432" s="221" t="s">
        <v>1047</v>
      </c>
      <c r="F432" s="222" t="s">
        <v>1048</v>
      </c>
      <c r="G432" s="223" t="s">
        <v>153</v>
      </c>
      <c r="H432" s="224">
        <v>1.76</v>
      </c>
      <c r="I432" s="225"/>
      <c r="J432" s="226">
        <f>ROUND(I432*H432,2)</f>
        <v>0</v>
      </c>
      <c r="K432" s="222" t="s">
        <v>21</v>
      </c>
      <c r="L432" s="71"/>
      <c r="M432" s="227" t="s">
        <v>21</v>
      </c>
      <c r="N432" s="228" t="s">
        <v>42</v>
      </c>
      <c r="O432" s="46"/>
      <c r="P432" s="229">
        <f>O432*H432</f>
        <v>0</v>
      </c>
      <c r="Q432" s="229">
        <v>0</v>
      </c>
      <c r="R432" s="229">
        <f>Q432*H432</f>
        <v>0</v>
      </c>
      <c r="S432" s="229">
        <v>1.8</v>
      </c>
      <c r="T432" s="230">
        <f>S432*H432</f>
        <v>3.1680000000000001</v>
      </c>
      <c r="AR432" s="23" t="s">
        <v>138</v>
      </c>
      <c r="AT432" s="23" t="s">
        <v>134</v>
      </c>
      <c r="AU432" s="23" t="s">
        <v>80</v>
      </c>
      <c r="AY432" s="23" t="s">
        <v>131</v>
      </c>
      <c r="BE432" s="231">
        <f>IF(N432="základní",J432,0)</f>
        <v>0</v>
      </c>
      <c r="BF432" s="231">
        <f>IF(N432="snížená",J432,0)</f>
        <v>0</v>
      </c>
      <c r="BG432" s="231">
        <f>IF(N432="zákl. přenesená",J432,0)</f>
        <v>0</v>
      </c>
      <c r="BH432" s="231">
        <f>IF(N432="sníž. přenesená",J432,0)</f>
        <v>0</v>
      </c>
      <c r="BI432" s="231">
        <f>IF(N432="nulová",J432,0)</f>
        <v>0</v>
      </c>
      <c r="BJ432" s="23" t="s">
        <v>76</v>
      </c>
      <c r="BK432" s="231">
        <f>ROUND(I432*H432,2)</f>
        <v>0</v>
      </c>
      <c r="BL432" s="23" t="s">
        <v>138</v>
      </c>
      <c r="BM432" s="23" t="s">
        <v>1049</v>
      </c>
    </row>
    <row r="433" s="11" customFormat="1">
      <c r="B433" s="232"/>
      <c r="C433" s="233"/>
      <c r="D433" s="234" t="s">
        <v>140</v>
      </c>
      <c r="E433" s="235" t="s">
        <v>21</v>
      </c>
      <c r="F433" s="236" t="s">
        <v>1050</v>
      </c>
      <c r="G433" s="233"/>
      <c r="H433" s="235" t="s">
        <v>21</v>
      </c>
      <c r="I433" s="237"/>
      <c r="J433" s="233"/>
      <c r="K433" s="233"/>
      <c r="L433" s="238"/>
      <c r="M433" s="239"/>
      <c r="N433" s="240"/>
      <c r="O433" s="240"/>
      <c r="P433" s="240"/>
      <c r="Q433" s="240"/>
      <c r="R433" s="240"/>
      <c r="S433" s="240"/>
      <c r="T433" s="241"/>
      <c r="AT433" s="242" t="s">
        <v>140</v>
      </c>
      <c r="AU433" s="242" t="s">
        <v>80</v>
      </c>
      <c r="AV433" s="11" t="s">
        <v>76</v>
      </c>
      <c r="AW433" s="11" t="s">
        <v>35</v>
      </c>
      <c r="AX433" s="11" t="s">
        <v>71</v>
      </c>
      <c r="AY433" s="242" t="s">
        <v>131</v>
      </c>
    </row>
    <row r="434" s="12" customFormat="1">
      <c r="B434" s="243"/>
      <c r="C434" s="244"/>
      <c r="D434" s="234" t="s">
        <v>140</v>
      </c>
      <c r="E434" s="245" t="s">
        <v>21</v>
      </c>
      <c r="F434" s="246" t="s">
        <v>1051</v>
      </c>
      <c r="G434" s="244"/>
      <c r="H434" s="247">
        <v>1.76</v>
      </c>
      <c r="I434" s="248"/>
      <c r="J434" s="244"/>
      <c r="K434" s="244"/>
      <c r="L434" s="249"/>
      <c r="M434" s="250"/>
      <c r="N434" s="251"/>
      <c r="O434" s="251"/>
      <c r="P434" s="251"/>
      <c r="Q434" s="251"/>
      <c r="R434" s="251"/>
      <c r="S434" s="251"/>
      <c r="T434" s="252"/>
      <c r="AT434" s="253" t="s">
        <v>140</v>
      </c>
      <c r="AU434" s="253" t="s">
        <v>80</v>
      </c>
      <c r="AV434" s="12" t="s">
        <v>80</v>
      </c>
      <c r="AW434" s="12" t="s">
        <v>35</v>
      </c>
      <c r="AX434" s="12" t="s">
        <v>71</v>
      </c>
      <c r="AY434" s="253" t="s">
        <v>131</v>
      </c>
    </row>
    <row r="435" s="13" customFormat="1">
      <c r="B435" s="254"/>
      <c r="C435" s="255"/>
      <c r="D435" s="234" t="s">
        <v>140</v>
      </c>
      <c r="E435" s="256" t="s">
        <v>21</v>
      </c>
      <c r="F435" s="257" t="s">
        <v>145</v>
      </c>
      <c r="G435" s="255"/>
      <c r="H435" s="258">
        <v>1.76</v>
      </c>
      <c r="I435" s="259"/>
      <c r="J435" s="255"/>
      <c r="K435" s="255"/>
      <c r="L435" s="260"/>
      <c r="M435" s="261"/>
      <c r="N435" s="262"/>
      <c r="O435" s="262"/>
      <c r="P435" s="262"/>
      <c r="Q435" s="262"/>
      <c r="R435" s="262"/>
      <c r="S435" s="262"/>
      <c r="T435" s="263"/>
      <c r="AT435" s="264" t="s">
        <v>140</v>
      </c>
      <c r="AU435" s="264" t="s">
        <v>80</v>
      </c>
      <c r="AV435" s="13" t="s">
        <v>138</v>
      </c>
      <c r="AW435" s="13" t="s">
        <v>35</v>
      </c>
      <c r="AX435" s="13" t="s">
        <v>76</v>
      </c>
      <c r="AY435" s="264" t="s">
        <v>131</v>
      </c>
    </row>
    <row r="436" s="1" customFormat="1" ht="25.5" customHeight="1">
      <c r="B436" s="45"/>
      <c r="C436" s="220" t="s">
        <v>472</v>
      </c>
      <c r="D436" s="220" t="s">
        <v>134</v>
      </c>
      <c r="E436" s="221" t="s">
        <v>1052</v>
      </c>
      <c r="F436" s="222" t="s">
        <v>1053</v>
      </c>
      <c r="G436" s="223" t="s">
        <v>166</v>
      </c>
      <c r="H436" s="224">
        <v>2</v>
      </c>
      <c r="I436" s="225"/>
      <c r="J436" s="226">
        <f>ROUND(I436*H436,2)</f>
        <v>0</v>
      </c>
      <c r="K436" s="222" t="s">
        <v>21</v>
      </c>
      <c r="L436" s="71"/>
      <c r="M436" s="227" t="s">
        <v>21</v>
      </c>
      <c r="N436" s="228" t="s">
        <v>42</v>
      </c>
      <c r="O436" s="46"/>
      <c r="P436" s="229">
        <f>O436*H436</f>
        <v>0</v>
      </c>
      <c r="Q436" s="229">
        <v>0</v>
      </c>
      <c r="R436" s="229">
        <f>Q436*H436</f>
        <v>0</v>
      </c>
      <c r="S436" s="229">
        <v>0</v>
      </c>
      <c r="T436" s="230">
        <f>S436*H436</f>
        <v>0</v>
      </c>
      <c r="AR436" s="23" t="s">
        <v>138</v>
      </c>
      <c r="AT436" s="23" t="s">
        <v>134</v>
      </c>
      <c r="AU436" s="23" t="s">
        <v>80</v>
      </c>
      <c r="AY436" s="23" t="s">
        <v>131</v>
      </c>
      <c r="BE436" s="231">
        <f>IF(N436="základní",J436,0)</f>
        <v>0</v>
      </c>
      <c r="BF436" s="231">
        <f>IF(N436="snížená",J436,0)</f>
        <v>0</v>
      </c>
      <c r="BG436" s="231">
        <f>IF(N436="zákl. přenesená",J436,0)</f>
        <v>0</v>
      </c>
      <c r="BH436" s="231">
        <f>IF(N436="sníž. přenesená",J436,0)</f>
        <v>0</v>
      </c>
      <c r="BI436" s="231">
        <f>IF(N436="nulová",J436,0)</f>
        <v>0</v>
      </c>
      <c r="BJ436" s="23" t="s">
        <v>76</v>
      </c>
      <c r="BK436" s="231">
        <f>ROUND(I436*H436,2)</f>
        <v>0</v>
      </c>
      <c r="BL436" s="23" t="s">
        <v>138</v>
      </c>
      <c r="BM436" s="23" t="s">
        <v>1054</v>
      </c>
    </row>
    <row r="437" s="11" customFormat="1">
      <c r="B437" s="232"/>
      <c r="C437" s="233"/>
      <c r="D437" s="234" t="s">
        <v>140</v>
      </c>
      <c r="E437" s="235" t="s">
        <v>21</v>
      </c>
      <c r="F437" s="236" t="s">
        <v>772</v>
      </c>
      <c r="G437" s="233"/>
      <c r="H437" s="235" t="s">
        <v>21</v>
      </c>
      <c r="I437" s="237"/>
      <c r="J437" s="233"/>
      <c r="K437" s="233"/>
      <c r="L437" s="238"/>
      <c r="M437" s="239"/>
      <c r="N437" s="240"/>
      <c r="O437" s="240"/>
      <c r="P437" s="240"/>
      <c r="Q437" s="240"/>
      <c r="R437" s="240"/>
      <c r="S437" s="240"/>
      <c r="T437" s="241"/>
      <c r="AT437" s="242" t="s">
        <v>140</v>
      </c>
      <c r="AU437" s="242" t="s">
        <v>80</v>
      </c>
      <c r="AV437" s="11" t="s">
        <v>76</v>
      </c>
      <c r="AW437" s="11" t="s">
        <v>35</v>
      </c>
      <c r="AX437" s="11" t="s">
        <v>71</v>
      </c>
      <c r="AY437" s="242" t="s">
        <v>131</v>
      </c>
    </row>
    <row r="438" s="12" customFormat="1">
      <c r="B438" s="243"/>
      <c r="C438" s="244"/>
      <c r="D438" s="234" t="s">
        <v>140</v>
      </c>
      <c r="E438" s="245" t="s">
        <v>21</v>
      </c>
      <c r="F438" s="246" t="s">
        <v>80</v>
      </c>
      <c r="G438" s="244"/>
      <c r="H438" s="247">
        <v>2</v>
      </c>
      <c r="I438" s="248"/>
      <c r="J438" s="244"/>
      <c r="K438" s="244"/>
      <c r="L438" s="249"/>
      <c r="M438" s="250"/>
      <c r="N438" s="251"/>
      <c r="O438" s="251"/>
      <c r="P438" s="251"/>
      <c r="Q438" s="251"/>
      <c r="R438" s="251"/>
      <c r="S438" s="251"/>
      <c r="T438" s="252"/>
      <c r="AT438" s="253" t="s">
        <v>140</v>
      </c>
      <c r="AU438" s="253" t="s">
        <v>80</v>
      </c>
      <c r="AV438" s="12" t="s">
        <v>80</v>
      </c>
      <c r="AW438" s="12" t="s">
        <v>35</v>
      </c>
      <c r="AX438" s="12" t="s">
        <v>71</v>
      </c>
      <c r="AY438" s="253" t="s">
        <v>131</v>
      </c>
    </row>
    <row r="439" s="13" customFormat="1">
      <c r="B439" s="254"/>
      <c r="C439" s="255"/>
      <c r="D439" s="234" t="s">
        <v>140</v>
      </c>
      <c r="E439" s="256" t="s">
        <v>21</v>
      </c>
      <c r="F439" s="257" t="s">
        <v>145</v>
      </c>
      <c r="G439" s="255"/>
      <c r="H439" s="258">
        <v>2</v>
      </c>
      <c r="I439" s="259"/>
      <c r="J439" s="255"/>
      <c r="K439" s="255"/>
      <c r="L439" s="260"/>
      <c r="M439" s="261"/>
      <c r="N439" s="262"/>
      <c r="O439" s="262"/>
      <c r="P439" s="262"/>
      <c r="Q439" s="262"/>
      <c r="R439" s="262"/>
      <c r="S439" s="262"/>
      <c r="T439" s="263"/>
      <c r="AT439" s="264" t="s">
        <v>140</v>
      </c>
      <c r="AU439" s="264" t="s">
        <v>80</v>
      </c>
      <c r="AV439" s="13" t="s">
        <v>138</v>
      </c>
      <c r="AW439" s="13" t="s">
        <v>35</v>
      </c>
      <c r="AX439" s="13" t="s">
        <v>76</v>
      </c>
      <c r="AY439" s="264" t="s">
        <v>131</v>
      </c>
    </row>
    <row r="440" s="1" customFormat="1" ht="25.5" customHeight="1">
      <c r="B440" s="45"/>
      <c r="C440" s="220" t="s">
        <v>476</v>
      </c>
      <c r="D440" s="220" t="s">
        <v>134</v>
      </c>
      <c r="E440" s="221" t="s">
        <v>368</v>
      </c>
      <c r="F440" s="222" t="s">
        <v>369</v>
      </c>
      <c r="G440" s="223" t="s">
        <v>370</v>
      </c>
      <c r="H440" s="224">
        <v>36.399999999999999</v>
      </c>
      <c r="I440" s="225"/>
      <c r="J440" s="226">
        <f>ROUND(I440*H440,2)</f>
        <v>0</v>
      </c>
      <c r="K440" s="222" t="s">
        <v>21</v>
      </c>
      <c r="L440" s="71"/>
      <c r="M440" s="227" t="s">
        <v>21</v>
      </c>
      <c r="N440" s="228" t="s">
        <v>42</v>
      </c>
      <c r="O440" s="46"/>
      <c r="P440" s="229">
        <f>O440*H440</f>
        <v>0</v>
      </c>
      <c r="Q440" s="229">
        <v>0</v>
      </c>
      <c r="R440" s="229">
        <f>Q440*H440</f>
        <v>0</v>
      </c>
      <c r="S440" s="229">
        <v>0.065000000000000002</v>
      </c>
      <c r="T440" s="230">
        <f>S440*H440</f>
        <v>2.3660000000000001</v>
      </c>
      <c r="AR440" s="23" t="s">
        <v>138</v>
      </c>
      <c r="AT440" s="23" t="s">
        <v>134</v>
      </c>
      <c r="AU440" s="23" t="s">
        <v>80</v>
      </c>
      <c r="AY440" s="23" t="s">
        <v>131</v>
      </c>
      <c r="BE440" s="231">
        <f>IF(N440="základní",J440,0)</f>
        <v>0</v>
      </c>
      <c r="BF440" s="231">
        <f>IF(N440="snížená",J440,0)</f>
        <v>0</v>
      </c>
      <c r="BG440" s="231">
        <f>IF(N440="zákl. přenesená",J440,0)</f>
        <v>0</v>
      </c>
      <c r="BH440" s="231">
        <f>IF(N440="sníž. přenesená",J440,0)</f>
        <v>0</v>
      </c>
      <c r="BI440" s="231">
        <f>IF(N440="nulová",J440,0)</f>
        <v>0</v>
      </c>
      <c r="BJ440" s="23" t="s">
        <v>76</v>
      </c>
      <c r="BK440" s="231">
        <f>ROUND(I440*H440,2)</f>
        <v>0</v>
      </c>
      <c r="BL440" s="23" t="s">
        <v>138</v>
      </c>
      <c r="BM440" s="23" t="s">
        <v>1055</v>
      </c>
    </row>
    <row r="441" s="11" customFormat="1">
      <c r="B441" s="232"/>
      <c r="C441" s="233"/>
      <c r="D441" s="234" t="s">
        <v>140</v>
      </c>
      <c r="E441" s="235" t="s">
        <v>21</v>
      </c>
      <c r="F441" s="236" t="s">
        <v>372</v>
      </c>
      <c r="G441" s="233"/>
      <c r="H441" s="235" t="s">
        <v>21</v>
      </c>
      <c r="I441" s="237"/>
      <c r="J441" s="233"/>
      <c r="K441" s="233"/>
      <c r="L441" s="238"/>
      <c r="M441" s="239"/>
      <c r="N441" s="240"/>
      <c r="O441" s="240"/>
      <c r="P441" s="240"/>
      <c r="Q441" s="240"/>
      <c r="R441" s="240"/>
      <c r="S441" s="240"/>
      <c r="T441" s="241"/>
      <c r="AT441" s="242" t="s">
        <v>140</v>
      </c>
      <c r="AU441" s="242" t="s">
        <v>80</v>
      </c>
      <c r="AV441" s="11" t="s">
        <v>76</v>
      </c>
      <c r="AW441" s="11" t="s">
        <v>35</v>
      </c>
      <c r="AX441" s="11" t="s">
        <v>71</v>
      </c>
      <c r="AY441" s="242" t="s">
        <v>131</v>
      </c>
    </row>
    <row r="442" s="12" customFormat="1">
      <c r="B442" s="243"/>
      <c r="C442" s="244"/>
      <c r="D442" s="234" t="s">
        <v>140</v>
      </c>
      <c r="E442" s="245" t="s">
        <v>21</v>
      </c>
      <c r="F442" s="246" t="s">
        <v>373</v>
      </c>
      <c r="G442" s="244"/>
      <c r="H442" s="247">
        <v>18.399999999999999</v>
      </c>
      <c r="I442" s="248"/>
      <c r="J442" s="244"/>
      <c r="K442" s="244"/>
      <c r="L442" s="249"/>
      <c r="M442" s="250"/>
      <c r="N442" s="251"/>
      <c r="O442" s="251"/>
      <c r="P442" s="251"/>
      <c r="Q442" s="251"/>
      <c r="R442" s="251"/>
      <c r="S442" s="251"/>
      <c r="T442" s="252"/>
      <c r="AT442" s="253" t="s">
        <v>140</v>
      </c>
      <c r="AU442" s="253" t="s">
        <v>80</v>
      </c>
      <c r="AV442" s="12" t="s">
        <v>80</v>
      </c>
      <c r="AW442" s="12" t="s">
        <v>35</v>
      </c>
      <c r="AX442" s="12" t="s">
        <v>71</v>
      </c>
      <c r="AY442" s="253" t="s">
        <v>131</v>
      </c>
    </row>
    <row r="443" s="11" customFormat="1">
      <c r="B443" s="232"/>
      <c r="C443" s="233"/>
      <c r="D443" s="234" t="s">
        <v>140</v>
      </c>
      <c r="E443" s="235" t="s">
        <v>21</v>
      </c>
      <c r="F443" s="236" t="s">
        <v>184</v>
      </c>
      <c r="G443" s="233"/>
      <c r="H443" s="235" t="s">
        <v>21</v>
      </c>
      <c r="I443" s="237"/>
      <c r="J443" s="233"/>
      <c r="K443" s="233"/>
      <c r="L443" s="238"/>
      <c r="M443" s="239"/>
      <c r="N443" s="240"/>
      <c r="O443" s="240"/>
      <c r="P443" s="240"/>
      <c r="Q443" s="240"/>
      <c r="R443" s="240"/>
      <c r="S443" s="240"/>
      <c r="T443" s="241"/>
      <c r="AT443" s="242" t="s">
        <v>140</v>
      </c>
      <c r="AU443" s="242" t="s">
        <v>80</v>
      </c>
      <c r="AV443" s="11" t="s">
        <v>76</v>
      </c>
      <c r="AW443" s="11" t="s">
        <v>35</v>
      </c>
      <c r="AX443" s="11" t="s">
        <v>71</v>
      </c>
      <c r="AY443" s="242" t="s">
        <v>131</v>
      </c>
    </row>
    <row r="444" s="12" customFormat="1">
      <c r="B444" s="243"/>
      <c r="C444" s="244"/>
      <c r="D444" s="234" t="s">
        <v>140</v>
      </c>
      <c r="E444" s="245" t="s">
        <v>21</v>
      </c>
      <c r="F444" s="246" t="s">
        <v>374</v>
      </c>
      <c r="G444" s="244"/>
      <c r="H444" s="247">
        <v>18</v>
      </c>
      <c r="I444" s="248"/>
      <c r="J444" s="244"/>
      <c r="K444" s="244"/>
      <c r="L444" s="249"/>
      <c r="M444" s="250"/>
      <c r="N444" s="251"/>
      <c r="O444" s="251"/>
      <c r="P444" s="251"/>
      <c r="Q444" s="251"/>
      <c r="R444" s="251"/>
      <c r="S444" s="251"/>
      <c r="T444" s="252"/>
      <c r="AT444" s="253" t="s">
        <v>140</v>
      </c>
      <c r="AU444" s="253" t="s">
        <v>80</v>
      </c>
      <c r="AV444" s="12" t="s">
        <v>80</v>
      </c>
      <c r="AW444" s="12" t="s">
        <v>35</v>
      </c>
      <c r="AX444" s="12" t="s">
        <v>71</v>
      </c>
      <c r="AY444" s="253" t="s">
        <v>131</v>
      </c>
    </row>
    <row r="445" s="13" customFormat="1">
      <c r="B445" s="254"/>
      <c r="C445" s="255"/>
      <c r="D445" s="234" t="s">
        <v>140</v>
      </c>
      <c r="E445" s="256" t="s">
        <v>21</v>
      </c>
      <c r="F445" s="257" t="s">
        <v>145</v>
      </c>
      <c r="G445" s="255"/>
      <c r="H445" s="258">
        <v>36.399999999999999</v>
      </c>
      <c r="I445" s="259"/>
      <c r="J445" s="255"/>
      <c r="K445" s="255"/>
      <c r="L445" s="260"/>
      <c r="M445" s="261"/>
      <c r="N445" s="262"/>
      <c r="O445" s="262"/>
      <c r="P445" s="262"/>
      <c r="Q445" s="262"/>
      <c r="R445" s="262"/>
      <c r="S445" s="262"/>
      <c r="T445" s="263"/>
      <c r="AT445" s="264" t="s">
        <v>140</v>
      </c>
      <c r="AU445" s="264" t="s">
        <v>80</v>
      </c>
      <c r="AV445" s="13" t="s">
        <v>138</v>
      </c>
      <c r="AW445" s="13" t="s">
        <v>35</v>
      </c>
      <c r="AX445" s="13" t="s">
        <v>76</v>
      </c>
      <c r="AY445" s="264" t="s">
        <v>131</v>
      </c>
    </row>
    <row r="446" s="1" customFormat="1" ht="25.5" customHeight="1">
      <c r="B446" s="45"/>
      <c r="C446" s="220" t="s">
        <v>488</v>
      </c>
      <c r="D446" s="220" t="s">
        <v>134</v>
      </c>
      <c r="E446" s="221" t="s">
        <v>382</v>
      </c>
      <c r="F446" s="222" t="s">
        <v>383</v>
      </c>
      <c r="G446" s="223" t="s">
        <v>137</v>
      </c>
      <c r="H446" s="224">
        <v>187.91999999999999</v>
      </c>
      <c r="I446" s="225"/>
      <c r="J446" s="226">
        <f>ROUND(I446*H446,2)</f>
        <v>0</v>
      </c>
      <c r="K446" s="222" t="s">
        <v>21</v>
      </c>
      <c r="L446" s="71"/>
      <c r="M446" s="227" t="s">
        <v>21</v>
      </c>
      <c r="N446" s="228" t="s">
        <v>42</v>
      </c>
      <c r="O446" s="46"/>
      <c r="P446" s="229">
        <f>O446*H446</f>
        <v>0</v>
      </c>
      <c r="Q446" s="229">
        <v>0</v>
      </c>
      <c r="R446" s="229">
        <f>Q446*H446</f>
        <v>0</v>
      </c>
      <c r="S446" s="229">
        <v>0</v>
      </c>
      <c r="T446" s="230">
        <f>S446*H446</f>
        <v>0</v>
      </c>
      <c r="AR446" s="23" t="s">
        <v>138</v>
      </c>
      <c r="AT446" s="23" t="s">
        <v>134</v>
      </c>
      <c r="AU446" s="23" t="s">
        <v>80</v>
      </c>
      <c r="AY446" s="23" t="s">
        <v>131</v>
      </c>
      <c r="BE446" s="231">
        <f>IF(N446="základní",J446,0)</f>
        <v>0</v>
      </c>
      <c r="BF446" s="231">
        <f>IF(N446="snížená",J446,0)</f>
        <v>0</v>
      </c>
      <c r="BG446" s="231">
        <f>IF(N446="zákl. přenesená",J446,0)</f>
        <v>0</v>
      </c>
      <c r="BH446" s="231">
        <f>IF(N446="sníž. přenesená",J446,0)</f>
        <v>0</v>
      </c>
      <c r="BI446" s="231">
        <f>IF(N446="nulová",J446,0)</f>
        <v>0</v>
      </c>
      <c r="BJ446" s="23" t="s">
        <v>76</v>
      </c>
      <c r="BK446" s="231">
        <f>ROUND(I446*H446,2)</f>
        <v>0</v>
      </c>
      <c r="BL446" s="23" t="s">
        <v>138</v>
      </c>
      <c r="BM446" s="23" t="s">
        <v>1056</v>
      </c>
    </row>
    <row r="447" s="11" customFormat="1">
      <c r="B447" s="232"/>
      <c r="C447" s="233"/>
      <c r="D447" s="234" t="s">
        <v>140</v>
      </c>
      <c r="E447" s="235" t="s">
        <v>21</v>
      </c>
      <c r="F447" s="236" t="s">
        <v>276</v>
      </c>
      <c r="G447" s="233"/>
      <c r="H447" s="235" t="s">
        <v>21</v>
      </c>
      <c r="I447" s="237"/>
      <c r="J447" s="233"/>
      <c r="K447" s="233"/>
      <c r="L447" s="238"/>
      <c r="M447" s="239"/>
      <c r="N447" s="240"/>
      <c r="O447" s="240"/>
      <c r="P447" s="240"/>
      <c r="Q447" s="240"/>
      <c r="R447" s="240"/>
      <c r="S447" s="240"/>
      <c r="T447" s="241"/>
      <c r="AT447" s="242" t="s">
        <v>140</v>
      </c>
      <c r="AU447" s="242" t="s">
        <v>80</v>
      </c>
      <c r="AV447" s="11" t="s">
        <v>76</v>
      </c>
      <c r="AW447" s="11" t="s">
        <v>35</v>
      </c>
      <c r="AX447" s="11" t="s">
        <v>71</v>
      </c>
      <c r="AY447" s="242" t="s">
        <v>131</v>
      </c>
    </row>
    <row r="448" s="12" customFormat="1">
      <c r="B448" s="243"/>
      <c r="C448" s="244"/>
      <c r="D448" s="234" t="s">
        <v>140</v>
      </c>
      <c r="E448" s="245" t="s">
        <v>21</v>
      </c>
      <c r="F448" s="246" t="s">
        <v>277</v>
      </c>
      <c r="G448" s="244"/>
      <c r="H448" s="247">
        <v>325.27999999999997</v>
      </c>
      <c r="I448" s="248"/>
      <c r="J448" s="244"/>
      <c r="K448" s="244"/>
      <c r="L448" s="249"/>
      <c r="M448" s="250"/>
      <c r="N448" s="251"/>
      <c r="O448" s="251"/>
      <c r="P448" s="251"/>
      <c r="Q448" s="251"/>
      <c r="R448" s="251"/>
      <c r="S448" s="251"/>
      <c r="T448" s="252"/>
      <c r="AT448" s="253" t="s">
        <v>140</v>
      </c>
      <c r="AU448" s="253" t="s">
        <v>80</v>
      </c>
      <c r="AV448" s="12" t="s">
        <v>80</v>
      </c>
      <c r="AW448" s="12" t="s">
        <v>35</v>
      </c>
      <c r="AX448" s="12" t="s">
        <v>71</v>
      </c>
      <c r="AY448" s="253" t="s">
        <v>131</v>
      </c>
    </row>
    <row r="449" s="11" customFormat="1">
      <c r="B449" s="232"/>
      <c r="C449" s="233"/>
      <c r="D449" s="234" t="s">
        <v>140</v>
      </c>
      <c r="E449" s="235" t="s">
        <v>21</v>
      </c>
      <c r="F449" s="236" t="s">
        <v>143</v>
      </c>
      <c r="G449" s="233"/>
      <c r="H449" s="235" t="s">
        <v>21</v>
      </c>
      <c r="I449" s="237"/>
      <c r="J449" s="233"/>
      <c r="K449" s="233"/>
      <c r="L449" s="238"/>
      <c r="M449" s="239"/>
      <c r="N449" s="240"/>
      <c r="O449" s="240"/>
      <c r="P449" s="240"/>
      <c r="Q449" s="240"/>
      <c r="R449" s="240"/>
      <c r="S449" s="240"/>
      <c r="T449" s="241"/>
      <c r="AT449" s="242" t="s">
        <v>140</v>
      </c>
      <c r="AU449" s="242" t="s">
        <v>80</v>
      </c>
      <c r="AV449" s="11" t="s">
        <v>76</v>
      </c>
      <c r="AW449" s="11" t="s">
        <v>35</v>
      </c>
      <c r="AX449" s="11" t="s">
        <v>71</v>
      </c>
      <c r="AY449" s="242" t="s">
        <v>131</v>
      </c>
    </row>
    <row r="450" s="12" customFormat="1">
      <c r="B450" s="243"/>
      <c r="C450" s="244"/>
      <c r="D450" s="234" t="s">
        <v>140</v>
      </c>
      <c r="E450" s="245" t="s">
        <v>21</v>
      </c>
      <c r="F450" s="246" t="s">
        <v>946</v>
      </c>
      <c r="G450" s="244"/>
      <c r="H450" s="247">
        <v>-94.799999999999997</v>
      </c>
      <c r="I450" s="248"/>
      <c r="J450" s="244"/>
      <c r="K450" s="244"/>
      <c r="L450" s="249"/>
      <c r="M450" s="250"/>
      <c r="N450" s="251"/>
      <c r="O450" s="251"/>
      <c r="P450" s="251"/>
      <c r="Q450" s="251"/>
      <c r="R450" s="251"/>
      <c r="S450" s="251"/>
      <c r="T450" s="252"/>
      <c r="AT450" s="253" t="s">
        <v>140</v>
      </c>
      <c r="AU450" s="253" t="s">
        <v>80</v>
      </c>
      <c r="AV450" s="12" t="s">
        <v>80</v>
      </c>
      <c r="AW450" s="12" t="s">
        <v>35</v>
      </c>
      <c r="AX450" s="12" t="s">
        <v>71</v>
      </c>
      <c r="AY450" s="253" t="s">
        <v>131</v>
      </c>
    </row>
    <row r="451" s="12" customFormat="1">
      <c r="B451" s="243"/>
      <c r="C451" s="244"/>
      <c r="D451" s="234" t="s">
        <v>140</v>
      </c>
      <c r="E451" s="245" t="s">
        <v>21</v>
      </c>
      <c r="F451" s="246" t="s">
        <v>947</v>
      </c>
      <c r="G451" s="244"/>
      <c r="H451" s="247">
        <v>-4.8300000000000001</v>
      </c>
      <c r="I451" s="248"/>
      <c r="J451" s="244"/>
      <c r="K451" s="244"/>
      <c r="L451" s="249"/>
      <c r="M451" s="250"/>
      <c r="N451" s="251"/>
      <c r="O451" s="251"/>
      <c r="P451" s="251"/>
      <c r="Q451" s="251"/>
      <c r="R451" s="251"/>
      <c r="S451" s="251"/>
      <c r="T451" s="252"/>
      <c r="AT451" s="253" t="s">
        <v>140</v>
      </c>
      <c r="AU451" s="253" t="s">
        <v>80</v>
      </c>
      <c r="AV451" s="12" t="s">
        <v>80</v>
      </c>
      <c r="AW451" s="12" t="s">
        <v>35</v>
      </c>
      <c r="AX451" s="12" t="s">
        <v>71</v>
      </c>
      <c r="AY451" s="253" t="s">
        <v>131</v>
      </c>
    </row>
    <row r="452" s="12" customFormat="1">
      <c r="B452" s="243"/>
      <c r="C452" s="244"/>
      <c r="D452" s="234" t="s">
        <v>140</v>
      </c>
      <c r="E452" s="245" t="s">
        <v>21</v>
      </c>
      <c r="F452" s="246" t="s">
        <v>948</v>
      </c>
      <c r="G452" s="244"/>
      <c r="H452" s="247">
        <v>-10.85</v>
      </c>
      <c r="I452" s="248"/>
      <c r="J452" s="244"/>
      <c r="K452" s="244"/>
      <c r="L452" s="249"/>
      <c r="M452" s="250"/>
      <c r="N452" s="251"/>
      <c r="O452" s="251"/>
      <c r="P452" s="251"/>
      <c r="Q452" s="251"/>
      <c r="R452" s="251"/>
      <c r="S452" s="251"/>
      <c r="T452" s="252"/>
      <c r="AT452" s="253" t="s">
        <v>140</v>
      </c>
      <c r="AU452" s="253" t="s">
        <v>80</v>
      </c>
      <c r="AV452" s="12" t="s">
        <v>80</v>
      </c>
      <c r="AW452" s="12" t="s">
        <v>35</v>
      </c>
      <c r="AX452" s="12" t="s">
        <v>71</v>
      </c>
      <c r="AY452" s="253" t="s">
        <v>131</v>
      </c>
    </row>
    <row r="453" s="12" customFormat="1">
      <c r="B453" s="243"/>
      <c r="C453" s="244"/>
      <c r="D453" s="234" t="s">
        <v>140</v>
      </c>
      <c r="E453" s="245" t="s">
        <v>21</v>
      </c>
      <c r="F453" s="246" t="s">
        <v>949</v>
      </c>
      <c r="G453" s="244"/>
      <c r="H453" s="247">
        <v>-12</v>
      </c>
      <c r="I453" s="248"/>
      <c r="J453" s="244"/>
      <c r="K453" s="244"/>
      <c r="L453" s="249"/>
      <c r="M453" s="250"/>
      <c r="N453" s="251"/>
      <c r="O453" s="251"/>
      <c r="P453" s="251"/>
      <c r="Q453" s="251"/>
      <c r="R453" s="251"/>
      <c r="S453" s="251"/>
      <c r="T453" s="252"/>
      <c r="AT453" s="253" t="s">
        <v>140</v>
      </c>
      <c r="AU453" s="253" t="s">
        <v>80</v>
      </c>
      <c r="AV453" s="12" t="s">
        <v>80</v>
      </c>
      <c r="AW453" s="12" t="s">
        <v>35</v>
      </c>
      <c r="AX453" s="12" t="s">
        <v>71</v>
      </c>
      <c r="AY453" s="253" t="s">
        <v>131</v>
      </c>
    </row>
    <row r="454" s="12" customFormat="1">
      <c r="B454" s="243"/>
      <c r="C454" s="244"/>
      <c r="D454" s="234" t="s">
        <v>140</v>
      </c>
      <c r="E454" s="245" t="s">
        <v>21</v>
      </c>
      <c r="F454" s="246" t="s">
        <v>950</v>
      </c>
      <c r="G454" s="244"/>
      <c r="H454" s="247">
        <v>-14.880000000000001</v>
      </c>
      <c r="I454" s="248"/>
      <c r="J454" s="244"/>
      <c r="K454" s="244"/>
      <c r="L454" s="249"/>
      <c r="M454" s="250"/>
      <c r="N454" s="251"/>
      <c r="O454" s="251"/>
      <c r="P454" s="251"/>
      <c r="Q454" s="251"/>
      <c r="R454" s="251"/>
      <c r="S454" s="251"/>
      <c r="T454" s="252"/>
      <c r="AT454" s="253" t="s">
        <v>140</v>
      </c>
      <c r="AU454" s="253" t="s">
        <v>80</v>
      </c>
      <c r="AV454" s="12" t="s">
        <v>80</v>
      </c>
      <c r="AW454" s="12" t="s">
        <v>35</v>
      </c>
      <c r="AX454" s="12" t="s">
        <v>71</v>
      </c>
      <c r="AY454" s="253" t="s">
        <v>131</v>
      </c>
    </row>
    <row r="455" s="13" customFormat="1">
      <c r="B455" s="254"/>
      <c r="C455" s="255"/>
      <c r="D455" s="234" t="s">
        <v>140</v>
      </c>
      <c r="E455" s="256" t="s">
        <v>21</v>
      </c>
      <c r="F455" s="257" t="s">
        <v>145</v>
      </c>
      <c r="G455" s="255"/>
      <c r="H455" s="258">
        <v>187.91999999999999</v>
      </c>
      <c r="I455" s="259"/>
      <c r="J455" s="255"/>
      <c r="K455" s="255"/>
      <c r="L455" s="260"/>
      <c r="M455" s="261"/>
      <c r="N455" s="262"/>
      <c r="O455" s="262"/>
      <c r="P455" s="262"/>
      <c r="Q455" s="262"/>
      <c r="R455" s="262"/>
      <c r="S455" s="262"/>
      <c r="T455" s="263"/>
      <c r="AT455" s="264" t="s">
        <v>140</v>
      </c>
      <c r="AU455" s="264" t="s">
        <v>80</v>
      </c>
      <c r="AV455" s="13" t="s">
        <v>138</v>
      </c>
      <c r="AW455" s="13" t="s">
        <v>35</v>
      </c>
      <c r="AX455" s="13" t="s">
        <v>76</v>
      </c>
      <c r="AY455" s="264" t="s">
        <v>131</v>
      </c>
    </row>
    <row r="456" s="10" customFormat="1" ht="29.88" customHeight="1">
      <c r="B456" s="204"/>
      <c r="C456" s="205"/>
      <c r="D456" s="206" t="s">
        <v>70</v>
      </c>
      <c r="E456" s="218" t="s">
        <v>385</v>
      </c>
      <c r="F456" s="218" t="s">
        <v>386</v>
      </c>
      <c r="G456" s="205"/>
      <c r="H456" s="205"/>
      <c r="I456" s="208"/>
      <c r="J456" s="219">
        <f>BK456</f>
        <v>0</v>
      </c>
      <c r="K456" s="205"/>
      <c r="L456" s="210"/>
      <c r="M456" s="211"/>
      <c r="N456" s="212"/>
      <c r="O456" s="212"/>
      <c r="P456" s="213">
        <f>SUM(P457:P461)</f>
        <v>0</v>
      </c>
      <c r="Q456" s="212"/>
      <c r="R456" s="213">
        <f>SUM(R457:R461)</f>
        <v>0</v>
      </c>
      <c r="S456" s="212"/>
      <c r="T456" s="214">
        <f>SUM(T457:T461)</f>
        <v>0</v>
      </c>
      <c r="AR456" s="215" t="s">
        <v>76</v>
      </c>
      <c r="AT456" s="216" t="s">
        <v>70</v>
      </c>
      <c r="AU456" s="216" t="s">
        <v>76</v>
      </c>
      <c r="AY456" s="215" t="s">
        <v>131</v>
      </c>
      <c r="BK456" s="217">
        <f>SUM(BK457:BK461)</f>
        <v>0</v>
      </c>
    </row>
    <row r="457" s="1" customFormat="1" ht="16.5" customHeight="1">
      <c r="B457" s="45"/>
      <c r="C457" s="220" t="s">
        <v>492</v>
      </c>
      <c r="D457" s="220" t="s">
        <v>134</v>
      </c>
      <c r="E457" s="221" t="s">
        <v>388</v>
      </c>
      <c r="F457" s="222" t="s">
        <v>389</v>
      </c>
      <c r="G457" s="223" t="s">
        <v>182</v>
      </c>
      <c r="H457" s="224">
        <v>73.363</v>
      </c>
      <c r="I457" s="225"/>
      <c r="J457" s="226">
        <f>ROUND(I457*H457,2)</f>
        <v>0</v>
      </c>
      <c r="K457" s="222" t="s">
        <v>21</v>
      </c>
      <c r="L457" s="71"/>
      <c r="M457" s="227" t="s">
        <v>21</v>
      </c>
      <c r="N457" s="228" t="s">
        <v>42</v>
      </c>
      <c r="O457" s="46"/>
      <c r="P457" s="229">
        <f>O457*H457</f>
        <v>0</v>
      </c>
      <c r="Q457" s="229">
        <v>0</v>
      </c>
      <c r="R457" s="229">
        <f>Q457*H457</f>
        <v>0</v>
      </c>
      <c r="S457" s="229">
        <v>0</v>
      </c>
      <c r="T457" s="230">
        <f>S457*H457</f>
        <v>0</v>
      </c>
      <c r="AR457" s="23" t="s">
        <v>138</v>
      </c>
      <c r="AT457" s="23" t="s">
        <v>134</v>
      </c>
      <c r="AU457" s="23" t="s">
        <v>80</v>
      </c>
      <c r="AY457" s="23" t="s">
        <v>131</v>
      </c>
      <c r="BE457" s="231">
        <f>IF(N457="základní",J457,0)</f>
        <v>0</v>
      </c>
      <c r="BF457" s="231">
        <f>IF(N457="snížená",J457,0)</f>
        <v>0</v>
      </c>
      <c r="BG457" s="231">
        <f>IF(N457="zákl. přenesená",J457,0)</f>
        <v>0</v>
      </c>
      <c r="BH457" s="231">
        <f>IF(N457="sníž. přenesená",J457,0)</f>
        <v>0</v>
      </c>
      <c r="BI457" s="231">
        <f>IF(N457="nulová",J457,0)</f>
        <v>0</v>
      </c>
      <c r="BJ457" s="23" t="s">
        <v>76</v>
      </c>
      <c r="BK457" s="231">
        <f>ROUND(I457*H457,2)</f>
        <v>0</v>
      </c>
      <c r="BL457" s="23" t="s">
        <v>138</v>
      </c>
      <c r="BM457" s="23" t="s">
        <v>1057</v>
      </c>
    </row>
    <row r="458" s="1" customFormat="1" ht="25.5" customHeight="1">
      <c r="B458" s="45"/>
      <c r="C458" s="220" t="s">
        <v>496</v>
      </c>
      <c r="D458" s="220" t="s">
        <v>134</v>
      </c>
      <c r="E458" s="221" t="s">
        <v>392</v>
      </c>
      <c r="F458" s="222" t="s">
        <v>393</v>
      </c>
      <c r="G458" s="223" t="s">
        <v>182</v>
      </c>
      <c r="H458" s="224">
        <v>73.363</v>
      </c>
      <c r="I458" s="225"/>
      <c r="J458" s="226">
        <f>ROUND(I458*H458,2)</f>
        <v>0</v>
      </c>
      <c r="K458" s="222" t="s">
        <v>21</v>
      </c>
      <c r="L458" s="71"/>
      <c r="M458" s="227" t="s">
        <v>21</v>
      </c>
      <c r="N458" s="228" t="s">
        <v>42</v>
      </c>
      <c r="O458" s="46"/>
      <c r="P458" s="229">
        <f>O458*H458</f>
        <v>0</v>
      </c>
      <c r="Q458" s="229">
        <v>0</v>
      </c>
      <c r="R458" s="229">
        <f>Q458*H458</f>
        <v>0</v>
      </c>
      <c r="S458" s="229">
        <v>0</v>
      </c>
      <c r="T458" s="230">
        <f>S458*H458</f>
        <v>0</v>
      </c>
      <c r="AR458" s="23" t="s">
        <v>138</v>
      </c>
      <c r="AT458" s="23" t="s">
        <v>134</v>
      </c>
      <c r="AU458" s="23" t="s">
        <v>80</v>
      </c>
      <c r="AY458" s="23" t="s">
        <v>131</v>
      </c>
      <c r="BE458" s="231">
        <f>IF(N458="základní",J458,0)</f>
        <v>0</v>
      </c>
      <c r="BF458" s="231">
        <f>IF(N458="snížená",J458,0)</f>
        <v>0</v>
      </c>
      <c r="BG458" s="231">
        <f>IF(N458="zákl. přenesená",J458,0)</f>
        <v>0</v>
      </c>
      <c r="BH458" s="231">
        <f>IF(N458="sníž. přenesená",J458,0)</f>
        <v>0</v>
      </c>
      <c r="BI458" s="231">
        <f>IF(N458="nulová",J458,0)</f>
        <v>0</v>
      </c>
      <c r="BJ458" s="23" t="s">
        <v>76</v>
      </c>
      <c r="BK458" s="231">
        <f>ROUND(I458*H458,2)</f>
        <v>0</v>
      </c>
      <c r="BL458" s="23" t="s">
        <v>138</v>
      </c>
      <c r="BM458" s="23" t="s">
        <v>1058</v>
      </c>
    </row>
    <row r="459" s="1" customFormat="1" ht="25.5" customHeight="1">
      <c r="B459" s="45"/>
      <c r="C459" s="220" t="s">
        <v>500</v>
      </c>
      <c r="D459" s="220" t="s">
        <v>134</v>
      </c>
      <c r="E459" s="221" t="s">
        <v>396</v>
      </c>
      <c r="F459" s="222" t="s">
        <v>397</v>
      </c>
      <c r="G459" s="223" t="s">
        <v>182</v>
      </c>
      <c r="H459" s="224">
        <v>146.726</v>
      </c>
      <c r="I459" s="225"/>
      <c r="J459" s="226">
        <f>ROUND(I459*H459,2)</f>
        <v>0</v>
      </c>
      <c r="K459" s="222" t="s">
        <v>21</v>
      </c>
      <c r="L459" s="71"/>
      <c r="M459" s="227" t="s">
        <v>21</v>
      </c>
      <c r="N459" s="228" t="s">
        <v>42</v>
      </c>
      <c r="O459" s="46"/>
      <c r="P459" s="229">
        <f>O459*H459</f>
        <v>0</v>
      </c>
      <c r="Q459" s="229">
        <v>0</v>
      </c>
      <c r="R459" s="229">
        <f>Q459*H459</f>
        <v>0</v>
      </c>
      <c r="S459" s="229">
        <v>0</v>
      </c>
      <c r="T459" s="230">
        <f>S459*H459</f>
        <v>0</v>
      </c>
      <c r="AR459" s="23" t="s">
        <v>138</v>
      </c>
      <c r="AT459" s="23" t="s">
        <v>134</v>
      </c>
      <c r="AU459" s="23" t="s">
        <v>80</v>
      </c>
      <c r="AY459" s="23" t="s">
        <v>131</v>
      </c>
      <c r="BE459" s="231">
        <f>IF(N459="základní",J459,0)</f>
        <v>0</v>
      </c>
      <c r="BF459" s="231">
        <f>IF(N459="snížená",J459,0)</f>
        <v>0</v>
      </c>
      <c r="BG459" s="231">
        <f>IF(N459="zákl. přenesená",J459,0)</f>
        <v>0</v>
      </c>
      <c r="BH459" s="231">
        <f>IF(N459="sníž. přenesená",J459,0)</f>
        <v>0</v>
      </c>
      <c r="BI459" s="231">
        <f>IF(N459="nulová",J459,0)</f>
        <v>0</v>
      </c>
      <c r="BJ459" s="23" t="s">
        <v>76</v>
      </c>
      <c r="BK459" s="231">
        <f>ROUND(I459*H459,2)</f>
        <v>0</v>
      </c>
      <c r="BL459" s="23" t="s">
        <v>138</v>
      </c>
      <c r="BM459" s="23" t="s">
        <v>1059</v>
      </c>
    </row>
    <row r="460" s="12" customFormat="1">
      <c r="B460" s="243"/>
      <c r="C460" s="244"/>
      <c r="D460" s="234" t="s">
        <v>140</v>
      </c>
      <c r="E460" s="244"/>
      <c r="F460" s="246" t="s">
        <v>1060</v>
      </c>
      <c r="G460" s="244"/>
      <c r="H460" s="247">
        <v>146.726</v>
      </c>
      <c r="I460" s="248"/>
      <c r="J460" s="244"/>
      <c r="K460" s="244"/>
      <c r="L460" s="249"/>
      <c r="M460" s="250"/>
      <c r="N460" s="251"/>
      <c r="O460" s="251"/>
      <c r="P460" s="251"/>
      <c r="Q460" s="251"/>
      <c r="R460" s="251"/>
      <c r="S460" s="251"/>
      <c r="T460" s="252"/>
      <c r="AT460" s="253" t="s">
        <v>140</v>
      </c>
      <c r="AU460" s="253" t="s">
        <v>80</v>
      </c>
      <c r="AV460" s="12" t="s">
        <v>80</v>
      </c>
      <c r="AW460" s="12" t="s">
        <v>6</v>
      </c>
      <c r="AX460" s="12" t="s">
        <v>76</v>
      </c>
      <c r="AY460" s="253" t="s">
        <v>131</v>
      </c>
    </row>
    <row r="461" s="1" customFormat="1" ht="25.5" customHeight="1">
      <c r="B461" s="45"/>
      <c r="C461" s="220" t="s">
        <v>504</v>
      </c>
      <c r="D461" s="220" t="s">
        <v>134</v>
      </c>
      <c r="E461" s="221" t="s">
        <v>401</v>
      </c>
      <c r="F461" s="222" t="s">
        <v>402</v>
      </c>
      <c r="G461" s="223" t="s">
        <v>182</v>
      </c>
      <c r="H461" s="224">
        <v>73.363</v>
      </c>
      <c r="I461" s="225"/>
      <c r="J461" s="226">
        <f>ROUND(I461*H461,2)</f>
        <v>0</v>
      </c>
      <c r="K461" s="222" t="s">
        <v>21</v>
      </c>
      <c r="L461" s="71"/>
      <c r="M461" s="227" t="s">
        <v>21</v>
      </c>
      <c r="N461" s="228" t="s">
        <v>42</v>
      </c>
      <c r="O461" s="46"/>
      <c r="P461" s="229">
        <f>O461*H461</f>
        <v>0</v>
      </c>
      <c r="Q461" s="229">
        <v>0</v>
      </c>
      <c r="R461" s="229">
        <f>Q461*H461</f>
        <v>0</v>
      </c>
      <c r="S461" s="229">
        <v>0</v>
      </c>
      <c r="T461" s="230">
        <f>S461*H461</f>
        <v>0</v>
      </c>
      <c r="AR461" s="23" t="s">
        <v>138</v>
      </c>
      <c r="AT461" s="23" t="s">
        <v>134</v>
      </c>
      <c r="AU461" s="23" t="s">
        <v>80</v>
      </c>
      <c r="AY461" s="23" t="s">
        <v>131</v>
      </c>
      <c r="BE461" s="231">
        <f>IF(N461="základní",J461,0)</f>
        <v>0</v>
      </c>
      <c r="BF461" s="231">
        <f>IF(N461="snížená",J461,0)</f>
        <v>0</v>
      </c>
      <c r="BG461" s="231">
        <f>IF(N461="zákl. přenesená",J461,0)</f>
        <v>0</v>
      </c>
      <c r="BH461" s="231">
        <f>IF(N461="sníž. přenesená",J461,0)</f>
        <v>0</v>
      </c>
      <c r="BI461" s="231">
        <f>IF(N461="nulová",J461,0)</f>
        <v>0</v>
      </c>
      <c r="BJ461" s="23" t="s">
        <v>76</v>
      </c>
      <c r="BK461" s="231">
        <f>ROUND(I461*H461,2)</f>
        <v>0</v>
      </c>
      <c r="BL461" s="23" t="s">
        <v>138</v>
      </c>
      <c r="BM461" s="23" t="s">
        <v>1061</v>
      </c>
    </row>
    <row r="462" s="10" customFormat="1" ht="29.88" customHeight="1">
      <c r="B462" s="204"/>
      <c r="C462" s="205"/>
      <c r="D462" s="206" t="s">
        <v>70</v>
      </c>
      <c r="E462" s="218" t="s">
        <v>404</v>
      </c>
      <c r="F462" s="218" t="s">
        <v>405</v>
      </c>
      <c r="G462" s="205"/>
      <c r="H462" s="205"/>
      <c r="I462" s="208"/>
      <c r="J462" s="219">
        <f>BK462</f>
        <v>0</v>
      </c>
      <c r="K462" s="205"/>
      <c r="L462" s="210"/>
      <c r="M462" s="211"/>
      <c r="N462" s="212"/>
      <c r="O462" s="212"/>
      <c r="P462" s="213">
        <f>P463</f>
        <v>0</v>
      </c>
      <c r="Q462" s="212"/>
      <c r="R462" s="213">
        <f>R463</f>
        <v>0</v>
      </c>
      <c r="S462" s="212"/>
      <c r="T462" s="214">
        <f>T463</f>
        <v>0</v>
      </c>
      <c r="AR462" s="215" t="s">
        <v>76</v>
      </c>
      <c r="AT462" s="216" t="s">
        <v>70</v>
      </c>
      <c r="AU462" s="216" t="s">
        <v>76</v>
      </c>
      <c r="AY462" s="215" t="s">
        <v>131</v>
      </c>
      <c r="BK462" s="217">
        <f>BK463</f>
        <v>0</v>
      </c>
    </row>
    <row r="463" s="1" customFormat="1" ht="16.5" customHeight="1">
      <c r="B463" s="45"/>
      <c r="C463" s="220" t="s">
        <v>508</v>
      </c>
      <c r="D463" s="220" t="s">
        <v>134</v>
      </c>
      <c r="E463" s="221" t="s">
        <v>407</v>
      </c>
      <c r="F463" s="222" t="s">
        <v>408</v>
      </c>
      <c r="G463" s="223" t="s">
        <v>182</v>
      </c>
      <c r="H463" s="224">
        <v>589.202</v>
      </c>
      <c r="I463" s="225"/>
      <c r="J463" s="226">
        <f>ROUND(I463*H463,2)</f>
        <v>0</v>
      </c>
      <c r="K463" s="222" t="s">
        <v>21</v>
      </c>
      <c r="L463" s="71"/>
      <c r="M463" s="227" t="s">
        <v>21</v>
      </c>
      <c r="N463" s="228" t="s">
        <v>42</v>
      </c>
      <c r="O463" s="46"/>
      <c r="P463" s="229">
        <f>O463*H463</f>
        <v>0</v>
      </c>
      <c r="Q463" s="229">
        <v>0</v>
      </c>
      <c r="R463" s="229">
        <f>Q463*H463</f>
        <v>0</v>
      </c>
      <c r="S463" s="229">
        <v>0</v>
      </c>
      <c r="T463" s="230">
        <f>S463*H463</f>
        <v>0</v>
      </c>
      <c r="AR463" s="23" t="s">
        <v>138</v>
      </c>
      <c r="AT463" s="23" t="s">
        <v>134</v>
      </c>
      <c r="AU463" s="23" t="s">
        <v>80</v>
      </c>
      <c r="AY463" s="23" t="s">
        <v>131</v>
      </c>
      <c r="BE463" s="231">
        <f>IF(N463="základní",J463,0)</f>
        <v>0</v>
      </c>
      <c r="BF463" s="231">
        <f>IF(N463="snížená",J463,0)</f>
        <v>0</v>
      </c>
      <c r="BG463" s="231">
        <f>IF(N463="zákl. přenesená",J463,0)</f>
        <v>0</v>
      </c>
      <c r="BH463" s="231">
        <f>IF(N463="sníž. přenesená",J463,0)</f>
        <v>0</v>
      </c>
      <c r="BI463" s="231">
        <f>IF(N463="nulová",J463,0)</f>
        <v>0</v>
      </c>
      <c r="BJ463" s="23" t="s">
        <v>76</v>
      </c>
      <c r="BK463" s="231">
        <f>ROUND(I463*H463,2)</f>
        <v>0</v>
      </c>
      <c r="BL463" s="23" t="s">
        <v>138</v>
      </c>
      <c r="BM463" s="23" t="s">
        <v>1062</v>
      </c>
    </row>
    <row r="464" s="10" customFormat="1" ht="37.44001" customHeight="1">
      <c r="B464" s="204"/>
      <c r="C464" s="205"/>
      <c r="D464" s="206" t="s">
        <v>70</v>
      </c>
      <c r="E464" s="207" t="s">
        <v>410</v>
      </c>
      <c r="F464" s="207" t="s">
        <v>411</v>
      </c>
      <c r="G464" s="205"/>
      <c r="H464" s="205"/>
      <c r="I464" s="208"/>
      <c r="J464" s="209">
        <f>BK464</f>
        <v>0</v>
      </c>
      <c r="K464" s="205"/>
      <c r="L464" s="210"/>
      <c r="M464" s="211"/>
      <c r="N464" s="212"/>
      <c r="O464" s="212"/>
      <c r="P464" s="213">
        <f>P465+P498+P515+P532+P542+P586+P602+P617</f>
        <v>0</v>
      </c>
      <c r="Q464" s="212"/>
      <c r="R464" s="213">
        <f>R465+R498+R515+R532+R542+R586+R602+R617</f>
        <v>2.9684106999999997</v>
      </c>
      <c r="S464" s="212"/>
      <c r="T464" s="214">
        <f>T465+T498+T515+T532+T542+T586+T602+T617</f>
        <v>0</v>
      </c>
      <c r="AR464" s="215" t="s">
        <v>80</v>
      </c>
      <c r="AT464" s="216" t="s">
        <v>70</v>
      </c>
      <c r="AU464" s="216" t="s">
        <v>71</v>
      </c>
      <c r="AY464" s="215" t="s">
        <v>131</v>
      </c>
      <c r="BK464" s="217">
        <f>BK465+BK498+BK515+BK532+BK542+BK586+BK602+BK617</f>
        <v>0</v>
      </c>
    </row>
    <row r="465" s="10" customFormat="1" ht="19.92" customHeight="1">
      <c r="B465" s="204"/>
      <c r="C465" s="205"/>
      <c r="D465" s="206" t="s">
        <v>70</v>
      </c>
      <c r="E465" s="218" t="s">
        <v>1063</v>
      </c>
      <c r="F465" s="218" t="s">
        <v>1064</v>
      </c>
      <c r="G465" s="205"/>
      <c r="H465" s="205"/>
      <c r="I465" s="208"/>
      <c r="J465" s="219">
        <f>BK465</f>
        <v>0</v>
      </c>
      <c r="K465" s="205"/>
      <c r="L465" s="210"/>
      <c r="M465" s="211"/>
      <c r="N465" s="212"/>
      <c r="O465" s="212"/>
      <c r="P465" s="213">
        <f>SUM(P466:P497)</f>
        <v>0</v>
      </c>
      <c r="Q465" s="212"/>
      <c r="R465" s="213">
        <f>SUM(R466:R497)</f>
        <v>1.5700175999999999</v>
      </c>
      <c r="S465" s="212"/>
      <c r="T465" s="214">
        <f>SUM(T466:T497)</f>
        <v>0</v>
      </c>
      <c r="AR465" s="215" t="s">
        <v>80</v>
      </c>
      <c r="AT465" s="216" t="s">
        <v>70</v>
      </c>
      <c r="AU465" s="216" t="s">
        <v>76</v>
      </c>
      <c r="AY465" s="215" t="s">
        <v>131</v>
      </c>
      <c r="BK465" s="217">
        <f>SUM(BK466:BK497)</f>
        <v>0</v>
      </c>
    </row>
    <row r="466" s="1" customFormat="1" ht="16.5" customHeight="1">
      <c r="B466" s="45"/>
      <c r="C466" s="220" t="s">
        <v>512</v>
      </c>
      <c r="D466" s="220" t="s">
        <v>134</v>
      </c>
      <c r="E466" s="221" t="s">
        <v>1065</v>
      </c>
      <c r="F466" s="222" t="s">
        <v>1066</v>
      </c>
      <c r="G466" s="223" t="s">
        <v>137</v>
      </c>
      <c r="H466" s="224">
        <v>510.72000000000003</v>
      </c>
      <c r="I466" s="225"/>
      <c r="J466" s="226">
        <f>ROUND(I466*H466,2)</f>
        <v>0</v>
      </c>
      <c r="K466" s="222" t="s">
        <v>21</v>
      </c>
      <c r="L466" s="71"/>
      <c r="M466" s="227" t="s">
        <v>21</v>
      </c>
      <c r="N466" s="228" t="s">
        <v>42</v>
      </c>
      <c r="O466" s="46"/>
      <c r="P466" s="229">
        <f>O466*H466</f>
        <v>0</v>
      </c>
      <c r="Q466" s="229">
        <v>3.0000000000000001E-05</v>
      </c>
      <c r="R466" s="229">
        <f>Q466*H466</f>
        <v>0.015321600000000001</v>
      </c>
      <c r="S466" s="229">
        <v>0</v>
      </c>
      <c r="T466" s="230">
        <f>S466*H466</f>
        <v>0</v>
      </c>
      <c r="AR466" s="23" t="s">
        <v>260</v>
      </c>
      <c r="AT466" s="23" t="s">
        <v>134</v>
      </c>
      <c r="AU466" s="23" t="s">
        <v>80</v>
      </c>
      <c r="AY466" s="23" t="s">
        <v>131</v>
      </c>
      <c r="BE466" s="231">
        <f>IF(N466="základní",J466,0)</f>
        <v>0</v>
      </c>
      <c r="BF466" s="231">
        <f>IF(N466="snížená",J466,0)</f>
        <v>0</v>
      </c>
      <c r="BG466" s="231">
        <f>IF(N466="zákl. přenesená",J466,0)</f>
        <v>0</v>
      </c>
      <c r="BH466" s="231">
        <f>IF(N466="sníž. přenesená",J466,0)</f>
        <v>0</v>
      </c>
      <c r="BI466" s="231">
        <f>IF(N466="nulová",J466,0)</f>
        <v>0</v>
      </c>
      <c r="BJ466" s="23" t="s">
        <v>76</v>
      </c>
      <c r="BK466" s="231">
        <f>ROUND(I466*H466,2)</f>
        <v>0</v>
      </c>
      <c r="BL466" s="23" t="s">
        <v>260</v>
      </c>
      <c r="BM466" s="23" t="s">
        <v>1067</v>
      </c>
    </row>
    <row r="467" s="11" customFormat="1">
      <c r="B467" s="232"/>
      <c r="C467" s="233"/>
      <c r="D467" s="234" t="s">
        <v>140</v>
      </c>
      <c r="E467" s="235" t="s">
        <v>21</v>
      </c>
      <c r="F467" s="236" t="s">
        <v>968</v>
      </c>
      <c r="G467" s="233"/>
      <c r="H467" s="235" t="s">
        <v>21</v>
      </c>
      <c r="I467" s="237"/>
      <c r="J467" s="233"/>
      <c r="K467" s="233"/>
      <c r="L467" s="238"/>
      <c r="M467" s="239"/>
      <c r="N467" s="240"/>
      <c r="O467" s="240"/>
      <c r="P467" s="240"/>
      <c r="Q467" s="240"/>
      <c r="R467" s="240"/>
      <c r="S467" s="240"/>
      <c r="T467" s="241"/>
      <c r="AT467" s="242" t="s">
        <v>140</v>
      </c>
      <c r="AU467" s="242" t="s">
        <v>80</v>
      </c>
      <c r="AV467" s="11" t="s">
        <v>76</v>
      </c>
      <c r="AW467" s="11" t="s">
        <v>35</v>
      </c>
      <c r="AX467" s="11" t="s">
        <v>71</v>
      </c>
      <c r="AY467" s="242" t="s">
        <v>131</v>
      </c>
    </row>
    <row r="468" s="12" customFormat="1">
      <c r="B468" s="243"/>
      <c r="C468" s="244"/>
      <c r="D468" s="234" t="s">
        <v>140</v>
      </c>
      <c r="E468" s="245" t="s">
        <v>21</v>
      </c>
      <c r="F468" s="246" t="s">
        <v>969</v>
      </c>
      <c r="G468" s="244"/>
      <c r="H468" s="247">
        <v>510.72000000000003</v>
      </c>
      <c r="I468" s="248"/>
      <c r="J468" s="244"/>
      <c r="K468" s="244"/>
      <c r="L468" s="249"/>
      <c r="M468" s="250"/>
      <c r="N468" s="251"/>
      <c r="O468" s="251"/>
      <c r="P468" s="251"/>
      <c r="Q468" s="251"/>
      <c r="R468" s="251"/>
      <c r="S468" s="251"/>
      <c r="T468" s="252"/>
      <c r="AT468" s="253" t="s">
        <v>140</v>
      </c>
      <c r="AU468" s="253" t="s">
        <v>80</v>
      </c>
      <c r="AV468" s="12" t="s">
        <v>80</v>
      </c>
      <c r="AW468" s="12" t="s">
        <v>35</v>
      </c>
      <c r="AX468" s="12" t="s">
        <v>71</v>
      </c>
      <c r="AY468" s="253" t="s">
        <v>131</v>
      </c>
    </row>
    <row r="469" s="13" customFormat="1">
      <c r="B469" s="254"/>
      <c r="C469" s="255"/>
      <c r="D469" s="234" t="s">
        <v>140</v>
      </c>
      <c r="E469" s="256" t="s">
        <v>21</v>
      </c>
      <c r="F469" s="257" t="s">
        <v>145</v>
      </c>
      <c r="G469" s="255"/>
      <c r="H469" s="258">
        <v>510.72000000000003</v>
      </c>
      <c r="I469" s="259"/>
      <c r="J469" s="255"/>
      <c r="K469" s="255"/>
      <c r="L469" s="260"/>
      <c r="M469" s="261"/>
      <c r="N469" s="262"/>
      <c r="O469" s="262"/>
      <c r="P469" s="262"/>
      <c r="Q469" s="262"/>
      <c r="R469" s="262"/>
      <c r="S469" s="262"/>
      <c r="T469" s="263"/>
      <c r="AT469" s="264" t="s">
        <v>140</v>
      </c>
      <c r="AU469" s="264" t="s">
        <v>80</v>
      </c>
      <c r="AV469" s="13" t="s">
        <v>138</v>
      </c>
      <c r="AW469" s="13" t="s">
        <v>35</v>
      </c>
      <c r="AX469" s="13" t="s">
        <v>76</v>
      </c>
      <c r="AY469" s="264" t="s">
        <v>131</v>
      </c>
    </row>
    <row r="470" s="1" customFormat="1" ht="16.5" customHeight="1">
      <c r="B470" s="45"/>
      <c r="C470" s="220" t="s">
        <v>516</v>
      </c>
      <c r="D470" s="220" t="s">
        <v>134</v>
      </c>
      <c r="E470" s="221" t="s">
        <v>1068</v>
      </c>
      <c r="F470" s="222" t="s">
        <v>1069</v>
      </c>
      <c r="G470" s="223" t="s">
        <v>137</v>
      </c>
      <c r="H470" s="224">
        <v>28.32</v>
      </c>
      <c r="I470" s="225"/>
      <c r="J470" s="226">
        <f>ROUND(I470*H470,2)</f>
        <v>0</v>
      </c>
      <c r="K470" s="222" t="s">
        <v>21</v>
      </c>
      <c r="L470" s="71"/>
      <c r="M470" s="227" t="s">
        <v>21</v>
      </c>
      <c r="N470" s="228" t="s">
        <v>42</v>
      </c>
      <c r="O470" s="46"/>
      <c r="P470" s="229">
        <f>O470*H470</f>
        <v>0</v>
      </c>
      <c r="Q470" s="229">
        <v>5.0000000000000002E-05</v>
      </c>
      <c r="R470" s="229">
        <f>Q470*H470</f>
        <v>0.0014160000000000002</v>
      </c>
      <c r="S470" s="229">
        <v>0</v>
      </c>
      <c r="T470" s="230">
        <f>S470*H470</f>
        <v>0</v>
      </c>
      <c r="AR470" s="23" t="s">
        <v>260</v>
      </c>
      <c r="AT470" s="23" t="s">
        <v>134</v>
      </c>
      <c r="AU470" s="23" t="s">
        <v>80</v>
      </c>
      <c r="AY470" s="23" t="s">
        <v>131</v>
      </c>
      <c r="BE470" s="231">
        <f>IF(N470="základní",J470,0)</f>
        <v>0</v>
      </c>
      <c r="BF470" s="231">
        <f>IF(N470="snížená",J470,0)</f>
        <v>0</v>
      </c>
      <c r="BG470" s="231">
        <f>IF(N470="zákl. přenesená",J470,0)</f>
        <v>0</v>
      </c>
      <c r="BH470" s="231">
        <f>IF(N470="sníž. přenesená",J470,0)</f>
        <v>0</v>
      </c>
      <c r="BI470" s="231">
        <f>IF(N470="nulová",J470,0)</f>
        <v>0</v>
      </c>
      <c r="BJ470" s="23" t="s">
        <v>76</v>
      </c>
      <c r="BK470" s="231">
        <f>ROUND(I470*H470,2)</f>
        <v>0</v>
      </c>
      <c r="BL470" s="23" t="s">
        <v>260</v>
      </c>
      <c r="BM470" s="23" t="s">
        <v>1070</v>
      </c>
    </row>
    <row r="471" s="11" customFormat="1">
      <c r="B471" s="232"/>
      <c r="C471" s="233"/>
      <c r="D471" s="234" t="s">
        <v>140</v>
      </c>
      <c r="E471" s="235" t="s">
        <v>21</v>
      </c>
      <c r="F471" s="236" t="s">
        <v>1071</v>
      </c>
      <c r="G471" s="233"/>
      <c r="H471" s="235" t="s">
        <v>21</v>
      </c>
      <c r="I471" s="237"/>
      <c r="J471" s="233"/>
      <c r="K471" s="233"/>
      <c r="L471" s="238"/>
      <c r="M471" s="239"/>
      <c r="N471" s="240"/>
      <c r="O471" s="240"/>
      <c r="P471" s="240"/>
      <c r="Q471" s="240"/>
      <c r="R471" s="240"/>
      <c r="S471" s="240"/>
      <c r="T471" s="241"/>
      <c r="AT471" s="242" t="s">
        <v>140</v>
      </c>
      <c r="AU471" s="242" t="s">
        <v>80</v>
      </c>
      <c r="AV471" s="11" t="s">
        <v>76</v>
      </c>
      <c r="AW471" s="11" t="s">
        <v>35</v>
      </c>
      <c r="AX471" s="11" t="s">
        <v>71</v>
      </c>
      <c r="AY471" s="242" t="s">
        <v>131</v>
      </c>
    </row>
    <row r="472" s="12" customFormat="1">
      <c r="B472" s="243"/>
      <c r="C472" s="244"/>
      <c r="D472" s="234" t="s">
        <v>140</v>
      </c>
      <c r="E472" s="245" t="s">
        <v>21</v>
      </c>
      <c r="F472" s="246" t="s">
        <v>1072</v>
      </c>
      <c r="G472" s="244"/>
      <c r="H472" s="247">
        <v>28.32</v>
      </c>
      <c r="I472" s="248"/>
      <c r="J472" s="244"/>
      <c r="K472" s="244"/>
      <c r="L472" s="249"/>
      <c r="M472" s="250"/>
      <c r="N472" s="251"/>
      <c r="O472" s="251"/>
      <c r="P472" s="251"/>
      <c r="Q472" s="251"/>
      <c r="R472" s="251"/>
      <c r="S472" s="251"/>
      <c r="T472" s="252"/>
      <c r="AT472" s="253" t="s">
        <v>140</v>
      </c>
      <c r="AU472" s="253" t="s">
        <v>80</v>
      </c>
      <c r="AV472" s="12" t="s">
        <v>80</v>
      </c>
      <c r="AW472" s="12" t="s">
        <v>35</v>
      </c>
      <c r="AX472" s="12" t="s">
        <v>71</v>
      </c>
      <c r="AY472" s="253" t="s">
        <v>131</v>
      </c>
    </row>
    <row r="473" s="13" customFormat="1">
      <c r="B473" s="254"/>
      <c r="C473" s="255"/>
      <c r="D473" s="234" t="s">
        <v>140</v>
      </c>
      <c r="E473" s="256" t="s">
        <v>21</v>
      </c>
      <c r="F473" s="257" t="s">
        <v>145</v>
      </c>
      <c r="G473" s="255"/>
      <c r="H473" s="258">
        <v>28.32</v>
      </c>
      <c r="I473" s="259"/>
      <c r="J473" s="255"/>
      <c r="K473" s="255"/>
      <c r="L473" s="260"/>
      <c r="M473" s="261"/>
      <c r="N473" s="262"/>
      <c r="O473" s="262"/>
      <c r="P473" s="262"/>
      <c r="Q473" s="262"/>
      <c r="R473" s="262"/>
      <c r="S473" s="262"/>
      <c r="T473" s="263"/>
      <c r="AT473" s="264" t="s">
        <v>140</v>
      </c>
      <c r="AU473" s="264" t="s">
        <v>80</v>
      </c>
      <c r="AV473" s="13" t="s">
        <v>138</v>
      </c>
      <c r="AW473" s="13" t="s">
        <v>35</v>
      </c>
      <c r="AX473" s="13" t="s">
        <v>76</v>
      </c>
      <c r="AY473" s="264" t="s">
        <v>131</v>
      </c>
    </row>
    <row r="474" s="1" customFormat="1" ht="16.5" customHeight="1">
      <c r="B474" s="45"/>
      <c r="C474" s="265" t="s">
        <v>520</v>
      </c>
      <c r="D474" s="265" t="s">
        <v>423</v>
      </c>
      <c r="E474" s="266" t="s">
        <v>1073</v>
      </c>
      <c r="F474" s="267" t="s">
        <v>1074</v>
      </c>
      <c r="G474" s="268" t="s">
        <v>137</v>
      </c>
      <c r="H474" s="269">
        <v>621.31200000000001</v>
      </c>
      <c r="I474" s="270"/>
      <c r="J474" s="271">
        <f>ROUND(I474*H474,2)</f>
        <v>0</v>
      </c>
      <c r="K474" s="267" t="s">
        <v>21</v>
      </c>
      <c r="L474" s="272"/>
      <c r="M474" s="273" t="s">
        <v>21</v>
      </c>
      <c r="N474" s="274" t="s">
        <v>42</v>
      </c>
      <c r="O474" s="46"/>
      <c r="P474" s="229">
        <f>O474*H474</f>
        <v>0</v>
      </c>
      <c r="Q474" s="229">
        <v>0.0019</v>
      </c>
      <c r="R474" s="229">
        <f>Q474*H474</f>
        <v>1.1804928000000001</v>
      </c>
      <c r="S474" s="229">
        <v>0</v>
      </c>
      <c r="T474" s="230">
        <f>S474*H474</f>
        <v>0</v>
      </c>
      <c r="AR474" s="23" t="s">
        <v>341</v>
      </c>
      <c r="AT474" s="23" t="s">
        <v>423</v>
      </c>
      <c r="AU474" s="23" t="s">
        <v>80</v>
      </c>
      <c r="AY474" s="23" t="s">
        <v>131</v>
      </c>
      <c r="BE474" s="231">
        <f>IF(N474="základní",J474,0)</f>
        <v>0</v>
      </c>
      <c r="BF474" s="231">
        <f>IF(N474="snížená",J474,0)</f>
        <v>0</v>
      </c>
      <c r="BG474" s="231">
        <f>IF(N474="zákl. přenesená",J474,0)</f>
        <v>0</v>
      </c>
      <c r="BH474" s="231">
        <f>IF(N474="sníž. přenesená",J474,0)</f>
        <v>0</v>
      </c>
      <c r="BI474" s="231">
        <f>IF(N474="nulová",J474,0)</f>
        <v>0</v>
      </c>
      <c r="BJ474" s="23" t="s">
        <v>76</v>
      </c>
      <c r="BK474" s="231">
        <f>ROUND(I474*H474,2)</f>
        <v>0</v>
      </c>
      <c r="BL474" s="23" t="s">
        <v>260</v>
      </c>
      <c r="BM474" s="23" t="s">
        <v>1075</v>
      </c>
    </row>
    <row r="475" s="11" customFormat="1">
      <c r="B475" s="232"/>
      <c r="C475" s="233"/>
      <c r="D475" s="234" t="s">
        <v>140</v>
      </c>
      <c r="E475" s="235" t="s">
        <v>21</v>
      </c>
      <c r="F475" s="236" t="s">
        <v>914</v>
      </c>
      <c r="G475" s="233"/>
      <c r="H475" s="235" t="s">
        <v>21</v>
      </c>
      <c r="I475" s="237"/>
      <c r="J475" s="233"/>
      <c r="K475" s="233"/>
      <c r="L475" s="238"/>
      <c r="M475" s="239"/>
      <c r="N475" s="240"/>
      <c r="O475" s="240"/>
      <c r="P475" s="240"/>
      <c r="Q475" s="240"/>
      <c r="R475" s="240"/>
      <c r="S475" s="240"/>
      <c r="T475" s="241"/>
      <c r="AT475" s="242" t="s">
        <v>140</v>
      </c>
      <c r="AU475" s="242" t="s">
        <v>80</v>
      </c>
      <c r="AV475" s="11" t="s">
        <v>76</v>
      </c>
      <c r="AW475" s="11" t="s">
        <v>35</v>
      </c>
      <c r="AX475" s="11" t="s">
        <v>71</v>
      </c>
      <c r="AY475" s="242" t="s">
        <v>131</v>
      </c>
    </row>
    <row r="476" s="12" customFormat="1">
      <c r="B476" s="243"/>
      <c r="C476" s="244"/>
      <c r="D476" s="234" t="s">
        <v>140</v>
      </c>
      <c r="E476" s="245" t="s">
        <v>21</v>
      </c>
      <c r="F476" s="246" t="s">
        <v>1076</v>
      </c>
      <c r="G476" s="244"/>
      <c r="H476" s="247">
        <v>587.32799999999997</v>
      </c>
      <c r="I476" s="248"/>
      <c r="J476" s="244"/>
      <c r="K476" s="244"/>
      <c r="L476" s="249"/>
      <c r="M476" s="250"/>
      <c r="N476" s="251"/>
      <c r="O476" s="251"/>
      <c r="P476" s="251"/>
      <c r="Q476" s="251"/>
      <c r="R476" s="251"/>
      <c r="S476" s="251"/>
      <c r="T476" s="252"/>
      <c r="AT476" s="253" t="s">
        <v>140</v>
      </c>
      <c r="AU476" s="253" t="s">
        <v>80</v>
      </c>
      <c r="AV476" s="12" t="s">
        <v>80</v>
      </c>
      <c r="AW476" s="12" t="s">
        <v>35</v>
      </c>
      <c r="AX476" s="12" t="s">
        <v>71</v>
      </c>
      <c r="AY476" s="253" t="s">
        <v>131</v>
      </c>
    </row>
    <row r="477" s="12" customFormat="1">
      <c r="B477" s="243"/>
      <c r="C477" s="244"/>
      <c r="D477" s="234" t="s">
        <v>140</v>
      </c>
      <c r="E477" s="245" t="s">
        <v>21</v>
      </c>
      <c r="F477" s="246" t="s">
        <v>1077</v>
      </c>
      <c r="G477" s="244"/>
      <c r="H477" s="247">
        <v>33.984000000000002</v>
      </c>
      <c r="I477" s="248"/>
      <c r="J477" s="244"/>
      <c r="K477" s="244"/>
      <c r="L477" s="249"/>
      <c r="M477" s="250"/>
      <c r="N477" s="251"/>
      <c r="O477" s="251"/>
      <c r="P477" s="251"/>
      <c r="Q477" s="251"/>
      <c r="R477" s="251"/>
      <c r="S477" s="251"/>
      <c r="T477" s="252"/>
      <c r="AT477" s="253" t="s">
        <v>140</v>
      </c>
      <c r="AU477" s="253" t="s">
        <v>80</v>
      </c>
      <c r="AV477" s="12" t="s">
        <v>80</v>
      </c>
      <c r="AW477" s="12" t="s">
        <v>35</v>
      </c>
      <c r="AX477" s="12" t="s">
        <v>71</v>
      </c>
      <c r="AY477" s="253" t="s">
        <v>131</v>
      </c>
    </row>
    <row r="478" s="13" customFormat="1">
      <c r="B478" s="254"/>
      <c r="C478" s="255"/>
      <c r="D478" s="234" t="s">
        <v>140</v>
      </c>
      <c r="E478" s="256" t="s">
        <v>21</v>
      </c>
      <c r="F478" s="257" t="s">
        <v>145</v>
      </c>
      <c r="G478" s="255"/>
      <c r="H478" s="258">
        <v>621.31200000000001</v>
      </c>
      <c r="I478" s="259"/>
      <c r="J478" s="255"/>
      <c r="K478" s="255"/>
      <c r="L478" s="260"/>
      <c r="M478" s="261"/>
      <c r="N478" s="262"/>
      <c r="O478" s="262"/>
      <c r="P478" s="262"/>
      <c r="Q478" s="262"/>
      <c r="R478" s="262"/>
      <c r="S478" s="262"/>
      <c r="T478" s="263"/>
      <c r="AT478" s="264" t="s">
        <v>140</v>
      </c>
      <c r="AU478" s="264" t="s">
        <v>80</v>
      </c>
      <c r="AV478" s="13" t="s">
        <v>138</v>
      </c>
      <c r="AW478" s="13" t="s">
        <v>35</v>
      </c>
      <c r="AX478" s="13" t="s">
        <v>76</v>
      </c>
      <c r="AY478" s="264" t="s">
        <v>131</v>
      </c>
    </row>
    <row r="479" s="1" customFormat="1" ht="16.5" customHeight="1">
      <c r="B479" s="45"/>
      <c r="C479" s="220" t="s">
        <v>524</v>
      </c>
      <c r="D479" s="220" t="s">
        <v>134</v>
      </c>
      <c r="E479" s="221" t="s">
        <v>1078</v>
      </c>
      <c r="F479" s="222" t="s">
        <v>1079</v>
      </c>
      <c r="G479" s="223" t="s">
        <v>137</v>
      </c>
      <c r="H479" s="224">
        <v>510.72000000000003</v>
      </c>
      <c r="I479" s="225"/>
      <c r="J479" s="226">
        <f>ROUND(I479*H479,2)</f>
        <v>0</v>
      </c>
      <c r="K479" s="222" t="s">
        <v>21</v>
      </c>
      <c r="L479" s="71"/>
      <c r="M479" s="227" t="s">
        <v>21</v>
      </c>
      <c r="N479" s="228" t="s">
        <v>42</v>
      </c>
      <c r="O479" s="46"/>
      <c r="P479" s="229">
        <f>O479*H479</f>
        <v>0</v>
      </c>
      <c r="Q479" s="229">
        <v>0</v>
      </c>
      <c r="R479" s="229">
        <f>Q479*H479</f>
        <v>0</v>
      </c>
      <c r="S479" s="229">
        <v>0</v>
      </c>
      <c r="T479" s="230">
        <f>S479*H479</f>
        <v>0</v>
      </c>
      <c r="AR479" s="23" t="s">
        <v>260</v>
      </c>
      <c r="AT479" s="23" t="s">
        <v>134</v>
      </c>
      <c r="AU479" s="23" t="s">
        <v>80</v>
      </c>
      <c r="AY479" s="23" t="s">
        <v>131</v>
      </c>
      <c r="BE479" s="231">
        <f>IF(N479="základní",J479,0)</f>
        <v>0</v>
      </c>
      <c r="BF479" s="231">
        <f>IF(N479="snížená",J479,0)</f>
        <v>0</v>
      </c>
      <c r="BG479" s="231">
        <f>IF(N479="zákl. přenesená",J479,0)</f>
        <v>0</v>
      </c>
      <c r="BH479" s="231">
        <f>IF(N479="sníž. přenesená",J479,0)</f>
        <v>0</v>
      </c>
      <c r="BI479" s="231">
        <f>IF(N479="nulová",J479,0)</f>
        <v>0</v>
      </c>
      <c r="BJ479" s="23" t="s">
        <v>76</v>
      </c>
      <c r="BK479" s="231">
        <f>ROUND(I479*H479,2)</f>
        <v>0</v>
      </c>
      <c r="BL479" s="23" t="s">
        <v>260</v>
      </c>
      <c r="BM479" s="23" t="s">
        <v>1080</v>
      </c>
    </row>
    <row r="480" s="11" customFormat="1">
      <c r="B480" s="232"/>
      <c r="C480" s="233"/>
      <c r="D480" s="234" t="s">
        <v>140</v>
      </c>
      <c r="E480" s="235" t="s">
        <v>21</v>
      </c>
      <c r="F480" s="236" t="s">
        <v>968</v>
      </c>
      <c r="G480" s="233"/>
      <c r="H480" s="235" t="s">
        <v>21</v>
      </c>
      <c r="I480" s="237"/>
      <c r="J480" s="233"/>
      <c r="K480" s="233"/>
      <c r="L480" s="238"/>
      <c r="M480" s="239"/>
      <c r="N480" s="240"/>
      <c r="O480" s="240"/>
      <c r="P480" s="240"/>
      <c r="Q480" s="240"/>
      <c r="R480" s="240"/>
      <c r="S480" s="240"/>
      <c r="T480" s="241"/>
      <c r="AT480" s="242" t="s">
        <v>140</v>
      </c>
      <c r="AU480" s="242" t="s">
        <v>80</v>
      </c>
      <c r="AV480" s="11" t="s">
        <v>76</v>
      </c>
      <c r="AW480" s="11" t="s">
        <v>35</v>
      </c>
      <c r="AX480" s="11" t="s">
        <v>71</v>
      </c>
      <c r="AY480" s="242" t="s">
        <v>131</v>
      </c>
    </row>
    <row r="481" s="12" customFormat="1">
      <c r="B481" s="243"/>
      <c r="C481" s="244"/>
      <c r="D481" s="234" t="s">
        <v>140</v>
      </c>
      <c r="E481" s="245" t="s">
        <v>21</v>
      </c>
      <c r="F481" s="246" t="s">
        <v>969</v>
      </c>
      <c r="G481" s="244"/>
      <c r="H481" s="247">
        <v>510.72000000000003</v>
      </c>
      <c r="I481" s="248"/>
      <c r="J481" s="244"/>
      <c r="K481" s="244"/>
      <c r="L481" s="249"/>
      <c r="M481" s="250"/>
      <c r="N481" s="251"/>
      <c r="O481" s="251"/>
      <c r="P481" s="251"/>
      <c r="Q481" s="251"/>
      <c r="R481" s="251"/>
      <c r="S481" s="251"/>
      <c r="T481" s="252"/>
      <c r="AT481" s="253" t="s">
        <v>140</v>
      </c>
      <c r="AU481" s="253" t="s">
        <v>80</v>
      </c>
      <c r="AV481" s="12" t="s">
        <v>80</v>
      </c>
      <c r="AW481" s="12" t="s">
        <v>35</v>
      </c>
      <c r="AX481" s="12" t="s">
        <v>71</v>
      </c>
      <c r="AY481" s="253" t="s">
        <v>131</v>
      </c>
    </row>
    <row r="482" s="13" customFormat="1">
      <c r="B482" s="254"/>
      <c r="C482" s="255"/>
      <c r="D482" s="234" t="s">
        <v>140</v>
      </c>
      <c r="E482" s="256" t="s">
        <v>21</v>
      </c>
      <c r="F482" s="257" t="s">
        <v>145</v>
      </c>
      <c r="G482" s="255"/>
      <c r="H482" s="258">
        <v>510.72000000000003</v>
      </c>
      <c r="I482" s="259"/>
      <c r="J482" s="255"/>
      <c r="K482" s="255"/>
      <c r="L482" s="260"/>
      <c r="M482" s="261"/>
      <c r="N482" s="262"/>
      <c r="O482" s="262"/>
      <c r="P482" s="262"/>
      <c r="Q482" s="262"/>
      <c r="R482" s="262"/>
      <c r="S482" s="262"/>
      <c r="T482" s="263"/>
      <c r="AT482" s="264" t="s">
        <v>140</v>
      </c>
      <c r="AU482" s="264" t="s">
        <v>80</v>
      </c>
      <c r="AV482" s="13" t="s">
        <v>138</v>
      </c>
      <c r="AW482" s="13" t="s">
        <v>35</v>
      </c>
      <c r="AX482" s="13" t="s">
        <v>76</v>
      </c>
      <c r="AY482" s="264" t="s">
        <v>131</v>
      </c>
    </row>
    <row r="483" s="1" customFormat="1" ht="16.5" customHeight="1">
      <c r="B483" s="45"/>
      <c r="C483" s="220" t="s">
        <v>528</v>
      </c>
      <c r="D483" s="220" t="s">
        <v>134</v>
      </c>
      <c r="E483" s="221" t="s">
        <v>1081</v>
      </c>
      <c r="F483" s="222" t="s">
        <v>1082</v>
      </c>
      <c r="G483" s="223" t="s">
        <v>137</v>
      </c>
      <c r="H483" s="224">
        <v>510.72000000000003</v>
      </c>
      <c r="I483" s="225"/>
      <c r="J483" s="226">
        <f>ROUND(I483*H483,2)</f>
        <v>0</v>
      </c>
      <c r="K483" s="222" t="s">
        <v>21</v>
      </c>
      <c r="L483" s="71"/>
      <c r="M483" s="227" t="s">
        <v>21</v>
      </c>
      <c r="N483" s="228" t="s">
        <v>42</v>
      </c>
      <c r="O483" s="46"/>
      <c r="P483" s="229">
        <f>O483*H483</f>
        <v>0</v>
      </c>
      <c r="Q483" s="229">
        <v>0</v>
      </c>
      <c r="R483" s="229">
        <f>Q483*H483</f>
        <v>0</v>
      </c>
      <c r="S483" s="229">
        <v>0</v>
      </c>
      <c r="T483" s="230">
        <f>S483*H483</f>
        <v>0</v>
      </c>
      <c r="AR483" s="23" t="s">
        <v>260</v>
      </c>
      <c r="AT483" s="23" t="s">
        <v>134</v>
      </c>
      <c r="AU483" s="23" t="s">
        <v>80</v>
      </c>
      <c r="AY483" s="23" t="s">
        <v>131</v>
      </c>
      <c r="BE483" s="231">
        <f>IF(N483="základní",J483,0)</f>
        <v>0</v>
      </c>
      <c r="BF483" s="231">
        <f>IF(N483="snížená",J483,0)</f>
        <v>0</v>
      </c>
      <c r="BG483" s="231">
        <f>IF(N483="zákl. přenesená",J483,0)</f>
        <v>0</v>
      </c>
      <c r="BH483" s="231">
        <f>IF(N483="sníž. přenesená",J483,0)</f>
        <v>0</v>
      </c>
      <c r="BI483" s="231">
        <f>IF(N483="nulová",J483,0)</f>
        <v>0</v>
      </c>
      <c r="BJ483" s="23" t="s">
        <v>76</v>
      </c>
      <c r="BK483" s="231">
        <f>ROUND(I483*H483,2)</f>
        <v>0</v>
      </c>
      <c r="BL483" s="23" t="s">
        <v>260</v>
      </c>
      <c r="BM483" s="23" t="s">
        <v>1083</v>
      </c>
    </row>
    <row r="484" s="11" customFormat="1">
      <c r="B484" s="232"/>
      <c r="C484" s="233"/>
      <c r="D484" s="234" t="s">
        <v>140</v>
      </c>
      <c r="E484" s="235" t="s">
        <v>21</v>
      </c>
      <c r="F484" s="236" t="s">
        <v>968</v>
      </c>
      <c r="G484" s="233"/>
      <c r="H484" s="235" t="s">
        <v>21</v>
      </c>
      <c r="I484" s="237"/>
      <c r="J484" s="233"/>
      <c r="K484" s="233"/>
      <c r="L484" s="238"/>
      <c r="M484" s="239"/>
      <c r="N484" s="240"/>
      <c r="O484" s="240"/>
      <c r="P484" s="240"/>
      <c r="Q484" s="240"/>
      <c r="R484" s="240"/>
      <c r="S484" s="240"/>
      <c r="T484" s="241"/>
      <c r="AT484" s="242" t="s">
        <v>140</v>
      </c>
      <c r="AU484" s="242" t="s">
        <v>80</v>
      </c>
      <c r="AV484" s="11" t="s">
        <v>76</v>
      </c>
      <c r="AW484" s="11" t="s">
        <v>35</v>
      </c>
      <c r="AX484" s="11" t="s">
        <v>71</v>
      </c>
      <c r="AY484" s="242" t="s">
        <v>131</v>
      </c>
    </row>
    <row r="485" s="12" customFormat="1">
      <c r="B485" s="243"/>
      <c r="C485" s="244"/>
      <c r="D485" s="234" t="s">
        <v>140</v>
      </c>
      <c r="E485" s="245" t="s">
        <v>21</v>
      </c>
      <c r="F485" s="246" t="s">
        <v>969</v>
      </c>
      <c r="G485" s="244"/>
      <c r="H485" s="247">
        <v>510.72000000000003</v>
      </c>
      <c r="I485" s="248"/>
      <c r="J485" s="244"/>
      <c r="K485" s="244"/>
      <c r="L485" s="249"/>
      <c r="M485" s="250"/>
      <c r="N485" s="251"/>
      <c r="O485" s="251"/>
      <c r="P485" s="251"/>
      <c r="Q485" s="251"/>
      <c r="R485" s="251"/>
      <c r="S485" s="251"/>
      <c r="T485" s="252"/>
      <c r="AT485" s="253" t="s">
        <v>140</v>
      </c>
      <c r="AU485" s="253" t="s">
        <v>80</v>
      </c>
      <c r="AV485" s="12" t="s">
        <v>80</v>
      </c>
      <c r="AW485" s="12" t="s">
        <v>35</v>
      </c>
      <c r="AX485" s="12" t="s">
        <v>71</v>
      </c>
      <c r="AY485" s="253" t="s">
        <v>131</v>
      </c>
    </row>
    <row r="486" s="13" customFormat="1">
      <c r="B486" s="254"/>
      <c r="C486" s="255"/>
      <c r="D486" s="234" t="s">
        <v>140</v>
      </c>
      <c r="E486" s="256" t="s">
        <v>21</v>
      </c>
      <c r="F486" s="257" t="s">
        <v>145</v>
      </c>
      <c r="G486" s="255"/>
      <c r="H486" s="258">
        <v>510.72000000000003</v>
      </c>
      <c r="I486" s="259"/>
      <c r="J486" s="255"/>
      <c r="K486" s="255"/>
      <c r="L486" s="260"/>
      <c r="M486" s="261"/>
      <c r="N486" s="262"/>
      <c r="O486" s="262"/>
      <c r="P486" s="262"/>
      <c r="Q486" s="262"/>
      <c r="R486" s="262"/>
      <c r="S486" s="262"/>
      <c r="T486" s="263"/>
      <c r="AT486" s="264" t="s">
        <v>140</v>
      </c>
      <c r="AU486" s="264" t="s">
        <v>80</v>
      </c>
      <c r="AV486" s="13" t="s">
        <v>138</v>
      </c>
      <c r="AW486" s="13" t="s">
        <v>35</v>
      </c>
      <c r="AX486" s="13" t="s">
        <v>76</v>
      </c>
      <c r="AY486" s="264" t="s">
        <v>131</v>
      </c>
    </row>
    <row r="487" s="1" customFormat="1" ht="16.5" customHeight="1">
      <c r="B487" s="45"/>
      <c r="C487" s="220" t="s">
        <v>532</v>
      </c>
      <c r="D487" s="220" t="s">
        <v>134</v>
      </c>
      <c r="E487" s="221" t="s">
        <v>1084</v>
      </c>
      <c r="F487" s="222" t="s">
        <v>1085</v>
      </c>
      <c r="G487" s="223" t="s">
        <v>137</v>
      </c>
      <c r="H487" s="224">
        <v>28.32</v>
      </c>
      <c r="I487" s="225"/>
      <c r="J487" s="226">
        <f>ROUND(I487*H487,2)</f>
        <v>0</v>
      </c>
      <c r="K487" s="222" t="s">
        <v>21</v>
      </c>
      <c r="L487" s="71"/>
      <c r="M487" s="227" t="s">
        <v>21</v>
      </c>
      <c r="N487" s="228" t="s">
        <v>42</v>
      </c>
      <c r="O487" s="46"/>
      <c r="P487" s="229">
        <f>O487*H487</f>
        <v>0</v>
      </c>
      <c r="Q487" s="229">
        <v>0</v>
      </c>
      <c r="R487" s="229">
        <f>Q487*H487</f>
        <v>0</v>
      </c>
      <c r="S487" s="229">
        <v>0</v>
      </c>
      <c r="T487" s="230">
        <f>S487*H487</f>
        <v>0</v>
      </c>
      <c r="AR487" s="23" t="s">
        <v>260</v>
      </c>
      <c r="AT487" s="23" t="s">
        <v>134</v>
      </c>
      <c r="AU487" s="23" t="s">
        <v>80</v>
      </c>
      <c r="AY487" s="23" t="s">
        <v>131</v>
      </c>
      <c r="BE487" s="231">
        <f>IF(N487="základní",J487,0)</f>
        <v>0</v>
      </c>
      <c r="BF487" s="231">
        <f>IF(N487="snížená",J487,0)</f>
        <v>0</v>
      </c>
      <c r="BG487" s="231">
        <f>IF(N487="zákl. přenesená",J487,0)</f>
        <v>0</v>
      </c>
      <c r="BH487" s="231">
        <f>IF(N487="sníž. přenesená",J487,0)</f>
        <v>0</v>
      </c>
      <c r="BI487" s="231">
        <f>IF(N487="nulová",J487,0)</f>
        <v>0</v>
      </c>
      <c r="BJ487" s="23" t="s">
        <v>76</v>
      </c>
      <c r="BK487" s="231">
        <f>ROUND(I487*H487,2)</f>
        <v>0</v>
      </c>
      <c r="BL487" s="23" t="s">
        <v>260</v>
      </c>
      <c r="BM487" s="23" t="s">
        <v>1086</v>
      </c>
    </row>
    <row r="488" s="11" customFormat="1">
      <c r="B488" s="232"/>
      <c r="C488" s="233"/>
      <c r="D488" s="234" t="s">
        <v>140</v>
      </c>
      <c r="E488" s="235" t="s">
        <v>21</v>
      </c>
      <c r="F488" s="236" t="s">
        <v>1071</v>
      </c>
      <c r="G488" s="233"/>
      <c r="H488" s="235" t="s">
        <v>21</v>
      </c>
      <c r="I488" s="237"/>
      <c r="J488" s="233"/>
      <c r="K488" s="233"/>
      <c r="L488" s="238"/>
      <c r="M488" s="239"/>
      <c r="N488" s="240"/>
      <c r="O488" s="240"/>
      <c r="P488" s="240"/>
      <c r="Q488" s="240"/>
      <c r="R488" s="240"/>
      <c r="S488" s="240"/>
      <c r="T488" s="241"/>
      <c r="AT488" s="242" t="s">
        <v>140</v>
      </c>
      <c r="AU488" s="242" t="s">
        <v>80</v>
      </c>
      <c r="AV488" s="11" t="s">
        <v>76</v>
      </c>
      <c r="AW488" s="11" t="s">
        <v>35</v>
      </c>
      <c r="AX488" s="11" t="s">
        <v>71</v>
      </c>
      <c r="AY488" s="242" t="s">
        <v>131</v>
      </c>
    </row>
    <row r="489" s="12" customFormat="1">
      <c r="B489" s="243"/>
      <c r="C489" s="244"/>
      <c r="D489" s="234" t="s">
        <v>140</v>
      </c>
      <c r="E489" s="245" t="s">
        <v>21</v>
      </c>
      <c r="F489" s="246" t="s">
        <v>1072</v>
      </c>
      <c r="G489" s="244"/>
      <c r="H489" s="247">
        <v>28.32</v>
      </c>
      <c r="I489" s="248"/>
      <c r="J489" s="244"/>
      <c r="K489" s="244"/>
      <c r="L489" s="249"/>
      <c r="M489" s="250"/>
      <c r="N489" s="251"/>
      <c r="O489" s="251"/>
      <c r="P489" s="251"/>
      <c r="Q489" s="251"/>
      <c r="R489" s="251"/>
      <c r="S489" s="251"/>
      <c r="T489" s="252"/>
      <c r="AT489" s="253" t="s">
        <v>140</v>
      </c>
      <c r="AU489" s="253" t="s">
        <v>80</v>
      </c>
      <c r="AV489" s="12" t="s">
        <v>80</v>
      </c>
      <c r="AW489" s="12" t="s">
        <v>35</v>
      </c>
      <c r="AX489" s="12" t="s">
        <v>71</v>
      </c>
      <c r="AY489" s="253" t="s">
        <v>131</v>
      </c>
    </row>
    <row r="490" s="13" customFormat="1">
      <c r="B490" s="254"/>
      <c r="C490" s="255"/>
      <c r="D490" s="234" t="s">
        <v>140</v>
      </c>
      <c r="E490" s="256" t="s">
        <v>21</v>
      </c>
      <c r="F490" s="257" t="s">
        <v>145</v>
      </c>
      <c r="G490" s="255"/>
      <c r="H490" s="258">
        <v>28.32</v>
      </c>
      <c r="I490" s="259"/>
      <c r="J490" s="255"/>
      <c r="K490" s="255"/>
      <c r="L490" s="260"/>
      <c r="M490" s="261"/>
      <c r="N490" s="262"/>
      <c r="O490" s="262"/>
      <c r="P490" s="262"/>
      <c r="Q490" s="262"/>
      <c r="R490" s="262"/>
      <c r="S490" s="262"/>
      <c r="T490" s="263"/>
      <c r="AT490" s="264" t="s">
        <v>140</v>
      </c>
      <c r="AU490" s="264" t="s">
        <v>80</v>
      </c>
      <c r="AV490" s="13" t="s">
        <v>138</v>
      </c>
      <c r="AW490" s="13" t="s">
        <v>35</v>
      </c>
      <c r="AX490" s="13" t="s">
        <v>76</v>
      </c>
      <c r="AY490" s="264" t="s">
        <v>131</v>
      </c>
    </row>
    <row r="491" s="1" customFormat="1" ht="16.5" customHeight="1">
      <c r="B491" s="45"/>
      <c r="C491" s="220" t="s">
        <v>536</v>
      </c>
      <c r="D491" s="220" t="s">
        <v>134</v>
      </c>
      <c r="E491" s="221" t="s">
        <v>1087</v>
      </c>
      <c r="F491" s="222" t="s">
        <v>1088</v>
      </c>
      <c r="G491" s="223" t="s">
        <v>137</v>
      </c>
      <c r="H491" s="224">
        <v>28.32</v>
      </c>
      <c r="I491" s="225"/>
      <c r="J491" s="226">
        <f>ROUND(I491*H491,2)</f>
        <v>0</v>
      </c>
      <c r="K491" s="222" t="s">
        <v>21</v>
      </c>
      <c r="L491" s="71"/>
      <c r="M491" s="227" t="s">
        <v>21</v>
      </c>
      <c r="N491" s="228" t="s">
        <v>42</v>
      </c>
      <c r="O491" s="46"/>
      <c r="P491" s="229">
        <f>O491*H491</f>
        <v>0</v>
      </c>
      <c r="Q491" s="229">
        <v>0</v>
      </c>
      <c r="R491" s="229">
        <f>Q491*H491</f>
        <v>0</v>
      </c>
      <c r="S491" s="229">
        <v>0</v>
      </c>
      <c r="T491" s="230">
        <f>S491*H491</f>
        <v>0</v>
      </c>
      <c r="AR491" s="23" t="s">
        <v>260</v>
      </c>
      <c r="AT491" s="23" t="s">
        <v>134</v>
      </c>
      <c r="AU491" s="23" t="s">
        <v>80</v>
      </c>
      <c r="AY491" s="23" t="s">
        <v>131</v>
      </c>
      <c r="BE491" s="231">
        <f>IF(N491="základní",J491,0)</f>
        <v>0</v>
      </c>
      <c r="BF491" s="231">
        <f>IF(N491="snížená",J491,0)</f>
        <v>0</v>
      </c>
      <c r="BG491" s="231">
        <f>IF(N491="zákl. přenesená",J491,0)</f>
        <v>0</v>
      </c>
      <c r="BH491" s="231">
        <f>IF(N491="sníž. přenesená",J491,0)</f>
        <v>0</v>
      </c>
      <c r="BI491" s="231">
        <f>IF(N491="nulová",J491,0)</f>
        <v>0</v>
      </c>
      <c r="BJ491" s="23" t="s">
        <v>76</v>
      </c>
      <c r="BK491" s="231">
        <f>ROUND(I491*H491,2)</f>
        <v>0</v>
      </c>
      <c r="BL491" s="23" t="s">
        <v>260</v>
      </c>
      <c r="BM491" s="23" t="s">
        <v>1089</v>
      </c>
    </row>
    <row r="492" s="1" customFormat="1" ht="16.5" customHeight="1">
      <c r="B492" s="45"/>
      <c r="C492" s="265" t="s">
        <v>540</v>
      </c>
      <c r="D492" s="265" t="s">
        <v>423</v>
      </c>
      <c r="E492" s="266" t="s">
        <v>1090</v>
      </c>
      <c r="F492" s="267" t="s">
        <v>1091</v>
      </c>
      <c r="G492" s="268" t="s">
        <v>137</v>
      </c>
      <c r="H492" s="269">
        <v>1242.624</v>
      </c>
      <c r="I492" s="270"/>
      <c r="J492" s="271">
        <f>ROUND(I492*H492,2)</f>
        <v>0</v>
      </c>
      <c r="K492" s="267" t="s">
        <v>21</v>
      </c>
      <c r="L492" s="272"/>
      <c r="M492" s="273" t="s">
        <v>21</v>
      </c>
      <c r="N492" s="274" t="s">
        <v>42</v>
      </c>
      <c r="O492" s="46"/>
      <c r="P492" s="229">
        <f>O492*H492</f>
        <v>0</v>
      </c>
      <c r="Q492" s="229">
        <v>0.00029999999999999997</v>
      </c>
      <c r="R492" s="229">
        <f>Q492*H492</f>
        <v>0.37278719999999999</v>
      </c>
      <c r="S492" s="229">
        <v>0</v>
      </c>
      <c r="T492" s="230">
        <f>S492*H492</f>
        <v>0</v>
      </c>
      <c r="AR492" s="23" t="s">
        <v>341</v>
      </c>
      <c r="AT492" s="23" t="s">
        <v>423</v>
      </c>
      <c r="AU492" s="23" t="s">
        <v>80</v>
      </c>
      <c r="AY492" s="23" t="s">
        <v>131</v>
      </c>
      <c r="BE492" s="231">
        <f>IF(N492="základní",J492,0)</f>
        <v>0</v>
      </c>
      <c r="BF492" s="231">
        <f>IF(N492="snížená",J492,0)</f>
        <v>0</v>
      </c>
      <c r="BG492" s="231">
        <f>IF(N492="zákl. přenesená",J492,0)</f>
        <v>0</v>
      </c>
      <c r="BH492" s="231">
        <f>IF(N492="sníž. přenesená",J492,0)</f>
        <v>0</v>
      </c>
      <c r="BI492" s="231">
        <f>IF(N492="nulová",J492,0)</f>
        <v>0</v>
      </c>
      <c r="BJ492" s="23" t="s">
        <v>76</v>
      </c>
      <c r="BK492" s="231">
        <f>ROUND(I492*H492,2)</f>
        <v>0</v>
      </c>
      <c r="BL492" s="23" t="s">
        <v>260</v>
      </c>
      <c r="BM492" s="23" t="s">
        <v>1092</v>
      </c>
    </row>
    <row r="493" s="11" customFormat="1">
      <c r="B493" s="232"/>
      <c r="C493" s="233"/>
      <c r="D493" s="234" t="s">
        <v>140</v>
      </c>
      <c r="E493" s="235" t="s">
        <v>21</v>
      </c>
      <c r="F493" s="236" t="s">
        <v>914</v>
      </c>
      <c r="G493" s="233"/>
      <c r="H493" s="235" t="s">
        <v>21</v>
      </c>
      <c r="I493" s="237"/>
      <c r="J493" s="233"/>
      <c r="K493" s="233"/>
      <c r="L493" s="238"/>
      <c r="M493" s="239"/>
      <c r="N493" s="240"/>
      <c r="O493" s="240"/>
      <c r="P493" s="240"/>
      <c r="Q493" s="240"/>
      <c r="R493" s="240"/>
      <c r="S493" s="240"/>
      <c r="T493" s="241"/>
      <c r="AT493" s="242" t="s">
        <v>140</v>
      </c>
      <c r="AU493" s="242" t="s">
        <v>80</v>
      </c>
      <c r="AV493" s="11" t="s">
        <v>76</v>
      </c>
      <c r="AW493" s="11" t="s">
        <v>35</v>
      </c>
      <c r="AX493" s="11" t="s">
        <v>71</v>
      </c>
      <c r="AY493" s="242" t="s">
        <v>131</v>
      </c>
    </row>
    <row r="494" s="12" customFormat="1">
      <c r="B494" s="243"/>
      <c r="C494" s="244"/>
      <c r="D494" s="234" t="s">
        <v>140</v>
      </c>
      <c r="E494" s="245" t="s">
        <v>21</v>
      </c>
      <c r="F494" s="246" t="s">
        <v>1093</v>
      </c>
      <c r="G494" s="244"/>
      <c r="H494" s="247">
        <v>1174.656</v>
      </c>
      <c r="I494" s="248"/>
      <c r="J494" s="244"/>
      <c r="K494" s="244"/>
      <c r="L494" s="249"/>
      <c r="M494" s="250"/>
      <c r="N494" s="251"/>
      <c r="O494" s="251"/>
      <c r="P494" s="251"/>
      <c r="Q494" s="251"/>
      <c r="R494" s="251"/>
      <c r="S494" s="251"/>
      <c r="T494" s="252"/>
      <c r="AT494" s="253" t="s">
        <v>140</v>
      </c>
      <c r="AU494" s="253" t="s">
        <v>80</v>
      </c>
      <c r="AV494" s="12" t="s">
        <v>80</v>
      </c>
      <c r="AW494" s="12" t="s">
        <v>35</v>
      </c>
      <c r="AX494" s="12" t="s">
        <v>71</v>
      </c>
      <c r="AY494" s="253" t="s">
        <v>131</v>
      </c>
    </row>
    <row r="495" s="12" customFormat="1">
      <c r="B495" s="243"/>
      <c r="C495" s="244"/>
      <c r="D495" s="234" t="s">
        <v>140</v>
      </c>
      <c r="E495" s="245" t="s">
        <v>21</v>
      </c>
      <c r="F495" s="246" t="s">
        <v>1094</v>
      </c>
      <c r="G495" s="244"/>
      <c r="H495" s="247">
        <v>67.968000000000004</v>
      </c>
      <c r="I495" s="248"/>
      <c r="J495" s="244"/>
      <c r="K495" s="244"/>
      <c r="L495" s="249"/>
      <c r="M495" s="250"/>
      <c r="N495" s="251"/>
      <c r="O495" s="251"/>
      <c r="P495" s="251"/>
      <c r="Q495" s="251"/>
      <c r="R495" s="251"/>
      <c r="S495" s="251"/>
      <c r="T495" s="252"/>
      <c r="AT495" s="253" t="s">
        <v>140</v>
      </c>
      <c r="AU495" s="253" t="s">
        <v>80</v>
      </c>
      <c r="AV495" s="12" t="s">
        <v>80</v>
      </c>
      <c r="AW495" s="12" t="s">
        <v>35</v>
      </c>
      <c r="AX495" s="12" t="s">
        <v>71</v>
      </c>
      <c r="AY495" s="253" t="s">
        <v>131</v>
      </c>
    </row>
    <row r="496" s="13" customFormat="1">
      <c r="B496" s="254"/>
      <c r="C496" s="255"/>
      <c r="D496" s="234" t="s">
        <v>140</v>
      </c>
      <c r="E496" s="256" t="s">
        <v>21</v>
      </c>
      <c r="F496" s="257" t="s">
        <v>145</v>
      </c>
      <c r="G496" s="255"/>
      <c r="H496" s="258">
        <v>1242.624</v>
      </c>
      <c r="I496" s="259"/>
      <c r="J496" s="255"/>
      <c r="K496" s="255"/>
      <c r="L496" s="260"/>
      <c r="M496" s="261"/>
      <c r="N496" s="262"/>
      <c r="O496" s="262"/>
      <c r="P496" s="262"/>
      <c r="Q496" s="262"/>
      <c r="R496" s="262"/>
      <c r="S496" s="262"/>
      <c r="T496" s="263"/>
      <c r="AT496" s="264" t="s">
        <v>140</v>
      </c>
      <c r="AU496" s="264" t="s">
        <v>80</v>
      </c>
      <c r="AV496" s="13" t="s">
        <v>138</v>
      </c>
      <c r="AW496" s="13" t="s">
        <v>35</v>
      </c>
      <c r="AX496" s="13" t="s">
        <v>76</v>
      </c>
      <c r="AY496" s="264" t="s">
        <v>131</v>
      </c>
    </row>
    <row r="497" s="1" customFormat="1" ht="25.5" customHeight="1">
      <c r="B497" s="45"/>
      <c r="C497" s="220" t="s">
        <v>544</v>
      </c>
      <c r="D497" s="220" t="s">
        <v>134</v>
      </c>
      <c r="E497" s="221" t="s">
        <v>1095</v>
      </c>
      <c r="F497" s="222" t="s">
        <v>1096</v>
      </c>
      <c r="G497" s="223" t="s">
        <v>182</v>
      </c>
      <c r="H497" s="224">
        <v>1.5700000000000001</v>
      </c>
      <c r="I497" s="225"/>
      <c r="J497" s="226">
        <f>ROUND(I497*H497,2)</f>
        <v>0</v>
      </c>
      <c r="K497" s="222" t="s">
        <v>21</v>
      </c>
      <c r="L497" s="71"/>
      <c r="M497" s="227" t="s">
        <v>21</v>
      </c>
      <c r="N497" s="228" t="s">
        <v>42</v>
      </c>
      <c r="O497" s="46"/>
      <c r="P497" s="229">
        <f>O497*H497</f>
        <v>0</v>
      </c>
      <c r="Q497" s="229">
        <v>0</v>
      </c>
      <c r="R497" s="229">
        <f>Q497*H497</f>
        <v>0</v>
      </c>
      <c r="S497" s="229">
        <v>0</v>
      </c>
      <c r="T497" s="230">
        <f>S497*H497</f>
        <v>0</v>
      </c>
      <c r="AR497" s="23" t="s">
        <v>260</v>
      </c>
      <c r="AT497" s="23" t="s">
        <v>134</v>
      </c>
      <c r="AU497" s="23" t="s">
        <v>80</v>
      </c>
      <c r="AY497" s="23" t="s">
        <v>131</v>
      </c>
      <c r="BE497" s="231">
        <f>IF(N497="základní",J497,0)</f>
        <v>0</v>
      </c>
      <c r="BF497" s="231">
        <f>IF(N497="snížená",J497,0)</f>
        <v>0</v>
      </c>
      <c r="BG497" s="231">
        <f>IF(N497="zákl. přenesená",J497,0)</f>
        <v>0</v>
      </c>
      <c r="BH497" s="231">
        <f>IF(N497="sníž. přenesená",J497,0)</f>
        <v>0</v>
      </c>
      <c r="BI497" s="231">
        <f>IF(N497="nulová",J497,0)</f>
        <v>0</v>
      </c>
      <c r="BJ497" s="23" t="s">
        <v>76</v>
      </c>
      <c r="BK497" s="231">
        <f>ROUND(I497*H497,2)</f>
        <v>0</v>
      </c>
      <c r="BL497" s="23" t="s">
        <v>260</v>
      </c>
      <c r="BM497" s="23" t="s">
        <v>1097</v>
      </c>
    </row>
    <row r="498" s="10" customFormat="1" ht="29.88" customHeight="1">
      <c r="B498" s="204"/>
      <c r="C498" s="205"/>
      <c r="D498" s="206" t="s">
        <v>70</v>
      </c>
      <c r="E498" s="218" t="s">
        <v>1098</v>
      </c>
      <c r="F498" s="218" t="s">
        <v>1099</v>
      </c>
      <c r="G498" s="205"/>
      <c r="H498" s="205"/>
      <c r="I498" s="208"/>
      <c r="J498" s="219">
        <f>BK498</f>
        <v>0</v>
      </c>
      <c r="K498" s="205"/>
      <c r="L498" s="210"/>
      <c r="M498" s="211"/>
      <c r="N498" s="212"/>
      <c r="O498" s="212"/>
      <c r="P498" s="213">
        <f>SUM(P499:P514)</f>
        <v>0</v>
      </c>
      <c r="Q498" s="212"/>
      <c r="R498" s="213">
        <f>SUM(R499:R514)</f>
        <v>0</v>
      </c>
      <c r="S498" s="212"/>
      <c r="T498" s="214">
        <f>SUM(T499:T514)</f>
        <v>0</v>
      </c>
      <c r="AR498" s="215" t="s">
        <v>80</v>
      </c>
      <c r="AT498" s="216" t="s">
        <v>70</v>
      </c>
      <c r="AU498" s="216" t="s">
        <v>76</v>
      </c>
      <c r="AY498" s="215" t="s">
        <v>131</v>
      </c>
      <c r="BK498" s="217">
        <f>SUM(BK499:BK514)</f>
        <v>0</v>
      </c>
    </row>
    <row r="499" s="1" customFormat="1" ht="25.5" customHeight="1">
      <c r="B499" s="45"/>
      <c r="C499" s="220" t="s">
        <v>548</v>
      </c>
      <c r="D499" s="220" t="s">
        <v>134</v>
      </c>
      <c r="E499" s="221" t="s">
        <v>1100</v>
      </c>
      <c r="F499" s="222" t="s">
        <v>1101</v>
      </c>
      <c r="G499" s="223" t="s">
        <v>137</v>
      </c>
      <c r="H499" s="224">
        <v>510.72000000000003</v>
      </c>
      <c r="I499" s="225"/>
      <c r="J499" s="226">
        <f>ROUND(I499*H499,2)</f>
        <v>0</v>
      </c>
      <c r="K499" s="222" t="s">
        <v>21</v>
      </c>
      <c r="L499" s="71"/>
      <c r="M499" s="227" t="s">
        <v>21</v>
      </c>
      <c r="N499" s="228" t="s">
        <v>42</v>
      </c>
      <c r="O499" s="46"/>
      <c r="P499" s="229">
        <f>O499*H499</f>
        <v>0</v>
      </c>
      <c r="Q499" s="229">
        <v>0</v>
      </c>
      <c r="R499" s="229">
        <f>Q499*H499</f>
        <v>0</v>
      </c>
      <c r="S499" s="229">
        <v>0</v>
      </c>
      <c r="T499" s="230">
        <f>S499*H499</f>
        <v>0</v>
      </c>
      <c r="AR499" s="23" t="s">
        <v>260</v>
      </c>
      <c r="AT499" s="23" t="s">
        <v>134</v>
      </c>
      <c r="AU499" s="23" t="s">
        <v>80</v>
      </c>
      <c r="AY499" s="23" t="s">
        <v>131</v>
      </c>
      <c r="BE499" s="231">
        <f>IF(N499="základní",J499,0)</f>
        <v>0</v>
      </c>
      <c r="BF499" s="231">
        <f>IF(N499="snížená",J499,0)</f>
        <v>0</v>
      </c>
      <c r="BG499" s="231">
        <f>IF(N499="zákl. přenesená",J499,0)</f>
        <v>0</v>
      </c>
      <c r="BH499" s="231">
        <f>IF(N499="sníž. přenesená",J499,0)</f>
        <v>0</v>
      </c>
      <c r="BI499" s="231">
        <f>IF(N499="nulová",J499,0)</f>
        <v>0</v>
      </c>
      <c r="BJ499" s="23" t="s">
        <v>76</v>
      </c>
      <c r="BK499" s="231">
        <f>ROUND(I499*H499,2)</f>
        <v>0</v>
      </c>
      <c r="BL499" s="23" t="s">
        <v>260</v>
      </c>
      <c r="BM499" s="23" t="s">
        <v>1102</v>
      </c>
    </row>
    <row r="500" s="11" customFormat="1">
      <c r="B500" s="232"/>
      <c r="C500" s="233"/>
      <c r="D500" s="234" t="s">
        <v>140</v>
      </c>
      <c r="E500" s="235" t="s">
        <v>21</v>
      </c>
      <c r="F500" s="236" t="s">
        <v>968</v>
      </c>
      <c r="G500" s="233"/>
      <c r="H500" s="235" t="s">
        <v>21</v>
      </c>
      <c r="I500" s="237"/>
      <c r="J500" s="233"/>
      <c r="K500" s="233"/>
      <c r="L500" s="238"/>
      <c r="M500" s="239"/>
      <c r="N500" s="240"/>
      <c r="O500" s="240"/>
      <c r="P500" s="240"/>
      <c r="Q500" s="240"/>
      <c r="R500" s="240"/>
      <c r="S500" s="240"/>
      <c r="T500" s="241"/>
      <c r="AT500" s="242" t="s">
        <v>140</v>
      </c>
      <c r="AU500" s="242" t="s">
        <v>80</v>
      </c>
      <c r="AV500" s="11" t="s">
        <v>76</v>
      </c>
      <c r="AW500" s="11" t="s">
        <v>35</v>
      </c>
      <c r="AX500" s="11" t="s">
        <v>71</v>
      </c>
      <c r="AY500" s="242" t="s">
        <v>131</v>
      </c>
    </row>
    <row r="501" s="12" customFormat="1">
      <c r="B501" s="243"/>
      <c r="C501" s="244"/>
      <c r="D501" s="234" t="s">
        <v>140</v>
      </c>
      <c r="E501" s="245" t="s">
        <v>21</v>
      </c>
      <c r="F501" s="246" t="s">
        <v>969</v>
      </c>
      <c r="G501" s="244"/>
      <c r="H501" s="247">
        <v>510.72000000000003</v>
      </c>
      <c r="I501" s="248"/>
      <c r="J501" s="244"/>
      <c r="K501" s="244"/>
      <c r="L501" s="249"/>
      <c r="M501" s="250"/>
      <c r="N501" s="251"/>
      <c r="O501" s="251"/>
      <c r="P501" s="251"/>
      <c r="Q501" s="251"/>
      <c r="R501" s="251"/>
      <c r="S501" s="251"/>
      <c r="T501" s="252"/>
      <c r="AT501" s="253" t="s">
        <v>140</v>
      </c>
      <c r="AU501" s="253" t="s">
        <v>80</v>
      </c>
      <c r="AV501" s="12" t="s">
        <v>80</v>
      </c>
      <c r="AW501" s="12" t="s">
        <v>35</v>
      </c>
      <c r="AX501" s="12" t="s">
        <v>71</v>
      </c>
      <c r="AY501" s="253" t="s">
        <v>131</v>
      </c>
    </row>
    <row r="502" s="13" customFormat="1">
      <c r="B502" s="254"/>
      <c r="C502" s="255"/>
      <c r="D502" s="234" t="s">
        <v>140</v>
      </c>
      <c r="E502" s="256" t="s">
        <v>21</v>
      </c>
      <c r="F502" s="257" t="s">
        <v>145</v>
      </c>
      <c r="G502" s="255"/>
      <c r="H502" s="258">
        <v>510.72000000000003</v>
      </c>
      <c r="I502" s="259"/>
      <c r="J502" s="255"/>
      <c r="K502" s="255"/>
      <c r="L502" s="260"/>
      <c r="M502" s="261"/>
      <c r="N502" s="262"/>
      <c r="O502" s="262"/>
      <c r="P502" s="262"/>
      <c r="Q502" s="262"/>
      <c r="R502" s="262"/>
      <c r="S502" s="262"/>
      <c r="T502" s="263"/>
      <c r="AT502" s="264" t="s">
        <v>140</v>
      </c>
      <c r="AU502" s="264" t="s">
        <v>80</v>
      </c>
      <c r="AV502" s="13" t="s">
        <v>138</v>
      </c>
      <c r="AW502" s="13" t="s">
        <v>35</v>
      </c>
      <c r="AX502" s="13" t="s">
        <v>76</v>
      </c>
      <c r="AY502" s="264" t="s">
        <v>131</v>
      </c>
    </row>
    <row r="503" s="1" customFormat="1" ht="25.5" customHeight="1">
      <c r="B503" s="45"/>
      <c r="C503" s="220" t="s">
        <v>552</v>
      </c>
      <c r="D503" s="220" t="s">
        <v>134</v>
      </c>
      <c r="E503" s="221" t="s">
        <v>1103</v>
      </c>
      <c r="F503" s="222" t="s">
        <v>1104</v>
      </c>
      <c r="G503" s="223" t="s">
        <v>137</v>
      </c>
      <c r="H503" s="224">
        <v>34.109999999999999</v>
      </c>
      <c r="I503" s="225"/>
      <c r="J503" s="226">
        <f>ROUND(I503*H503,2)</f>
        <v>0</v>
      </c>
      <c r="K503" s="222" t="s">
        <v>21</v>
      </c>
      <c r="L503" s="71"/>
      <c r="M503" s="227" t="s">
        <v>21</v>
      </c>
      <c r="N503" s="228" t="s">
        <v>42</v>
      </c>
      <c r="O503" s="46"/>
      <c r="P503" s="229">
        <f>O503*H503</f>
        <v>0</v>
      </c>
      <c r="Q503" s="229">
        <v>0</v>
      </c>
      <c r="R503" s="229">
        <f>Q503*H503</f>
        <v>0</v>
      </c>
      <c r="S503" s="229">
        <v>0</v>
      </c>
      <c r="T503" s="230">
        <f>S503*H503</f>
        <v>0</v>
      </c>
      <c r="AR503" s="23" t="s">
        <v>260</v>
      </c>
      <c r="AT503" s="23" t="s">
        <v>134</v>
      </c>
      <c r="AU503" s="23" t="s">
        <v>80</v>
      </c>
      <c r="AY503" s="23" t="s">
        <v>131</v>
      </c>
      <c r="BE503" s="231">
        <f>IF(N503="základní",J503,0)</f>
        <v>0</v>
      </c>
      <c r="BF503" s="231">
        <f>IF(N503="snížená",J503,0)</f>
        <v>0</v>
      </c>
      <c r="BG503" s="231">
        <f>IF(N503="zákl. přenesená",J503,0)</f>
        <v>0</v>
      </c>
      <c r="BH503" s="231">
        <f>IF(N503="sníž. přenesená",J503,0)</f>
        <v>0</v>
      </c>
      <c r="BI503" s="231">
        <f>IF(N503="nulová",J503,0)</f>
        <v>0</v>
      </c>
      <c r="BJ503" s="23" t="s">
        <v>76</v>
      </c>
      <c r="BK503" s="231">
        <f>ROUND(I503*H503,2)</f>
        <v>0</v>
      </c>
      <c r="BL503" s="23" t="s">
        <v>260</v>
      </c>
      <c r="BM503" s="23" t="s">
        <v>1105</v>
      </c>
    </row>
    <row r="504" s="11" customFormat="1">
      <c r="B504" s="232"/>
      <c r="C504" s="233"/>
      <c r="D504" s="234" t="s">
        <v>140</v>
      </c>
      <c r="E504" s="235" t="s">
        <v>21</v>
      </c>
      <c r="F504" s="236" t="s">
        <v>844</v>
      </c>
      <c r="G504" s="233"/>
      <c r="H504" s="235" t="s">
        <v>21</v>
      </c>
      <c r="I504" s="237"/>
      <c r="J504" s="233"/>
      <c r="K504" s="233"/>
      <c r="L504" s="238"/>
      <c r="M504" s="239"/>
      <c r="N504" s="240"/>
      <c r="O504" s="240"/>
      <c r="P504" s="240"/>
      <c r="Q504" s="240"/>
      <c r="R504" s="240"/>
      <c r="S504" s="240"/>
      <c r="T504" s="241"/>
      <c r="AT504" s="242" t="s">
        <v>140</v>
      </c>
      <c r="AU504" s="242" t="s">
        <v>80</v>
      </c>
      <c r="AV504" s="11" t="s">
        <v>76</v>
      </c>
      <c r="AW504" s="11" t="s">
        <v>35</v>
      </c>
      <c r="AX504" s="11" t="s">
        <v>71</v>
      </c>
      <c r="AY504" s="242" t="s">
        <v>131</v>
      </c>
    </row>
    <row r="505" s="11" customFormat="1">
      <c r="B505" s="232"/>
      <c r="C505" s="233"/>
      <c r="D505" s="234" t="s">
        <v>140</v>
      </c>
      <c r="E505" s="235" t="s">
        <v>21</v>
      </c>
      <c r="F505" s="236" t="s">
        <v>845</v>
      </c>
      <c r="G505" s="233"/>
      <c r="H505" s="235" t="s">
        <v>21</v>
      </c>
      <c r="I505" s="237"/>
      <c r="J505" s="233"/>
      <c r="K505" s="233"/>
      <c r="L505" s="238"/>
      <c r="M505" s="239"/>
      <c r="N505" s="240"/>
      <c r="O505" s="240"/>
      <c r="P505" s="240"/>
      <c r="Q505" s="240"/>
      <c r="R505" s="240"/>
      <c r="S505" s="240"/>
      <c r="T505" s="241"/>
      <c r="AT505" s="242" t="s">
        <v>140</v>
      </c>
      <c r="AU505" s="242" t="s">
        <v>80</v>
      </c>
      <c r="AV505" s="11" t="s">
        <v>76</v>
      </c>
      <c r="AW505" s="11" t="s">
        <v>35</v>
      </c>
      <c r="AX505" s="11" t="s">
        <v>71</v>
      </c>
      <c r="AY505" s="242" t="s">
        <v>131</v>
      </c>
    </row>
    <row r="506" s="12" customFormat="1">
      <c r="B506" s="243"/>
      <c r="C506" s="244"/>
      <c r="D506" s="234" t="s">
        <v>140</v>
      </c>
      <c r="E506" s="245" t="s">
        <v>21</v>
      </c>
      <c r="F506" s="246" t="s">
        <v>1106</v>
      </c>
      <c r="G506" s="244"/>
      <c r="H506" s="247">
        <v>8.1899999999999995</v>
      </c>
      <c r="I506" s="248"/>
      <c r="J506" s="244"/>
      <c r="K506" s="244"/>
      <c r="L506" s="249"/>
      <c r="M506" s="250"/>
      <c r="N506" s="251"/>
      <c r="O506" s="251"/>
      <c r="P506" s="251"/>
      <c r="Q506" s="251"/>
      <c r="R506" s="251"/>
      <c r="S506" s="251"/>
      <c r="T506" s="252"/>
      <c r="AT506" s="253" t="s">
        <v>140</v>
      </c>
      <c r="AU506" s="253" t="s">
        <v>80</v>
      </c>
      <c r="AV506" s="12" t="s">
        <v>80</v>
      </c>
      <c r="AW506" s="12" t="s">
        <v>35</v>
      </c>
      <c r="AX506" s="12" t="s">
        <v>71</v>
      </c>
      <c r="AY506" s="253" t="s">
        <v>131</v>
      </c>
    </row>
    <row r="507" s="11" customFormat="1">
      <c r="B507" s="232"/>
      <c r="C507" s="233"/>
      <c r="D507" s="234" t="s">
        <v>140</v>
      </c>
      <c r="E507" s="235" t="s">
        <v>21</v>
      </c>
      <c r="F507" s="236" t="s">
        <v>849</v>
      </c>
      <c r="G507" s="233"/>
      <c r="H507" s="235" t="s">
        <v>21</v>
      </c>
      <c r="I507" s="237"/>
      <c r="J507" s="233"/>
      <c r="K507" s="233"/>
      <c r="L507" s="238"/>
      <c r="M507" s="239"/>
      <c r="N507" s="240"/>
      <c r="O507" s="240"/>
      <c r="P507" s="240"/>
      <c r="Q507" s="240"/>
      <c r="R507" s="240"/>
      <c r="S507" s="240"/>
      <c r="T507" s="241"/>
      <c r="AT507" s="242" t="s">
        <v>140</v>
      </c>
      <c r="AU507" s="242" t="s">
        <v>80</v>
      </c>
      <c r="AV507" s="11" t="s">
        <v>76</v>
      </c>
      <c r="AW507" s="11" t="s">
        <v>35</v>
      </c>
      <c r="AX507" s="11" t="s">
        <v>71</v>
      </c>
      <c r="AY507" s="242" t="s">
        <v>131</v>
      </c>
    </row>
    <row r="508" s="12" customFormat="1">
      <c r="B508" s="243"/>
      <c r="C508" s="244"/>
      <c r="D508" s="234" t="s">
        <v>140</v>
      </c>
      <c r="E508" s="245" t="s">
        <v>21</v>
      </c>
      <c r="F508" s="246" t="s">
        <v>1107</v>
      </c>
      <c r="G508" s="244"/>
      <c r="H508" s="247">
        <v>16.109999999999999</v>
      </c>
      <c r="I508" s="248"/>
      <c r="J508" s="244"/>
      <c r="K508" s="244"/>
      <c r="L508" s="249"/>
      <c r="M508" s="250"/>
      <c r="N508" s="251"/>
      <c r="O508" s="251"/>
      <c r="P508" s="251"/>
      <c r="Q508" s="251"/>
      <c r="R508" s="251"/>
      <c r="S508" s="251"/>
      <c r="T508" s="252"/>
      <c r="AT508" s="253" t="s">
        <v>140</v>
      </c>
      <c r="AU508" s="253" t="s">
        <v>80</v>
      </c>
      <c r="AV508" s="12" t="s">
        <v>80</v>
      </c>
      <c r="AW508" s="12" t="s">
        <v>35</v>
      </c>
      <c r="AX508" s="12" t="s">
        <v>71</v>
      </c>
      <c r="AY508" s="253" t="s">
        <v>131</v>
      </c>
    </row>
    <row r="509" s="11" customFormat="1">
      <c r="B509" s="232"/>
      <c r="C509" s="233"/>
      <c r="D509" s="234" t="s">
        <v>140</v>
      </c>
      <c r="E509" s="235" t="s">
        <v>21</v>
      </c>
      <c r="F509" s="236" t="s">
        <v>853</v>
      </c>
      <c r="G509" s="233"/>
      <c r="H509" s="235" t="s">
        <v>21</v>
      </c>
      <c r="I509" s="237"/>
      <c r="J509" s="233"/>
      <c r="K509" s="233"/>
      <c r="L509" s="238"/>
      <c r="M509" s="239"/>
      <c r="N509" s="240"/>
      <c r="O509" s="240"/>
      <c r="P509" s="240"/>
      <c r="Q509" s="240"/>
      <c r="R509" s="240"/>
      <c r="S509" s="240"/>
      <c r="T509" s="241"/>
      <c r="AT509" s="242" t="s">
        <v>140</v>
      </c>
      <c r="AU509" s="242" t="s">
        <v>80</v>
      </c>
      <c r="AV509" s="11" t="s">
        <v>76</v>
      </c>
      <c r="AW509" s="11" t="s">
        <v>35</v>
      </c>
      <c r="AX509" s="11" t="s">
        <v>71</v>
      </c>
      <c r="AY509" s="242" t="s">
        <v>131</v>
      </c>
    </row>
    <row r="510" s="12" customFormat="1">
      <c r="B510" s="243"/>
      <c r="C510" s="244"/>
      <c r="D510" s="234" t="s">
        <v>140</v>
      </c>
      <c r="E510" s="245" t="s">
        <v>21</v>
      </c>
      <c r="F510" s="246" t="s">
        <v>865</v>
      </c>
      <c r="G510" s="244"/>
      <c r="H510" s="247">
        <v>1.8</v>
      </c>
      <c r="I510" s="248"/>
      <c r="J510" s="244"/>
      <c r="K510" s="244"/>
      <c r="L510" s="249"/>
      <c r="M510" s="250"/>
      <c r="N510" s="251"/>
      <c r="O510" s="251"/>
      <c r="P510" s="251"/>
      <c r="Q510" s="251"/>
      <c r="R510" s="251"/>
      <c r="S510" s="251"/>
      <c r="T510" s="252"/>
      <c r="AT510" s="253" t="s">
        <v>140</v>
      </c>
      <c r="AU510" s="253" t="s">
        <v>80</v>
      </c>
      <c r="AV510" s="12" t="s">
        <v>80</v>
      </c>
      <c r="AW510" s="12" t="s">
        <v>35</v>
      </c>
      <c r="AX510" s="12" t="s">
        <v>71</v>
      </c>
      <c r="AY510" s="253" t="s">
        <v>131</v>
      </c>
    </row>
    <row r="511" s="11" customFormat="1">
      <c r="B511" s="232"/>
      <c r="C511" s="233"/>
      <c r="D511" s="234" t="s">
        <v>140</v>
      </c>
      <c r="E511" s="235" t="s">
        <v>21</v>
      </c>
      <c r="F511" s="236" t="s">
        <v>856</v>
      </c>
      <c r="G511" s="233"/>
      <c r="H511" s="235" t="s">
        <v>21</v>
      </c>
      <c r="I511" s="237"/>
      <c r="J511" s="233"/>
      <c r="K511" s="233"/>
      <c r="L511" s="238"/>
      <c r="M511" s="239"/>
      <c r="N511" s="240"/>
      <c r="O511" s="240"/>
      <c r="P511" s="240"/>
      <c r="Q511" s="240"/>
      <c r="R511" s="240"/>
      <c r="S511" s="240"/>
      <c r="T511" s="241"/>
      <c r="AT511" s="242" t="s">
        <v>140</v>
      </c>
      <c r="AU511" s="242" t="s">
        <v>80</v>
      </c>
      <c r="AV511" s="11" t="s">
        <v>76</v>
      </c>
      <c r="AW511" s="11" t="s">
        <v>35</v>
      </c>
      <c r="AX511" s="11" t="s">
        <v>71</v>
      </c>
      <c r="AY511" s="242" t="s">
        <v>131</v>
      </c>
    </row>
    <row r="512" s="12" customFormat="1">
      <c r="B512" s="243"/>
      <c r="C512" s="244"/>
      <c r="D512" s="234" t="s">
        <v>140</v>
      </c>
      <c r="E512" s="245" t="s">
        <v>21</v>
      </c>
      <c r="F512" s="246" t="s">
        <v>867</v>
      </c>
      <c r="G512" s="244"/>
      <c r="H512" s="247">
        <v>8.0099999999999998</v>
      </c>
      <c r="I512" s="248"/>
      <c r="J512" s="244"/>
      <c r="K512" s="244"/>
      <c r="L512" s="249"/>
      <c r="M512" s="250"/>
      <c r="N512" s="251"/>
      <c r="O512" s="251"/>
      <c r="P512" s="251"/>
      <c r="Q512" s="251"/>
      <c r="R512" s="251"/>
      <c r="S512" s="251"/>
      <c r="T512" s="252"/>
      <c r="AT512" s="253" t="s">
        <v>140</v>
      </c>
      <c r="AU512" s="253" t="s">
        <v>80</v>
      </c>
      <c r="AV512" s="12" t="s">
        <v>80</v>
      </c>
      <c r="AW512" s="12" t="s">
        <v>35</v>
      </c>
      <c r="AX512" s="12" t="s">
        <v>71</v>
      </c>
      <c r="AY512" s="253" t="s">
        <v>131</v>
      </c>
    </row>
    <row r="513" s="13" customFormat="1">
      <c r="B513" s="254"/>
      <c r="C513" s="255"/>
      <c r="D513" s="234" t="s">
        <v>140</v>
      </c>
      <c r="E513" s="256" t="s">
        <v>21</v>
      </c>
      <c r="F513" s="257" t="s">
        <v>145</v>
      </c>
      <c r="G513" s="255"/>
      <c r="H513" s="258">
        <v>34.109999999999999</v>
      </c>
      <c r="I513" s="259"/>
      <c r="J513" s="255"/>
      <c r="K513" s="255"/>
      <c r="L513" s="260"/>
      <c r="M513" s="261"/>
      <c r="N513" s="262"/>
      <c r="O513" s="262"/>
      <c r="P513" s="262"/>
      <c r="Q513" s="262"/>
      <c r="R513" s="262"/>
      <c r="S513" s="262"/>
      <c r="T513" s="263"/>
      <c r="AT513" s="264" t="s">
        <v>140</v>
      </c>
      <c r="AU513" s="264" t="s">
        <v>80</v>
      </c>
      <c r="AV513" s="13" t="s">
        <v>138</v>
      </c>
      <c r="AW513" s="13" t="s">
        <v>35</v>
      </c>
      <c r="AX513" s="13" t="s">
        <v>76</v>
      </c>
      <c r="AY513" s="264" t="s">
        <v>131</v>
      </c>
    </row>
    <row r="514" s="1" customFormat="1" ht="25.5" customHeight="1">
      <c r="B514" s="45"/>
      <c r="C514" s="220" t="s">
        <v>556</v>
      </c>
      <c r="D514" s="220" t="s">
        <v>134</v>
      </c>
      <c r="E514" s="221" t="s">
        <v>1108</v>
      </c>
      <c r="F514" s="222" t="s">
        <v>1109</v>
      </c>
      <c r="G514" s="223" t="s">
        <v>431</v>
      </c>
      <c r="H514" s="275"/>
      <c r="I514" s="225"/>
      <c r="J514" s="226">
        <f>ROUND(I514*H514,2)</f>
        <v>0</v>
      </c>
      <c r="K514" s="222" t="s">
        <v>21</v>
      </c>
      <c r="L514" s="71"/>
      <c r="M514" s="227" t="s">
        <v>21</v>
      </c>
      <c r="N514" s="228" t="s">
        <v>42</v>
      </c>
      <c r="O514" s="46"/>
      <c r="P514" s="229">
        <f>O514*H514</f>
        <v>0</v>
      </c>
      <c r="Q514" s="229">
        <v>0</v>
      </c>
      <c r="R514" s="229">
        <f>Q514*H514</f>
        <v>0</v>
      </c>
      <c r="S514" s="229">
        <v>0</v>
      </c>
      <c r="T514" s="230">
        <f>S514*H514</f>
        <v>0</v>
      </c>
      <c r="AR514" s="23" t="s">
        <v>260</v>
      </c>
      <c r="AT514" s="23" t="s">
        <v>134</v>
      </c>
      <c r="AU514" s="23" t="s">
        <v>80</v>
      </c>
      <c r="AY514" s="23" t="s">
        <v>131</v>
      </c>
      <c r="BE514" s="231">
        <f>IF(N514="základní",J514,0)</f>
        <v>0</v>
      </c>
      <c r="BF514" s="231">
        <f>IF(N514="snížená",J514,0)</f>
        <v>0</v>
      </c>
      <c r="BG514" s="231">
        <f>IF(N514="zákl. přenesená",J514,0)</f>
        <v>0</v>
      </c>
      <c r="BH514" s="231">
        <f>IF(N514="sníž. přenesená",J514,0)</f>
        <v>0</v>
      </c>
      <c r="BI514" s="231">
        <f>IF(N514="nulová",J514,0)</f>
        <v>0</v>
      </c>
      <c r="BJ514" s="23" t="s">
        <v>76</v>
      </c>
      <c r="BK514" s="231">
        <f>ROUND(I514*H514,2)</f>
        <v>0</v>
      </c>
      <c r="BL514" s="23" t="s">
        <v>260</v>
      </c>
      <c r="BM514" s="23" t="s">
        <v>1110</v>
      </c>
    </row>
    <row r="515" s="10" customFormat="1" ht="29.88" customHeight="1">
      <c r="B515" s="204"/>
      <c r="C515" s="205"/>
      <c r="D515" s="206" t="s">
        <v>70</v>
      </c>
      <c r="E515" s="218" t="s">
        <v>1111</v>
      </c>
      <c r="F515" s="218" t="s">
        <v>1112</v>
      </c>
      <c r="G515" s="205"/>
      <c r="H515" s="205"/>
      <c r="I515" s="208"/>
      <c r="J515" s="219">
        <f>BK515</f>
        <v>0</v>
      </c>
      <c r="K515" s="205"/>
      <c r="L515" s="210"/>
      <c r="M515" s="211"/>
      <c r="N515" s="212"/>
      <c r="O515" s="212"/>
      <c r="P515" s="213">
        <f>SUM(P516:P531)</f>
        <v>0</v>
      </c>
      <c r="Q515" s="212"/>
      <c r="R515" s="213">
        <f>SUM(R516:R531)</f>
        <v>0</v>
      </c>
      <c r="S515" s="212"/>
      <c r="T515" s="214">
        <f>SUM(T516:T531)</f>
        <v>0</v>
      </c>
      <c r="AR515" s="215" t="s">
        <v>80</v>
      </c>
      <c r="AT515" s="216" t="s">
        <v>70</v>
      </c>
      <c r="AU515" s="216" t="s">
        <v>76</v>
      </c>
      <c r="AY515" s="215" t="s">
        <v>131</v>
      </c>
      <c r="BK515" s="217">
        <f>SUM(BK516:BK531)</f>
        <v>0</v>
      </c>
    </row>
    <row r="516" s="1" customFormat="1" ht="16.5" customHeight="1">
      <c r="B516" s="45"/>
      <c r="C516" s="220" t="s">
        <v>560</v>
      </c>
      <c r="D516" s="220" t="s">
        <v>134</v>
      </c>
      <c r="E516" s="221" t="s">
        <v>76</v>
      </c>
      <c r="F516" s="222" t="s">
        <v>1113</v>
      </c>
      <c r="G516" s="223" t="s">
        <v>438</v>
      </c>
      <c r="H516" s="224">
        <v>1</v>
      </c>
      <c r="I516" s="225"/>
      <c r="J516" s="226">
        <f>ROUND(I516*H516,2)</f>
        <v>0</v>
      </c>
      <c r="K516" s="222" t="s">
        <v>21</v>
      </c>
      <c r="L516" s="71"/>
      <c r="M516" s="227" t="s">
        <v>21</v>
      </c>
      <c r="N516" s="228" t="s">
        <v>42</v>
      </c>
      <c r="O516" s="46"/>
      <c r="P516" s="229">
        <f>O516*H516</f>
        <v>0</v>
      </c>
      <c r="Q516" s="229">
        <v>0</v>
      </c>
      <c r="R516" s="229">
        <f>Q516*H516</f>
        <v>0</v>
      </c>
      <c r="S516" s="229">
        <v>0</v>
      </c>
      <c r="T516" s="230">
        <f>S516*H516</f>
        <v>0</v>
      </c>
      <c r="AR516" s="23" t="s">
        <v>260</v>
      </c>
      <c r="AT516" s="23" t="s">
        <v>134</v>
      </c>
      <c r="AU516" s="23" t="s">
        <v>80</v>
      </c>
      <c r="AY516" s="23" t="s">
        <v>131</v>
      </c>
      <c r="BE516" s="231">
        <f>IF(N516="základní",J516,0)</f>
        <v>0</v>
      </c>
      <c r="BF516" s="231">
        <f>IF(N516="snížená",J516,0)</f>
        <v>0</v>
      </c>
      <c r="BG516" s="231">
        <f>IF(N516="zákl. přenesená",J516,0)</f>
        <v>0</v>
      </c>
      <c r="BH516" s="231">
        <f>IF(N516="sníž. přenesená",J516,0)</f>
        <v>0</v>
      </c>
      <c r="BI516" s="231">
        <f>IF(N516="nulová",J516,0)</f>
        <v>0</v>
      </c>
      <c r="BJ516" s="23" t="s">
        <v>76</v>
      </c>
      <c r="BK516" s="231">
        <f>ROUND(I516*H516,2)</f>
        <v>0</v>
      </c>
      <c r="BL516" s="23" t="s">
        <v>260</v>
      </c>
      <c r="BM516" s="23" t="s">
        <v>1114</v>
      </c>
    </row>
    <row r="517" s="1" customFormat="1" ht="16.5" customHeight="1">
      <c r="B517" s="45"/>
      <c r="C517" s="220" t="s">
        <v>564</v>
      </c>
      <c r="D517" s="220" t="s">
        <v>134</v>
      </c>
      <c r="E517" s="221" t="s">
        <v>208</v>
      </c>
      <c r="F517" s="222" t="s">
        <v>1115</v>
      </c>
      <c r="G517" s="223" t="s">
        <v>370</v>
      </c>
      <c r="H517" s="224">
        <v>2</v>
      </c>
      <c r="I517" s="225"/>
      <c r="J517" s="226">
        <f>ROUND(I517*H517,2)</f>
        <v>0</v>
      </c>
      <c r="K517" s="222" t="s">
        <v>21</v>
      </c>
      <c r="L517" s="71"/>
      <c r="M517" s="227" t="s">
        <v>21</v>
      </c>
      <c r="N517" s="228" t="s">
        <v>42</v>
      </c>
      <c r="O517" s="46"/>
      <c r="P517" s="229">
        <f>O517*H517</f>
        <v>0</v>
      </c>
      <c r="Q517" s="229">
        <v>0</v>
      </c>
      <c r="R517" s="229">
        <f>Q517*H517</f>
        <v>0</v>
      </c>
      <c r="S517" s="229">
        <v>0</v>
      </c>
      <c r="T517" s="230">
        <f>S517*H517</f>
        <v>0</v>
      </c>
      <c r="AR517" s="23" t="s">
        <v>260</v>
      </c>
      <c r="AT517" s="23" t="s">
        <v>134</v>
      </c>
      <c r="AU517" s="23" t="s">
        <v>80</v>
      </c>
      <c r="AY517" s="23" t="s">
        <v>131</v>
      </c>
      <c r="BE517" s="231">
        <f>IF(N517="základní",J517,0)</f>
        <v>0</v>
      </c>
      <c r="BF517" s="231">
        <f>IF(N517="snížená",J517,0)</f>
        <v>0</v>
      </c>
      <c r="BG517" s="231">
        <f>IF(N517="zákl. přenesená",J517,0)</f>
        <v>0</v>
      </c>
      <c r="BH517" s="231">
        <f>IF(N517="sníž. přenesená",J517,0)</f>
        <v>0</v>
      </c>
      <c r="BI517" s="231">
        <f>IF(N517="nulová",J517,0)</f>
        <v>0</v>
      </c>
      <c r="BJ517" s="23" t="s">
        <v>76</v>
      </c>
      <c r="BK517" s="231">
        <f>ROUND(I517*H517,2)</f>
        <v>0</v>
      </c>
      <c r="BL517" s="23" t="s">
        <v>260</v>
      </c>
      <c r="BM517" s="23" t="s">
        <v>1116</v>
      </c>
    </row>
    <row r="518" s="1" customFormat="1" ht="16.5" customHeight="1">
      <c r="B518" s="45"/>
      <c r="C518" s="220" t="s">
        <v>568</v>
      </c>
      <c r="D518" s="220" t="s">
        <v>134</v>
      </c>
      <c r="E518" s="221" t="s">
        <v>216</v>
      </c>
      <c r="F518" s="222" t="s">
        <v>1117</v>
      </c>
      <c r="G518" s="223" t="s">
        <v>370</v>
      </c>
      <c r="H518" s="224">
        <v>40</v>
      </c>
      <c r="I518" s="225"/>
      <c r="J518" s="226">
        <f>ROUND(I518*H518,2)</f>
        <v>0</v>
      </c>
      <c r="K518" s="222" t="s">
        <v>21</v>
      </c>
      <c r="L518" s="71"/>
      <c r="M518" s="227" t="s">
        <v>21</v>
      </c>
      <c r="N518" s="228" t="s">
        <v>42</v>
      </c>
      <c r="O518" s="46"/>
      <c r="P518" s="229">
        <f>O518*H518</f>
        <v>0</v>
      </c>
      <c r="Q518" s="229">
        <v>0</v>
      </c>
      <c r="R518" s="229">
        <f>Q518*H518</f>
        <v>0</v>
      </c>
      <c r="S518" s="229">
        <v>0</v>
      </c>
      <c r="T518" s="230">
        <f>S518*H518</f>
        <v>0</v>
      </c>
      <c r="AR518" s="23" t="s">
        <v>260</v>
      </c>
      <c r="AT518" s="23" t="s">
        <v>134</v>
      </c>
      <c r="AU518" s="23" t="s">
        <v>80</v>
      </c>
      <c r="AY518" s="23" t="s">
        <v>131</v>
      </c>
      <c r="BE518" s="231">
        <f>IF(N518="základní",J518,0)</f>
        <v>0</v>
      </c>
      <c r="BF518" s="231">
        <f>IF(N518="snížená",J518,0)</f>
        <v>0</v>
      </c>
      <c r="BG518" s="231">
        <f>IF(N518="zákl. přenesená",J518,0)</f>
        <v>0</v>
      </c>
      <c r="BH518" s="231">
        <f>IF(N518="sníž. přenesená",J518,0)</f>
        <v>0</v>
      </c>
      <c r="BI518" s="231">
        <f>IF(N518="nulová",J518,0)</f>
        <v>0</v>
      </c>
      <c r="BJ518" s="23" t="s">
        <v>76</v>
      </c>
      <c r="BK518" s="231">
        <f>ROUND(I518*H518,2)</f>
        <v>0</v>
      </c>
      <c r="BL518" s="23" t="s">
        <v>260</v>
      </c>
      <c r="BM518" s="23" t="s">
        <v>1118</v>
      </c>
    </row>
    <row r="519" s="1" customFormat="1" ht="16.5" customHeight="1">
      <c r="B519" s="45"/>
      <c r="C519" s="220" t="s">
        <v>572</v>
      </c>
      <c r="D519" s="220" t="s">
        <v>134</v>
      </c>
      <c r="E519" s="221" t="s">
        <v>227</v>
      </c>
      <c r="F519" s="222" t="s">
        <v>1119</v>
      </c>
      <c r="G519" s="223" t="s">
        <v>438</v>
      </c>
      <c r="H519" s="224">
        <v>24</v>
      </c>
      <c r="I519" s="225"/>
      <c r="J519" s="226">
        <f>ROUND(I519*H519,2)</f>
        <v>0</v>
      </c>
      <c r="K519" s="222" t="s">
        <v>21</v>
      </c>
      <c r="L519" s="71"/>
      <c r="M519" s="227" t="s">
        <v>21</v>
      </c>
      <c r="N519" s="228" t="s">
        <v>42</v>
      </c>
      <c r="O519" s="46"/>
      <c r="P519" s="229">
        <f>O519*H519</f>
        <v>0</v>
      </c>
      <c r="Q519" s="229">
        <v>0</v>
      </c>
      <c r="R519" s="229">
        <f>Q519*H519</f>
        <v>0</v>
      </c>
      <c r="S519" s="229">
        <v>0</v>
      </c>
      <c r="T519" s="230">
        <f>S519*H519</f>
        <v>0</v>
      </c>
      <c r="AR519" s="23" t="s">
        <v>260</v>
      </c>
      <c r="AT519" s="23" t="s">
        <v>134</v>
      </c>
      <c r="AU519" s="23" t="s">
        <v>80</v>
      </c>
      <c r="AY519" s="23" t="s">
        <v>131</v>
      </c>
      <c r="BE519" s="231">
        <f>IF(N519="základní",J519,0)</f>
        <v>0</v>
      </c>
      <c r="BF519" s="231">
        <f>IF(N519="snížená",J519,0)</f>
        <v>0</v>
      </c>
      <c r="BG519" s="231">
        <f>IF(N519="zákl. přenesená",J519,0)</f>
        <v>0</v>
      </c>
      <c r="BH519" s="231">
        <f>IF(N519="sníž. přenesená",J519,0)</f>
        <v>0</v>
      </c>
      <c r="BI519" s="231">
        <f>IF(N519="nulová",J519,0)</f>
        <v>0</v>
      </c>
      <c r="BJ519" s="23" t="s">
        <v>76</v>
      </c>
      <c r="BK519" s="231">
        <f>ROUND(I519*H519,2)</f>
        <v>0</v>
      </c>
      <c r="BL519" s="23" t="s">
        <v>260</v>
      </c>
      <c r="BM519" s="23" t="s">
        <v>1120</v>
      </c>
    </row>
    <row r="520" s="1" customFormat="1" ht="16.5" customHeight="1">
      <c r="B520" s="45"/>
      <c r="C520" s="220" t="s">
        <v>576</v>
      </c>
      <c r="D520" s="220" t="s">
        <v>134</v>
      </c>
      <c r="E520" s="221" t="s">
        <v>233</v>
      </c>
      <c r="F520" s="222" t="s">
        <v>1121</v>
      </c>
      <c r="G520" s="223" t="s">
        <v>438</v>
      </c>
      <c r="H520" s="224">
        <v>2</v>
      </c>
      <c r="I520" s="225"/>
      <c r="J520" s="226">
        <f>ROUND(I520*H520,2)</f>
        <v>0</v>
      </c>
      <c r="K520" s="222" t="s">
        <v>21</v>
      </c>
      <c r="L520" s="71"/>
      <c r="M520" s="227" t="s">
        <v>21</v>
      </c>
      <c r="N520" s="228" t="s">
        <v>42</v>
      </c>
      <c r="O520" s="46"/>
      <c r="P520" s="229">
        <f>O520*H520</f>
        <v>0</v>
      </c>
      <c r="Q520" s="229">
        <v>0</v>
      </c>
      <c r="R520" s="229">
        <f>Q520*H520</f>
        <v>0</v>
      </c>
      <c r="S520" s="229">
        <v>0</v>
      </c>
      <c r="T520" s="230">
        <f>S520*H520</f>
        <v>0</v>
      </c>
      <c r="AR520" s="23" t="s">
        <v>260</v>
      </c>
      <c r="AT520" s="23" t="s">
        <v>134</v>
      </c>
      <c r="AU520" s="23" t="s">
        <v>80</v>
      </c>
      <c r="AY520" s="23" t="s">
        <v>131</v>
      </c>
      <c r="BE520" s="231">
        <f>IF(N520="základní",J520,0)</f>
        <v>0</v>
      </c>
      <c r="BF520" s="231">
        <f>IF(N520="snížená",J520,0)</f>
        <v>0</v>
      </c>
      <c r="BG520" s="231">
        <f>IF(N520="zákl. přenesená",J520,0)</f>
        <v>0</v>
      </c>
      <c r="BH520" s="231">
        <f>IF(N520="sníž. přenesená",J520,0)</f>
        <v>0</v>
      </c>
      <c r="BI520" s="231">
        <f>IF(N520="nulová",J520,0)</f>
        <v>0</v>
      </c>
      <c r="BJ520" s="23" t="s">
        <v>76</v>
      </c>
      <c r="BK520" s="231">
        <f>ROUND(I520*H520,2)</f>
        <v>0</v>
      </c>
      <c r="BL520" s="23" t="s">
        <v>260</v>
      </c>
      <c r="BM520" s="23" t="s">
        <v>1122</v>
      </c>
    </row>
    <row r="521" s="1" customFormat="1" ht="16.5" customHeight="1">
      <c r="B521" s="45"/>
      <c r="C521" s="220" t="s">
        <v>580</v>
      </c>
      <c r="D521" s="220" t="s">
        <v>134</v>
      </c>
      <c r="E521" s="221" t="s">
        <v>240</v>
      </c>
      <c r="F521" s="222" t="s">
        <v>1123</v>
      </c>
      <c r="G521" s="223" t="s">
        <v>438</v>
      </c>
      <c r="H521" s="224">
        <v>28</v>
      </c>
      <c r="I521" s="225"/>
      <c r="J521" s="226">
        <f>ROUND(I521*H521,2)</f>
        <v>0</v>
      </c>
      <c r="K521" s="222" t="s">
        <v>21</v>
      </c>
      <c r="L521" s="71"/>
      <c r="M521" s="227" t="s">
        <v>21</v>
      </c>
      <c r="N521" s="228" t="s">
        <v>42</v>
      </c>
      <c r="O521" s="46"/>
      <c r="P521" s="229">
        <f>O521*H521</f>
        <v>0</v>
      </c>
      <c r="Q521" s="229">
        <v>0</v>
      </c>
      <c r="R521" s="229">
        <f>Q521*H521</f>
        <v>0</v>
      </c>
      <c r="S521" s="229">
        <v>0</v>
      </c>
      <c r="T521" s="230">
        <f>S521*H521</f>
        <v>0</v>
      </c>
      <c r="AR521" s="23" t="s">
        <v>260</v>
      </c>
      <c r="AT521" s="23" t="s">
        <v>134</v>
      </c>
      <c r="AU521" s="23" t="s">
        <v>80</v>
      </c>
      <c r="AY521" s="23" t="s">
        <v>131</v>
      </c>
      <c r="BE521" s="231">
        <f>IF(N521="základní",J521,0)</f>
        <v>0</v>
      </c>
      <c r="BF521" s="231">
        <f>IF(N521="snížená",J521,0)</f>
        <v>0</v>
      </c>
      <c r="BG521" s="231">
        <f>IF(N521="zákl. přenesená",J521,0)</f>
        <v>0</v>
      </c>
      <c r="BH521" s="231">
        <f>IF(N521="sníž. přenesená",J521,0)</f>
        <v>0</v>
      </c>
      <c r="BI521" s="231">
        <f>IF(N521="nulová",J521,0)</f>
        <v>0</v>
      </c>
      <c r="BJ521" s="23" t="s">
        <v>76</v>
      </c>
      <c r="BK521" s="231">
        <f>ROUND(I521*H521,2)</f>
        <v>0</v>
      </c>
      <c r="BL521" s="23" t="s">
        <v>260</v>
      </c>
      <c r="BM521" s="23" t="s">
        <v>1124</v>
      </c>
    </row>
    <row r="522" s="1" customFormat="1" ht="16.5" customHeight="1">
      <c r="B522" s="45"/>
      <c r="C522" s="220" t="s">
        <v>584</v>
      </c>
      <c r="D522" s="220" t="s">
        <v>134</v>
      </c>
      <c r="E522" s="221" t="s">
        <v>10</v>
      </c>
      <c r="F522" s="222" t="s">
        <v>1125</v>
      </c>
      <c r="G522" s="223" t="s">
        <v>438</v>
      </c>
      <c r="H522" s="224">
        <v>3</v>
      </c>
      <c r="I522" s="225"/>
      <c r="J522" s="226">
        <f>ROUND(I522*H522,2)</f>
        <v>0</v>
      </c>
      <c r="K522" s="222" t="s">
        <v>21</v>
      </c>
      <c r="L522" s="71"/>
      <c r="M522" s="227" t="s">
        <v>21</v>
      </c>
      <c r="N522" s="228" t="s">
        <v>42</v>
      </c>
      <c r="O522" s="46"/>
      <c r="P522" s="229">
        <f>O522*H522</f>
        <v>0</v>
      </c>
      <c r="Q522" s="229">
        <v>0</v>
      </c>
      <c r="R522" s="229">
        <f>Q522*H522</f>
        <v>0</v>
      </c>
      <c r="S522" s="229">
        <v>0</v>
      </c>
      <c r="T522" s="230">
        <f>S522*H522</f>
        <v>0</v>
      </c>
      <c r="AR522" s="23" t="s">
        <v>260</v>
      </c>
      <c r="AT522" s="23" t="s">
        <v>134</v>
      </c>
      <c r="AU522" s="23" t="s">
        <v>80</v>
      </c>
      <c r="AY522" s="23" t="s">
        <v>131</v>
      </c>
      <c r="BE522" s="231">
        <f>IF(N522="základní",J522,0)</f>
        <v>0</v>
      </c>
      <c r="BF522" s="231">
        <f>IF(N522="snížená",J522,0)</f>
        <v>0</v>
      </c>
      <c r="BG522" s="231">
        <f>IF(N522="zákl. přenesená",J522,0)</f>
        <v>0</v>
      </c>
      <c r="BH522" s="231">
        <f>IF(N522="sníž. přenesená",J522,0)</f>
        <v>0</v>
      </c>
      <c r="BI522" s="231">
        <f>IF(N522="nulová",J522,0)</f>
        <v>0</v>
      </c>
      <c r="BJ522" s="23" t="s">
        <v>76</v>
      </c>
      <c r="BK522" s="231">
        <f>ROUND(I522*H522,2)</f>
        <v>0</v>
      </c>
      <c r="BL522" s="23" t="s">
        <v>260</v>
      </c>
      <c r="BM522" s="23" t="s">
        <v>1126</v>
      </c>
    </row>
    <row r="523" s="1" customFormat="1" ht="16.5" customHeight="1">
      <c r="B523" s="45"/>
      <c r="C523" s="220" t="s">
        <v>588</v>
      </c>
      <c r="D523" s="220" t="s">
        <v>134</v>
      </c>
      <c r="E523" s="221" t="s">
        <v>260</v>
      </c>
      <c r="F523" s="222" t="s">
        <v>614</v>
      </c>
      <c r="G523" s="223" t="s">
        <v>615</v>
      </c>
      <c r="H523" s="224">
        <v>1</v>
      </c>
      <c r="I523" s="225"/>
      <c r="J523" s="226">
        <f>ROUND(I523*H523,2)</f>
        <v>0</v>
      </c>
      <c r="K523" s="222" t="s">
        <v>21</v>
      </c>
      <c r="L523" s="71"/>
      <c r="M523" s="227" t="s">
        <v>21</v>
      </c>
      <c r="N523" s="228" t="s">
        <v>42</v>
      </c>
      <c r="O523" s="46"/>
      <c r="P523" s="229">
        <f>O523*H523</f>
        <v>0</v>
      </c>
      <c r="Q523" s="229">
        <v>0</v>
      </c>
      <c r="R523" s="229">
        <f>Q523*H523</f>
        <v>0</v>
      </c>
      <c r="S523" s="229">
        <v>0</v>
      </c>
      <c r="T523" s="230">
        <f>S523*H523</f>
        <v>0</v>
      </c>
      <c r="AR523" s="23" t="s">
        <v>260</v>
      </c>
      <c r="AT523" s="23" t="s">
        <v>134</v>
      </c>
      <c r="AU523" s="23" t="s">
        <v>80</v>
      </c>
      <c r="AY523" s="23" t="s">
        <v>131</v>
      </c>
      <c r="BE523" s="231">
        <f>IF(N523="základní",J523,0)</f>
        <v>0</v>
      </c>
      <c r="BF523" s="231">
        <f>IF(N523="snížená",J523,0)</f>
        <v>0</v>
      </c>
      <c r="BG523" s="231">
        <f>IF(N523="zákl. přenesená",J523,0)</f>
        <v>0</v>
      </c>
      <c r="BH523" s="231">
        <f>IF(N523="sníž. přenesená",J523,0)</f>
        <v>0</v>
      </c>
      <c r="BI523" s="231">
        <f>IF(N523="nulová",J523,0)</f>
        <v>0</v>
      </c>
      <c r="BJ523" s="23" t="s">
        <v>76</v>
      </c>
      <c r="BK523" s="231">
        <f>ROUND(I523*H523,2)</f>
        <v>0</v>
      </c>
      <c r="BL523" s="23" t="s">
        <v>260</v>
      </c>
      <c r="BM523" s="23" t="s">
        <v>1127</v>
      </c>
    </row>
    <row r="524" s="1" customFormat="1" ht="16.5" customHeight="1">
      <c r="B524" s="45"/>
      <c r="C524" s="220" t="s">
        <v>592</v>
      </c>
      <c r="D524" s="220" t="s">
        <v>134</v>
      </c>
      <c r="E524" s="221" t="s">
        <v>80</v>
      </c>
      <c r="F524" s="222" t="s">
        <v>1128</v>
      </c>
      <c r="G524" s="223" t="s">
        <v>438</v>
      </c>
      <c r="H524" s="224">
        <v>2</v>
      </c>
      <c r="I524" s="225"/>
      <c r="J524" s="226">
        <f>ROUND(I524*H524,2)</f>
        <v>0</v>
      </c>
      <c r="K524" s="222" t="s">
        <v>21</v>
      </c>
      <c r="L524" s="71"/>
      <c r="M524" s="227" t="s">
        <v>21</v>
      </c>
      <c r="N524" s="228" t="s">
        <v>42</v>
      </c>
      <c r="O524" s="46"/>
      <c r="P524" s="229">
        <f>O524*H524</f>
        <v>0</v>
      </c>
      <c r="Q524" s="229">
        <v>0</v>
      </c>
      <c r="R524" s="229">
        <f>Q524*H524</f>
        <v>0</v>
      </c>
      <c r="S524" s="229">
        <v>0</v>
      </c>
      <c r="T524" s="230">
        <f>S524*H524</f>
        <v>0</v>
      </c>
      <c r="AR524" s="23" t="s">
        <v>260</v>
      </c>
      <c r="AT524" s="23" t="s">
        <v>134</v>
      </c>
      <c r="AU524" s="23" t="s">
        <v>80</v>
      </c>
      <c r="AY524" s="23" t="s">
        <v>131</v>
      </c>
      <c r="BE524" s="231">
        <f>IF(N524="základní",J524,0)</f>
        <v>0</v>
      </c>
      <c r="BF524" s="231">
        <f>IF(N524="snížená",J524,0)</f>
        <v>0</v>
      </c>
      <c r="BG524" s="231">
        <f>IF(N524="zákl. přenesená",J524,0)</f>
        <v>0</v>
      </c>
      <c r="BH524" s="231">
        <f>IF(N524="sníž. přenesená",J524,0)</f>
        <v>0</v>
      </c>
      <c r="BI524" s="231">
        <f>IF(N524="nulová",J524,0)</f>
        <v>0</v>
      </c>
      <c r="BJ524" s="23" t="s">
        <v>76</v>
      </c>
      <c r="BK524" s="231">
        <f>ROUND(I524*H524,2)</f>
        <v>0</v>
      </c>
      <c r="BL524" s="23" t="s">
        <v>260</v>
      </c>
      <c r="BM524" s="23" t="s">
        <v>1129</v>
      </c>
    </row>
    <row r="525" s="1" customFormat="1" ht="16.5" customHeight="1">
      <c r="B525" s="45"/>
      <c r="C525" s="220" t="s">
        <v>596</v>
      </c>
      <c r="D525" s="220" t="s">
        <v>134</v>
      </c>
      <c r="E525" s="221" t="s">
        <v>132</v>
      </c>
      <c r="F525" s="222" t="s">
        <v>1130</v>
      </c>
      <c r="G525" s="223" t="s">
        <v>370</v>
      </c>
      <c r="H525" s="224">
        <v>28</v>
      </c>
      <c r="I525" s="225"/>
      <c r="J525" s="226">
        <f>ROUND(I525*H525,2)</f>
        <v>0</v>
      </c>
      <c r="K525" s="222" t="s">
        <v>21</v>
      </c>
      <c r="L525" s="71"/>
      <c r="M525" s="227" t="s">
        <v>21</v>
      </c>
      <c r="N525" s="228" t="s">
        <v>42</v>
      </c>
      <c r="O525" s="46"/>
      <c r="P525" s="229">
        <f>O525*H525</f>
        <v>0</v>
      </c>
      <c r="Q525" s="229">
        <v>0</v>
      </c>
      <c r="R525" s="229">
        <f>Q525*H525</f>
        <v>0</v>
      </c>
      <c r="S525" s="229">
        <v>0</v>
      </c>
      <c r="T525" s="230">
        <f>S525*H525</f>
        <v>0</v>
      </c>
      <c r="AR525" s="23" t="s">
        <v>260</v>
      </c>
      <c r="AT525" s="23" t="s">
        <v>134</v>
      </c>
      <c r="AU525" s="23" t="s">
        <v>80</v>
      </c>
      <c r="AY525" s="23" t="s">
        <v>131</v>
      </c>
      <c r="BE525" s="231">
        <f>IF(N525="základní",J525,0)</f>
        <v>0</v>
      </c>
      <c r="BF525" s="231">
        <f>IF(N525="snížená",J525,0)</f>
        <v>0</v>
      </c>
      <c r="BG525" s="231">
        <f>IF(N525="zákl. přenesená",J525,0)</f>
        <v>0</v>
      </c>
      <c r="BH525" s="231">
        <f>IF(N525="sníž. přenesená",J525,0)</f>
        <v>0</v>
      </c>
      <c r="BI525" s="231">
        <f>IF(N525="nulová",J525,0)</f>
        <v>0</v>
      </c>
      <c r="BJ525" s="23" t="s">
        <v>76</v>
      </c>
      <c r="BK525" s="231">
        <f>ROUND(I525*H525,2)</f>
        <v>0</v>
      </c>
      <c r="BL525" s="23" t="s">
        <v>260</v>
      </c>
      <c r="BM525" s="23" t="s">
        <v>1131</v>
      </c>
    </row>
    <row r="526" s="1" customFormat="1" ht="16.5" customHeight="1">
      <c r="B526" s="45"/>
      <c r="C526" s="220" t="s">
        <v>600</v>
      </c>
      <c r="D526" s="220" t="s">
        <v>134</v>
      </c>
      <c r="E526" s="221" t="s">
        <v>138</v>
      </c>
      <c r="F526" s="222" t="s">
        <v>1132</v>
      </c>
      <c r="G526" s="223" t="s">
        <v>370</v>
      </c>
      <c r="H526" s="224">
        <v>31</v>
      </c>
      <c r="I526" s="225"/>
      <c r="J526" s="226">
        <f>ROUND(I526*H526,2)</f>
        <v>0</v>
      </c>
      <c r="K526" s="222" t="s">
        <v>21</v>
      </c>
      <c r="L526" s="71"/>
      <c r="M526" s="227" t="s">
        <v>21</v>
      </c>
      <c r="N526" s="228" t="s">
        <v>42</v>
      </c>
      <c r="O526" s="46"/>
      <c r="P526" s="229">
        <f>O526*H526</f>
        <v>0</v>
      </c>
      <c r="Q526" s="229">
        <v>0</v>
      </c>
      <c r="R526" s="229">
        <f>Q526*H526</f>
        <v>0</v>
      </c>
      <c r="S526" s="229">
        <v>0</v>
      </c>
      <c r="T526" s="230">
        <f>S526*H526</f>
        <v>0</v>
      </c>
      <c r="AR526" s="23" t="s">
        <v>260</v>
      </c>
      <c r="AT526" s="23" t="s">
        <v>134</v>
      </c>
      <c r="AU526" s="23" t="s">
        <v>80</v>
      </c>
      <c r="AY526" s="23" t="s">
        <v>131</v>
      </c>
      <c r="BE526" s="231">
        <f>IF(N526="základní",J526,0)</f>
        <v>0</v>
      </c>
      <c r="BF526" s="231">
        <f>IF(N526="snížená",J526,0)</f>
        <v>0</v>
      </c>
      <c r="BG526" s="231">
        <f>IF(N526="zákl. přenesená",J526,0)</f>
        <v>0</v>
      </c>
      <c r="BH526" s="231">
        <f>IF(N526="sníž. přenesená",J526,0)</f>
        <v>0</v>
      </c>
      <c r="BI526" s="231">
        <f>IF(N526="nulová",J526,0)</f>
        <v>0</v>
      </c>
      <c r="BJ526" s="23" t="s">
        <v>76</v>
      </c>
      <c r="BK526" s="231">
        <f>ROUND(I526*H526,2)</f>
        <v>0</v>
      </c>
      <c r="BL526" s="23" t="s">
        <v>260</v>
      </c>
      <c r="BM526" s="23" t="s">
        <v>1133</v>
      </c>
    </row>
    <row r="527" s="1" customFormat="1" ht="16.5" customHeight="1">
      <c r="B527" s="45"/>
      <c r="C527" s="220" t="s">
        <v>604</v>
      </c>
      <c r="D527" s="220" t="s">
        <v>134</v>
      </c>
      <c r="E527" s="221" t="s">
        <v>170</v>
      </c>
      <c r="F527" s="222" t="s">
        <v>1134</v>
      </c>
      <c r="G527" s="223" t="s">
        <v>370</v>
      </c>
      <c r="H527" s="224">
        <v>32</v>
      </c>
      <c r="I527" s="225"/>
      <c r="J527" s="226">
        <f>ROUND(I527*H527,2)</f>
        <v>0</v>
      </c>
      <c r="K527" s="222" t="s">
        <v>21</v>
      </c>
      <c r="L527" s="71"/>
      <c r="M527" s="227" t="s">
        <v>21</v>
      </c>
      <c r="N527" s="228" t="s">
        <v>42</v>
      </c>
      <c r="O527" s="46"/>
      <c r="P527" s="229">
        <f>O527*H527</f>
        <v>0</v>
      </c>
      <c r="Q527" s="229">
        <v>0</v>
      </c>
      <c r="R527" s="229">
        <f>Q527*H527</f>
        <v>0</v>
      </c>
      <c r="S527" s="229">
        <v>0</v>
      </c>
      <c r="T527" s="230">
        <f>S527*H527</f>
        <v>0</v>
      </c>
      <c r="AR527" s="23" t="s">
        <v>260</v>
      </c>
      <c r="AT527" s="23" t="s">
        <v>134</v>
      </c>
      <c r="AU527" s="23" t="s">
        <v>80</v>
      </c>
      <c r="AY527" s="23" t="s">
        <v>131</v>
      </c>
      <c r="BE527" s="231">
        <f>IF(N527="základní",J527,0)</f>
        <v>0</v>
      </c>
      <c r="BF527" s="231">
        <f>IF(N527="snížená",J527,0)</f>
        <v>0</v>
      </c>
      <c r="BG527" s="231">
        <f>IF(N527="zákl. přenesená",J527,0)</f>
        <v>0</v>
      </c>
      <c r="BH527" s="231">
        <f>IF(N527="sníž. přenesená",J527,0)</f>
        <v>0</v>
      </c>
      <c r="BI527" s="231">
        <f>IF(N527="nulová",J527,0)</f>
        <v>0</v>
      </c>
      <c r="BJ527" s="23" t="s">
        <v>76</v>
      </c>
      <c r="BK527" s="231">
        <f>ROUND(I527*H527,2)</f>
        <v>0</v>
      </c>
      <c r="BL527" s="23" t="s">
        <v>260</v>
      </c>
      <c r="BM527" s="23" t="s">
        <v>1135</v>
      </c>
    </row>
    <row r="528" s="1" customFormat="1" ht="16.5" customHeight="1">
      <c r="B528" s="45"/>
      <c r="C528" s="220" t="s">
        <v>608</v>
      </c>
      <c r="D528" s="220" t="s">
        <v>134</v>
      </c>
      <c r="E528" s="221" t="s">
        <v>169</v>
      </c>
      <c r="F528" s="222" t="s">
        <v>1136</v>
      </c>
      <c r="G528" s="223" t="s">
        <v>370</v>
      </c>
      <c r="H528" s="224">
        <v>34</v>
      </c>
      <c r="I528" s="225"/>
      <c r="J528" s="226">
        <f>ROUND(I528*H528,2)</f>
        <v>0</v>
      </c>
      <c r="K528" s="222" t="s">
        <v>21</v>
      </c>
      <c r="L528" s="71"/>
      <c r="M528" s="227" t="s">
        <v>21</v>
      </c>
      <c r="N528" s="228" t="s">
        <v>42</v>
      </c>
      <c r="O528" s="46"/>
      <c r="P528" s="229">
        <f>O528*H528</f>
        <v>0</v>
      </c>
      <c r="Q528" s="229">
        <v>0</v>
      </c>
      <c r="R528" s="229">
        <f>Q528*H528</f>
        <v>0</v>
      </c>
      <c r="S528" s="229">
        <v>0</v>
      </c>
      <c r="T528" s="230">
        <f>S528*H528</f>
        <v>0</v>
      </c>
      <c r="AR528" s="23" t="s">
        <v>260</v>
      </c>
      <c r="AT528" s="23" t="s">
        <v>134</v>
      </c>
      <c r="AU528" s="23" t="s">
        <v>80</v>
      </c>
      <c r="AY528" s="23" t="s">
        <v>131</v>
      </c>
      <c r="BE528" s="231">
        <f>IF(N528="základní",J528,0)</f>
        <v>0</v>
      </c>
      <c r="BF528" s="231">
        <f>IF(N528="snížená",J528,0)</f>
        <v>0</v>
      </c>
      <c r="BG528" s="231">
        <f>IF(N528="zákl. přenesená",J528,0)</f>
        <v>0</v>
      </c>
      <c r="BH528" s="231">
        <f>IF(N528="sníž. přenesená",J528,0)</f>
        <v>0</v>
      </c>
      <c r="BI528" s="231">
        <f>IF(N528="nulová",J528,0)</f>
        <v>0</v>
      </c>
      <c r="BJ528" s="23" t="s">
        <v>76</v>
      </c>
      <c r="BK528" s="231">
        <f>ROUND(I528*H528,2)</f>
        <v>0</v>
      </c>
      <c r="BL528" s="23" t="s">
        <v>260</v>
      </c>
      <c r="BM528" s="23" t="s">
        <v>1137</v>
      </c>
    </row>
    <row r="529" s="1" customFormat="1" ht="16.5" customHeight="1">
      <c r="B529" s="45"/>
      <c r="C529" s="220" t="s">
        <v>612</v>
      </c>
      <c r="D529" s="220" t="s">
        <v>134</v>
      </c>
      <c r="E529" s="221" t="s">
        <v>189</v>
      </c>
      <c r="F529" s="222" t="s">
        <v>1138</v>
      </c>
      <c r="G529" s="223" t="s">
        <v>438</v>
      </c>
      <c r="H529" s="224">
        <v>14</v>
      </c>
      <c r="I529" s="225"/>
      <c r="J529" s="226">
        <f>ROUND(I529*H529,2)</f>
        <v>0</v>
      </c>
      <c r="K529" s="222" t="s">
        <v>21</v>
      </c>
      <c r="L529" s="71"/>
      <c r="M529" s="227" t="s">
        <v>21</v>
      </c>
      <c r="N529" s="228" t="s">
        <v>42</v>
      </c>
      <c r="O529" s="46"/>
      <c r="P529" s="229">
        <f>O529*H529</f>
        <v>0</v>
      </c>
      <c r="Q529" s="229">
        <v>0</v>
      </c>
      <c r="R529" s="229">
        <f>Q529*H529</f>
        <v>0</v>
      </c>
      <c r="S529" s="229">
        <v>0</v>
      </c>
      <c r="T529" s="230">
        <f>S529*H529</f>
        <v>0</v>
      </c>
      <c r="AR529" s="23" t="s">
        <v>260</v>
      </c>
      <c r="AT529" s="23" t="s">
        <v>134</v>
      </c>
      <c r="AU529" s="23" t="s">
        <v>80</v>
      </c>
      <c r="AY529" s="23" t="s">
        <v>131</v>
      </c>
      <c r="BE529" s="231">
        <f>IF(N529="základní",J529,0)</f>
        <v>0</v>
      </c>
      <c r="BF529" s="231">
        <f>IF(N529="snížená",J529,0)</f>
        <v>0</v>
      </c>
      <c r="BG529" s="231">
        <f>IF(N529="zákl. přenesená",J529,0)</f>
        <v>0</v>
      </c>
      <c r="BH529" s="231">
        <f>IF(N529="sníž. přenesená",J529,0)</f>
        <v>0</v>
      </c>
      <c r="BI529" s="231">
        <f>IF(N529="nulová",J529,0)</f>
        <v>0</v>
      </c>
      <c r="BJ529" s="23" t="s">
        <v>76</v>
      </c>
      <c r="BK529" s="231">
        <f>ROUND(I529*H529,2)</f>
        <v>0</v>
      </c>
      <c r="BL529" s="23" t="s">
        <v>260</v>
      </c>
      <c r="BM529" s="23" t="s">
        <v>1139</v>
      </c>
    </row>
    <row r="530" s="1" customFormat="1" ht="16.5" customHeight="1">
      <c r="B530" s="45"/>
      <c r="C530" s="220" t="s">
        <v>617</v>
      </c>
      <c r="D530" s="220" t="s">
        <v>134</v>
      </c>
      <c r="E530" s="221" t="s">
        <v>197</v>
      </c>
      <c r="F530" s="222" t="s">
        <v>1140</v>
      </c>
      <c r="G530" s="223" t="s">
        <v>438</v>
      </c>
      <c r="H530" s="224">
        <v>16</v>
      </c>
      <c r="I530" s="225"/>
      <c r="J530" s="226">
        <f>ROUND(I530*H530,2)</f>
        <v>0</v>
      </c>
      <c r="K530" s="222" t="s">
        <v>21</v>
      </c>
      <c r="L530" s="71"/>
      <c r="M530" s="227" t="s">
        <v>21</v>
      </c>
      <c r="N530" s="228" t="s">
        <v>42</v>
      </c>
      <c r="O530" s="46"/>
      <c r="P530" s="229">
        <f>O530*H530</f>
        <v>0</v>
      </c>
      <c r="Q530" s="229">
        <v>0</v>
      </c>
      <c r="R530" s="229">
        <f>Q530*H530</f>
        <v>0</v>
      </c>
      <c r="S530" s="229">
        <v>0</v>
      </c>
      <c r="T530" s="230">
        <f>S530*H530</f>
        <v>0</v>
      </c>
      <c r="AR530" s="23" t="s">
        <v>260</v>
      </c>
      <c r="AT530" s="23" t="s">
        <v>134</v>
      </c>
      <c r="AU530" s="23" t="s">
        <v>80</v>
      </c>
      <c r="AY530" s="23" t="s">
        <v>131</v>
      </c>
      <c r="BE530" s="231">
        <f>IF(N530="základní",J530,0)</f>
        <v>0</v>
      </c>
      <c r="BF530" s="231">
        <f>IF(N530="snížená",J530,0)</f>
        <v>0</v>
      </c>
      <c r="BG530" s="231">
        <f>IF(N530="zákl. přenesená",J530,0)</f>
        <v>0</v>
      </c>
      <c r="BH530" s="231">
        <f>IF(N530="sníž. přenesená",J530,0)</f>
        <v>0</v>
      </c>
      <c r="BI530" s="231">
        <f>IF(N530="nulová",J530,0)</f>
        <v>0</v>
      </c>
      <c r="BJ530" s="23" t="s">
        <v>76</v>
      </c>
      <c r="BK530" s="231">
        <f>ROUND(I530*H530,2)</f>
        <v>0</v>
      </c>
      <c r="BL530" s="23" t="s">
        <v>260</v>
      </c>
      <c r="BM530" s="23" t="s">
        <v>1141</v>
      </c>
    </row>
    <row r="531" s="1" customFormat="1" ht="16.5" customHeight="1">
      <c r="B531" s="45"/>
      <c r="C531" s="220" t="s">
        <v>621</v>
      </c>
      <c r="D531" s="220" t="s">
        <v>134</v>
      </c>
      <c r="E531" s="221" t="s">
        <v>203</v>
      </c>
      <c r="F531" s="222" t="s">
        <v>1142</v>
      </c>
      <c r="G531" s="223" t="s">
        <v>370</v>
      </c>
      <c r="H531" s="224">
        <v>35</v>
      </c>
      <c r="I531" s="225"/>
      <c r="J531" s="226">
        <f>ROUND(I531*H531,2)</f>
        <v>0</v>
      </c>
      <c r="K531" s="222" t="s">
        <v>21</v>
      </c>
      <c r="L531" s="71"/>
      <c r="M531" s="227" t="s">
        <v>21</v>
      </c>
      <c r="N531" s="228" t="s">
        <v>42</v>
      </c>
      <c r="O531" s="46"/>
      <c r="P531" s="229">
        <f>O531*H531</f>
        <v>0</v>
      </c>
      <c r="Q531" s="229">
        <v>0</v>
      </c>
      <c r="R531" s="229">
        <f>Q531*H531</f>
        <v>0</v>
      </c>
      <c r="S531" s="229">
        <v>0</v>
      </c>
      <c r="T531" s="230">
        <f>S531*H531</f>
        <v>0</v>
      </c>
      <c r="AR531" s="23" t="s">
        <v>260</v>
      </c>
      <c r="AT531" s="23" t="s">
        <v>134</v>
      </c>
      <c r="AU531" s="23" t="s">
        <v>80</v>
      </c>
      <c r="AY531" s="23" t="s">
        <v>131</v>
      </c>
      <c r="BE531" s="231">
        <f>IF(N531="základní",J531,0)</f>
        <v>0</v>
      </c>
      <c r="BF531" s="231">
        <f>IF(N531="snížená",J531,0)</f>
        <v>0</v>
      </c>
      <c r="BG531" s="231">
        <f>IF(N531="zákl. přenesená",J531,0)</f>
        <v>0</v>
      </c>
      <c r="BH531" s="231">
        <f>IF(N531="sníž. přenesená",J531,0)</f>
        <v>0</v>
      </c>
      <c r="BI531" s="231">
        <f>IF(N531="nulová",J531,0)</f>
        <v>0</v>
      </c>
      <c r="BJ531" s="23" t="s">
        <v>76</v>
      </c>
      <c r="BK531" s="231">
        <f>ROUND(I531*H531,2)</f>
        <v>0</v>
      </c>
      <c r="BL531" s="23" t="s">
        <v>260</v>
      </c>
      <c r="BM531" s="23" t="s">
        <v>1143</v>
      </c>
    </row>
    <row r="532" s="10" customFormat="1" ht="29.88" customHeight="1">
      <c r="B532" s="204"/>
      <c r="C532" s="205"/>
      <c r="D532" s="206" t="s">
        <v>70</v>
      </c>
      <c r="E532" s="218" t="s">
        <v>666</v>
      </c>
      <c r="F532" s="218" t="s">
        <v>667</v>
      </c>
      <c r="G532" s="205"/>
      <c r="H532" s="205"/>
      <c r="I532" s="208"/>
      <c r="J532" s="219">
        <f>BK532</f>
        <v>0</v>
      </c>
      <c r="K532" s="205"/>
      <c r="L532" s="210"/>
      <c r="M532" s="211"/>
      <c r="N532" s="212"/>
      <c r="O532" s="212"/>
      <c r="P532" s="213">
        <f>SUM(P533:P541)</f>
        <v>0</v>
      </c>
      <c r="Q532" s="212"/>
      <c r="R532" s="213">
        <f>SUM(R533:R541)</f>
        <v>0.8362425</v>
      </c>
      <c r="S532" s="212"/>
      <c r="T532" s="214">
        <f>SUM(T533:T541)</f>
        <v>0</v>
      </c>
      <c r="AR532" s="215" t="s">
        <v>80</v>
      </c>
      <c r="AT532" s="216" t="s">
        <v>70</v>
      </c>
      <c r="AU532" s="216" t="s">
        <v>76</v>
      </c>
      <c r="AY532" s="215" t="s">
        <v>131</v>
      </c>
      <c r="BK532" s="217">
        <f>SUM(BK533:BK541)</f>
        <v>0</v>
      </c>
    </row>
    <row r="533" s="1" customFormat="1" ht="25.5" customHeight="1">
      <c r="B533" s="45"/>
      <c r="C533" s="220" t="s">
        <v>662</v>
      </c>
      <c r="D533" s="220" t="s">
        <v>134</v>
      </c>
      <c r="E533" s="221" t="s">
        <v>1144</v>
      </c>
      <c r="F533" s="222" t="s">
        <v>1145</v>
      </c>
      <c r="G533" s="223" t="s">
        <v>137</v>
      </c>
      <c r="H533" s="224">
        <v>32.25</v>
      </c>
      <c r="I533" s="225"/>
      <c r="J533" s="226">
        <f>ROUND(I533*H533,2)</f>
        <v>0</v>
      </c>
      <c r="K533" s="222" t="s">
        <v>21</v>
      </c>
      <c r="L533" s="71"/>
      <c r="M533" s="227" t="s">
        <v>21</v>
      </c>
      <c r="N533" s="228" t="s">
        <v>42</v>
      </c>
      <c r="O533" s="46"/>
      <c r="P533" s="229">
        <f>O533*H533</f>
        <v>0</v>
      </c>
      <c r="Q533" s="229">
        <v>0.02503</v>
      </c>
      <c r="R533" s="229">
        <f>Q533*H533</f>
        <v>0.80721750000000003</v>
      </c>
      <c r="S533" s="229">
        <v>0</v>
      </c>
      <c r="T533" s="230">
        <f>S533*H533</f>
        <v>0</v>
      </c>
      <c r="AR533" s="23" t="s">
        <v>260</v>
      </c>
      <c r="AT533" s="23" t="s">
        <v>134</v>
      </c>
      <c r="AU533" s="23" t="s">
        <v>80</v>
      </c>
      <c r="AY533" s="23" t="s">
        <v>131</v>
      </c>
      <c r="BE533" s="231">
        <f>IF(N533="základní",J533,0)</f>
        <v>0</v>
      </c>
      <c r="BF533" s="231">
        <f>IF(N533="snížená",J533,0)</f>
        <v>0</v>
      </c>
      <c r="BG533" s="231">
        <f>IF(N533="zákl. přenesená",J533,0)</f>
        <v>0</v>
      </c>
      <c r="BH533" s="231">
        <f>IF(N533="sníž. přenesená",J533,0)</f>
        <v>0</v>
      </c>
      <c r="BI533" s="231">
        <f>IF(N533="nulová",J533,0)</f>
        <v>0</v>
      </c>
      <c r="BJ533" s="23" t="s">
        <v>76</v>
      </c>
      <c r="BK533" s="231">
        <f>ROUND(I533*H533,2)</f>
        <v>0</v>
      </c>
      <c r="BL533" s="23" t="s">
        <v>260</v>
      </c>
      <c r="BM533" s="23" t="s">
        <v>1146</v>
      </c>
    </row>
    <row r="534" s="11" customFormat="1">
      <c r="B534" s="232"/>
      <c r="C534" s="233"/>
      <c r="D534" s="234" t="s">
        <v>140</v>
      </c>
      <c r="E534" s="235" t="s">
        <v>21</v>
      </c>
      <c r="F534" s="236" t="s">
        <v>1147</v>
      </c>
      <c r="G534" s="233"/>
      <c r="H534" s="235" t="s">
        <v>21</v>
      </c>
      <c r="I534" s="237"/>
      <c r="J534" s="233"/>
      <c r="K534" s="233"/>
      <c r="L534" s="238"/>
      <c r="M534" s="239"/>
      <c r="N534" s="240"/>
      <c r="O534" s="240"/>
      <c r="P534" s="240"/>
      <c r="Q534" s="240"/>
      <c r="R534" s="240"/>
      <c r="S534" s="240"/>
      <c r="T534" s="241"/>
      <c r="AT534" s="242" t="s">
        <v>140</v>
      </c>
      <c r="AU534" s="242" t="s">
        <v>80</v>
      </c>
      <c r="AV534" s="11" t="s">
        <v>76</v>
      </c>
      <c r="AW534" s="11" t="s">
        <v>35</v>
      </c>
      <c r="AX534" s="11" t="s">
        <v>71</v>
      </c>
      <c r="AY534" s="242" t="s">
        <v>131</v>
      </c>
    </row>
    <row r="535" s="12" customFormat="1">
      <c r="B535" s="243"/>
      <c r="C535" s="244"/>
      <c r="D535" s="234" t="s">
        <v>140</v>
      </c>
      <c r="E535" s="245" t="s">
        <v>21</v>
      </c>
      <c r="F535" s="246" t="s">
        <v>1148</v>
      </c>
      <c r="G535" s="244"/>
      <c r="H535" s="247">
        <v>38.25</v>
      </c>
      <c r="I535" s="248"/>
      <c r="J535" s="244"/>
      <c r="K535" s="244"/>
      <c r="L535" s="249"/>
      <c r="M535" s="250"/>
      <c r="N535" s="251"/>
      <c r="O535" s="251"/>
      <c r="P535" s="251"/>
      <c r="Q535" s="251"/>
      <c r="R535" s="251"/>
      <c r="S535" s="251"/>
      <c r="T535" s="252"/>
      <c r="AT535" s="253" t="s">
        <v>140</v>
      </c>
      <c r="AU535" s="253" t="s">
        <v>80</v>
      </c>
      <c r="AV535" s="12" t="s">
        <v>80</v>
      </c>
      <c r="AW535" s="12" t="s">
        <v>35</v>
      </c>
      <c r="AX535" s="12" t="s">
        <v>71</v>
      </c>
      <c r="AY535" s="253" t="s">
        <v>131</v>
      </c>
    </row>
    <row r="536" s="11" customFormat="1">
      <c r="B536" s="232"/>
      <c r="C536" s="233"/>
      <c r="D536" s="234" t="s">
        <v>140</v>
      </c>
      <c r="E536" s="235" t="s">
        <v>21</v>
      </c>
      <c r="F536" s="236" t="s">
        <v>143</v>
      </c>
      <c r="G536" s="233"/>
      <c r="H536" s="235" t="s">
        <v>21</v>
      </c>
      <c r="I536" s="237"/>
      <c r="J536" s="233"/>
      <c r="K536" s="233"/>
      <c r="L536" s="238"/>
      <c r="M536" s="239"/>
      <c r="N536" s="240"/>
      <c r="O536" s="240"/>
      <c r="P536" s="240"/>
      <c r="Q536" s="240"/>
      <c r="R536" s="240"/>
      <c r="S536" s="240"/>
      <c r="T536" s="241"/>
      <c r="AT536" s="242" t="s">
        <v>140</v>
      </c>
      <c r="AU536" s="242" t="s">
        <v>80</v>
      </c>
      <c r="AV536" s="11" t="s">
        <v>76</v>
      </c>
      <c r="AW536" s="11" t="s">
        <v>35</v>
      </c>
      <c r="AX536" s="11" t="s">
        <v>71</v>
      </c>
      <c r="AY536" s="242" t="s">
        <v>131</v>
      </c>
    </row>
    <row r="537" s="12" customFormat="1">
      <c r="B537" s="243"/>
      <c r="C537" s="244"/>
      <c r="D537" s="234" t="s">
        <v>140</v>
      </c>
      <c r="E537" s="245" t="s">
        <v>21</v>
      </c>
      <c r="F537" s="246" t="s">
        <v>1149</v>
      </c>
      <c r="G537" s="244"/>
      <c r="H537" s="247">
        <v>-6</v>
      </c>
      <c r="I537" s="248"/>
      <c r="J537" s="244"/>
      <c r="K537" s="244"/>
      <c r="L537" s="249"/>
      <c r="M537" s="250"/>
      <c r="N537" s="251"/>
      <c r="O537" s="251"/>
      <c r="P537" s="251"/>
      <c r="Q537" s="251"/>
      <c r="R537" s="251"/>
      <c r="S537" s="251"/>
      <c r="T537" s="252"/>
      <c r="AT537" s="253" t="s">
        <v>140</v>
      </c>
      <c r="AU537" s="253" t="s">
        <v>80</v>
      </c>
      <c r="AV537" s="12" t="s">
        <v>80</v>
      </c>
      <c r="AW537" s="12" t="s">
        <v>35</v>
      </c>
      <c r="AX537" s="12" t="s">
        <v>71</v>
      </c>
      <c r="AY537" s="253" t="s">
        <v>131</v>
      </c>
    </row>
    <row r="538" s="13" customFormat="1">
      <c r="B538" s="254"/>
      <c r="C538" s="255"/>
      <c r="D538" s="234" t="s">
        <v>140</v>
      </c>
      <c r="E538" s="256" t="s">
        <v>21</v>
      </c>
      <c r="F538" s="257" t="s">
        <v>145</v>
      </c>
      <c r="G538" s="255"/>
      <c r="H538" s="258">
        <v>32.25</v>
      </c>
      <c r="I538" s="259"/>
      <c r="J538" s="255"/>
      <c r="K538" s="255"/>
      <c r="L538" s="260"/>
      <c r="M538" s="261"/>
      <c r="N538" s="262"/>
      <c r="O538" s="262"/>
      <c r="P538" s="262"/>
      <c r="Q538" s="262"/>
      <c r="R538" s="262"/>
      <c r="S538" s="262"/>
      <c r="T538" s="263"/>
      <c r="AT538" s="264" t="s">
        <v>140</v>
      </c>
      <c r="AU538" s="264" t="s">
        <v>80</v>
      </c>
      <c r="AV538" s="13" t="s">
        <v>138</v>
      </c>
      <c r="AW538" s="13" t="s">
        <v>35</v>
      </c>
      <c r="AX538" s="13" t="s">
        <v>76</v>
      </c>
      <c r="AY538" s="264" t="s">
        <v>131</v>
      </c>
    </row>
    <row r="539" s="1" customFormat="1" ht="16.5" customHeight="1">
      <c r="B539" s="45"/>
      <c r="C539" s="220" t="s">
        <v>668</v>
      </c>
      <c r="D539" s="220" t="s">
        <v>134</v>
      </c>
      <c r="E539" s="221" t="s">
        <v>1150</v>
      </c>
      <c r="F539" s="222" t="s">
        <v>1151</v>
      </c>
      <c r="G539" s="223" t="s">
        <v>137</v>
      </c>
      <c r="H539" s="224">
        <v>32.25</v>
      </c>
      <c r="I539" s="225"/>
      <c r="J539" s="226">
        <f>ROUND(I539*H539,2)</f>
        <v>0</v>
      </c>
      <c r="K539" s="222" t="s">
        <v>21</v>
      </c>
      <c r="L539" s="71"/>
      <c r="M539" s="227" t="s">
        <v>21</v>
      </c>
      <c r="N539" s="228" t="s">
        <v>42</v>
      </c>
      <c r="O539" s="46"/>
      <c r="P539" s="229">
        <f>O539*H539</f>
        <v>0</v>
      </c>
      <c r="Q539" s="229">
        <v>0.00020000000000000001</v>
      </c>
      <c r="R539" s="229">
        <f>Q539*H539</f>
        <v>0.00645</v>
      </c>
      <c r="S539" s="229">
        <v>0</v>
      </c>
      <c r="T539" s="230">
        <f>S539*H539</f>
        <v>0</v>
      </c>
      <c r="AR539" s="23" t="s">
        <v>260</v>
      </c>
      <c r="AT539" s="23" t="s">
        <v>134</v>
      </c>
      <c r="AU539" s="23" t="s">
        <v>80</v>
      </c>
      <c r="AY539" s="23" t="s">
        <v>131</v>
      </c>
      <c r="BE539" s="231">
        <f>IF(N539="základní",J539,0)</f>
        <v>0</v>
      </c>
      <c r="BF539" s="231">
        <f>IF(N539="snížená",J539,0)</f>
        <v>0</v>
      </c>
      <c r="BG539" s="231">
        <f>IF(N539="zákl. přenesená",J539,0)</f>
        <v>0</v>
      </c>
      <c r="BH539" s="231">
        <f>IF(N539="sníž. přenesená",J539,0)</f>
        <v>0</v>
      </c>
      <c r="BI539" s="231">
        <f>IF(N539="nulová",J539,0)</f>
        <v>0</v>
      </c>
      <c r="BJ539" s="23" t="s">
        <v>76</v>
      </c>
      <c r="BK539" s="231">
        <f>ROUND(I539*H539,2)</f>
        <v>0</v>
      </c>
      <c r="BL539" s="23" t="s">
        <v>260</v>
      </c>
      <c r="BM539" s="23" t="s">
        <v>1152</v>
      </c>
    </row>
    <row r="540" s="1" customFormat="1" ht="25.5" customHeight="1">
      <c r="B540" s="45"/>
      <c r="C540" s="220" t="s">
        <v>675</v>
      </c>
      <c r="D540" s="220" t="s">
        <v>134</v>
      </c>
      <c r="E540" s="221" t="s">
        <v>1153</v>
      </c>
      <c r="F540" s="222" t="s">
        <v>1154</v>
      </c>
      <c r="G540" s="223" t="s">
        <v>137</v>
      </c>
      <c r="H540" s="224">
        <v>32.25</v>
      </c>
      <c r="I540" s="225"/>
      <c r="J540" s="226">
        <f>ROUND(I540*H540,2)</f>
        <v>0</v>
      </c>
      <c r="K540" s="222" t="s">
        <v>21</v>
      </c>
      <c r="L540" s="71"/>
      <c r="M540" s="227" t="s">
        <v>21</v>
      </c>
      <c r="N540" s="228" t="s">
        <v>42</v>
      </c>
      <c r="O540" s="46"/>
      <c r="P540" s="229">
        <f>O540*H540</f>
        <v>0</v>
      </c>
      <c r="Q540" s="229">
        <v>0.00069999999999999999</v>
      </c>
      <c r="R540" s="229">
        <f>Q540*H540</f>
        <v>0.022575000000000001</v>
      </c>
      <c r="S540" s="229">
        <v>0</v>
      </c>
      <c r="T540" s="230">
        <f>S540*H540</f>
        <v>0</v>
      </c>
      <c r="AR540" s="23" t="s">
        <v>260</v>
      </c>
      <c r="AT540" s="23" t="s">
        <v>134</v>
      </c>
      <c r="AU540" s="23" t="s">
        <v>80</v>
      </c>
      <c r="AY540" s="23" t="s">
        <v>131</v>
      </c>
      <c r="BE540" s="231">
        <f>IF(N540="základní",J540,0)</f>
        <v>0</v>
      </c>
      <c r="BF540" s="231">
        <f>IF(N540="snížená",J540,0)</f>
        <v>0</v>
      </c>
      <c r="BG540" s="231">
        <f>IF(N540="zákl. přenesená",J540,0)</f>
        <v>0</v>
      </c>
      <c r="BH540" s="231">
        <f>IF(N540="sníž. přenesená",J540,0)</f>
        <v>0</v>
      </c>
      <c r="BI540" s="231">
        <f>IF(N540="nulová",J540,0)</f>
        <v>0</v>
      </c>
      <c r="BJ540" s="23" t="s">
        <v>76</v>
      </c>
      <c r="BK540" s="231">
        <f>ROUND(I540*H540,2)</f>
        <v>0</v>
      </c>
      <c r="BL540" s="23" t="s">
        <v>260</v>
      </c>
      <c r="BM540" s="23" t="s">
        <v>1155</v>
      </c>
    </row>
    <row r="541" s="1" customFormat="1" ht="16.5" customHeight="1">
      <c r="B541" s="45"/>
      <c r="C541" s="220" t="s">
        <v>679</v>
      </c>
      <c r="D541" s="220" t="s">
        <v>134</v>
      </c>
      <c r="E541" s="221" t="s">
        <v>685</v>
      </c>
      <c r="F541" s="222" t="s">
        <v>686</v>
      </c>
      <c r="G541" s="223" t="s">
        <v>431</v>
      </c>
      <c r="H541" s="275"/>
      <c r="I541" s="225"/>
      <c r="J541" s="226">
        <f>ROUND(I541*H541,2)</f>
        <v>0</v>
      </c>
      <c r="K541" s="222" t="s">
        <v>21</v>
      </c>
      <c r="L541" s="71"/>
      <c r="M541" s="227" t="s">
        <v>21</v>
      </c>
      <c r="N541" s="228" t="s">
        <v>42</v>
      </c>
      <c r="O541" s="46"/>
      <c r="P541" s="229">
        <f>O541*H541</f>
        <v>0</v>
      </c>
      <c r="Q541" s="229">
        <v>0</v>
      </c>
      <c r="R541" s="229">
        <f>Q541*H541</f>
        <v>0</v>
      </c>
      <c r="S541" s="229">
        <v>0</v>
      </c>
      <c r="T541" s="230">
        <f>S541*H541</f>
        <v>0</v>
      </c>
      <c r="AR541" s="23" t="s">
        <v>260</v>
      </c>
      <c r="AT541" s="23" t="s">
        <v>134</v>
      </c>
      <c r="AU541" s="23" t="s">
        <v>80</v>
      </c>
      <c r="AY541" s="23" t="s">
        <v>131</v>
      </c>
      <c r="BE541" s="231">
        <f>IF(N541="základní",J541,0)</f>
        <v>0</v>
      </c>
      <c r="BF541" s="231">
        <f>IF(N541="snížená",J541,0)</f>
        <v>0</v>
      </c>
      <c r="BG541" s="231">
        <f>IF(N541="zákl. přenesená",J541,0)</f>
        <v>0</v>
      </c>
      <c r="BH541" s="231">
        <f>IF(N541="sníž. přenesená",J541,0)</f>
        <v>0</v>
      </c>
      <c r="BI541" s="231">
        <f>IF(N541="nulová",J541,0)</f>
        <v>0</v>
      </c>
      <c r="BJ541" s="23" t="s">
        <v>76</v>
      </c>
      <c r="BK541" s="231">
        <f>ROUND(I541*H541,2)</f>
        <v>0</v>
      </c>
      <c r="BL541" s="23" t="s">
        <v>260</v>
      </c>
      <c r="BM541" s="23" t="s">
        <v>1156</v>
      </c>
    </row>
    <row r="542" s="10" customFormat="1" ht="29.88" customHeight="1">
      <c r="B542" s="204"/>
      <c r="C542" s="205"/>
      <c r="D542" s="206" t="s">
        <v>70</v>
      </c>
      <c r="E542" s="218" t="s">
        <v>720</v>
      </c>
      <c r="F542" s="218" t="s">
        <v>721</v>
      </c>
      <c r="G542" s="205"/>
      <c r="H542" s="205"/>
      <c r="I542" s="208"/>
      <c r="J542" s="219">
        <f>BK542</f>
        <v>0</v>
      </c>
      <c r="K542" s="205"/>
      <c r="L542" s="210"/>
      <c r="M542" s="211"/>
      <c r="N542" s="212"/>
      <c r="O542" s="212"/>
      <c r="P542" s="213">
        <f>SUM(P543:P585)</f>
        <v>0</v>
      </c>
      <c r="Q542" s="212"/>
      <c r="R542" s="213">
        <f>SUM(R543:R585)</f>
        <v>0.073420000000000013</v>
      </c>
      <c r="S542" s="212"/>
      <c r="T542" s="214">
        <f>SUM(T543:T585)</f>
        <v>0</v>
      </c>
      <c r="AR542" s="215" t="s">
        <v>80</v>
      </c>
      <c r="AT542" s="216" t="s">
        <v>70</v>
      </c>
      <c r="AU542" s="216" t="s">
        <v>76</v>
      </c>
      <c r="AY542" s="215" t="s">
        <v>131</v>
      </c>
      <c r="BK542" s="217">
        <f>SUM(BK543:BK585)</f>
        <v>0</v>
      </c>
    </row>
    <row r="543" s="1" customFormat="1" ht="16.5" customHeight="1">
      <c r="B543" s="45"/>
      <c r="C543" s="220" t="s">
        <v>727</v>
      </c>
      <c r="D543" s="220" t="s">
        <v>134</v>
      </c>
      <c r="E543" s="221" t="s">
        <v>1157</v>
      </c>
      <c r="F543" s="222" t="s">
        <v>1158</v>
      </c>
      <c r="G543" s="223" t="s">
        <v>615</v>
      </c>
      <c r="H543" s="224">
        <v>1</v>
      </c>
      <c r="I543" s="225"/>
      <c r="J543" s="226">
        <f>ROUND(I543*H543,2)</f>
        <v>0</v>
      </c>
      <c r="K543" s="222" t="s">
        <v>21</v>
      </c>
      <c r="L543" s="71"/>
      <c r="M543" s="227" t="s">
        <v>21</v>
      </c>
      <c r="N543" s="228" t="s">
        <v>42</v>
      </c>
      <c r="O543" s="46"/>
      <c r="P543" s="229">
        <f>O543*H543</f>
        <v>0</v>
      </c>
      <c r="Q543" s="229">
        <v>0</v>
      </c>
      <c r="R543" s="229">
        <f>Q543*H543</f>
        <v>0</v>
      </c>
      <c r="S543" s="229">
        <v>0</v>
      </c>
      <c r="T543" s="230">
        <f>S543*H543</f>
        <v>0</v>
      </c>
      <c r="AR543" s="23" t="s">
        <v>260</v>
      </c>
      <c r="AT543" s="23" t="s">
        <v>134</v>
      </c>
      <c r="AU543" s="23" t="s">
        <v>80</v>
      </c>
      <c r="AY543" s="23" t="s">
        <v>131</v>
      </c>
      <c r="BE543" s="231">
        <f>IF(N543="základní",J543,0)</f>
        <v>0</v>
      </c>
      <c r="BF543" s="231">
        <f>IF(N543="snížená",J543,0)</f>
        <v>0</v>
      </c>
      <c r="BG543" s="231">
        <f>IF(N543="zákl. přenesená",J543,0)</f>
        <v>0</v>
      </c>
      <c r="BH543" s="231">
        <f>IF(N543="sníž. přenesená",J543,0)</f>
        <v>0</v>
      </c>
      <c r="BI543" s="231">
        <f>IF(N543="nulová",J543,0)</f>
        <v>0</v>
      </c>
      <c r="BJ543" s="23" t="s">
        <v>76</v>
      </c>
      <c r="BK543" s="231">
        <f>ROUND(I543*H543,2)</f>
        <v>0</v>
      </c>
      <c r="BL543" s="23" t="s">
        <v>260</v>
      </c>
      <c r="BM543" s="23" t="s">
        <v>1159</v>
      </c>
    </row>
    <row r="544" s="11" customFormat="1">
      <c r="B544" s="232"/>
      <c r="C544" s="233"/>
      <c r="D544" s="234" t="s">
        <v>140</v>
      </c>
      <c r="E544" s="235" t="s">
        <v>21</v>
      </c>
      <c r="F544" s="236" t="s">
        <v>1160</v>
      </c>
      <c r="G544" s="233"/>
      <c r="H544" s="235" t="s">
        <v>21</v>
      </c>
      <c r="I544" s="237"/>
      <c r="J544" s="233"/>
      <c r="K544" s="233"/>
      <c r="L544" s="238"/>
      <c r="M544" s="239"/>
      <c r="N544" s="240"/>
      <c r="O544" s="240"/>
      <c r="P544" s="240"/>
      <c r="Q544" s="240"/>
      <c r="R544" s="240"/>
      <c r="S544" s="240"/>
      <c r="T544" s="241"/>
      <c r="AT544" s="242" t="s">
        <v>140</v>
      </c>
      <c r="AU544" s="242" t="s">
        <v>80</v>
      </c>
      <c r="AV544" s="11" t="s">
        <v>76</v>
      </c>
      <c r="AW544" s="11" t="s">
        <v>35</v>
      </c>
      <c r="AX544" s="11" t="s">
        <v>71</v>
      </c>
      <c r="AY544" s="242" t="s">
        <v>131</v>
      </c>
    </row>
    <row r="545" s="12" customFormat="1">
      <c r="B545" s="243"/>
      <c r="C545" s="244"/>
      <c r="D545" s="234" t="s">
        <v>140</v>
      </c>
      <c r="E545" s="245" t="s">
        <v>21</v>
      </c>
      <c r="F545" s="246" t="s">
        <v>76</v>
      </c>
      <c r="G545" s="244"/>
      <c r="H545" s="247">
        <v>1</v>
      </c>
      <c r="I545" s="248"/>
      <c r="J545" s="244"/>
      <c r="K545" s="244"/>
      <c r="L545" s="249"/>
      <c r="M545" s="250"/>
      <c r="N545" s="251"/>
      <c r="O545" s="251"/>
      <c r="P545" s="251"/>
      <c r="Q545" s="251"/>
      <c r="R545" s="251"/>
      <c r="S545" s="251"/>
      <c r="T545" s="252"/>
      <c r="AT545" s="253" t="s">
        <v>140</v>
      </c>
      <c r="AU545" s="253" t="s">
        <v>80</v>
      </c>
      <c r="AV545" s="12" t="s">
        <v>80</v>
      </c>
      <c r="AW545" s="12" t="s">
        <v>35</v>
      </c>
      <c r="AX545" s="12" t="s">
        <v>71</v>
      </c>
      <c r="AY545" s="253" t="s">
        <v>131</v>
      </c>
    </row>
    <row r="546" s="13" customFormat="1">
      <c r="B546" s="254"/>
      <c r="C546" s="255"/>
      <c r="D546" s="234" t="s">
        <v>140</v>
      </c>
      <c r="E546" s="256" t="s">
        <v>21</v>
      </c>
      <c r="F546" s="257" t="s">
        <v>145</v>
      </c>
      <c r="G546" s="255"/>
      <c r="H546" s="258">
        <v>1</v>
      </c>
      <c r="I546" s="259"/>
      <c r="J546" s="255"/>
      <c r="K546" s="255"/>
      <c r="L546" s="260"/>
      <c r="M546" s="261"/>
      <c r="N546" s="262"/>
      <c r="O546" s="262"/>
      <c r="P546" s="262"/>
      <c r="Q546" s="262"/>
      <c r="R546" s="262"/>
      <c r="S546" s="262"/>
      <c r="T546" s="263"/>
      <c r="AT546" s="264" t="s">
        <v>140</v>
      </c>
      <c r="AU546" s="264" t="s">
        <v>80</v>
      </c>
      <c r="AV546" s="13" t="s">
        <v>138</v>
      </c>
      <c r="AW546" s="13" t="s">
        <v>35</v>
      </c>
      <c r="AX546" s="13" t="s">
        <v>76</v>
      </c>
      <c r="AY546" s="264" t="s">
        <v>131</v>
      </c>
    </row>
    <row r="547" s="1" customFormat="1" ht="16.5" customHeight="1">
      <c r="B547" s="45"/>
      <c r="C547" s="220" t="s">
        <v>1161</v>
      </c>
      <c r="D547" s="220" t="s">
        <v>134</v>
      </c>
      <c r="E547" s="221" t="s">
        <v>1162</v>
      </c>
      <c r="F547" s="222" t="s">
        <v>1163</v>
      </c>
      <c r="G547" s="223" t="s">
        <v>1164</v>
      </c>
      <c r="H547" s="224">
        <v>1468.4000000000001</v>
      </c>
      <c r="I547" s="225"/>
      <c r="J547" s="226">
        <f>ROUND(I547*H547,2)</f>
        <v>0</v>
      </c>
      <c r="K547" s="222" t="s">
        <v>21</v>
      </c>
      <c r="L547" s="71"/>
      <c r="M547" s="227" t="s">
        <v>21</v>
      </c>
      <c r="N547" s="228" t="s">
        <v>42</v>
      </c>
      <c r="O547" s="46"/>
      <c r="P547" s="229">
        <f>O547*H547</f>
        <v>0</v>
      </c>
      <c r="Q547" s="229">
        <v>5.0000000000000002E-05</v>
      </c>
      <c r="R547" s="229">
        <f>Q547*H547</f>
        <v>0.073420000000000013</v>
      </c>
      <c r="S547" s="229">
        <v>0</v>
      </c>
      <c r="T547" s="230">
        <f>S547*H547</f>
        <v>0</v>
      </c>
      <c r="AR547" s="23" t="s">
        <v>260</v>
      </c>
      <c r="AT547" s="23" t="s">
        <v>134</v>
      </c>
      <c r="AU547" s="23" t="s">
        <v>80</v>
      </c>
      <c r="AY547" s="23" t="s">
        <v>131</v>
      </c>
      <c r="BE547" s="231">
        <f>IF(N547="základní",J547,0)</f>
        <v>0</v>
      </c>
      <c r="BF547" s="231">
        <f>IF(N547="snížená",J547,0)</f>
        <v>0</v>
      </c>
      <c r="BG547" s="231">
        <f>IF(N547="zákl. přenesená",J547,0)</f>
        <v>0</v>
      </c>
      <c r="BH547" s="231">
        <f>IF(N547="sníž. přenesená",J547,0)</f>
        <v>0</v>
      </c>
      <c r="BI547" s="231">
        <f>IF(N547="nulová",J547,0)</f>
        <v>0</v>
      </c>
      <c r="BJ547" s="23" t="s">
        <v>76</v>
      </c>
      <c r="BK547" s="231">
        <f>ROUND(I547*H547,2)</f>
        <v>0</v>
      </c>
      <c r="BL547" s="23" t="s">
        <v>260</v>
      </c>
      <c r="BM547" s="23" t="s">
        <v>1165</v>
      </c>
    </row>
    <row r="548" s="11" customFormat="1">
      <c r="B548" s="232"/>
      <c r="C548" s="233"/>
      <c r="D548" s="234" t="s">
        <v>140</v>
      </c>
      <c r="E548" s="235" t="s">
        <v>21</v>
      </c>
      <c r="F548" s="236" t="s">
        <v>1166</v>
      </c>
      <c r="G548" s="233"/>
      <c r="H548" s="235" t="s">
        <v>21</v>
      </c>
      <c r="I548" s="237"/>
      <c r="J548" s="233"/>
      <c r="K548" s="233"/>
      <c r="L548" s="238"/>
      <c r="M548" s="239"/>
      <c r="N548" s="240"/>
      <c r="O548" s="240"/>
      <c r="P548" s="240"/>
      <c r="Q548" s="240"/>
      <c r="R548" s="240"/>
      <c r="S548" s="240"/>
      <c r="T548" s="241"/>
      <c r="AT548" s="242" t="s">
        <v>140</v>
      </c>
      <c r="AU548" s="242" t="s">
        <v>80</v>
      </c>
      <c r="AV548" s="11" t="s">
        <v>76</v>
      </c>
      <c r="AW548" s="11" t="s">
        <v>35</v>
      </c>
      <c r="AX548" s="11" t="s">
        <v>71</v>
      </c>
      <c r="AY548" s="242" t="s">
        <v>131</v>
      </c>
    </row>
    <row r="549" s="11" customFormat="1">
      <c r="B549" s="232"/>
      <c r="C549" s="233"/>
      <c r="D549" s="234" t="s">
        <v>140</v>
      </c>
      <c r="E549" s="235" t="s">
        <v>21</v>
      </c>
      <c r="F549" s="236" t="s">
        <v>1167</v>
      </c>
      <c r="G549" s="233"/>
      <c r="H549" s="235" t="s">
        <v>21</v>
      </c>
      <c r="I549" s="237"/>
      <c r="J549" s="233"/>
      <c r="K549" s="233"/>
      <c r="L549" s="238"/>
      <c r="M549" s="239"/>
      <c r="N549" s="240"/>
      <c r="O549" s="240"/>
      <c r="P549" s="240"/>
      <c r="Q549" s="240"/>
      <c r="R549" s="240"/>
      <c r="S549" s="240"/>
      <c r="T549" s="241"/>
      <c r="AT549" s="242" t="s">
        <v>140</v>
      </c>
      <c r="AU549" s="242" t="s">
        <v>80</v>
      </c>
      <c r="AV549" s="11" t="s">
        <v>76</v>
      </c>
      <c r="AW549" s="11" t="s">
        <v>35</v>
      </c>
      <c r="AX549" s="11" t="s">
        <v>71</v>
      </c>
      <c r="AY549" s="242" t="s">
        <v>131</v>
      </c>
    </row>
    <row r="550" s="12" customFormat="1">
      <c r="B550" s="243"/>
      <c r="C550" s="244"/>
      <c r="D550" s="234" t="s">
        <v>140</v>
      </c>
      <c r="E550" s="245" t="s">
        <v>21</v>
      </c>
      <c r="F550" s="246" t="s">
        <v>1168</v>
      </c>
      <c r="G550" s="244"/>
      <c r="H550" s="247">
        <v>1296.5</v>
      </c>
      <c r="I550" s="248"/>
      <c r="J550" s="244"/>
      <c r="K550" s="244"/>
      <c r="L550" s="249"/>
      <c r="M550" s="250"/>
      <c r="N550" s="251"/>
      <c r="O550" s="251"/>
      <c r="P550" s="251"/>
      <c r="Q550" s="251"/>
      <c r="R550" s="251"/>
      <c r="S550" s="251"/>
      <c r="T550" s="252"/>
      <c r="AT550" s="253" t="s">
        <v>140</v>
      </c>
      <c r="AU550" s="253" t="s">
        <v>80</v>
      </c>
      <c r="AV550" s="12" t="s">
        <v>80</v>
      </c>
      <c r="AW550" s="12" t="s">
        <v>35</v>
      </c>
      <c r="AX550" s="12" t="s">
        <v>71</v>
      </c>
      <c r="AY550" s="253" t="s">
        <v>131</v>
      </c>
    </row>
    <row r="551" s="11" customFormat="1">
      <c r="B551" s="232"/>
      <c r="C551" s="233"/>
      <c r="D551" s="234" t="s">
        <v>140</v>
      </c>
      <c r="E551" s="235" t="s">
        <v>21</v>
      </c>
      <c r="F551" s="236" t="s">
        <v>1169</v>
      </c>
      <c r="G551" s="233"/>
      <c r="H551" s="235" t="s">
        <v>21</v>
      </c>
      <c r="I551" s="237"/>
      <c r="J551" s="233"/>
      <c r="K551" s="233"/>
      <c r="L551" s="238"/>
      <c r="M551" s="239"/>
      <c r="N551" s="240"/>
      <c r="O551" s="240"/>
      <c r="P551" s="240"/>
      <c r="Q551" s="240"/>
      <c r="R551" s="240"/>
      <c r="S551" s="240"/>
      <c r="T551" s="241"/>
      <c r="AT551" s="242" t="s">
        <v>140</v>
      </c>
      <c r="AU551" s="242" t="s">
        <v>80</v>
      </c>
      <c r="AV551" s="11" t="s">
        <v>76</v>
      </c>
      <c r="AW551" s="11" t="s">
        <v>35</v>
      </c>
      <c r="AX551" s="11" t="s">
        <v>71</v>
      </c>
      <c r="AY551" s="242" t="s">
        <v>131</v>
      </c>
    </row>
    <row r="552" s="12" customFormat="1">
      <c r="B552" s="243"/>
      <c r="C552" s="244"/>
      <c r="D552" s="234" t="s">
        <v>140</v>
      </c>
      <c r="E552" s="245" t="s">
        <v>21</v>
      </c>
      <c r="F552" s="246" t="s">
        <v>1170</v>
      </c>
      <c r="G552" s="244"/>
      <c r="H552" s="247">
        <v>171.90000000000001</v>
      </c>
      <c r="I552" s="248"/>
      <c r="J552" s="244"/>
      <c r="K552" s="244"/>
      <c r="L552" s="249"/>
      <c r="M552" s="250"/>
      <c r="N552" s="251"/>
      <c r="O552" s="251"/>
      <c r="P552" s="251"/>
      <c r="Q552" s="251"/>
      <c r="R552" s="251"/>
      <c r="S552" s="251"/>
      <c r="T552" s="252"/>
      <c r="AT552" s="253" t="s">
        <v>140</v>
      </c>
      <c r="AU552" s="253" t="s">
        <v>80</v>
      </c>
      <c r="AV552" s="12" t="s">
        <v>80</v>
      </c>
      <c r="AW552" s="12" t="s">
        <v>35</v>
      </c>
      <c r="AX552" s="12" t="s">
        <v>71</v>
      </c>
      <c r="AY552" s="253" t="s">
        <v>131</v>
      </c>
    </row>
    <row r="553" s="13" customFormat="1">
      <c r="B553" s="254"/>
      <c r="C553" s="255"/>
      <c r="D553" s="234" t="s">
        <v>140</v>
      </c>
      <c r="E553" s="256" t="s">
        <v>21</v>
      </c>
      <c r="F553" s="257" t="s">
        <v>145</v>
      </c>
      <c r="G553" s="255"/>
      <c r="H553" s="258">
        <v>1468.4000000000001</v>
      </c>
      <c r="I553" s="259"/>
      <c r="J553" s="255"/>
      <c r="K553" s="255"/>
      <c r="L553" s="260"/>
      <c r="M553" s="261"/>
      <c r="N553" s="262"/>
      <c r="O553" s="262"/>
      <c r="P553" s="262"/>
      <c r="Q553" s="262"/>
      <c r="R553" s="262"/>
      <c r="S553" s="262"/>
      <c r="T553" s="263"/>
      <c r="AT553" s="264" t="s">
        <v>140</v>
      </c>
      <c r="AU553" s="264" t="s">
        <v>80</v>
      </c>
      <c r="AV553" s="13" t="s">
        <v>138</v>
      </c>
      <c r="AW553" s="13" t="s">
        <v>35</v>
      </c>
      <c r="AX553" s="13" t="s">
        <v>76</v>
      </c>
      <c r="AY553" s="264" t="s">
        <v>131</v>
      </c>
    </row>
    <row r="554" s="1" customFormat="1" ht="16.5" customHeight="1">
      <c r="B554" s="45"/>
      <c r="C554" s="265" t="s">
        <v>1171</v>
      </c>
      <c r="D554" s="265" t="s">
        <v>423</v>
      </c>
      <c r="E554" s="266" t="s">
        <v>1172</v>
      </c>
      <c r="F554" s="267" t="s">
        <v>1173</v>
      </c>
      <c r="G554" s="268" t="s">
        <v>1164</v>
      </c>
      <c r="H554" s="269">
        <v>1468.4000000000001</v>
      </c>
      <c r="I554" s="270"/>
      <c r="J554" s="271">
        <f>ROUND(I554*H554,2)</f>
        <v>0</v>
      </c>
      <c r="K554" s="267" t="s">
        <v>21</v>
      </c>
      <c r="L554" s="272"/>
      <c r="M554" s="273" t="s">
        <v>21</v>
      </c>
      <c r="N554" s="274" t="s">
        <v>42</v>
      </c>
      <c r="O554" s="46"/>
      <c r="P554" s="229">
        <f>O554*H554</f>
        <v>0</v>
      </c>
      <c r="Q554" s="229">
        <v>0</v>
      </c>
      <c r="R554" s="229">
        <f>Q554*H554</f>
        <v>0</v>
      </c>
      <c r="S554" s="229">
        <v>0</v>
      </c>
      <c r="T554" s="230">
        <f>S554*H554</f>
        <v>0</v>
      </c>
      <c r="AR554" s="23" t="s">
        <v>341</v>
      </c>
      <c r="AT554" s="23" t="s">
        <v>423</v>
      </c>
      <c r="AU554" s="23" t="s">
        <v>80</v>
      </c>
      <c r="AY554" s="23" t="s">
        <v>131</v>
      </c>
      <c r="BE554" s="231">
        <f>IF(N554="základní",J554,0)</f>
        <v>0</v>
      </c>
      <c r="BF554" s="231">
        <f>IF(N554="snížená",J554,0)</f>
        <v>0</v>
      </c>
      <c r="BG554" s="231">
        <f>IF(N554="zákl. přenesená",J554,0)</f>
        <v>0</v>
      </c>
      <c r="BH554" s="231">
        <f>IF(N554="sníž. přenesená",J554,0)</f>
        <v>0</v>
      </c>
      <c r="BI554" s="231">
        <f>IF(N554="nulová",J554,0)</f>
        <v>0</v>
      </c>
      <c r="BJ554" s="23" t="s">
        <v>76</v>
      </c>
      <c r="BK554" s="231">
        <f>ROUND(I554*H554,2)</f>
        <v>0</v>
      </c>
      <c r="BL554" s="23" t="s">
        <v>260</v>
      </c>
      <c r="BM554" s="23" t="s">
        <v>1174</v>
      </c>
    </row>
    <row r="555" s="11" customFormat="1">
      <c r="B555" s="232"/>
      <c r="C555" s="233"/>
      <c r="D555" s="234" t="s">
        <v>140</v>
      </c>
      <c r="E555" s="235" t="s">
        <v>21</v>
      </c>
      <c r="F555" s="236" t="s">
        <v>1175</v>
      </c>
      <c r="G555" s="233"/>
      <c r="H555" s="235" t="s">
        <v>21</v>
      </c>
      <c r="I555" s="237"/>
      <c r="J555" s="233"/>
      <c r="K555" s="233"/>
      <c r="L555" s="238"/>
      <c r="M555" s="239"/>
      <c r="N555" s="240"/>
      <c r="O555" s="240"/>
      <c r="P555" s="240"/>
      <c r="Q555" s="240"/>
      <c r="R555" s="240"/>
      <c r="S555" s="240"/>
      <c r="T555" s="241"/>
      <c r="AT555" s="242" t="s">
        <v>140</v>
      </c>
      <c r="AU555" s="242" t="s">
        <v>80</v>
      </c>
      <c r="AV555" s="11" t="s">
        <v>76</v>
      </c>
      <c r="AW555" s="11" t="s">
        <v>35</v>
      </c>
      <c r="AX555" s="11" t="s">
        <v>71</v>
      </c>
      <c r="AY555" s="242" t="s">
        <v>131</v>
      </c>
    </row>
    <row r="556" s="12" customFormat="1">
      <c r="B556" s="243"/>
      <c r="C556" s="244"/>
      <c r="D556" s="234" t="s">
        <v>140</v>
      </c>
      <c r="E556" s="245" t="s">
        <v>21</v>
      </c>
      <c r="F556" s="246" t="s">
        <v>1176</v>
      </c>
      <c r="G556" s="244"/>
      <c r="H556" s="247">
        <v>1468.4000000000001</v>
      </c>
      <c r="I556" s="248"/>
      <c r="J556" s="244"/>
      <c r="K556" s="244"/>
      <c r="L556" s="249"/>
      <c r="M556" s="250"/>
      <c r="N556" s="251"/>
      <c r="O556" s="251"/>
      <c r="P556" s="251"/>
      <c r="Q556" s="251"/>
      <c r="R556" s="251"/>
      <c r="S556" s="251"/>
      <c r="T556" s="252"/>
      <c r="AT556" s="253" t="s">
        <v>140</v>
      </c>
      <c r="AU556" s="253" t="s">
        <v>80</v>
      </c>
      <c r="AV556" s="12" t="s">
        <v>80</v>
      </c>
      <c r="AW556" s="12" t="s">
        <v>35</v>
      </c>
      <c r="AX556" s="12" t="s">
        <v>71</v>
      </c>
      <c r="AY556" s="253" t="s">
        <v>131</v>
      </c>
    </row>
    <row r="557" s="13" customFormat="1">
      <c r="B557" s="254"/>
      <c r="C557" s="255"/>
      <c r="D557" s="234" t="s">
        <v>140</v>
      </c>
      <c r="E557" s="256" t="s">
        <v>21</v>
      </c>
      <c r="F557" s="257" t="s">
        <v>145</v>
      </c>
      <c r="G557" s="255"/>
      <c r="H557" s="258">
        <v>1468.4000000000001</v>
      </c>
      <c r="I557" s="259"/>
      <c r="J557" s="255"/>
      <c r="K557" s="255"/>
      <c r="L557" s="260"/>
      <c r="M557" s="261"/>
      <c r="N557" s="262"/>
      <c r="O557" s="262"/>
      <c r="P557" s="262"/>
      <c r="Q557" s="262"/>
      <c r="R557" s="262"/>
      <c r="S557" s="262"/>
      <c r="T557" s="263"/>
      <c r="AT557" s="264" t="s">
        <v>140</v>
      </c>
      <c r="AU557" s="264" t="s">
        <v>80</v>
      </c>
      <c r="AV557" s="13" t="s">
        <v>138</v>
      </c>
      <c r="AW557" s="13" t="s">
        <v>35</v>
      </c>
      <c r="AX557" s="13" t="s">
        <v>76</v>
      </c>
      <c r="AY557" s="264" t="s">
        <v>131</v>
      </c>
    </row>
    <row r="558" s="1" customFormat="1" ht="16.5" customHeight="1">
      <c r="B558" s="45"/>
      <c r="C558" s="220" t="s">
        <v>1177</v>
      </c>
      <c r="D558" s="220" t="s">
        <v>134</v>
      </c>
      <c r="E558" s="221" t="s">
        <v>1178</v>
      </c>
      <c r="F558" s="222" t="s">
        <v>1179</v>
      </c>
      <c r="G558" s="223" t="s">
        <v>615</v>
      </c>
      <c r="H558" s="224">
        <v>4</v>
      </c>
      <c r="I558" s="225"/>
      <c r="J558" s="226">
        <f>ROUND(I558*H558,2)</f>
        <v>0</v>
      </c>
      <c r="K558" s="222" t="s">
        <v>21</v>
      </c>
      <c r="L558" s="71"/>
      <c r="M558" s="227" t="s">
        <v>21</v>
      </c>
      <c r="N558" s="228" t="s">
        <v>42</v>
      </c>
      <c r="O558" s="46"/>
      <c r="P558" s="229">
        <f>O558*H558</f>
        <v>0</v>
      </c>
      <c r="Q558" s="229">
        <v>0</v>
      </c>
      <c r="R558" s="229">
        <f>Q558*H558</f>
        <v>0</v>
      </c>
      <c r="S558" s="229">
        <v>0</v>
      </c>
      <c r="T558" s="230">
        <f>S558*H558</f>
        <v>0</v>
      </c>
      <c r="AR558" s="23" t="s">
        <v>260</v>
      </c>
      <c r="AT558" s="23" t="s">
        <v>134</v>
      </c>
      <c r="AU558" s="23" t="s">
        <v>80</v>
      </c>
      <c r="AY558" s="23" t="s">
        <v>131</v>
      </c>
      <c r="BE558" s="231">
        <f>IF(N558="základní",J558,0)</f>
        <v>0</v>
      </c>
      <c r="BF558" s="231">
        <f>IF(N558="snížená",J558,0)</f>
        <v>0</v>
      </c>
      <c r="BG558" s="231">
        <f>IF(N558="zákl. přenesená",J558,0)</f>
        <v>0</v>
      </c>
      <c r="BH558" s="231">
        <f>IF(N558="sníž. přenesená",J558,0)</f>
        <v>0</v>
      </c>
      <c r="BI558" s="231">
        <f>IF(N558="nulová",J558,0)</f>
        <v>0</v>
      </c>
      <c r="BJ558" s="23" t="s">
        <v>76</v>
      </c>
      <c r="BK558" s="231">
        <f>ROUND(I558*H558,2)</f>
        <v>0</v>
      </c>
      <c r="BL558" s="23" t="s">
        <v>260</v>
      </c>
      <c r="BM558" s="23" t="s">
        <v>1180</v>
      </c>
    </row>
    <row r="559" s="11" customFormat="1">
      <c r="B559" s="232"/>
      <c r="C559" s="233"/>
      <c r="D559" s="234" t="s">
        <v>140</v>
      </c>
      <c r="E559" s="235" t="s">
        <v>21</v>
      </c>
      <c r="F559" s="236" t="s">
        <v>1181</v>
      </c>
      <c r="G559" s="233"/>
      <c r="H559" s="235" t="s">
        <v>21</v>
      </c>
      <c r="I559" s="237"/>
      <c r="J559" s="233"/>
      <c r="K559" s="233"/>
      <c r="L559" s="238"/>
      <c r="M559" s="239"/>
      <c r="N559" s="240"/>
      <c r="O559" s="240"/>
      <c r="P559" s="240"/>
      <c r="Q559" s="240"/>
      <c r="R559" s="240"/>
      <c r="S559" s="240"/>
      <c r="T559" s="241"/>
      <c r="AT559" s="242" t="s">
        <v>140</v>
      </c>
      <c r="AU559" s="242" t="s">
        <v>80</v>
      </c>
      <c r="AV559" s="11" t="s">
        <v>76</v>
      </c>
      <c r="AW559" s="11" t="s">
        <v>35</v>
      </c>
      <c r="AX559" s="11" t="s">
        <v>71</v>
      </c>
      <c r="AY559" s="242" t="s">
        <v>131</v>
      </c>
    </row>
    <row r="560" s="12" customFormat="1">
      <c r="B560" s="243"/>
      <c r="C560" s="244"/>
      <c r="D560" s="234" t="s">
        <v>140</v>
      </c>
      <c r="E560" s="245" t="s">
        <v>21</v>
      </c>
      <c r="F560" s="246" t="s">
        <v>138</v>
      </c>
      <c r="G560" s="244"/>
      <c r="H560" s="247">
        <v>4</v>
      </c>
      <c r="I560" s="248"/>
      <c r="J560" s="244"/>
      <c r="K560" s="244"/>
      <c r="L560" s="249"/>
      <c r="M560" s="250"/>
      <c r="N560" s="251"/>
      <c r="O560" s="251"/>
      <c r="P560" s="251"/>
      <c r="Q560" s="251"/>
      <c r="R560" s="251"/>
      <c r="S560" s="251"/>
      <c r="T560" s="252"/>
      <c r="AT560" s="253" t="s">
        <v>140</v>
      </c>
      <c r="AU560" s="253" t="s">
        <v>80</v>
      </c>
      <c r="AV560" s="12" t="s">
        <v>80</v>
      </c>
      <c r="AW560" s="12" t="s">
        <v>35</v>
      </c>
      <c r="AX560" s="12" t="s">
        <v>71</v>
      </c>
      <c r="AY560" s="253" t="s">
        <v>131</v>
      </c>
    </row>
    <row r="561" s="13" customFormat="1">
      <c r="B561" s="254"/>
      <c r="C561" s="255"/>
      <c r="D561" s="234" t="s">
        <v>140</v>
      </c>
      <c r="E561" s="256" t="s">
        <v>21</v>
      </c>
      <c r="F561" s="257" t="s">
        <v>145</v>
      </c>
      <c r="G561" s="255"/>
      <c r="H561" s="258">
        <v>4</v>
      </c>
      <c r="I561" s="259"/>
      <c r="J561" s="255"/>
      <c r="K561" s="255"/>
      <c r="L561" s="260"/>
      <c r="M561" s="261"/>
      <c r="N561" s="262"/>
      <c r="O561" s="262"/>
      <c r="P561" s="262"/>
      <c r="Q561" s="262"/>
      <c r="R561" s="262"/>
      <c r="S561" s="262"/>
      <c r="T561" s="263"/>
      <c r="AT561" s="264" t="s">
        <v>140</v>
      </c>
      <c r="AU561" s="264" t="s">
        <v>80</v>
      </c>
      <c r="AV561" s="13" t="s">
        <v>138</v>
      </c>
      <c r="AW561" s="13" t="s">
        <v>35</v>
      </c>
      <c r="AX561" s="13" t="s">
        <v>76</v>
      </c>
      <c r="AY561" s="264" t="s">
        <v>131</v>
      </c>
    </row>
    <row r="562" s="1" customFormat="1" ht="16.5" customHeight="1">
      <c r="B562" s="45"/>
      <c r="C562" s="220" t="s">
        <v>1182</v>
      </c>
      <c r="D562" s="220" t="s">
        <v>134</v>
      </c>
      <c r="E562" s="221" t="s">
        <v>1183</v>
      </c>
      <c r="F562" s="222" t="s">
        <v>1184</v>
      </c>
      <c r="G562" s="223" t="s">
        <v>137</v>
      </c>
      <c r="H562" s="224">
        <v>48.240000000000002</v>
      </c>
      <c r="I562" s="225"/>
      <c r="J562" s="226">
        <f>ROUND(I562*H562,2)</f>
        <v>0</v>
      </c>
      <c r="K562" s="222" t="s">
        <v>21</v>
      </c>
      <c r="L562" s="71"/>
      <c r="M562" s="227" t="s">
        <v>21</v>
      </c>
      <c r="N562" s="228" t="s">
        <v>42</v>
      </c>
      <c r="O562" s="46"/>
      <c r="P562" s="229">
        <f>O562*H562</f>
        <v>0</v>
      </c>
      <c r="Q562" s="229">
        <v>0</v>
      </c>
      <c r="R562" s="229">
        <f>Q562*H562</f>
        <v>0</v>
      </c>
      <c r="S562" s="229">
        <v>0</v>
      </c>
      <c r="T562" s="230">
        <f>S562*H562</f>
        <v>0</v>
      </c>
      <c r="AR562" s="23" t="s">
        <v>260</v>
      </c>
      <c r="AT562" s="23" t="s">
        <v>134</v>
      </c>
      <c r="AU562" s="23" t="s">
        <v>80</v>
      </c>
      <c r="AY562" s="23" t="s">
        <v>131</v>
      </c>
      <c r="BE562" s="231">
        <f>IF(N562="základní",J562,0)</f>
        <v>0</v>
      </c>
      <c r="BF562" s="231">
        <f>IF(N562="snížená",J562,0)</f>
        <v>0</v>
      </c>
      <c r="BG562" s="231">
        <f>IF(N562="zákl. přenesená",J562,0)</f>
        <v>0</v>
      </c>
      <c r="BH562" s="231">
        <f>IF(N562="sníž. přenesená",J562,0)</f>
        <v>0</v>
      </c>
      <c r="BI562" s="231">
        <f>IF(N562="nulová",J562,0)</f>
        <v>0</v>
      </c>
      <c r="BJ562" s="23" t="s">
        <v>76</v>
      </c>
      <c r="BK562" s="231">
        <f>ROUND(I562*H562,2)</f>
        <v>0</v>
      </c>
      <c r="BL562" s="23" t="s">
        <v>260</v>
      </c>
      <c r="BM562" s="23" t="s">
        <v>1185</v>
      </c>
    </row>
    <row r="563" s="11" customFormat="1">
      <c r="B563" s="232"/>
      <c r="C563" s="233"/>
      <c r="D563" s="234" t="s">
        <v>140</v>
      </c>
      <c r="E563" s="235" t="s">
        <v>21</v>
      </c>
      <c r="F563" s="236" t="s">
        <v>844</v>
      </c>
      <c r="G563" s="233"/>
      <c r="H563" s="235" t="s">
        <v>21</v>
      </c>
      <c r="I563" s="237"/>
      <c r="J563" s="233"/>
      <c r="K563" s="233"/>
      <c r="L563" s="238"/>
      <c r="M563" s="239"/>
      <c r="N563" s="240"/>
      <c r="O563" s="240"/>
      <c r="P563" s="240"/>
      <c r="Q563" s="240"/>
      <c r="R563" s="240"/>
      <c r="S563" s="240"/>
      <c r="T563" s="241"/>
      <c r="AT563" s="242" t="s">
        <v>140</v>
      </c>
      <c r="AU563" s="242" t="s">
        <v>80</v>
      </c>
      <c r="AV563" s="11" t="s">
        <v>76</v>
      </c>
      <c r="AW563" s="11" t="s">
        <v>35</v>
      </c>
      <c r="AX563" s="11" t="s">
        <v>71</v>
      </c>
      <c r="AY563" s="242" t="s">
        <v>131</v>
      </c>
    </row>
    <row r="564" s="11" customFormat="1">
      <c r="B564" s="232"/>
      <c r="C564" s="233"/>
      <c r="D564" s="234" t="s">
        <v>140</v>
      </c>
      <c r="E564" s="235" t="s">
        <v>21</v>
      </c>
      <c r="F564" s="236" t="s">
        <v>845</v>
      </c>
      <c r="G564" s="233"/>
      <c r="H564" s="235" t="s">
        <v>21</v>
      </c>
      <c r="I564" s="237"/>
      <c r="J564" s="233"/>
      <c r="K564" s="233"/>
      <c r="L564" s="238"/>
      <c r="M564" s="239"/>
      <c r="N564" s="240"/>
      <c r="O564" s="240"/>
      <c r="P564" s="240"/>
      <c r="Q564" s="240"/>
      <c r="R564" s="240"/>
      <c r="S564" s="240"/>
      <c r="T564" s="241"/>
      <c r="AT564" s="242" t="s">
        <v>140</v>
      </c>
      <c r="AU564" s="242" t="s">
        <v>80</v>
      </c>
      <c r="AV564" s="11" t="s">
        <v>76</v>
      </c>
      <c r="AW564" s="11" t="s">
        <v>35</v>
      </c>
      <c r="AX564" s="11" t="s">
        <v>71</v>
      </c>
      <c r="AY564" s="242" t="s">
        <v>131</v>
      </c>
    </row>
    <row r="565" s="12" customFormat="1">
      <c r="B565" s="243"/>
      <c r="C565" s="244"/>
      <c r="D565" s="234" t="s">
        <v>140</v>
      </c>
      <c r="E565" s="245" t="s">
        <v>21</v>
      </c>
      <c r="F565" s="246" t="s">
        <v>1186</v>
      </c>
      <c r="G565" s="244"/>
      <c r="H565" s="247">
        <v>10.44</v>
      </c>
      <c r="I565" s="248"/>
      <c r="J565" s="244"/>
      <c r="K565" s="244"/>
      <c r="L565" s="249"/>
      <c r="M565" s="250"/>
      <c r="N565" s="251"/>
      <c r="O565" s="251"/>
      <c r="P565" s="251"/>
      <c r="Q565" s="251"/>
      <c r="R565" s="251"/>
      <c r="S565" s="251"/>
      <c r="T565" s="252"/>
      <c r="AT565" s="253" t="s">
        <v>140</v>
      </c>
      <c r="AU565" s="253" t="s">
        <v>80</v>
      </c>
      <c r="AV565" s="12" t="s">
        <v>80</v>
      </c>
      <c r="AW565" s="12" t="s">
        <v>35</v>
      </c>
      <c r="AX565" s="12" t="s">
        <v>71</v>
      </c>
      <c r="AY565" s="253" t="s">
        <v>131</v>
      </c>
    </row>
    <row r="566" s="11" customFormat="1">
      <c r="B566" s="232"/>
      <c r="C566" s="233"/>
      <c r="D566" s="234" t="s">
        <v>140</v>
      </c>
      <c r="E566" s="235" t="s">
        <v>21</v>
      </c>
      <c r="F566" s="236" t="s">
        <v>849</v>
      </c>
      <c r="G566" s="233"/>
      <c r="H566" s="235" t="s">
        <v>21</v>
      </c>
      <c r="I566" s="237"/>
      <c r="J566" s="233"/>
      <c r="K566" s="233"/>
      <c r="L566" s="238"/>
      <c r="M566" s="239"/>
      <c r="N566" s="240"/>
      <c r="O566" s="240"/>
      <c r="P566" s="240"/>
      <c r="Q566" s="240"/>
      <c r="R566" s="240"/>
      <c r="S566" s="240"/>
      <c r="T566" s="241"/>
      <c r="AT566" s="242" t="s">
        <v>140</v>
      </c>
      <c r="AU566" s="242" t="s">
        <v>80</v>
      </c>
      <c r="AV566" s="11" t="s">
        <v>76</v>
      </c>
      <c r="AW566" s="11" t="s">
        <v>35</v>
      </c>
      <c r="AX566" s="11" t="s">
        <v>71</v>
      </c>
      <c r="AY566" s="242" t="s">
        <v>131</v>
      </c>
    </row>
    <row r="567" s="12" customFormat="1">
      <c r="B567" s="243"/>
      <c r="C567" s="244"/>
      <c r="D567" s="234" t="s">
        <v>140</v>
      </c>
      <c r="E567" s="245" t="s">
        <v>21</v>
      </c>
      <c r="F567" s="246" t="s">
        <v>1187</v>
      </c>
      <c r="G567" s="244"/>
      <c r="H567" s="247">
        <v>24.219999999999999</v>
      </c>
      <c r="I567" s="248"/>
      <c r="J567" s="244"/>
      <c r="K567" s="244"/>
      <c r="L567" s="249"/>
      <c r="M567" s="250"/>
      <c r="N567" s="251"/>
      <c r="O567" s="251"/>
      <c r="P567" s="251"/>
      <c r="Q567" s="251"/>
      <c r="R567" s="251"/>
      <c r="S567" s="251"/>
      <c r="T567" s="252"/>
      <c r="AT567" s="253" t="s">
        <v>140</v>
      </c>
      <c r="AU567" s="253" t="s">
        <v>80</v>
      </c>
      <c r="AV567" s="12" t="s">
        <v>80</v>
      </c>
      <c r="AW567" s="12" t="s">
        <v>35</v>
      </c>
      <c r="AX567" s="12" t="s">
        <v>71</v>
      </c>
      <c r="AY567" s="253" t="s">
        <v>131</v>
      </c>
    </row>
    <row r="568" s="11" customFormat="1">
      <c r="B568" s="232"/>
      <c r="C568" s="233"/>
      <c r="D568" s="234" t="s">
        <v>140</v>
      </c>
      <c r="E568" s="235" t="s">
        <v>21</v>
      </c>
      <c r="F568" s="236" t="s">
        <v>853</v>
      </c>
      <c r="G568" s="233"/>
      <c r="H568" s="235" t="s">
        <v>21</v>
      </c>
      <c r="I568" s="237"/>
      <c r="J568" s="233"/>
      <c r="K568" s="233"/>
      <c r="L568" s="238"/>
      <c r="M568" s="239"/>
      <c r="N568" s="240"/>
      <c r="O568" s="240"/>
      <c r="P568" s="240"/>
      <c r="Q568" s="240"/>
      <c r="R568" s="240"/>
      <c r="S568" s="240"/>
      <c r="T568" s="241"/>
      <c r="AT568" s="242" t="s">
        <v>140</v>
      </c>
      <c r="AU568" s="242" t="s">
        <v>80</v>
      </c>
      <c r="AV568" s="11" t="s">
        <v>76</v>
      </c>
      <c r="AW568" s="11" t="s">
        <v>35</v>
      </c>
      <c r="AX568" s="11" t="s">
        <v>71</v>
      </c>
      <c r="AY568" s="242" t="s">
        <v>131</v>
      </c>
    </row>
    <row r="569" s="12" customFormat="1">
      <c r="B569" s="243"/>
      <c r="C569" s="244"/>
      <c r="D569" s="234" t="s">
        <v>140</v>
      </c>
      <c r="E569" s="245" t="s">
        <v>21</v>
      </c>
      <c r="F569" s="246" t="s">
        <v>1188</v>
      </c>
      <c r="G569" s="244"/>
      <c r="H569" s="247">
        <v>1.96</v>
      </c>
      <c r="I569" s="248"/>
      <c r="J569" s="244"/>
      <c r="K569" s="244"/>
      <c r="L569" s="249"/>
      <c r="M569" s="250"/>
      <c r="N569" s="251"/>
      <c r="O569" s="251"/>
      <c r="P569" s="251"/>
      <c r="Q569" s="251"/>
      <c r="R569" s="251"/>
      <c r="S569" s="251"/>
      <c r="T569" s="252"/>
      <c r="AT569" s="253" t="s">
        <v>140</v>
      </c>
      <c r="AU569" s="253" t="s">
        <v>80</v>
      </c>
      <c r="AV569" s="12" t="s">
        <v>80</v>
      </c>
      <c r="AW569" s="12" t="s">
        <v>35</v>
      </c>
      <c r="AX569" s="12" t="s">
        <v>71</v>
      </c>
      <c r="AY569" s="253" t="s">
        <v>131</v>
      </c>
    </row>
    <row r="570" s="11" customFormat="1">
      <c r="B570" s="232"/>
      <c r="C570" s="233"/>
      <c r="D570" s="234" t="s">
        <v>140</v>
      </c>
      <c r="E570" s="235" t="s">
        <v>21</v>
      </c>
      <c r="F570" s="236" t="s">
        <v>856</v>
      </c>
      <c r="G570" s="233"/>
      <c r="H570" s="235" t="s">
        <v>21</v>
      </c>
      <c r="I570" s="237"/>
      <c r="J570" s="233"/>
      <c r="K570" s="233"/>
      <c r="L570" s="238"/>
      <c r="M570" s="239"/>
      <c r="N570" s="240"/>
      <c r="O570" s="240"/>
      <c r="P570" s="240"/>
      <c r="Q570" s="240"/>
      <c r="R570" s="240"/>
      <c r="S570" s="240"/>
      <c r="T570" s="241"/>
      <c r="AT570" s="242" t="s">
        <v>140</v>
      </c>
      <c r="AU570" s="242" t="s">
        <v>80</v>
      </c>
      <c r="AV570" s="11" t="s">
        <v>76</v>
      </c>
      <c r="AW570" s="11" t="s">
        <v>35</v>
      </c>
      <c r="AX570" s="11" t="s">
        <v>71</v>
      </c>
      <c r="AY570" s="242" t="s">
        <v>131</v>
      </c>
    </row>
    <row r="571" s="12" customFormat="1">
      <c r="B571" s="243"/>
      <c r="C571" s="244"/>
      <c r="D571" s="234" t="s">
        <v>140</v>
      </c>
      <c r="E571" s="245" t="s">
        <v>21</v>
      </c>
      <c r="F571" s="246" t="s">
        <v>1189</v>
      </c>
      <c r="G571" s="244"/>
      <c r="H571" s="247">
        <v>11.619999999999999</v>
      </c>
      <c r="I571" s="248"/>
      <c r="J571" s="244"/>
      <c r="K571" s="244"/>
      <c r="L571" s="249"/>
      <c r="M571" s="250"/>
      <c r="N571" s="251"/>
      <c r="O571" s="251"/>
      <c r="P571" s="251"/>
      <c r="Q571" s="251"/>
      <c r="R571" s="251"/>
      <c r="S571" s="251"/>
      <c r="T571" s="252"/>
      <c r="AT571" s="253" t="s">
        <v>140</v>
      </c>
      <c r="AU571" s="253" t="s">
        <v>80</v>
      </c>
      <c r="AV571" s="12" t="s">
        <v>80</v>
      </c>
      <c r="AW571" s="12" t="s">
        <v>35</v>
      </c>
      <c r="AX571" s="12" t="s">
        <v>71</v>
      </c>
      <c r="AY571" s="253" t="s">
        <v>131</v>
      </c>
    </row>
    <row r="572" s="13" customFormat="1">
      <c r="B572" s="254"/>
      <c r="C572" s="255"/>
      <c r="D572" s="234" t="s">
        <v>140</v>
      </c>
      <c r="E572" s="256" t="s">
        <v>21</v>
      </c>
      <c r="F572" s="257" t="s">
        <v>145</v>
      </c>
      <c r="G572" s="255"/>
      <c r="H572" s="258">
        <v>48.240000000000002</v>
      </c>
      <c r="I572" s="259"/>
      <c r="J572" s="255"/>
      <c r="K572" s="255"/>
      <c r="L572" s="260"/>
      <c r="M572" s="261"/>
      <c r="N572" s="262"/>
      <c r="O572" s="262"/>
      <c r="P572" s="262"/>
      <c r="Q572" s="262"/>
      <c r="R572" s="262"/>
      <c r="S572" s="262"/>
      <c r="T572" s="263"/>
      <c r="AT572" s="264" t="s">
        <v>140</v>
      </c>
      <c r="AU572" s="264" t="s">
        <v>80</v>
      </c>
      <c r="AV572" s="13" t="s">
        <v>138</v>
      </c>
      <c r="AW572" s="13" t="s">
        <v>35</v>
      </c>
      <c r="AX572" s="13" t="s">
        <v>76</v>
      </c>
      <c r="AY572" s="264" t="s">
        <v>131</v>
      </c>
    </row>
    <row r="573" s="1" customFormat="1" ht="16.5" customHeight="1">
      <c r="B573" s="45"/>
      <c r="C573" s="220" t="s">
        <v>1190</v>
      </c>
      <c r="D573" s="220" t="s">
        <v>134</v>
      </c>
      <c r="E573" s="221" t="s">
        <v>1191</v>
      </c>
      <c r="F573" s="222" t="s">
        <v>1192</v>
      </c>
      <c r="G573" s="223" t="s">
        <v>615</v>
      </c>
      <c r="H573" s="224">
        <v>3</v>
      </c>
      <c r="I573" s="225"/>
      <c r="J573" s="226">
        <f>ROUND(I573*H573,2)</f>
        <v>0</v>
      </c>
      <c r="K573" s="222" t="s">
        <v>21</v>
      </c>
      <c r="L573" s="71"/>
      <c r="M573" s="227" t="s">
        <v>21</v>
      </c>
      <c r="N573" s="228" t="s">
        <v>42</v>
      </c>
      <c r="O573" s="46"/>
      <c r="P573" s="229">
        <f>O573*H573</f>
        <v>0</v>
      </c>
      <c r="Q573" s="229">
        <v>0</v>
      </c>
      <c r="R573" s="229">
        <f>Q573*H573</f>
        <v>0</v>
      </c>
      <c r="S573" s="229">
        <v>0</v>
      </c>
      <c r="T573" s="230">
        <f>S573*H573</f>
        <v>0</v>
      </c>
      <c r="AR573" s="23" t="s">
        <v>260</v>
      </c>
      <c r="AT573" s="23" t="s">
        <v>134</v>
      </c>
      <c r="AU573" s="23" t="s">
        <v>80</v>
      </c>
      <c r="AY573" s="23" t="s">
        <v>131</v>
      </c>
      <c r="BE573" s="231">
        <f>IF(N573="základní",J573,0)</f>
        <v>0</v>
      </c>
      <c r="BF573" s="231">
        <f>IF(N573="snížená",J573,0)</f>
        <v>0</v>
      </c>
      <c r="BG573" s="231">
        <f>IF(N573="zákl. přenesená",J573,0)</f>
        <v>0</v>
      </c>
      <c r="BH573" s="231">
        <f>IF(N573="sníž. přenesená",J573,0)</f>
        <v>0</v>
      </c>
      <c r="BI573" s="231">
        <f>IF(N573="nulová",J573,0)</f>
        <v>0</v>
      </c>
      <c r="BJ573" s="23" t="s">
        <v>76</v>
      </c>
      <c r="BK573" s="231">
        <f>ROUND(I573*H573,2)</f>
        <v>0</v>
      </c>
      <c r="BL573" s="23" t="s">
        <v>260</v>
      </c>
      <c r="BM573" s="23" t="s">
        <v>1193</v>
      </c>
    </row>
    <row r="574" s="11" customFormat="1">
      <c r="B574" s="232"/>
      <c r="C574" s="233"/>
      <c r="D574" s="234" t="s">
        <v>140</v>
      </c>
      <c r="E574" s="235" t="s">
        <v>21</v>
      </c>
      <c r="F574" s="236" t="s">
        <v>726</v>
      </c>
      <c r="G574" s="233"/>
      <c r="H574" s="235" t="s">
        <v>21</v>
      </c>
      <c r="I574" s="237"/>
      <c r="J574" s="233"/>
      <c r="K574" s="233"/>
      <c r="L574" s="238"/>
      <c r="M574" s="239"/>
      <c r="N574" s="240"/>
      <c r="O574" s="240"/>
      <c r="P574" s="240"/>
      <c r="Q574" s="240"/>
      <c r="R574" s="240"/>
      <c r="S574" s="240"/>
      <c r="T574" s="241"/>
      <c r="AT574" s="242" t="s">
        <v>140</v>
      </c>
      <c r="AU574" s="242" t="s">
        <v>80</v>
      </c>
      <c r="AV574" s="11" t="s">
        <v>76</v>
      </c>
      <c r="AW574" s="11" t="s">
        <v>35</v>
      </c>
      <c r="AX574" s="11" t="s">
        <v>71</v>
      </c>
      <c r="AY574" s="242" t="s">
        <v>131</v>
      </c>
    </row>
    <row r="575" s="12" customFormat="1">
      <c r="B575" s="243"/>
      <c r="C575" s="244"/>
      <c r="D575" s="234" t="s">
        <v>140</v>
      </c>
      <c r="E575" s="245" t="s">
        <v>21</v>
      </c>
      <c r="F575" s="246" t="s">
        <v>132</v>
      </c>
      <c r="G575" s="244"/>
      <c r="H575" s="247">
        <v>3</v>
      </c>
      <c r="I575" s="248"/>
      <c r="J575" s="244"/>
      <c r="K575" s="244"/>
      <c r="L575" s="249"/>
      <c r="M575" s="250"/>
      <c r="N575" s="251"/>
      <c r="O575" s="251"/>
      <c r="P575" s="251"/>
      <c r="Q575" s="251"/>
      <c r="R575" s="251"/>
      <c r="S575" s="251"/>
      <c r="T575" s="252"/>
      <c r="AT575" s="253" t="s">
        <v>140</v>
      </c>
      <c r="AU575" s="253" t="s">
        <v>80</v>
      </c>
      <c r="AV575" s="12" t="s">
        <v>80</v>
      </c>
      <c r="AW575" s="12" t="s">
        <v>35</v>
      </c>
      <c r="AX575" s="12" t="s">
        <v>71</v>
      </c>
      <c r="AY575" s="253" t="s">
        <v>131</v>
      </c>
    </row>
    <row r="576" s="13" customFormat="1">
      <c r="B576" s="254"/>
      <c r="C576" s="255"/>
      <c r="D576" s="234" t="s">
        <v>140</v>
      </c>
      <c r="E576" s="256" t="s">
        <v>21</v>
      </c>
      <c r="F576" s="257" t="s">
        <v>145</v>
      </c>
      <c r="G576" s="255"/>
      <c r="H576" s="258">
        <v>3</v>
      </c>
      <c r="I576" s="259"/>
      <c r="J576" s="255"/>
      <c r="K576" s="255"/>
      <c r="L576" s="260"/>
      <c r="M576" s="261"/>
      <c r="N576" s="262"/>
      <c r="O576" s="262"/>
      <c r="P576" s="262"/>
      <c r="Q576" s="262"/>
      <c r="R576" s="262"/>
      <c r="S576" s="262"/>
      <c r="T576" s="263"/>
      <c r="AT576" s="264" t="s">
        <v>140</v>
      </c>
      <c r="AU576" s="264" t="s">
        <v>80</v>
      </c>
      <c r="AV576" s="13" t="s">
        <v>138</v>
      </c>
      <c r="AW576" s="13" t="s">
        <v>35</v>
      </c>
      <c r="AX576" s="13" t="s">
        <v>76</v>
      </c>
      <c r="AY576" s="264" t="s">
        <v>131</v>
      </c>
    </row>
    <row r="577" s="1" customFormat="1" ht="16.5" customHeight="1">
      <c r="B577" s="45"/>
      <c r="C577" s="220" t="s">
        <v>1194</v>
      </c>
      <c r="D577" s="220" t="s">
        <v>134</v>
      </c>
      <c r="E577" s="221" t="s">
        <v>1195</v>
      </c>
      <c r="F577" s="222" t="s">
        <v>1196</v>
      </c>
      <c r="G577" s="223" t="s">
        <v>615</v>
      </c>
      <c r="H577" s="224">
        <v>2</v>
      </c>
      <c r="I577" s="225"/>
      <c r="J577" s="226">
        <f>ROUND(I577*H577,2)</f>
        <v>0</v>
      </c>
      <c r="K577" s="222" t="s">
        <v>21</v>
      </c>
      <c r="L577" s="71"/>
      <c r="M577" s="227" t="s">
        <v>21</v>
      </c>
      <c r="N577" s="228" t="s">
        <v>42</v>
      </c>
      <c r="O577" s="46"/>
      <c r="P577" s="229">
        <f>O577*H577</f>
        <v>0</v>
      </c>
      <c r="Q577" s="229">
        <v>0</v>
      </c>
      <c r="R577" s="229">
        <f>Q577*H577</f>
        <v>0</v>
      </c>
      <c r="S577" s="229">
        <v>0</v>
      </c>
      <c r="T577" s="230">
        <f>S577*H577</f>
        <v>0</v>
      </c>
      <c r="AR577" s="23" t="s">
        <v>260</v>
      </c>
      <c r="AT577" s="23" t="s">
        <v>134</v>
      </c>
      <c r="AU577" s="23" t="s">
        <v>80</v>
      </c>
      <c r="AY577" s="23" t="s">
        <v>131</v>
      </c>
      <c r="BE577" s="231">
        <f>IF(N577="základní",J577,0)</f>
        <v>0</v>
      </c>
      <c r="BF577" s="231">
        <f>IF(N577="snížená",J577,0)</f>
        <v>0</v>
      </c>
      <c r="BG577" s="231">
        <f>IF(N577="zákl. přenesená",J577,0)</f>
        <v>0</v>
      </c>
      <c r="BH577" s="231">
        <f>IF(N577="sníž. přenesená",J577,0)</f>
        <v>0</v>
      </c>
      <c r="BI577" s="231">
        <f>IF(N577="nulová",J577,0)</f>
        <v>0</v>
      </c>
      <c r="BJ577" s="23" t="s">
        <v>76</v>
      </c>
      <c r="BK577" s="231">
        <f>ROUND(I577*H577,2)</f>
        <v>0</v>
      </c>
      <c r="BL577" s="23" t="s">
        <v>260</v>
      </c>
      <c r="BM577" s="23" t="s">
        <v>1197</v>
      </c>
    </row>
    <row r="578" s="11" customFormat="1">
      <c r="B578" s="232"/>
      <c r="C578" s="233"/>
      <c r="D578" s="234" t="s">
        <v>140</v>
      </c>
      <c r="E578" s="235" t="s">
        <v>21</v>
      </c>
      <c r="F578" s="236" t="s">
        <v>1198</v>
      </c>
      <c r="G578" s="233"/>
      <c r="H578" s="235" t="s">
        <v>21</v>
      </c>
      <c r="I578" s="237"/>
      <c r="J578" s="233"/>
      <c r="K578" s="233"/>
      <c r="L578" s="238"/>
      <c r="M578" s="239"/>
      <c r="N578" s="240"/>
      <c r="O578" s="240"/>
      <c r="P578" s="240"/>
      <c r="Q578" s="240"/>
      <c r="R578" s="240"/>
      <c r="S578" s="240"/>
      <c r="T578" s="241"/>
      <c r="AT578" s="242" t="s">
        <v>140</v>
      </c>
      <c r="AU578" s="242" t="s">
        <v>80</v>
      </c>
      <c r="AV578" s="11" t="s">
        <v>76</v>
      </c>
      <c r="AW578" s="11" t="s">
        <v>35</v>
      </c>
      <c r="AX578" s="11" t="s">
        <v>71</v>
      </c>
      <c r="AY578" s="242" t="s">
        <v>131</v>
      </c>
    </row>
    <row r="579" s="12" customFormat="1">
      <c r="B579" s="243"/>
      <c r="C579" s="244"/>
      <c r="D579" s="234" t="s">
        <v>140</v>
      </c>
      <c r="E579" s="245" t="s">
        <v>21</v>
      </c>
      <c r="F579" s="246" t="s">
        <v>80</v>
      </c>
      <c r="G579" s="244"/>
      <c r="H579" s="247">
        <v>2</v>
      </c>
      <c r="I579" s="248"/>
      <c r="J579" s="244"/>
      <c r="K579" s="244"/>
      <c r="L579" s="249"/>
      <c r="M579" s="250"/>
      <c r="N579" s="251"/>
      <c r="O579" s="251"/>
      <c r="P579" s="251"/>
      <c r="Q579" s="251"/>
      <c r="R579" s="251"/>
      <c r="S579" s="251"/>
      <c r="T579" s="252"/>
      <c r="AT579" s="253" t="s">
        <v>140</v>
      </c>
      <c r="AU579" s="253" t="s">
        <v>80</v>
      </c>
      <c r="AV579" s="12" t="s">
        <v>80</v>
      </c>
      <c r="AW579" s="12" t="s">
        <v>35</v>
      </c>
      <c r="AX579" s="12" t="s">
        <v>71</v>
      </c>
      <c r="AY579" s="253" t="s">
        <v>131</v>
      </c>
    </row>
    <row r="580" s="13" customFormat="1">
      <c r="B580" s="254"/>
      <c r="C580" s="255"/>
      <c r="D580" s="234" t="s">
        <v>140</v>
      </c>
      <c r="E580" s="256" t="s">
        <v>21</v>
      </c>
      <c r="F580" s="257" t="s">
        <v>145</v>
      </c>
      <c r="G580" s="255"/>
      <c r="H580" s="258">
        <v>2</v>
      </c>
      <c r="I580" s="259"/>
      <c r="J580" s="255"/>
      <c r="K580" s="255"/>
      <c r="L580" s="260"/>
      <c r="M580" s="261"/>
      <c r="N580" s="262"/>
      <c r="O580" s="262"/>
      <c r="P580" s="262"/>
      <c r="Q580" s="262"/>
      <c r="R580" s="262"/>
      <c r="S580" s="262"/>
      <c r="T580" s="263"/>
      <c r="AT580" s="264" t="s">
        <v>140</v>
      </c>
      <c r="AU580" s="264" t="s">
        <v>80</v>
      </c>
      <c r="AV580" s="13" t="s">
        <v>138</v>
      </c>
      <c r="AW580" s="13" t="s">
        <v>35</v>
      </c>
      <c r="AX580" s="13" t="s">
        <v>76</v>
      </c>
      <c r="AY580" s="264" t="s">
        <v>131</v>
      </c>
    </row>
    <row r="581" s="1" customFormat="1" ht="16.5" customHeight="1">
      <c r="B581" s="45"/>
      <c r="C581" s="220" t="s">
        <v>1199</v>
      </c>
      <c r="D581" s="220" t="s">
        <v>134</v>
      </c>
      <c r="E581" s="221" t="s">
        <v>1200</v>
      </c>
      <c r="F581" s="222" t="s">
        <v>1201</v>
      </c>
      <c r="G581" s="223" t="s">
        <v>615</v>
      </c>
      <c r="H581" s="224">
        <v>1</v>
      </c>
      <c r="I581" s="225"/>
      <c r="J581" s="226">
        <f>ROUND(I581*H581,2)</f>
        <v>0</v>
      </c>
      <c r="K581" s="222" t="s">
        <v>21</v>
      </c>
      <c r="L581" s="71"/>
      <c r="M581" s="227" t="s">
        <v>21</v>
      </c>
      <c r="N581" s="228" t="s">
        <v>42</v>
      </c>
      <c r="O581" s="46"/>
      <c r="P581" s="229">
        <f>O581*H581</f>
        <v>0</v>
      </c>
      <c r="Q581" s="229">
        <v>0</v>
      </c>
      <c r="R581" s="229">
        <f>Q581*H581</f>
        <v>0</v>
      </c>
      <c r="S581" s="229">
        <v>0</v>
      </c>
      <c r="T581" s="230">
        <f>S581*H581</f>
        <v>0</v>
      </c>
      <c r="AR581" s="23" t="s">
        <v>260</v>
      </c>
      <c r="AT581" s="23" t="s">
        <v>134</v>
      </c>
      <c r="AU581" s="23" t="s">
        <v>80</v>
      </c>
      <c r="AY581" s="23" t="s">
        <v>131</v>
      </c>
      <c r="BE581" s="231">
        <f>IF(N581="základní",J581,0)</f>
        <v>0</v>
      </c>
      <c r="BF581" s="231">
        <f>IF(N581="snížená",J581,0)</f>
        <v>0</v>
      </c>
      <c r="BG581" s="231">
        <f>IF(N581="zákl. přenesená",J581,0)</f>
        <v>0</v>
      </c>
      <c r="BH581" s="231">
        <f>IF(N581="sníž. přenesená",J581,0)</f>
        <v>0</v>
      </c>
      <c r="BI581" s="231">
        <f>IF(N581="nulová",J581,0)</f>
        <v>0</v>
      </c>
      <c r="BJ581" s="23" t="s">
        <v>76</v>
      </c>
      <c r="BK581" s="231">
        <f>ROUND(I581*H581,2)</f>
        <v>0</v>
      </c>
      <c r="BL581" s="23" t="s">
        <v>260</v>
      </c>
      <c r="BM581" s="23" t="s">
        <v>1202</v>
      </c>
    </row>
    <row r="582" s="11" customFormat="1">
      <c r="B582" s="232"/>
      <c r="C582" s="233"/>
      <c r="D582" s="234" t="s">
        <v>140</v>
      </c>
      <c r="E582" s="235" t="s">
        <v>21</v>
      </c>
      <c r="F582" s="236" t="s">
        <v>731</v>
      </c>
      <c r="G582" s="233"/>
      <c r="H582" s="235" t="s">
        <v>21</v>
      </c>
      <c r="I582" s="237"/>
      <c r="J582" s="233"/>
      <c r="K582" s="233"/>
      <c r="L582" s="238"/>
      <c r="M582" s="239"/>
      <c r="N582" s="240"/>
      <c r="O582" s="240"/>
      <c r="P582" s="240"/>
      <c r="Q582" s="240"/>
      <c r="R582" s="240"/>
      <c r="S582" s="240"/>
      <c r="T582" s="241"/>
      <c r="AT582" s="242" t="s">
        <v>140</v>
      </c>
      <c r="AU582" s="242" t="s">
        <v>80</v>
      </c>
      <c r="AV582" s="11" t="s">
        <v>76</v>
      </c>
      <c r="AW582" s="11" t="s">
        <v>35</v>
      </c>
      <c r="AX582" s="11" t="s">
        <v>71</v>
      </c>
      <c r="AY582" s="242" t="s">
        <v>131</v>
      </c>
    </row>
    <row r="583" s="12" customFormat="1">
      <c r="B583" s="243"/>
      <c r="C583" s="244"/>
      <c r="D583" s="234" t="s">
        <v>140</v>
      </c>
      <c r="E583" s="245" t="s">
        <v>21</v>
      </c>
      <c r="F583" s="246" t="s">
        <v>76</v>
      </c>
      <c r="G583" s="244"/>
      <c r="H583" s="247">
        <v>1</v>
      </c>
      <c r="I583" s="248"/>
      <c r="J583" s="244"/>
      <c r="K583" s="244"/>
      <c r="L583" s="249"/>
      <c r="M583" s="250"/>
      <c r="N583" s="251"/>
      <c r="O583" s="251"/>
      <c r="P583" s="251"/>
      <c r="Q583" s="251"/>
      <c r="R583" s="251"/>
      <c r="S583" s="251"/>
      <c r="T583" s="252"/>
      <c r="AT583" s="253" t="s">
        <v>140</v>
      </c>
      <c r="AU583" s="253" t="s">
        <v>80</v>
      </c>
      <c r="AV583" s="12" t="s">
        <v>80</v>
      </c>
      <c r="AW583" s="12" t="s">
        <v>35</v>
      </c>
      <c r="AX583" s="12" t="s">
        <v>71</v>
      </c>
      <c r="AY583" s="253" t="s">
        <v>131</v>
      </c>
    </row>
    <row r="584" s="13" customFormat="1">
      <c r="B584" s="254"/>
      <c r="C584" s="255"/>
      <c r="D584" s="234" t="s">
        <v>140</v>
      </c>
      <c r="E584" s="256" t="s">
        <v>21</v>
      </c>
      <c r="F584" s="257" t="s">
        <v>145</v>
      </c>
      <c r="G584" s="255"/>
      <c r="H584" s="258">
        <v>1</v>
      </c>
      <c r="I584" s="259"/>
      <c r="J584" s="255"/>
      <c r="K584" s="255"/>
      <c r="L584" s="260"/>
      <c r="M584" s="261"/>
      <c r="N584" s="262"/>
      <c r="O584" s="262"/>
      <c r="P584" s="262"/>
      <c r="Q584" s="262"/>
      <c r="R584" s="262"/>
      <c r="S584" s="262"/>
      <c r="T584" s="263"/>
      <c r="AT584" s="264" t="s">
        <v>140</v>
      </c>
      <c r="AU584" s="264" t="s">
        <v>80</v>
      </c>
      <c r="AV584" s="13" t="s">
        <v>138</v>
      </c>
      <c r="AW584" s="13" t="s">
        <v>35</v>
      </c>
      <c r="AX584" s="13" t="s">
        <v>76</v>
      </c>
      <c r="AY584" s="264" t="s">
        <v>131</v>
      </c>
    </row>
    <row r="585" s="1" customFormat="1" ht="16.5" customHeight="1">
      <c r="B585" s="45"/>
      <c r="C585" s="220" t="s">
        <v>1203</v>
      </c>
      <c r="D585" s="220" t="s">
        <v>134</v>
      </c>
      <c r="E585" s="221" t="s">
        <v>1204</v>
      </c>
      <c r="F585" s="222" t="s">
        <v>1205</v>
      </c>
      <c r="G585" s="223" t="s">
        <v>431</v>
      </c>
      <c r="H585" s="275"/>
      <c r="I585" s="225"/>
      <c r="J585" s="226">
        <f>ROUND(I585*H585,2)</f>
        <v>0</v>
      </c>
      <c r="K585" s="222" t="s">
        <v>21</v>
      </c>
      <c r="L585" s="71"/>
      <c r="M585" s="227" t="s">
        <v>21</v>
      </c>
      <c r="N585" s="228" t="s">
        <v>42</v>
      </c>
      <c r="O585" s="46"/>
      <c r="P585" s="229">
        <f>O585*H585</f>
        <v>0</v>
      </c>
      <c r="Q585" s="229">
        <v>0</v>
      </c>
      <c r="R585" s="229">
        <f>Q585*H585</f>
        <v>0</v>
      </c>
      <c r="S585" s="229">
        <v>0</v>
      </c>
      <c r="T585" s="230">
        <f>S585*H585</f>
        <v>0</v>
      </c>
      <c r="AR585" s="23" t="s">
        <v>260</v>
      </c>
      <c r="AT585" s="23" t="s">
        <v>134</v>
      </c>
      <c r="AU585" s="23" t="s">
        <v>80</v>
      </c>
      <c r="AY585" s="23" t="s">
        <v>131</v>
      </c>
      <c r="BE585" s="231">
        <f>IF(N585="základní",J585,0)</f>
        <v>0</v>
      </c>
      <c r="BF585" s="231">
        <f>IF(N585="snížená",J585,0)</f>
        <v>0</v>
      </c>
      <c r="BG585" s="231">
        <f>IF(N585="zákl. přenesená",J585,0)</f>
        <v>0</v>
      </c>
      <c r="BH585" s="231">
        <f>IF(N585="sníž. přenesená",J585,0)</f>
        <v>0</v>
      </c>
      <c r="BI585" s="231">
        <f>IF(N585="nulová",J585,0)</f>
        <v>0</v>
      </c>
      <c r="BJ585" s="23" t="s">
        <v>76</v>
      </c>
      <c r="BK585" s="231">
        <f>ROUND(I585*H585,2)</f>
        <v>0</v>
      </c>
      <c r="BL585" s="23" t="s">
        <v>260</v>
      </c>
      <c r="BM585" s="23" t="s">
        <v>1206</v>
      </c>
    </row>
    <row r="586" s="10" customFormat="1" ht="29.88" customHeight="1">
      <c r="B586" s="204"/>
      <c r="C586" s="205"/>
      <c r="D586" s="206" t="s">
        <v>70</v>
      </c>
      <c r="E586" s="218" t="s">
        <v>1207</v>
      </c>
      <c r="F586" s="218" t="s">
        <v>1208</v>
      </c>
      <c r="G586" s="205"/>
      <c r="H586" s="205"/>
      <c r="I586" s="208"/>
      <c r="J586" s="219">
        <f>BK586</f>
        <v>0</v>
      </c>
      <c r="K586" s="205"/>
      <c r="L586" s="210"/>
      <c r="M586" s="211"/>
      <c r="N586" s="212"/>
      <c r="O586" s="212"/>
      <c r="P586" s="213">
        <f>SUM(P587:P601)</f>
        <v>0</v>
      </c>
      <c r="Q586" s="212"/>
      <c r="R586" s="213">
        <f>SUM(R587:R601)</f>
        <v>0.37753799999999998</v>
      </c>
      <c r="S586" s="212"/>
      <c r="T586" s="214">
        <f>SUM(T587:T601)</f>
        <v>0</v>
      </c>
      <c r="AR586" s="215" t="s">
        <v>80</v>
      </c>
      <c r="AT586" s="216" t="s">
        <v>70</v>
      </c>
      <c r="AU586" s="216" t="s">
        <v>76</v>
      </c>
      <c r="AY586" s="215" t="s">
        <v>131</v>
      </c>
      <c r="BK586" s="217">
        <f>SUM(BK587:BK601)</f>
        <v>0</v>
      </c>
    </row>
    <row r="587" s="1" customFormat="1" ht="16.5" customHeight="1">
      <c r="B587" s="45"/>
      <c r="C587" s="220" t="s">
        <v>1209</v>
      </c>
      <c r="D587" s="220" t="s">
        <v>134</v>
      </c>
      <c r="E587" s="221" t="s">
        <v>1210</v>
      </c>
      <c r="F587" s="222" t="s">
        <v>1211</v>
      </c>
      <c r="G587" s="223" t="s">
        <v>370</v>
      </c>
      <c r="H587" s="224">
        <v>250.59999999999999</v>
      </c>
      <c r="I587" s="225"/>
      <c r="J587" s="226">
        <f>ROUND(I587*H587,2)</f>
        <v>0</v>
      </c>
      <c r="K587" s="222" t="s">
        <v>21</v>
      </c>
      <c r="L587" s="71"/>
      <c r="M587" s="227" t="s">
        <v>21</v>
      </c>
      <c r="N587" s="228" t="s">
        <v>42</v>
      </c>
      <c r="O587" s="46"/>
      <c r="P587" s="229">
        <f>O587*H587</f>
        <v>0</v>
      </c>
      <c r="Q587" s="229">
        <v>0.00046000000000000001</v>
      </c>
      <c r="R587" s="229">
        <f>Q587*H587</f>
        <v>0.115276</v>
      </c>
      <c r="S587" s="229">
        <v>0</v>
      </c>
      <c r="T587" s="230">
        <f>S587*H587</f>
        <v>0</v>
      </c>
      <c r="AR587" s="23" t="s">
        <v>260</v>
      </c>
      <c r="AT587" s="23" t="s">
        <v>134</v>
      </c>
      <c r="AU587" s="23" t="s">
        <v>80</v>
      </c>
      <c r="AY587" s="23" t="s">
        <v>131</v>
      </c>
      <c r="BE587" s="231">
        <f>IF(N587="základní",J587,0)</f>
        <v>0</v>
      </c>
      <c r="BF587" s="231">
        <f>IF(N587="snížená",J587,0)</f>
        <v>0</v>
      </c>
      <c r="BG587" s="231">
        <f>IF(N587="zákl. přenesená",J587,0)</f>
        <v>0</v>
      </c>
      <c r="BH587" s="231">
        <f>IF(N587="sníž. přenesená",J587,0)</f>
        <v>0</v>
      </c>
      <c r="BI587" s="231">
        <f>IF(N587="nulová",J587,0)</f>
        <v>0</v>
      </c>
      <c r="BJ587" s="23" t="s">
        <v>76</v>
      </c>
      <c r="BK587" s="231">
        <f>ROUND(I587*H587,2)</f>
        <v>0</v>
      </c>
      <c r="BL587" s="23" t="s">
        <v>260</v>
      </c>
      <c r="BM587" s="23" t="s">
        <v>1212</v>
      </c>
    </row>
    <row r="588" s="11" customFormat="1">
      <c r="B588" s="232"/>
      <c r="C588" s="233"/>
      <c r="D588" s="234" t="s">
        <v>140</v>
      </c>
      <c r="E588" s="235" t="s">
        <v>21</v>
      </c>
      <c r="F588" s="236" t="s">
        <v>978</v>
      </c>
      <c r="G588" s="233"/>
      <c r="H588" s="235" t="s">
        <v>21</v>
      </c>
      <c r="I588" s="237"/>
      <c r="J588" s="233"/>
      <c r="K588" s="233"/>
      <c r="L588" s="238"/>
      <c r="M588" s="239"/>
      <c r="N588" s="240"/>
      <c r="O588" s="240"/>
      <c r="P588" s="240"/>
      <c r="Q588" s="240"/>
      <c r="R588" s="240"/>
      <c r="S588" s="240"/>
      <c r="T588" s="241"/>
      <c r="AT588" s="242" t="s">
        <v>140</v>
      </c>
      <c r="AU588" s="242" t="s">
        <v>80</v>
      </c>
      <c r="AV588" s="11" t="s">
        <v>76</v>
      </c>
      <c r="AW588" s="11" t="s">
        <v>35</v>
      </c>
      <c r="AX588" s="11" t="s">
        <v>71</v>
      </c>
      <c r="AY588" s="242" t="s">
        <v>131</v>
      </c>
    </row>
    <row r="589" s="12" customFormat="1">
      <c r="B589" s="243"/>
      <c r="C589" s="244"/>
      <c r="D589" s="234" t="s">
        <v>140</v>
      </c>
      <c r="E589" s="245" t="s">
        <v>21</v>
      </c>
      <c r="F589" s="246" t="s">
        <v>979</v>
      </c>
      <c r="G589" s="244"/>
      <c r="H589" s="247">
        <v>38.799999999999997</v>
      </c>
      <c r="I589" s="248"/>
      <c r="J589" s="244"/>
      <c r="K589" s="244"/>
      <c r="L589" s="249"/>
      <c r="M589" s="250"/>
      <c r="N589" s="251"/>
      <c r="O589" s="251"/>
      <c r="P589" s="251"/>
      <c r="Q589" s="251"/>
      <c r="R589" s="251"/>
      <c r="S589" s="251"/>
      <c r="T589" s="252"/>
      <c r="AT589" s="253" t="s">
        <v>140</v>
      </c>
      <c r="AU589" s="253" t="s">
        <v>80</v>
      </c>
      <c r="AV589" s="12" t="s">
        <v>80</v>
      </c>
      <c r="AW589" s="12" t="s">
        <v>35</v>
      </c>
      <c r="AX589" s="12" t="s">
        <v>71</v>
      </c>
      <c r="AY589" s="253" t="s">
        <v>131</v>
      </c>
    </row>
    <row r="590" s="12" customFormat="1">
      <c r="B590" s="243"/>
      <c r="C590" s="244"/>
      <c r="D590" s="234" t="s">
        <v>140</v>
      </c>
      <c r="E590" s="245" t="s">
        <v>21</v>
      </c>
      <c r="F590" s="246" t="s">
        <v>980</v>
      </c>
      <c r="G590" s="244"/>
      <c r="H590" s="247">
        <v>41.200000000000003</v>
      </c>
      <c r="I590" s="248"/>
      <c r="J590" s="244"/>
      <c r="K590" s="244"/>
      <c r="L590" s="249"/>
      <c r="M590" s="250"/>
      <c r="N590" s="251"/>
      <c r="O590" s="251"/>
      <c r="P590" s="251"/>
      <c r="Q590" s="251"/>
      <c r="R590" s="251"/>
      <c r="S590" s="251"/>
      <c r="T590" s="252"/>
      <c r="AT590" s="253" t="s">
        <v>140</v>
      </c>
      <c r="AU590" s="253" t="s">
        <v>80</v>
      </c>
      <c r="AV590" s="12" t="s">
        <v>80</v>
      </c>
      <c r="AW590" s="12" t="s">
        <v>35</v>
      </c>
      <c r="AX590" s="12" t="s">
        <v>71</v>
      </c>
      <c r="AY590" s="253" t="s">
        <v>131</v>
      </c>
    </row>
    <row r="591" s="12" customFormat="1">
      <c r="B591" s="243"/>
      <c r="C591" s="244"/>
      <c r="D591" s="234" t="s">
        <v>140</v>
      </c>
      <c r="E591" s="245" t="s">
        <v>21</v>
      </c>
      <c r="F591" s="246" t="s">
        <v>981</v>
      </c>
      <c r="G591" s="244"/>
      <c r="H591" s="247">
        <v>51</v>
      </c>
      <c r="I591" s="248"/>
      <c r="J591" s="244"/>
      <c r="K591" s="244"/>
      <c r="L591" s="249"/>
      <c r="M591" s="250"/>
      <c r="N591" s="251"/>
      <c r="O591" s="251"/>
      <c r="P591" s="251"/>
      <c r="Q591" s="251"/>
      <c r="R591" s="251"/>
      <c r="S591" s="251"/>
      <c r="T591" s="252"/>
      <c r="AT591" s="253" t="s">
        <v>140</v>
      </c>
      <c r="AU591" s="253" t="s">
        <v>80</v>
      </c>
      <c r="AV591" s="12" t="s">
        <v>80</v>
      </c>
      <c r="AW591" s="12" t="s">
        <v>35</v>
      </c>
      <c r="AX591" s="12" t="s">
        <v>71</v>
      </c>
      <c r="AY591" s="253" t="s">
        <v>131</v>
      </c>
    </row>
    <row r="592" s="12" customFormat="1">
      <c r="B592" s="243"/>
      <c r="C592" s="244"/>
      <c r="D592" s="234" t="s">
        <v>140</v>
      </c>
      <c r="E592" s="245" t="s">
        <v>21</v>
      </c>
      <c r="F592" s="246" t="s">
        <v>982</v>
      </c>
      <c r="G592" s="244"/>
      <c r="H592" s="247">
        <v>33</v>
      </c>
      <c r="I592" s="248"/>
      <c r="J592" s="244"/>
      <c r="K592" s="244"/>
      <c r="L592" s="249"/>
      <c r="M592" s="250"/>
      <c r="N592" s="251"/>
      <c r="O592" s="251"/>
      <c r="P592" s="251"/>
      <c r="Q592" s="251"/>
      <c r="R592" s="251"/>
      <c r="S592" s="251"/>
      <c r="T592" s="252"/>
      <c r="AT592" s="253" t="s">
        <v>140</v>
      </c>
      <c r="AU592" s="253" t="s">
        <v>80</v>
      </c>
      <c r="AV592" s="12" t="s">
        <v>80</v>
      </c>
      <c r="AW592" s="12" t="s">
        <v>35</v>
      </c>
      <c r="AX592" s="12" t="s">
        <v>71</v>
      </c>
      <c r="AY592" s="253" t="s">
        <v>131</v>
      </c>
    </row>
    <row r="593" s="12" customFormat="1">
      <c r="B593" s="243"/>
      <c r="C593" s="244"/>
      <c r="D593" s="234" t="s">
        <v>140</v>
      </c>
      <c r="E593" s="245" t="s">
        <v>21</v>
      </c>
      <c r="F593" s="246" t="s">
        <v>983</v>
      </c>
      <c r="G593" s="244"/>
      <c r="H593" s="247">
        <v>34.399999999999999</v>
      </c>
      <c r="I593" s="248"/>
      <c r="J593" s="244"/>
      <c r="K593" s="244"/>
      <c r="L593" s="249"/>
      <c r="M593" s="250"/>
      <c r="N593" s="251"/>
      <c r="O593" s="251"/>
      <c r="P593" s="251"/>
      <c r="Q593" s="251"/>
      <c r="R593" s="251"/>
      <c r="S593" s="251"/>
      <c r="T593" s="252"/>
      <c r="AT593" s="253" t="s">
        <v>140</v>
      </c>
      <c r="AU593" s="253" t="s">
        <v>80</v>
      </c>
      <c r="AV593" s="12" t="s">
        <v>80</v>
      </c>
      <c r="AW593" s="12" t="s">
        <v>35</v>
      </c>
      <c r="AX593" s="12" t="s">
        <v>71</v>
      </c>
      <c r="AY593" s="253" t="s">
        <v>131</v>
      </c>
    </row>
    <row r="594" s="12" customFormat="1">
      <c r="B594" s="243"/>
      <c r="C594" s="244"/>
      <c r="D594" s="234" t="s">
        <v>140</v>
      </c>
      <c r="E594" s="245" t="s">
        <v>21</v>
      </c>
      <c r="F594" s="246" t="s">
        <v>984</v>
      </c>
      <c r="G594" s="244"/>
      <c r="H594" s="247">
        <v>26.100000000000001</v>
      </c>
      <c r="I594" s="248"/>
      <c r="J594" s="244"/>
      <c r="K594" s="244"/>
      <c r="L594" s="249"/>
      <c r="M594" s="250"/>
      <c r="N594" s="251"/>
      <c r="O594" s="251"/>
      <c r="P594" s="251"/>
      <c r="Q594" s="251"/>
      <c r="R594" s="251"/>
      <c r="S594" s="251"/>
      <c r="T594" s="252"/>
      <c r="AT594" s="253" t="s">
        <v>140</v>
      </c>
      <c r="AU594" s="253" t="s">
        <v>80</v>
      </c>
      <c r="AV594" s="12" t="s">
        <v>80</v>
      </c>
      <c r="AW594" s="12" t="s">
        <v>35</v>
      </c>
      <c r="AX594" s="12" t="s">
        <v>71</v>
      </c>
      <c r="AY594" s="253" t="s">
        <v>131</v>
      </c>
    </row>
    <row r="595" s="12" customFormat="1">
      <c r="B595" s="243"/>
      <c r="C595" s="244"/>
      <c r="D595" s="234" t="s">
        <v>140</v>
      </c>
      <c r="E595" s="245" t="s">
        <v>21</v>
      </c>
      <c r="F595" s="246" t="s">
        <v>984</v>
      </c>
      <c r="G595" s="244"/>
      <c r="H595" s="247">
        <v>26.100000000000001</v>
      </c>
      <c r="I595" s="248"/>
      <c r="J595" s="244"/>
      <c r="K595" s="244"/>
      <c r="L595" s="249"/>
      <c r="M595" s="250"/>
      <c r="N595" s="251"/>
      <c r="O595" s="251"/>
      <c r="P595" s="251"/>
      <c r="Q595" s="251"/>
      <c r="R595" s="251"/>
      <c r="S595" s="251"/>
      <c r="T595" s="252"/>
      <c r="AT595" s="253" t="s">
        <v>140</v>
      </c>
      <c r="AU595" s="253" t="s">
        <v>80</v>
      </c>
      <c r="AV595" s="12" t="s">
        <v>80</v>
      </c>
      <c r="AW595" s="12" t="s">
        <v>35</v>
      </c>
      <c r="AX595" s="12" t="s">
        <v>71</v>
      </c>
      <c r="AY595" s="253" t="s">
        <v>131</v>
      </c>
    </row>
    <row r="596" s="13" customFormat="1">
      <c r="B596" s="254"/>
      <c r="C596" s="255"/>
      <c r="D596" s="234" t="s">
        <v>140</v>
      </c>
      <c r="E596" s="256" t="s">
        <v>21</v>
      </c>
      <c r="F596" s="257" t="s">
        <v>145</v>
      </c>
      <c r="G596" s="255"/>
      <c r="H596" s="258">
        <v>250.59999999999999</v>
      </c>
      <c r="I596" s="259"/>
      <c r="J596" s="255"/>
      <c r="K596" s="255"/>
      <c r="L596" s="260"/>
      <c r="M596" s="261"/>
      <c r="N596" s="262"/>
      <c r="O596" s="262"/>
      <c r="P596" s="262"/>
      <c r="Q596" s="262"/>
      <c r="R596" s="262"/>
      <c r="S596" s="262"/>
      <c r="T596" s="263"/>
      <c r="AT596" s="264" t="s">
        <v>140</v>
      </c>
      <c r="AU596" s="264" t="s">
        <v>80</v>
      </c>
      <c r="AV596" s="13" t="s">
        <v>138</v>
      </c>
      <c r="AW596" s="13" t="s">
        <v>35</v>
      </c>
      <c r="AX596" s="13" t="s">
        <v>76</v>
      </c>
      <c r="AY596" s="264" t="s">
        <v>131</v>
      </c>
    </row>
    <row r="597" s="1" customFormat="1" ht="16.5" customHeight="1">
      <c r="B597" s="45"/>
      <c r="C597" s="265" t="s">
        <v>1213</v>
      </c>
      <c r="D597" s="265" t="s">
        <v>423</v>
      </c>
      <c r="E597" s="266" t="s">
        <v>1214</v>
      </c>
      <c r="F597" s="267" t="s">
        <v>1215</v>
      </c>
      <c r="G597" s="268" t="s">
        <v>137</v>
      </c>
      <c r="H597" s="269">
        <v>14.41</v>
      </c>
      <c r="I597" s="270"/>
      <c r="J597" s="271">
        <f>ROUND(I597*H597,2)</f>
        <v>0</v>
      </c>
      <c r="K597" s="267" t="s">
        <v>21</v>
      </c>
      <c r="L597" s="272"/>
      <c r="M597" s="273" t="s">
        <v>21</v>
      </c>
      <c r="N597" s="274" t="s">
        <v>42</v>
      </c>
      <c r="O597" s="46"/>
      <c r="P597" s="229">
        <f>O597*H597</f>
        <v>0</v>
      </c>
      <c r="Q597" s="229">
        <v>0.018200000000000001</v>
      </c>
      <c r="R597" s="229">
        <f>Q597*H597</f>
        <v>0.262262</v>
      </c>
      <c r="S597" s="229">
        <v>0</v>
      </c>
      <c r="T597" s="230">
        <f>S597*H597</f>
        <v>0</v>
      </c>
      <c r="AR597" s="23" t="s">
        <v>341</v>
      </c>
      <c r="AT597" s="23" t="s">
        <v>423</v>
      </c>
      <c r="AU597" s="23" t="s">
        <v>80</v>
      </c>
      <c r="AY597" s="23" t="s">
        <v>131</v>
      </c>
      <c r="BE597" s="231">
        <f>IF(N597="základní",J597,0)</f>
        <v>0</v>
      </c>
      <c r="BF597" s="231">
        <f>IF(N597="snížená",J597,0)</f>
        <v>0</v>
      </c>
      <c r="BG597" s="231">
        <f>IF(N597="zákl. přenesená",J597,0)</f>
        <v>0</v>
      </c>
      <c r="BH597" s="231">
        <f>IF(N597="sníž. přenesená",J597,0)</f>
        <v>0</v>
      </c>
      <c r="BI597" s="231">
        <f>IF(N597="nulová",J597,0)</f>
        <v>0</v>
      </c>
      <c r="BJ597" s="23" t="s">
        <v>76</v>
      </c>
      <c r="BK597" s="231">
        <f>ROUND(I597*H597,2)</f>
        <v>0</v>
      </c>
      <c r="BL597" s="23" t="s">
        <v>260</v>
      </c>
      <c r="BM597" s="23" t="s">
        <v>1216</v>
      </c>
    </row>
    <row r="598" s="11" customFormat="1">
      <c r="B598" s="232"/>
      <c r="C598" s="233"/>
      <c r="D598" s="234" t="s">
        <v>140</v>
      </c>
      <c r="E598" s="235" t="s">
        <v>21</v>
      </c>
      <c r="F598" s="236" t="s">
        <v>914</v>
      </c>
      <c r="G598" s="233"/>
      <c r="H598" s="235" t="s">
        <v>21</v>
      </c>
      <c r="I598" s="237"/>
      <c r="J598" s="233"/>
      <c r="K598" s="233"/>
      <c r="L598" s="238"/>
      <c r="M598" s="239"/>
      <c r="N598" s="240"/>
      <c r="O598" s="240"/>
      <c r="P598" s="240"/>
      <c r="Q598" s="240"/>
      <c r="R598" s="240"/>
      <c r="S598" s="240"/>
      <c r="T598" s="241"/>
      <c r="AT598" s="242" t="s">
        <v>140</v>
      </c>
      <c r="AU598" s="242" t="s">
        <v>80</v>
      </c>
      <c r="AV598" s="11" t="s">
        <v>76</v>
      </c>
      <c r="AW598" s="11" t="s">
        <v>35</v>
      </c>
      <c r="AX598" s="11" t="s">
        <v>71</v>
      </c>
      <c r="AY598" s="242" t="s">
        <v>131</v>
      </c>
    </row>
    <row r="599" s="12" customFormat="1">
      <c r="B599" s="243"/>
      <c r="C599" s="244"/>
      <c r="D599" s="234" t="s">
        <v>140</v>
      </c>
      <c r="E599" s="245" t="s">
        <v>21</v>
      </c>
      <c r="F599" s="246" t="s">
        <v>1217</v>
      </c>
      <c r="G599" s="244"/>
      <c r="H599" s="247">
        <v>14.41</v>
      </c>
      <c r="I599" s="248"/>
      <c r="J599" s="244"/>
      <c r="K599" s="244"/>
      <c r="L599" s="249"/>
      <c r="M599" s="250"/>
      <c r="N599" s="251"/>
      <c r="O599" s="251"/>
      <c r="P599" s="251"/>
      <c r="Q599" s="251"/>
      <c r="R599" s="251"/>
      <c r="S599" s="251"/>
      <c r="T599" s="252"/>
      <c r="AT599" s="253" t="s">
        <v>140</v>
      </c>
      <c r="AU599" s="253" t="s">
        <v>80</v>
      </c>
      <c r="AV599" s="12" t="s">
        <v>80</v>
      </c>
      <c r="AW599" s="12" t="s">
        <v>35</v>
      </c>
      <c r="AX599" s="12" t="s">
        <v>71</v>
      </c>
      <c r="AY599" s="253" t="s">
        <v>131</v>
      </c>
    </row>
    <row r="600" s="13" customFormat="1">
      <c r="B600" s="254"/>
      <c r="C600" s="255"/>
      <c r="D600" s="234" t="s">
        <v>140</v>
      </c>
      <c r="E600" s="256" t="s">
        <v>21</v>
      </c>
      <c r="F600" s="257" t="s">
        <v>145</v>
      </c>
      <c r="G600" s="255"/>
      <c r="H600" s="258">
        <v>14.41</v>
      </c>
      <c r="I600" s="259"/>
      <c r="J600" s="255"/>
      <c r="K600" s="255"/>
      <c r="L600" s="260"/>
      <c r="M600" s="261"/>
      <c r="N600" s="262"/>
      <c r="O600" s="262"/>
      <c r="P600" s="262"/>
      <c r="Q600" s="262"/>
      <c r="R600" s="262"/>
      <c r="S600" s="262"/>
      <c r="T600" s="263"/>
      <c r="AT600" s="264" t="s">
        <v>140</v>
      </c>
      <c r="AU600" s="264" t="s">
        <v>80</v>
      </c>
      <c r="AV600" s="13" t="s">
        <v>138</v>
      </c>
      <c r="AW600" s="13" t="s">
        <v>35</v>
      </c>
      <c r="AX600" s="13" t="s">
        <v>76</v>
      </c>
      <c r="AY600" s="264" t="s">
        <v>131</v>
      </c>
    </row>
    <row r="601" s="1" customFormat="1" ht="16.5" customHeight="1">
      <c r="B601" s="45"/>
      <c r="C601" s="220" t="s">
        <v>1218</v>
      </c>
      <c r="D601" s="220" t="s">
        <v>134</v>
      </c>
      <c r="E601" s="221" t="s">
        <v>1219</v>
      </c>
      <c r="F601" s="222" t="s">
        <v>1220</v>
      </c>
      <c r="G601" s="223" t="s">
        <v>431</v>
      </c>
      <c r="H601" s="275"/>
      <c r="I601" s="225"/>
      <c r="J601" s="226">
        <f>ROUND(I601*H601,2)</f>
        <v>0</v>
      </c>
      <c r="K601" s="222" t="s">
        <v>21</v>
      </c>
      <c r="L601" s="71"/>
      <c r="M601" s="227" t="s">
        <v>21</v>
      </c>
      <c r="N601" s="228" t="s">
        <v>42</v>
      </c>
      <c r="O601" s="46"/>
      <c r="P601" s="229">
        <f>O601*H601</f>
        <v>0</v>
      </c>
      <c r="Q601" s="229">
        <v>0</v>
      </c>
      <c r="R601" s="229">
        <f>Q601*H601</f>
        <v>0</v>
      </c>
      <c r="S601" s="229">
        <v>0</v>
      </c>
      <c r="T601" s="230">
        <f>S601*H601</f>
        <v>0</v>
      </c>
      <c r="AR601" s="23" t="s">
        <v>260</v>
      </c>
      <c r="AT601" s="23" t="s">
        <v>134</v>
      </c>
      <c r="AU601" s="23" t="s">
        <v>80</v>
      </c>
      <c r="AY601" s="23" t="s">
        <v>131</v>
      </c>
      <c r="BE601" s="231">
        <f>IF(N601="základní",J601,0)</f>
        <v>0</v>
      </c>
      <c r="BF601" s="231">
        <f>IF(N601="snížená",J601,0)</f>
        <v>0</v>
      </c>
      <c r="BG601" s="231">
        <f>IF(N601="zákl. přenesená",J601,0)</f>
        <v>0</v>
      </c>
      <c r="BH601" s="231">
        <f>IF(N601="sníž. přenesená",J601,0)</f>
        <v>0</v>
      </c>
      <c r="BI601" s="231">
        <f>IF(N601="nulová",J601,0)</f>
        <v>0</v>
      </c>
      <c r="BJ601" s="23" t="s">
        <v>76</v>
      </c>
      <c r="BK601" s="231">
        <f>ROUND(I601*H601,2)</f>
        <v>0</v>
      </c>
      <c r="BL601" s="23" t="s">
        <v>260</v>
      </c>
      <c r="BM601" s="23" t="s">
        <v>1221</v>
      </c>
    </row>
    <row r="602" s="10" customFormat="1" ht="29.88" customHeight="1">
      <c r="B602" s="204"/>
      <c r="C602" s="205"/>
      <c r="D602" s="206" t="s">
        <v>70</v>
      </c>
      <c r="E602" s="218" t="s">
        <v>1222</v>
      </c>
      <c r="F602" s="218" t="s">
        <v>1223</v>
      </c>
      <c r="G602" s="205"/>
      <c r="H602" s="205"/>
      <c r="I602" s="208"/>
      <c r="J602" s="219">
        <f>BK602</f>
        <v>0</v>
      </c>
      <c r="K602" s="205"/>
      <c r="L602" s="210"/>
      <c r="M602" s="211"/>
      <c r="N602" s="212"/>
      <c r="O602" s="212"/>
      <c r="P602" s="213">
        <f>SUM(P603:P616)</f>
        <v>0</v>
      </c>
      <c r="Q602" s="212"/>
      <c r="R602" s="213">
        <f>SUM(R603:R616)</f>
        <v>0.1111926</v>
      </c>
      <c r="S602" s="212"/>
      <c r="T602" s="214">
        <f>SUM(T603:T616)</f>
        <v>0</v>
      </c>
      <c r="AR602" s="215" t="s">
        <v>80</v>
      </c>
      <c r="AT602" s="216" t="s">
        <v>70</v>
      </c>
      <c r="AU602" s="216" t="s">
        <v>76</v>
      </c>
      <c r="AY602" s="215" t="s">
        <v>131</v>
      </c>
      <c r="BK602" s="217">
        <f>SUM(BK603:BK616)</f>
        <v>0</v>
      </c>
    </row>
    <row r="603" s="1" customFormat="1" ht="16.5" customHeight="1">
      <c r="B603" s="45"/>
      <c r="C603" s="220" t="s">
        <v>1224</v>
      </c>
      <c r="D603" s="220" t="s">
        <v>134</v>
      </c>
      <c r="E603" s="221" t="s">
        <v>1225</v>
      </c>
      <c r="F603" s="222" t="s">
        <v>1226</v>
      </c>
      <c r="G603" s="223" t="s">
        <v>137</v>
      </c>
      <c r="H603" s="224">
        <v>185.321</v>
      </c>
      <c r="I603" s="225"/>
      <c r="J603" s="226">
        <f>ROUND(I603*H603,2)</f>
        <v>0</v>
      </c>
      <c r="K603" s="222" t="s">
        <v>21</v>
      </c>
      <c r="L603" s="71"/>
      <c r="M603" s="227" t="s">
        <v>21</v>
      </c>
      <c r="N603" s="228" t="s">
        <v>42</v>
      </c>
      <c r="O603" s="46"/>
      <c r="P603" s="229">
        <f>O603*H603</f>
        <v>0</v>
      </c>
      <c r="Q603" s="229">
        <v>0.00013999999999999999</v>
      </c>
      <c r="R603" s="229">
        <f>Q603*H603</f>
        <v>0.025944939999999996</v>
      </c>
      <c r="S603" s="229">
        <v>0</v>
      </c>
      <c r="T603" s="230">
        <f>S603*H603</f>
        <v>0</v>
      </c>
      <c r="AR603" s="23" t="s">
        <v>260</v>
      </c>
      <c r="AT603" s="23" t="s">
        <v>134</v>
      </c>
      <c r="AU603" s="23" t="s">
        <v>80</v>
      </c>
      <c r="AY603" s="23" t="s">
        <v>131</v>
      </c>
      <c r="BE603" s="231">
        <f>IF(N603="základní",J603,0)</f>
        <v>0</v>
      </c>
      <c r="BF603" s="231">
        <f>IF(N603="snížená",J603,0)</f>
        <v>0</v>
      </c>
      <c r="BG603" s="231">
        <f>IF(N603="zákl. přenesená",J603,0)</f>
        <v>0</v>
      </c>
      <c r="BH603" s="231">
        <f>IF(N603="sníž. přenesená",J603,0)</f>
        <v>0</v>
      </c>
      <c r="BI603" s="231">
        <f>IF(N603="nulová",J603,0)</f>
        <v>0</v>
      </c>
      <c r="BJ603" s="23" t="s">
        <v>76</v>
      </c>
      <c r="BK603" s="231">
        <f>ROUND(I603*H603,2)</f>
        <v>0</v>
      </c>
      <c r="BL603" s="23" t="s">
        <v>260</v>
      </c>
      <c r="BM603" s="23" t="s">
        <v>1227</v>
      </c>
    </row>
    <row r="604" s="11" customFormat="1">
      <c r="B604" s="232"/>
      <c r="C604" s="233"/>
      <c r="D604" s="234" t="s">
        <v>140</v>
      </c>
      <c r="E604" s="235" t="s">
        <v>21</v>
      </c>
      <c r="F604" s="236" t="s">
        <v>1228</v>
      </c>
      <c r="G604" s="233"/>
      <c r="H604" s="235" t="s">
        <v>21</v>
      </c>
      <c r="I604" s="237"/>
      <c r="J604" s="233"/>
      <c r="K604" s="233"/>
      <c r="L604" s="238"/>
      <c r="M604" s="239"/>
      <c r="N604" s="240"/>
      <c r="O604" s="240"/>
      <c r="P604" s="240"/>
      <c r="Q604" s="240"/>
      <c r="R604" s="240"/>
      <c r="S604" s="240"/>
      <c r="T604" s="241"/>
      <c r="AT604" s="242" t="s">
        <v>140</v>
      </c>
      <c r="AU604" s="242" t="s">
        <v>80</v>
      </c>
      <c r="AV604" s="11" t="s">
        <v>76</v>
      </c>
      <c r="AW604" s="11" t="s">
        <v>35</v>
      </c>
      <c r="AX604" s="11" t="s">
        <v>71</v>
      </c>
      <c r="AY604" s="242" t="s">
        <v>131</v>
      </c>
    </row>
    <row r="605" s="12" customFormat="1">
      <c r="B605" s="243"/>
      <c r="C605" s="244"/>
      <c r="D605" s="234" t="s">
        <v>140</v>
      </c>
      <c r="E605" s="245" t="s">
        <v>21</v>
      </c>
      <c r="F605" s="246" t="s">
        <v>1229</v>
      </c>
      <c r="G605" s="244"/>
      <c r="H605" s="247">
        <v>31.059000000000001</v>
      </c>
      <c r="I605" s="248"/>
      <c r="J605" s="244"/>
      <c r="K605" s="244"/>
      <c r="L605" s="249"/>
      <c r="M605" s="250"/>
      <c r="N605" s="251"/>
      <c r="O605" s="251"/>
      <c r="P605" s="251"/>
      <c r="Q605" s="251"/>
      <c r="R605" s="251"/>
      <c r="S605" s="251"/>
      <c r="T605" s="252"/>
      <c r="AT605" s="253" t="s">
        <v>140</v>
      </c>
      <c r="AU605" s="253" t="s">
        <v>80</v>
      </c>
      <c r="AV605" s="12" t="s">
        <v>80</v>
      </c>
      <c r="AW605" s="12" t="s">
        <v>35</v>
      </c>
      <c r="AX605" s="12" t="s">
        <v>71</v>
      </c>
      <c r="AY605" s="253" t="s">
        <v>131</v>
      </c>
    </row>
    <row r="606" s="11" customFormat="1">
      <c r="B606" s="232"/>
      <c r="C606" s="233"/>
      <c r="D606" s="234" t="s">
        <v>140</v>
      </c>
      <c r="E606" s="235" t="s">
        <v>21</v>
      </c>
      <c r="F606" s="236" t="s">
        <v>1230</v>
      </c>
      <c r="G606" s="233"/>
      <c r="H606" s="235" t="s">
        <v>21</v>
      </c>
      <c r="I606" s="237"/>
      <c r="J606" s="233"/>
      <c r="K606" s="233"/>
      <c r="L606" s="238"/>
      <c r="M606" s="239"/>
      <c r="N606" s="240"/>
      <c r="O606" s="240"/>
      <c r="P606" s="240"/>
      <c r="Q606" s="240"/>
      <c r="R606" s="240"/>
      <c r="S606" s="240"/>
      <c r="T606" s="241"/>
      <c r="AT606" s="242" t="s">
        <v>140</v>
      </c>
      <c r="AU606" s="242" t="s">
        <v>80</v>
      </c>
      <c r="AV606" s="11" t="s">
        <v>76</v>
      </c>
      <c r="AW606" s="11" t="s">
        <v>35</v>
      </c>
      <c r="AX606" s="11" t="s">
        <v>71</v>
      </c>
      <c r="AY606" s="242" t="s">
        <v>131</v>
      </c>
    </row>
    <row r="607" s="12" customFormat="1">
      <c r="B607" s="243"/>
      <c r="C607" s="244"/>
      <c r="D607" s="234" t="s">
        <v>140</v>
      </c>
      <c r="E607" s="245" t="s">
        <v>21</v>
      </c>
      <c r="F607" s="246" t="s">
        <v>1231</v>
      </c>
      <c r="G607" s="244"/>
      <c r="H607" s="247">
        <v>131.22200000000001</v>
      </c>
      <c r="I607" s="248"/>
      <c r="J607" s="244"/>
      <c r="K607" s="244"/>
      <c r="L607" s="249"/>
      <c r="M607" s="250"/>
      <c r="N607" s="251"/>
      <c r="O607" s="251"/>
      <c r="P607" s="251"/>
      <c r="Q607" s="251"/>
      <c r="R607" s="251"/>
      <c r="S607" s="251"/>
      <c r="T607" s="252"/>
      <c r="AT607" s="253" t="s">
        <v>140</v>
      </c>
      <c r="AU607" s="253" t="s">
        <v>80</v>
      </c>
      <c r="AV607" s="12" t="s">
        <v>80</v>
      </c>
      <c r="AW607" s="12" t="s">
        <v>35</v>
      </c>
      <c r="AX607" s="12" t="s">
        <v>71</v>
      </c>
      <c r="AY607" s="253" t="s">
        <v>131</v>
      </c>
    </row>
    <row r="608" s="11" customFormat="1">
      <c r="B608" s="232"/>
      <c r="C608" s="233"/>
      <c r="D608" s="234" t="s">
        <v>140</v>
      </c>
      <c r="E608" s="235" t="s">
        <v>21</v>
      </c>
      <c r="F608" s="236" t="s">
        <v>1232</v>
      </c>
      <c r="G608" s="233"/>
      <c r="H608" s="235" t="s">
        <v>21</v>
      </c>
      <c r="I608" s="237"/>
      <c r="J608" s="233"/>
      <c r="K608" s="233"/>
      <c r="L608" s="238"/>
      <c r="M608" s="239"/>
      <c r="N608" s="240"/>
      <c r="O608" s="240"/>
      <c r="P608" s="240"/>
      <c r="Q608" s="240"/>
      <c r="R608" s="240"/>
      <c r="S608" s="240"/>
      <c r="T608" s="241"/>
      <c r="AT608" s="242" t="s">
        <v>140</v>
      </c>
      <c r="AU608" s="242" t="s">
        <v>80</v>
      </c>
      <c r="AV608" s="11" t="s">
        <v>76</v>
      </c>
      <c r="AW608" s="11" t="s">
        <v>35</v>
      </c>
      <c r="AX608" s="11" t="s">
        <v>71</v>
      </c>
      <c r="AY608" s="242" t="s">
        <v>131</v>
      </c>
    </row>
    <row r="609" s="12" customFormat="1">
      <c r="B609" s="243"/>
      <c r="C609" s="244"/>
      <c r="D609" s="234" t="s">
        <v>140</v>
      </c>
      <c r="E609" s="245" t="s">
        <v>21</v>
      </c>
      <c r="F609" s="246" t="s">
        <v>1233</v>
      </c>
      <c r="G609" s="244"/>
      <c r="H609" s="247">
        <v>23.039999999999999</v>
      </c>
      <c r="I609" s="248"/>
      <c r="J609" s="244"/>
      <c r="K609" s="244"/>
      <c r="L609" s="249"/>
      <c r="M609" s="250"/>
      <c r="N609" s="251"/>
      <c r="O609" s="251"/>
      <c r="P609" s="251"/>
      <c r="Q609" s="251"/>
      <c r="R609" s="251"/>
      <c r="S609" s="251"/>
      <c r="T609" s="252"/>
      <c r="AT609" s="253" t="s">
        <v>140</v>
      </c>
      <c r="AU609" s="253" t="s">
        <v>80</v>
      </c>
      <c r="AV609" s="12" t="s">
        <v>80</v>
      </c>
      <c r="AW609" s="12" t="s">
        <v>35</v>
      </c>
      <c r="AX609" s="12" t="s">
        <v>71</v>
      </c>
      <c r="AY609" s="253" t="s">
        <v>131</v>
      </c>
    </row>
    <row r="610" s="13" customFormat="1">
      <c r="B610" s="254"/>
      <c r="C610" s="255"/>
      <c r="D610" s="234" t="s">
        <v>140</v>
      </c>
      <c r="E610" s="256" t="s">
        <v>21</v>
      </c>
      <c r="F610" s="257" t="s">
        <v>145</v>
      </c>
      <c r="G610" s="255"/>
      <c r="H610" s="258">
        <v>185.321</v>
      </c>
      <c r="I610" s="259"/>
      <c r="J610" s="255"/>
      <c r="K610" s="255"/>
      <c r="L610" s="260"/>
      <c r="M610" s="261"/>
      <c r="N610" s="262"/>
      <c r="O610" s="262"/>
      <c r="P610" s="262"/>
      <c r="Q610" s="262"/>
      <c r="R610" s="262"/>
      <c r="S610" s="262"/>
      <c r="T610" s="263"/>
      <c r="AT610" s="264" t="s">
        <v>140</v>
      </c>
      <c r="AU610" s="264" t="s">
        <v>80</v>
      </c>
      <c r="AV610" s="13" t="s">
        <v>138</v>
      </c>
      <c r="AW610" s="13" t="s">
        <v>35</v>
      </c>
      <c r="AX610" s="13" t="s">
        <v>76</v>
      </c>
      <c r="AY610" s="264" t="s">
        <v>131</v>
      </c>
    </row>
    <row r="611" s="1" customFormat="1" ht="16.5" customHeight="1">
      <c r="B611" s="45"/>
      <c r="C611" s="220" t="s">
        <v>1234</v>
      </c>
      <c r="D611" s="220" t="s">
        <v>134</v>
      </c>
      <c r="E611" s="221" t="s">
        <v>1235</v>
      </c>
      <c r="F611" s="222" t="s">
        <v>1236</v>
      </c>
      <c r="G611" s="223" t="s">
        <v>137</v>
      </c>
      <c r="H611" s="224">
        <v>185.321</v>
      </c>
      <c r="I611" s="225"/>
      <c r="J611" s="226">
        <f>ROUND(I611*H611,2)</f>
        <v>0</v>
      </c>
      <c r="K611" s="222" t="s">
        <v>21</v>
      </c>
      <c r="L611" s="71"/>
      <c r="M611" s="227" t="s">
        <v>21</v>
      </c>
      <c r="N611" s="228" t="s">
        <v>42</v>
      </c>
      <c r="O611" s="46"/>
      <c r="P611" s="229">
        <f>O611*H611</f>
        <v>0</v>
      </c>
      <c r="Q611" s="229">
        <v>0.00023000000000000001</v>
      </c>
      <c r="R611" s="229">
        <f>Q611*H611</f>
        <v>0.042623830000000001</v>
      </c>
      <c r="S611" s="229">
        <v>0</v>
      </c>
      <c r="T611" s="230">
        <f>S611*H611</f>
        <v>0</v>
      </c>
      <c r="AR611" s="23" t="s">
        <v>260</v>
      </c>
      <c r="AT611" s="23" t="s">
        <v>134</v>
      </c>
      <c r="AU611" s="23" t="s">
        <v>80</v>
      </c>
      <c r="AY611" s="23" t="s">
        <v>131</v>
      </c>
      <c r="BE611" s="231">
        <f>IF(N611="základní",J611,0)</f>
        <v>0</v>
      </c>
      <c r="BF611" s="231">
        <f>IF(N611="snížená",J611,0)</f>
        <v>0</v>
      </c>
      <c r="BG611" s="231">
        <f>IF(N611="zákl. přenesená",J611,0)</f>
        <v>0</v>
      </c>
      <c r="BH611" s="231">
        <f>IF(N611="sníž. přenesená",J611,0)</f>
        <v>0</v>
      </c>
      <c r="BI611" s="231">
        <f>IF(N611="nulová",J611,0)</f>
        <v>0</v>
      </c>
      <c r="BJ611" s="23" t="s">
        <v>76</v>
      </c>
      <c r="BK611" s="231">
        <f>ROUND(I611*H611,2)</f>
        <v>0</v>
      </c>
      <c r="BL611" s="23" t="s">
        <v>260</v>
      </c>
      <c r="BM611" s="23" t="s">
        <v>1237</v>
      </c>
    </row>
    <row r="612" s="12" customFormat="1">
      <c r="B612" s="243"/>
      <c r="C612" s="244"/>
      <c r="D612" s="234" t="s">
        <v>140</v>
      </c>
      <c r="E612" s="245" t="s">
        <v>21</v>
      </c>
      <c r="F612" s="246" t="s">
        <v>1238</v>
      </c>
      <c r="G612" s="244"/>
      <c r="H612" s="247">
        <v>185.321</v>
      </c>
      <c r="I612" s="248"/>
      <c r="J612" s="244"/>
      <c r="K612" s="244"/>
      <c r="L612" s="249"/>
      <c r="M612" s="250"/>
      <c r="N612" s="251"/>
      <c r="O612" s="251"/>
      <c r="P612" s="251"/>
      <c r="Q612" s="251"/>
      <c r="R612" s="251"/>
      <c r="S612" s="251"/>
      <c r="T612" s="252"/>
      <c r="AT612" s="253" t="s">
        <v>140</v>
      </c>
      <c r="AU612" s="253" t="s">
        <v>80</v>
      </c>
      <c r="AV612" s="12" t="s">
        <v>80</v>
      </c>
      <c r="AW612" s="12" t="s">
        <v>35</v>
      </c>
      <c r="AX612" s="12" t="s">
        <v>71</v>
      </c>
      <c r="AY612" s="253" t="s">
        <v>131</v>
      </c>
    </row>
    <row r="613" s="13" customFormat="1">
      <c r="B613" s="254"/>
      <c r="C613" s="255"/>
      <c r="D613" s="234" t="s">
        <v>140</v>
      </c>
      <c r="E613" s="256" t="s">
        <v>21</v>
      </c>
      <c r="F613" s="257" t="s">
        <v>145</v>
      </c>
      <c r="G613" s="255"/>
      <c r="H613" s="258">
        <v>185.321</v>
      </c>
      <c r="I613" s="259"/>
      <c r="J613" s="255"/>
      <c r="K613" s="255"/>
      <c r="L613" s="260"/>
      <c r="M613" s="261"/>
      <c r="N613" s="262"/>
      <c r="O613" s="262"/>
      <c r="P613" s="262"/>
      <c r="Q613" s="262"/>
      <c r="R613" s="262"/>
      <c r="S613" s="262"/>
      <c r="T613" s="263"/>
      <c r="AT613" s="264" t="s">
        <v>140</v>
      </c>
      <c r="AU613" s="264" t="s">
        <v>80</v>
      </c>
      <c r="AV613" s="13" t="s">
        <v>138</v>
      </c>
      <c r="AW613" s="13" t="s">
        <v>35</v>
      </c>
      <c r="AX613" s="13" t="s">
        <v>76</v>
      </c>
      <c r="AY613" s="264" t="s">
        <v>131</v>
      </c>
    </row>
    <row r="614" s="1" customFormat="1" ht="16.5" customHeight="1">
      <c r="B614" s="45"/>
      <c r="C614" s="220" t="s">
        <v>1239</v>
      </c>
      <c r="D614" s="220" t="s">
        <v>134</v>
      </c>
      <c r="E614" s="221" t="s">
        <v>1240</v>
      </c>
      <c r="F614" s="222" t="s">
        <v>1241</v>
      </c>
      <c r="G614" s="223" t="s">
        <v>137</v>
      </c>
      <c r="H614" s="224">
        <v>185.321</v>
      </c>
      <c r="I614" s="225"/>
      <c r="J614" s="226">
        <f>ROUND(I614*H614,2)</f>
        <v>0</v>
      </c>
      <c r="K614" s="222" t="s">
        <v>21</v>
      </c>
      <c r="L614" s="71"/>
      <c r="M614" s="227" t="s">
        <v>21</v>
      </c>
      <c r="N614" s="228" t="s">
        <v>42</v>
      </c>
      <c r="O614" s="46"/>
      <c r="P614" s="229">
        <f>O614*H614</f>
        <v>0</v>
      </c>
      <c r="Q614" s="229">
        <v>0.00023000000000000001</v>
      </c>
      <c r="R614" s="229">
        <f>Q614*H614</f>
        <v>0.042623830000000001</v>
      </c>
      <c r="S614" s="229">
        <v>0</v>
      </c>
      <c r="T614" s="230">
        <f>S614*H614</f>
        <v>0</v>
      </c>
      <c r="AR614" s="23" t="s">
        <v>260</v>
      </c>
      <c r="AT614" s="23" t="s">
        <v>134</v>
      </c>
      <c r="AU614" s="23" t="s">
        <v>80</v>
      </c>
      <c r="AY614" s="23" t="s">
        <v>131</v>
      </c>
      <c r="BE614" s="231">
        <f>IF(N614="základní",J614,0)</f>
        <v>0</v>
      </c>
      <c r="BF614" s="231">
        <f>IF(N614="snížená",J614,0)</f>
        <v>0</v>
      </c>
      <c r="BG614" s="231">
        <f>IF(N614="zákl. přenesená",J614,0)</f>
        <v>0</v>
      </c>
      <c r="BH614" s="231">
        <f>IF(N614="sníž. přenesená",J614,0)</f>
        <v>0</v>
      </c>
      <c r="BI614" s="231">
        <f>IF(N614="nulová",J614,0)</f>
        <v>0</v>
      </c>
      <c r="BJ614" s="23" t="s">
        <v>76</v>
      </c>
      <c r="BK614" s="231">
        <f>ROUND(I614*H614,2)</f>
        <v>0</v>
      </c>
      <c r="BL614" s="23" t="s">
        <v>260</v>
      </c>
      <c r="BM614" s="23" t="s">
        <v>1242</v>
      </c>
    </row>
    <row r="615" s="12" customFormat="1">
      <c r="B615" s="243"/>
      <c r="C615" s="244"/>
      <c r="D615" s="234" t="s">
        <v>140</v>
      </c>
      <c r="E615" s="245" t="s">
        <v>21</v>
      </c>
      <c r="F615" s="246" t="s">
        <v>1238</v>
      </c>
      <c r="G615" s="244"/>
      <c r="H615" s="247">
        <v>185.321</v>
      </c>
      <c r="I615" s="248"/>
      <c r="J615" s="244"/>
      <c r="K615" s="244"/>
      <c r="L615" s="249"/>
      <c r="M615" s="250"/>
      <c r="N615" s="251"/>
      <c r="O615" s="251"/>
      <c r="P615" s="251"/>
      <c r="Q615" s="251"/>
      <c r="R615" s="251"/>
      <c r="S615" s="251"/>
      <c r="T615" s="252"/>
      <c r="AT615" s="253" t="s">
        <v>140</v>
      </c>
      <c r="AU615" s="253" t="s">
        <v>80</v>
      </c>
      <c r="AV615" s="12" t="s">
        <v>80</v>
      </c>
      <c r="AW615" s="12" t="s">
        <v>35</v>
      </c>
      <c r="AX615" s="12" t="s">
        <v>71</v>
      </c>
      <c r="AY615" s="253" t="s">
        <v>131</v>
      </c>
    </row>
    <row r="616" s="13" customFormat="1">
      <c r="B616" s="254"/>
      <c r="C616" s="255"/>
      <c r="D616" s="234" t="s">
        <v>140</v>
      </c>
      <c r="E616" s="256" t="s">
        <v>21</v>
      </c>
      <c r="F616" s="257" t="s">
        <v>145</v>
      </c>
      <c r="G616" s="255"/>
      <c r="H616" s="258">
        <v>185.321</v>
      </c>
      <c r="I616" s="259"/>
      <c r="J616" s="255"/>
      <c r="K616" s="255"/>
      <c r="L616" s="260"/>
      <c r="M616" s="261"/>
      <c r="N616" s="262"/>
      <c r="O616" s="262"/>
      <c r="P616" s="262"/>
      <c r="Q616" s="262"/>
      <c r="R616" s="262"/>
      <c r="S616" s="262"/>
      <c r="T616" s="263"/>
      <c r="AT616" s="264" t="s">
        <v>140</v>
      </c>
      <c r="AU616" s="264" t="s">
        <v>80</v>
      </c>
      <c r="AV616" s="13" t="s">
        <v>138</v>
      </c>
      <c r="AW616" s="13" t="s">
        <v>35</v>
      </c>
      <c r="AX616" s="13" t="s">
        <v>76</v>
      </c>
      <c r="AY616" s="264" t="s">
        <v>131</v>
      </c>
    </row>
    <row r="617" s="10" customFormat="1" ht="29.88" customHeight="1">
      <c r="B617" s="204"/>
      <c r="C617" s="205"/>
      <c r="D617" s="206" t="s">
        <v>70</v>
      </c>
      <c r="E617" s="218" t="s">
        <v>1243</v>
      </c>
      <c r="F617" s="218" t="s">
        <v>1244</v>
      </c>
      <c r="G617" s="205"/>
      <c r="H617" s="205"/>
      <c r="I617" s="208"/>
      <c r="J617" s="219">
        <f>BK617</f>
        <v>0</v>
      </c>
      <c r="K617" s="205"/>
      <c r="L617" s="210"/>
      <c r="M617" s="211"/>
      <c r="N617" s="212"/>
      <c r="O617" s="212"/>
      <c r="P617" s="213">
        <f>P618</f>
        <v>0</v>
      </c>
      <c r="Q617" s="212"/>
      <c r="R617" s="213">
        <f>R618</f>
        <v>0</v>
      </c>
      <c r="S617" s="212"/>
      <c r="T617" s="214">
        <f>T618</f>
        <v>0</v>
      </c>
      <c r="AR617" s="215" t="s">
        <v>76</v>
      </c>
      <c r="AT617" s="216" t="s">
        <v>70</v>
      </c>
      <c r="AU617" s="216" t="s">
        <v>76</v>
      </c>
      <c r="AY617" s="215" t="s">
        <v>131</v>
      </c>
      <c r="BK617" s="217">
        <f>BK618</f>
        <v>0</v>
      </c>
    </row>
    <row r="618" s="1" customFormat="1" ht="16.5" customHeight="1">
      <c r="B618" s="45"/>
      <c r="C618" s="220" t="s">
        <v>1245</v>
      </c>
      <c r="D618" s="220" t="s">
        <v>134</v>
      </c>
      <c r="E618" s="221" t="s">
        <v>1246</v>
      </c>
      <c r="F618" s="222" t="s">
        <v>1247</v>
      </c>
      <c r="G618" s="223" t="s">
        <v>615</v>
      </c>
      <c r="H618" s="224">
        <v>1</v>
      </c>
      <c r="I618" s="225"/>
      <c r="J618" s="226">
        <f>ROUND(I618*H618,2)</f>
        <v>0</v>
      </c>
      <c r="K618" s="222" t="s">
        <v>21</v>
      </c>
      <c r="L618" s="71"/>
      <c r="M618" s="227" t="s">
        <v>21</v>
      </c>
      <c r="N618" s="228" t="s">
        <v>42</v>
      </c>
      <c r="O618" s="46"/>
      <c r="P618" s="229">
        <f>O618*H618</f>
        <v>0</v>
      </c>
      <c r="Q618" s="229">
        <v>0</v>
      </c>
      <c r="R618" s="229">
        <f>Q618*H618</f>
        <v>0</v>
      </c>
      <c r="S618" s="229">
        <v>0</v>
      </c>
      <c r="T618" s="230">
        <f>S618*H618</f>
        <v>0</v>
      </c>
      <c r="AR618" s="23" t="s">
        <v>260</v>
      </c>
      <c r="AT618" s="23" t="s">
        <v>134</v>
      </c>
      <c r="AU618" s="23" t="s">
        <v>80</v>
      </c>
      <c r="AY618" s="23" t="s">
        <v>131</v>
      </c>
      <c r="BE618" s="231">
        <f>IF(N618="základní",J618,0)</f>
        <v>0</v>
      </c>
      <c r="BF618" s="231">
        <f>IF(N618="snížená",J618,0)</f>
        <v>0</v>
      </c>
      <c r="BG618" s="231">
        <f>IF(N618="zákl. přenesená",J618,0)</f>
        <v>0</v>
      </c>
      <c r="BH618" s="231">
        <f>IF(N618="sníž. přenesená",J618,0)</f>
        <v>0</v>
      </c>
      <c r="BI618" s="231">
        <f>IF(N618="nulová",J618,0)</f>
        <v>0</v>
      </c>
      <c r="BJ618" s="23" t="s">
        <v>76</v>
      </c>
      <c r="BK618" s="231">
        <f>ROUND(I618*H618,2)</f>
        <v>0</v>
      </c>
      <c r="BL618" s="23" t="s">
        <v>260</v>
      </c>
      <c r="BM618" s="23" t="s">
        <v>1248</v>
      </c>
    </row>
    <row r="619" s="10" customFormat="1" ht="37.44001" customHeight="1">
      <c r="B619" s="204"/>
      <c r="C619" s="205"/>
      <c r="D619" s="206" t="s">
        <v>70</v>
      </c>
      <c r="E619" s="207" t="s">
        <v>752</v>
      </c>
      <c r="F619" s="207" t="s">
        <v>753</v>
      </c>
      <c r="G619" s="205"/>
      <c r="H619" s="205"/>
      <c r="I619" s="208"/>
      <c r="J619" s="209">
        <f>BK619</f>
        <v>0</v>
      </c>
      <c r="K619" s="205"/>
      <c r="L619" s="210"/>
      <c r="M619" s="211"/>
      <c r="N619" s="212"/>
      <c r="O619" s="212"/>
      <c r="P619" s="213">
        <f>P620</f>
        <v>0</v>
      </c>
      <c r="Q619" s="212"/>
      <c r="R619" s="213">
        <f>R620</f>
        <v>0</v>
      </c>
      <c r="S619" s="212"/>
      <c r="T619" s="214">
        <f>T620</f>
        <v>0</v>
      </c>
      <c r="AR619" s="215" t="s">
        <v>170</v>
      </c>
      <c r="AT619" s="216" t="s">
        <v>70</v>
      </c>
      <c r="AU619" s="216" t="s">
        <v>71</v>
      </c>
      <c r="AY619" s="215" t="s">
        <v>131</v>
      </c>
      <c r="BK619" s="217">
        <f>BK620</f>
        <v>0</v>
      </c>
    </row>
    <row r="620" s="10" customFormat="1" ht="19.92" customHeight="1">
      <c r="B620" s="204"/>
      <c r="C620" s="205"/>
      <c r="D620" s="206" t="s">
        <v>70</v>
      </c>
      <c r="E620" s="218" t="s">
        <v>754</v>
      </c>
      <c r="F620" s="218" t="s">
        <v>755</v>
      </c>
      <c r="G620" s="205"/>
      <c r="H620" s="205"/>
      <c r="I620" s="208"/>
      <c r="J620" s="219">
        <f>BK620</f>
        <v>0</v>
      </c>
      <c r="K620" s="205"/>
      <c r="L620" s="210"/>
      <c r="M620" s="211"/>
      <c r="N620" s="212"/>
      <c r="O620" s="212"/>
      <c r="P620" s="213">
        <f>P621</f>
        <v>0</v>
      </c>
      <c r="Q620" s="212"/>
      <c r="R620" s="213">
        <f>R621</f>
        <v>0</v>
      </c>
      <c r="S620" s="212"/>
      <c r="T620" s="214">
        <f>T621</f>
        <v>0</v>
      </c>
      <c r="AR620" s="215" t="s">
        <v>170</v>
      </c>
      <c r="AT620" s="216" t="s">
        <v>70</v>
      </c>
      <c r="AU620" s="216" t="s">
        <v>76</v>
      </c>
      <c r="AY620" s="215" t="s">
        <v>131</v>
      </c>
      <c r="BK620" s="217">
        <f>BK621</f>
        <v>0</v>
      </c>
    </row>
    <row r="621" s="1" customFormat="1" ht="16.5" customHeight="1">
      <c r="B621" s="45"/>
      <c r="C621" s="220" t="s">
        <v>1249</v>
      </c>
      <c r="D621" s="220" t="s">
        <v>134</v>
      </c>
      <c r="E621" s="221" t="s">
        <v>757</v>
      </c>
      <c r="F621" s="222" t="s">
        <v>755</v>
      </c>
      <c r="G621" s="223" t="s">
        <v>431</v>
      </c>
      <c r="H621" s="275"/>
      <c r="I621" s="225"/>
      <c r="J621" s="226">
        <f>ROUND(I621*H621,2)</f>
        <v>0</v>
      </c>
      <c r="K621" s="222" t="s">
        <v>21</v>
      </c>
      <c r="L621" s="71"/>
      <c r="M621" s="227" t="s">
        <v>21</v>
      </c>
      <c r="N621" s="276" t="s">
        <v>42</v>
      </c>
      <c r="O621" s="277"/>
      <c r="P621" s="278">
        <f>O621*H621</f>
        <v>0</v>
      </c>
      <c r="Q621" s="278">
        <v>0</v>
      </c>
      <c r="R621" s="278">
        <f>Q621*H621</f>
        <v>0</v>
      </c>
      <c r="S621" s="278">
        <v>0</v>
      </c>
      <c r="T621" s="279">
        <f>S621*H621</f>
        <v>0</v>
      </c>
      <c r="AR621" s="23" t="s">
        <v>260</v>
      </c>
      <c r="AT621" s="23" t="s">
        <v>134</v>
      </c>
      <c r="AU621" s="23" t="s">
        <v>80</v>
      </c>
      <c r="AY621" s="23" t="s">
        <v>131</v>
      </c>
      <c r="BE621" s="231">
        <f>IF(N621="základní",J621,0)</f>
        <v>0</v>
      </c>
      <c r="BF621" s="231">
        <f>IF(N621="snížená",J621,0)</f>
        <v>0</v>
      </c>
      <c r="BG621" s="231">
        <f>IF(N621="zákl. přenesená",J621,0)</f>
        <v>0</v>
      </c>
      <c r="BH621" s="231">
        <f>IF(N621="sníž. přenesená",J621,0)</f>
        <v>0</v>
      </c>
      <c r="BI621" s="231">
        <f>IF(N621="nulová",J621,0)</f>
        <v>0</v>
      </c>
      <c r="BJ621" s="23" t="s">
        <v>76</v>
      </c>
      <c r="BK621" s="231">
        <f>ROUND(I621*H621,2)</f>
        <v>0</v>
      </c>
      <c r="BL621" s="23" t="s">
        <v>260</v>
      </c>
      <c r="BM621" s="23" t="s">
        <v>1250</v>
      </c>
    </row>
    <row r="622" s="1" customFormat="1" ht="6.96" customHeight="1">
      <c r="B622" s="66"/>
      <c r="C622" s="67"/>
      <c r="D622" s="67"/>
      <c r="E622" s="67"/>
      <c r="F622" s="67"/>
      <c r="G622" s="67"/>
      <c r="H622" s="67"/>
      <c r="I622" s="165"/>
      <c r="J622" s="67"/>
      <c r="K622" s="67"/>
      <c r="L622" s="71"/>
    </row>
  </sheetData>
  <sheetProtection sheet="1" autoFilter="0" formatColumns="0" formatRows="0" objects="1" scenarios="1" spinCount="100000" saltValue="ERF/FNMExZJ3cnDPQWTETrh5PluENEWNYmv3Nk4GaqACyGDlgxr7nkRSfLS9x40YxvW8TNPqJ6uodf4ySDjjsg==" hashValue="hurOYjvMC5dQd/OwtiZQoRs1rDWWVwkm4gF+JfLJD5dL5gbH2ZklxOGRML7ExdpWwddafWXTV0Js0pblX5i9Yg==" algorithmName="SHA-512" password="CC35"/>
  <autoFilter ref="C95:K621"/>
  <mergeCells count="10">
    <mergeCell ref="E7:H7"/>
    <mergeCell ref="E9:H9"/>
    <mergeCell ref="E24:H24"/>
    <mergeCell ref="E45:H45"/>
    <mergeCell ref="E47:H47"/>
    <mergeCell ref="J51:J52"/>
    <mergeCell ref="E86:H86"/>
    <mergeCell ref="E88:H88"/>
    <mergeCell ref="G1:H1"/>
    <mergeCell ref="L2:V2"/>
  </mergeCells>
  <hyperlinks>
    <hyperlink ref="F1:G1" location="C2" display="1) Krycí list soupisu"/>
    <hyperlink ref="G1:H1" location="C54" display="2) Rekapitulace"/>
    <hyperlink ref="J1" location="C9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80" customWidth="1"/>
    <col min="2" max="2" width="1.664063" style="280" customWidth="1"/>
    <col min="3" max="4" width="5" style="280" customWidth="1"/>
    <col min="5" max="5" width="11.67" style="280" customWidth="1"/>
    <col min="6" max="6" width="9.17" style="280" customWidth="1"/>
    <col min="7" max="7" width="5" style="280" customWidth="1"/>
    <col min="8" max="8" width="77.83" style="280" customWidth="1"/>
    <col min="9" max="10" width="20" style="280" customWidth="1"/>
    <col min="11" max="11" width="1.664063" style="280" customWidth="1"/>
  </cols>
  <sheetData>
    <row r="1" ht="37.5" customHeight="1"/>
    <row r="2" ht="7.5" customHeight="1">
      <c r="B2" s="281"/>
      <c r="C2" s="282"/>
      <c r="D2" s="282"/>
      <c r="E2" s="282"/>
      <c r="F2" s="282"/>
      <c r="G2" s="282"/>
      <c r="H2" s="282"/>
      <c r="I2" s="282"/>
      <c r="J2" s="282"/>
      <c r="K2" s="283"/>
    </row>
    <row r="3" s="14" customFormat="1" ht="45" customHeight="1">
      <c r="B3" s="284"/>
      <c r="C3" s="285" t="s">
        <v>1251</v>
      </c>
      <c r="D3" s="285"/>
      <c r="E3" s="285"/>
      <c r="F3" s="285"/>
      <c r="G3" s="285"/>
      <c r="H3" s="285"/>
      <c r="I3" s="285"/>
      <c r="J3" s="285"/>
      <c r="K3" s="286"/>
    </row>
    <row r="4" ht="25.5" customHeight="1">
      <c r="B4" s="287"/>
      <c r="C4" s="288" t="s">
        <v>1252</v>
      </c>
      <c r="D4" s="288"/>
      <c r="E4" s="288"/>
      <c r="F4" s="288"/>
      <c r="G4" s="288"/>
      <c r="H4" s="288"/>
      <c r="I4" s="288"/>
      <c r="J4" s="288"/>
      <c r="K4" s="289"/>
    </row>
    <row r="5" ht="5.25" customHeight="1">
      <c r="B5" s="287"/>
      <c r="C5" s="290"/>
      <c r="D5" s="290"/>
      <c r="E5" s="290"/>
      <c r="F5" s="290"/>
      <c r="G5" s="290"/>
      <c r="H5" s="290"/>
      <c r="I5" s="290"/>
      <c r="J5" s="290"/>
      <c r="K5" s="289"/>
    </row>
    <row r="6" ht="15" customHeight="1">
      <c r="B6" s="287"/>
      <c r="C6" s="291" t="s">
        <v>1253</v>
      </c>
      <c r="D6" s="291"/>
      <c r="E6" s="291"/>
      <c r="F6" s="291"/>
      <c r="G6" s="291"/>
      <c r="H6" s="291"/>
      <c r="I6" s="291"/>
      <c r="J6" s="291"/>
      <c r="K6" s="289"/>
    </row>
    <row r="7" ht="15" customHeight="1">
      <c r="B7" s="292"/>
      <c r="C7" s="291" t="s">
        <v>1254</v>
      </c>
      <c r="D7" s="291"/>
      <c r="E7" s="291"/>
      <c r="F7" s="291"/>
      <c r="G7" s="291"/>
      <c r="H7" s="291"/>
      <c r="I7" s="291"/>
      <c r="J7" s="291"/>
      <c r="K7" s="289"/>
    </row>
    <row r="8" ht="12.75" customHeight="1">
      <c r="B8" s="292"/>
      <c r="C8" s="291"/>
      <c r="D8" s="291"/>
      <c r="E8" s="291"/>
      <c r="F8" s="291"/>
      <c r="G8" s="291"/>
      <c r="H8" s="291"/>
      <c r="I8" s="291"/>
      <c r="J8" s="291"/>
      <c r="K8" s="289"/>
    </row>
    <row r="9" ht="15" customHeight="1">
      <c r="B9" s="292"/>
      <c r="C9" s="291" t="s">
        <v>1255</v>
      </c>
      <c r="D9" s="291"/>
      <c r="E9" s="291"/>
      <c r="F9" s="291"/>
      <c r="G9" s="291"/>
      <c r="H9" s="291"/>
      <c r="I9" s="291"/>
      <c r="J9" s="291"/>
      <c r="K9" s="289"/>
    </row>
    <row r="10" ht="15" customHeight="1">
      <c r="B10" s="292"/>
      <c r="C10" s="291"/>
      <c r="D10" s="291" t="s">
        <v>1256</v>
      </c>
      <c r="E10" s="291"/>
      <c r="F10" s="291"/>
      <c r="G10" s="291"/>
      <c r="H10" s="291"/>
      <c r="I10" s="291"/>
      <c r="J10" s="291"/>
      <c r="K10" s="289"/>
    </row>
    <row r="11" ht="15" customHeight="1">
      <c r="B11" s="292"/>
      <c r="C11" s="293"/>
      <c r="D11" s="291" t="s">
        <v>1257</v>
      </c>
      <c r="E11" s="291"/>
      <c r="F11" s="291"/>
      <c r="G11" s="291"/>
      <c r="H11" s="291"/>
      <c r="I11" s="291"/>
      <c r="J11" s="291"/>
      <c r="K11" s="289"/>
    </row>
    <row r="12" ht="12.75" customHeight="1">
      <c r="B12" s="292"/>
      <c r="C12" s="293"/>
      <c r="D12" s="293"/>
      <c r="E12" s="293"/>
      <c r="F12" s="293"/>
      <c r="G12" s="293"/>
      <c r="H12" s="293"/>
      <c r="I12" s="293"/>
      <c r="J12" s="293"/>
      <c r="K12" s="289"/>
    </row>
    <row r="13" ht="15" customHeight="1">
      <c r="B13" s="292"/>
      <c r="C13" s="293"/>
      <c r="D13" s="291" t="s">
        <v>1258</v>
      </c>
      <c r="E13" s="291"/>
      <c r="F13" s="291"/>
      <c r="G13" s="291"/>
      <c r="H13" s="291"/>
      <c r="I13" s="291"/>
      <c r="J13" s="291"/>
      <c r="K13" s="289"/>
    </row>
    <row r="14" ht="15" customHeight="1">
      <c r="B14" s="292"/>
      <c r="C14" s="293"/>
      <c r="D14" s="291" t="s">
        <v>1259</v>
      </c>
      <c r="E14" s="291"/>
      <c r="F14" s="291"/>
      <c r="G14" s="291"/>
      <c r="H14" s="291"/>
      <c r="I14" s="291"/>
      <c r="J14" s="291"/>
      <c r="K14" s="289"/>
    </row>
    <row r="15" ht="15" customHeight="1">
      <c r="B15" s="292"/>
      <c r="C15" s="293"/>
      <c r="D15" s="291" t="s">
        <v>1260</v>
      </c>
      <c r="E15" s="291"/>
      <c r="F15" s="291"/>
      <c r="G15" s="291"/>
      <c r="H15" s="291"/>
      <c r="I15" s="291"/>
      <c r="J15" s="291"/>
      <c r="K15" s="289"/>
    </row>
    <row r="16" ht="15" customHeight="1">
      <c r="B16" s="292"/>
      <c r="C16" s="293"/>
      <c r="D16" s="293"/>
      <c r="E16" s="294" t="s">
        <v>78</v>
      </c>
      <c r="F16" s="291" t="s">
        <v>1261</v>
      </c>
      <c r="G16" s="291"/>
      <c r="H16" s="291"/>
      <c r="I16" s="291"/>
      <c r="J16" s="291"/>
      <c r="K16" s="289"/>
    </row>
    <row r="17" ht="15" customHeight="1">
      <c r="B17" s="292"/>
      <c r="C17" s="293"/>
      <c r="D17" s="293"/>
      <c r="E17" s="294" t="s">
        <v>1262</v>
      </c>
      <c r="F17" s="291" t="s">
        <v>1263</v>
      </c>
      <c r="G17" s="291"/>
      <c r="H17" s="291"/>
      <c r="I17" s="291"/>
      <c r="J17" s="291"/>
      <c r="K17" s="289"/>
    </row>
    <row r="18" ht="15" customHeight="1">
      <c r="B18" s="292"/>
      <c r="C18" s="293"/>
      <c r="D18" s="293"/>
      <c r="E18" s="294" t="s">
        <v>1264</v>
      </c>
      <c r="F18" s="291" t="s">
        <v>1265</v>
      </c>
      <c r="G18" s="291"/>
      <c r="H18" s="291"/>
      <c r="I18" s="291"/>
      <c r="J18" s="291"/>
      <c r="K18" s="289"/>
    </row>
    <row r="19" ht="15" customHeight="1">
      <c r="B19" s="292"/>
      <c r="C19" s="293"/>
      <c r="D19" s="293"/>
      <c r="E19" s="294" t="s">
        <v>1266</v>
      </c>
      <c r="F19" s="291" t="s">
        <v>1267</v>
      </c>
      <c r="G19" s="291"/>
      <c r="H19" s="291"/>
      <c r="I19" s="291"/>
      <c r="J19" s="291"/>
      <c r="K19" s="289"/>
    </row>
    <row r="20" ht="15" customHeight="1">
      <c r="B20" s="292"/>
      <c r="C20" s="293"/>
      <c r="D20" s="293"/>
      <c r="E20" s="294" t="s">
        <v>1268</v>
      </c>
      <c r="F20" s="291" t="s">
        <v>1269</v>
      </c>
      <c r="G20" s="291"/>
      <c r="H20" s="291"/>
      <c r="I20" s="291"/>
      <c r="J20" s="291"/>
      <c r="K20" s="289"/>
    </row>
    <row r="21" ht="15" customHeight="1">
      <c r="B21" s="292"/>
      <c r="C21" s="293"/>
      <c r="D21" s="293"/>
      <c r="E21" s="294" t="s">
        <v>1270</v>
      </c>
      <c r="F21" s="291" t="s">
        <v>1271</v>
      </c>
      <c r="G21" s="291"/>
      <c r="H21" s="291"/>
      <c r="I21" s="291"/>
      <c r="J21" s="291"/>
      <c r="K21" s="289"/>
    </row>
    <row r="22" ht="12.75" customHeight="1">
      <c r="B22" s="292"/>
      <c r="C22" s="293"/>
      <c r="D22" s="293"/>
      <c r="E22" s="293"/>
      <c r="F22" s="293"/>
      <c r="G22" s="293"/>
      <c r="H22" s="293"/>
      <c r="I22" s="293"/>
      <c r="J22" s="293"/>
      <c r="K22" s="289"/>
    </row>
    <row r="23" ht="15" customHeight="1">
      <c r="B23" s="292"/>
      <c r="C23" s="291" t="s">
        <v>1272</v>
      </c>
      <c r="D23" s="291"/>
      <c r="E23" s="291"/>
      <c r="F23" s="291"/>
      <c r="G23" s="291"/>
      <c r="H23" s="291"/>
      <c r="I23" s="291"/>
      <c r="J23" s="291"/>
      <c r="K23" s="289"/>
    </row>
    <row r="24" ht="15" customHeight="1">
      <c r="B24" s="292"/>
      <c r="C24" s="291" t="s">
        <v>1273</v>
      </c>
      <c r="D24" s="291"/>
      <c r="E24" s="291"/>
      <c r="F24" s="291"/>
      <c r="G24" s="291"/>
      <c r="H24" s="291"/>
      <c r="I24" s="291"/>
      <c r="J24" s="291"/>
      <c r="K24" s="289"/>
    </row>
    <row r="25" ht="15" customHeight="1">
      <c r="B25" s="292"/>
      <c r="C25" s="291"/>
      <c r="D25" s="291" t="s">
        <v>1274</v>
      </c>
      <c r="E25" s="291"/>
      <c r="F25" s="291"/>
      <c r="G25" s="291"/>
      <c r="H25" s="291"/>
      <c r="I25" s="291"/>
      <c r="J25" s="291"/>
      <c r="K25" s="289"/>
    </row>
    <row r="26" ht="15" customHeight="1">
      <c r="B26" s="292"/>
      <c r="C26" s="293"/>
      <c r="D26" s="291" t="s">
        <v>1275</v>
      </c>
      <c r="E26" s="291"/>
      <c r="F26" s="291"/>
      <c r="G26" s="291"/>
      <c r="H26" s="291"/>
      <c r="I26" s="291"/>
      <c r="J26" s="291"/>
      <c r="K26" s="289"/>
    </row>
    <row r="27" ht="12.75" customHeight="1">
      <c r="B27" s="292"/>
      <c r="C27" s="293"/>
      <c r="D27" s="293"/>
      <c r="E27" s="293"/>
      <c r="F27" s="293"/>
      <c r="G27" s="293"/>
      <c r="H27" s="293"/>
      <c r="I27" s="293"/>
      <c r="J27" s="293"/>
      <c r="K27" s="289"/>
    </row>
    <row r="28" ht="15" customHeight="1">
      <c r="B28" s="292"/>
      <c r="C28" s="293"/>
      <c r="D28" s="291" t="s">
        <v>1276</v>
      </c>
      <c r="E28" s="291"/>
      <c r="F28" s="291"/>
      <c r="G28" s="291"/>
      <c r="H28" s="291"/>
      <c r="I28" s="291"/>
      <c r="J28" s="291"/>
      <c r="K28" s="289"/>
    </row>
    <row r="29" ht="15" customHeight="1">
      <c r="B29" s="292"/>
      <c r="C29" s="293"/>
      <c r="D29" s="291" t="s">
        <v>1277</v>
      </c>
      <c r="E29" s="291"/>
      <c r="F29" s="291"/>
      <c r="G29" s="291"/>
      <c r="H29" s="291"/>
      <c r="I29" s="291"/>
      <c r="J29" s="291"/>
      <c r="K29" s="289"/>
    </row>
    <row r="30" ht="12.75" customHeight="1">
      <c r="B30" s="292"/>
      <c r="C30" s="293"/>
      <c r="D30" s="293"/>
      <c r="E30" s="293"/>
      <c r="F30" s="293"/>
      <c r="G30" s="293"/>
      <c r="H30" s="293"/>
      <c r="I30" s="293"/>
      <c r="J30" s="293"/>
      <c r="K30" s="289"/>
    </row>
    <row r="31" ht="15" customHeight="1">
      <c r="B31" s="292"/>
      <c r="C31" s="293"/>
      <c r="D31" s="291" t="s">
        <v>1278</v>
      </c>
      <c r="E31" s="291"/>
      <c r="F31" s="291"/>
      <c r="G31" s="291"/>
      <c r="H31" s="291"/>
      <c r="I31" s="291"/>
      <c r="J31" s="291"/>
      <c r="K31" s="289"/>
    </row>
    <row r="32" ht="15" customHeight="1">
      <c r="B32" s="292"/>
      <c r="C32" s="293"/>
      <c r="D32" s="291" t="s">
        <v>1279</v>
      </c>
      <c r="E32" s="291"/>
      <c r="F32" s="291"/>
      <c r="G32" s="291"/>
      <c r="H32" s="291"/>
      <c r="I32" s="291"/>
      <c r="J32" s="291"/>
      <c r="K32" s="289"/>
    </row>
    <row r="33" ht="15" customHeight="1">
      <c r="B33" s="292"/>
      <c r="C33" s="293"/>
      <c r="D33" s="291" t="s">
        <v>1280</v>
      </c>
      <c r="E33" s="291"/>
      <c r="F33" s="291"/>
      <c r="G33" s="291"/>
      <c r="H33" s="291"/>
      <c r="I33" s="291"/>
      <c r="J33" s="291"/>
      <c r="K33" s="289"/>
    </row>
    <row r="34" ht="15" customHeight="1">
      <c r="B34" s="292"/>
      <c r="C34" s="293"/>
      <c r="D34" s="291"/>
      <c r="E34" s="295" t="s">
        <v>116</v>
      </c>
      <c r="F34" s="291"/>
      <c r="G34" s="291" t="s">
        <v>1281</v>
      </c>
      <c r="H34" s="291"/>
      <c r="I34" s="291"/>
      <c r="J34" s="291"/>
      <c r="K34" s="289"/>
    </row>
    <row r="35" ht="30.75" customHeight="1">
      <c r="B35" s="292"/>
      <c r="C35" s="293"/>
      <c r="D35" s="291"/>
      <c r="E35" s="295" t="s">
        <v>1282</v>
      </c>
      <c r="F35" s="291"/>
      <c r="G35" s="291" t="s">
        <v>1283</v>
      </c>
      <c r="H35" s="291"/>
      <c r="I35" s="291"/>
      <c r="J35" s="291"/>
      <c r="K35" s="289"/>
    </row>
    <row r="36" ht="15" customHeight="1">
      <c r="B36" s="292"/>
      <c r="C36" s="293"/>
      <c r="D36" s="291"/>
      <c r="E36" s="295" t="s">
        <v>52</v>
      </c>
      <c r="F36" s="291"/>
      <c r="G36" s="291" t="s">
        <v>1284</v>
      </c>
      <c r="H36" s="291"/>
      <c r="I36" s="291"/>
      <c r="J36" s="291"/>
      <c r="K36" s="289"/>
    </row>
    <row r="37" ht="15" customHeight="1">
      <c r="B37" s="292"/>
      <c r="C37" s="293"/>
      <c r="D37" s="291"/>
      <c r="E37" s="295" t="s">
        <v>117</v>
      </c>
      <c r="F37" s="291"/>
      <c r="G37" s="291" t="s">
        <v>1285</v>
      </c>
      <c r="H37" s="291"/>
      <c r="I37" s="291"/>
      <c r="J37" s="291"/>
      <c r="K37" s="289"/>
    </row>
    <row r="38" ht="15" customHeight="1">
      <c r="B38" s="292"/>
      <c r="C38" s="293"/>
      <c r="D38" s="291"/>
      <c r="E38" s="295" t="s">
        <v>118</v>
      </c>
      <c r="F38" s="291"/>
      <c r="G38" s="291" t="s">
        <v>1286</v>
      </c>
      <c r="H38" s="291"/>
      <c r="I38" s="291"/>
      <c r="J38" s="291"/>
      <c r="K38" s="289"/>
    </row>
    <row r="39" ht="15" customHeight="1">
      <c r="B39" s="292"/>
      <c r="C39" s="293"/>
      <c r="D39" s="291"/>
      <c r="E39" s="295" t="s">
        <v>119</v>
      </c>
      <c r="F39" s="291"/>
      <c r="G39" s="291" t="s">
        <v>1287</v>
      </c>
      <c r="H39" s="291"/>
      <c r="I39" s="291"/>
      <c r="J39" s="291"/>
      <c r="K39" s="289"/>
    </row>
    <row r="40" ht="15" customHeight="1">
      <c r="B40" s="292"/>
      <c r="C40" s="293"/>
      <c r="D40" s="291"/>
      <c r="E40" s="295" t="s">
        <v>1288</v>
      </c>
      <c r="F40" s="291"/>
      <c r="G40" s="291" t="s">
        <v>1289</v>
      </c>
      <c r="H40" s="291"/>
      <c r="I40" s="291"/>
      <c r="J40" s="291"/>
      <c r="K40" s="289"/>
    </row>
    <row r="41" ht="15" customHeight="1">
      <c r="B41" s="292"/>
      <c r="C41" s="293"/>
      <c r="D41" s="291"/>
      <c r="E41" s="295"/>
      <c r="F41" s="291"/>
      <c r="G41" s="291" t="s">
        <v>1290</v>
      </c>
      <c r="H41" s="291"/>
      <c r="I41" s="291"/>
      <c r="J41" s="291"/>
      <c r="K41" s="289"/>
    </row>
    <row r="42" ht="15" customHeight="1">
      <c r="B42" s="292"/>
      <c r="C42" s="293"/>
      <c r="D42" s="291"/>
      <c r="E42" s="295" t="s">
        <v>1291</v>
      </c>
      <c r="F42" s="291"/>
      <c r="G42" s="291" t="s">
        <v>1292</v>
      </c>
      <c r="H42" s="291"/>
      <c r="I42" s="291"/>
      <c r="J42" s="291"/>
      <c r="K42" s="289"/>
    </row>
    <row r="43" ht="15" customHeight="1">
      <c r="B43" s="292"/>
      <c r="C43" s="293"/>
      <c r="D43" s="291"/>
      <c r="E43" s="295" t="s">
        <v>121</v>
      </c>
      <c r="F43" s="291"/>
      <c r="G43" s="291" t="s">
        <v>1293</v>
      </c>
      <c r="H43" s="291"/>
      <c r="I43" s="291"/>
      <c r="J43" s="291"/>
      <c r="K43" s="289"/>
    </row>
    <row r="44" ht="12.75" customHeight="1">
      <c r="B44" s="292"/>
      <c r="C44" s="293"/>
      <c r="D44" s="291"/>
      <c r="E44" s="291"/>
      <c r="F44" s="291"/>
      <c r="G44" s="291"/>
      <c r="H44" s="291"/>
      <c r="I44" s="291"/>
      <c r="J44" s="291"/>
      <c r="K44" s="289"/>
    </row>
    <row r="45" ht="15" customHeight="1">
      <c r="B45" s="292"/>
      <c r="C45" s="293"/>
      <c r="D45" s="291" t="s">
        <v>1294</v>
      </c>
      <c r="E45" s="291"/>
      <c r="F45" s="291"/>
      <c r="G45" s="291"/>
      <c r="H45" s="291"/>
      <c r="I45" s="291"/>
      <c r="J45" s="291"/>
      <c r="K45" s="289"/>
    </row>
    <row r="46" ht="15" customHeight="1">
      <c r="B46" s="292"/>
      <c r="C46" s="293"/>
      <c r="D46" s="293"/>
      <c r="E46" s="291" t="s">
        <v>1295</v>
      </c>
      <c r="F46" s="291"/>
      <c r="G46" s="291"/>
      <c r="H46" s="291"/>
      <c r="I46" s="291"/>
      <c r="J46" s="291"/>
      <c r="K46" s="289"/>
    </row>
    <row r="47" ht="15" customHeight="1">
      <c r="B47" s="292"/>
      <c r="C47" s="293"/>
      <c r="D47" s="293"/>
      <c r="E47" s="291" t="s">
        <v>1296</v>
      </c>
      <c r="F47" s="291"/>
      <c r="G47" s="291"/>
      <c r="H47" s="291"/>
      <c r="I47" s="291"/>
      <c r="J47" s="291"/>
      <c r="K47" s="289"/>
    </row>
    <row r="48" ht="15" customHeight="1">
      <c r="B48" s="292"/>
      <c r="C48" s="293"/>
      <c r="D48" s="293"/>
      <c r="E48" s="291" t="s">
        <v>1297</v>
      </c>
      <c r="F48" s="291"/>
      <c r="G48" s="291"/>
      <c r="H48" s="291"/>
      <c r="I48" s="291"/>
      <c r="J48" s="291"/>
      <c r="K48" s="289"/>
    </row>
    <row r="49" ht="15" customHeight="1">
      <c r="B49" s="292"/>
      <c r="C49" s="293"/>
      <c r="D49" s="291" t="s">
        <v>1298</v>
      </c>
      <c r="E49" s="291"/>
      <c r="F49" s="291"/>
      <c r="G49" s="291"/>
      <c r="H49" s="291"/>
      <c r="I49" s="291"/>
      <c r="J49" s="291"/>
      <c r="K49" s="289"/>
    </row>
    <row r="50" ht="25.5" customHeight="1">
      <c r="B50" s="287"/>
      <c r="C50" s="288" t="s">
        <v>1299</v>
      </c>
      <c r="D50" s="288"/>
      <c r="E50" s="288"/>
      <c r="F50" s="288"/>
      <c r="G50" s="288"/>
      <c r="H50" s="288"/>
      <c r="I50" s="288"/>
      <c r="J50" s="288"/>
      <c r="K50" s="289"/>
    </row>
    <row r="51" ht="5.25" customHeight="1">
      <c r="B51" s="287"/>
      <c r="C51" s="290"/>
      <c r="D51" s="290"/>
      <c r="E51" s="290"/>
      <c r="F51" s="290"/>
      <c r="G51" s="290"/>
      <c r="H51" s="290"/>
      <c r="I51" s="290"/>
      <c r="J51" s="290"/>
      <c r="K51" s="289"/>
    </row>
    <row r="52" ht="15" customHeight="1">
      <c r="B52" s="287"/>
      <c r="C52" s="291" t="s">
        <v>1300</v>
      </c>
      <c r="D52" s="291"/>
      <c r="E52" s="291"/>
      <c r="F52" s="291"/>
      <c r="G52" s="291"/>
      <c r="H52" s="291"/>
      <c r="I52" s="291"/>
      <c r="J52" s="291"/>
      <c r="K52" s="289"/>
    </row>
    <row r="53" ht="15" customHeight="1">
      <c r="B53" s="287"/>
      <c r="C53" s="291" t="s">
        <v>1301</v>
      </c>
      <c r="D53" s="291"/>
      <c r="E53" s="291"/>
      <c r="F53" s="291"/>
      <c r="G53" s="291"/>
      <c r="H53" s="291"/>
      <c r="I53" s="291"/>
      <c r="J53" s="291"/>
      <c r="K53" s="289"/>
    </row>
    <row r="54" ht="12.75" customHeight="1">
      <c r="B54" s="287"/>
      <c r="C54" s="291"/>
      <c r="D54" s="291"/>
      <c r="E54" s="291"/>
      <c r="F54" s="291"/>
      <c r="G54" s="291"/>
      <c r="H54" s="291"/>
      <c r="I54" s="291"/>
      <c r="J54" s="291"/>
      <c r="K54" s="289"/>
    </row>
    <row r="55" ht="15" customHeight="1">
      <c r="B55" s="287"/>
      <c r="C55" s="291" t="s">
        <v>1302</v>
      </c>
      <c r="D55" s="291"/>
      <c r="E55" s="291"/>
      <c r="F55" s="291"/>
      <c r="G55" s="291"/>
      <c r="H55" s="291"/>
      <c r="I55" s="291"/>
      <c r="J55" s="291"/>
      <c r="K55" s="289"/>
    </row>
    <row r="56" ht="15" customHeight="1">
      <c r="B56" s="287"/>
      <c r="C56" s="293"/>
      <c r="D56" s="291" t="s">
        <v>1303</v>
      </c>
      <c r="E56" s="291"/>
      <c r="F56" s="291"/>
      <c r="G56" s="291"/>
      <c r="H56" s="291"/>
      <c r="I56" s="291"/>
      <c r="J56" s="291"/>
      <c r="K56" s="289"/>
    </row>
    <row r="57" ht="15" customHeight="1">
      <c r="B57" s="287"/>
      <c r="C57" s="293"/>
      <c r="D57" s="291" t="s">
        <v>1304</v>
      </c>
      <c r="E57" s="291"/>
      <c r="F57" s="291"/>
      <c r="G57" s="291"/>
      <c r="H57" s="291"/>
      <c r="I57" s="291"/>
      <c r="J57" s="291"/>
      <c r="K57" s="289"/>
    </row>
    <row r="58" ht="15" customHeight="1">
      <c r="B58" s="287"/>
      <c r="C58" s="293"/>
      <c r="D58" s="291" t="s">
        <v>1305</v>
      </c>
      <c r="E58" s="291"/>
      <c r="F58" s="291"/>
      <c r="G58" s="291"/>
      <c r="H58" s="291"/>
      <c r="I58" s="291"/>
      <c r="J58" s="291"/>
      <c r="K58" s="289"/>
    </row>
    <row r="59" ht="15" customHeight="1">
      <c r="B59" s="287"/>
      <c r="C59" s="293"/>
      <c r="D59" s="291" t="s">
        <v>1306</v>
      </c>
      <c r="E59" s="291"/>
      <c r="F59" s="291"/>
      <c r="G59" s="291"/>
      <c r="H59" s="291"/>
      <c r="I59" s="291"/>
      <c r="J59" s="291"/>
      <c r="K59" s="289"/>
    </row>
    <row r="60" ht="15" customHeight="1">
      <c r="B60" s="287"/>
      <c r="C60" s="293"/>
      <c r="D60" s="296" t="s">
        <v>1307</v>
      </c>
      <c r="E60" s="296"/>
      <c r="F60" s="296"/>
      <c r="G60" s="296"/>
      <c r="H60" s="296"/>
      <c r="I60" s="296"/>
      <c r="J60" s="296"/>
      <c r="K60" s="289"/>
    </row>
    <row r="61" ht="15" customHeight="1">
      <c r="B61" s="287"/>
      <c r="C61" s="293"/>
      <c r="D61" s="291" t="s">
        <v>1308</v>
      </c>
      <c r="E61" s="291"/>
      <c r="F61" s="291"/>
      <c r="G61" s="291"/>
      <c r="H61" s="291"/>
      <c r="I61" s="291"/>
      <c r="J61" s="291"/>
      <c r="K61" s="289"/>
    </row>
    <row r="62" ht="12.75" customHeight="1">
      <c r="B62" s="287"/>
      <c r="C62" s="293"/>
      <c r="D62" s="293"/>
      <c r="E62" s="297"/>
      <c r="F62" s="293"/>
      <c r="G62" s="293"/>
      <c r="H62" s="293"/>
      <c r="I62" s="293"/>
      <c r="J62" s="293"/>
      <c r="K62" s="289"/>
    </row>
    <row r="63" ht="15" customHeight="1">
      <c r="B63" s="287"/>
      <c r="C63" s="293"/>
      <c r="D63" s="291" t="s">
        <v>1309</v>
      </c>
      <c r="E63" s="291"/>
      <c r="F63" s="291"/>
      <c r="G63" s="291"/>
      <c r="H63" s="291"/>
      <c r="I63" s="291"/>
      <c r="J63" s="291"/>
      <c r="K63" s="289"/>
    </row>
    <row r="64" ht="15" customHeight="1">
      <c r="B64" s="287"/>
      <c r="C64" s="293"/>
      <c r="D64" s="296" t="s">
        <v>1310</v>
      </c>
      <c r="E64" s="296"/>
      <c r="F64" s="296"/>
      <c r="G64" s="296"/>
      <c r="H64" s="296"/>
      <c r="I64" s="296"/>
      <c r="J64" s="296"/>
      <c r="K64" s="289"/>
    </row>
    <row r="65" ht="15" customHeight="1">
      <c r="B65" s="287"/>
      <c r="C65" s="293"/>
      <c r="D65" s="291" t="s">
        <v>1311</v>
      </c>
      <c r="E65" s="291"/>
      <c r="F65" s="291"/>
      <c r="G65" s="291"/>
      <c r="H65" s="291"/>
      <c r="I65" s="291"/>
      <c r="J65" s="291"/>
      <c r="K65" s="289"/>
    </row>
    <row r="66" ht="15" customHeight="1">
      <c r="B66" s="287"/>
      <c r="C66" s="293"/>
      <c r="D66" s="291" t="s">
        <v>1312</v>
      </c>
      <c r="E66" s="291"/>
      <c r="F66" s="291"/>
      <c r="G66" s="291"/>
      <c r="H66" s="291"/>
      <c r="I66" s="291"/>
      <c r="J66" s="291"/>
      <c r="K66" s="289"/>
    </row>
    <row r="67" ht="15" customHeight="1">
      <c r="B67" s="287"/>
      <c r="C67" s="293"/>
      <c r="D67" s="291" t="s">
        <v>1313</v>
      </c>
      <c r="E67" s="291"/>
      <c r="F67" s="291"/>
      <c r="G67" s="291"/>
      <c r="H67" s="291"/>
      <c r="I67" s="291"/>
      <c r="J67" s="291"/>
      <c r="K67" s="289"/>
    </row>
    <row r="68" ht="15" customHeight="1">
      <c r="B68" s="287"/>
      <c r="C68" s="293"/>
      <c r="D68" s="291" t="s">
        <v>1314</v>
      </c>
      <c r="E68" s="291"/>
      <c r="F68" s="291"/>
      <c r="G68" s="291"/>
      <c r="H68" s="291"/>
      <c r="I68" s="291"/>
      <c r="J68" s="291"/>
      <c r="K68" s="289"/>
    </row>
    <row r="69" ht="12.75" customHeight="1">
      <c r="B69" s="298"/>
      <c r="C69" s="299"/>
      <c r="D69" s="299"/>
      <c r="E69" s="299"/>
      <c r="F69" s="299"/>
      <c r="G69" s="299"/>
      <c r="H69" s="299"/>
      <c r="I69" s="299"/>
      <c r="J69" s="299"/>
      <c r="K69" s="300"/>
    </row>
    <row r="70" ht="18.75" customHeight="1">
      <c r="B70" s="301"/>
      <c r="C70" s="301"/>
      <c r="D70" s="301"/>
      <c r="E70" s="301"/>
      <c r="F70" s="301"/>
      <c r="G70" s="301"/>
      <c r="H70" s="301"/>
      <c r="I70" s="301"/>
      <c r="J70" s="301"/>
      <c r="K70" s="302"/>
    </row>
    <row r="71" ht="18.75" customHeight="1">
      <c r="B71" s="302"/>
      <c r="C71" s="302"/>
      <c r="D71" s="302"/>
      <c r="E71" s="302"/>
      <c r="F71" s="302"/>
      <c r="G71" s="302"/>
      <c r="H71" s="302"/>
      <c r="I71" s="302"/>
      <c r="J71" s="302"/>
      <c r="K71" s="302"/>
    </row>
    <row r="72" ht="7.5" customHeight="1">
      <c r="B72" s="303"/>
      <c r="C72" s="304"/>
      <c r="D72" s="304"/>
      <c r="E72" s="304"/>
      <c r="F72" s="304"/>
      <c r="G72" s="304"/>
      <c r="H72" s="304"/>
      <c r="I72" s="304"/>
      <c r="J72" s="304"/>
      <c r="K72" s="305"/>
    </row>
    <row r="73" ht="45" customHeight="1">
      <c r="B73" s="306"/>
      <c r="C73" s="307" t="s">
        <v>87</v>
      </c>
      <c r="D73" s="307"/>
      <c r="E73" s="307"/>
      <c r="F73" s="307"/>
      <c r="G73" s="307"/>
      <c r="H73" s="307"/>
      <c r="I73" s="307"/>
      <c r="J73" s="307"/>
      <c r="K73" s="308"/>
    </row>
    <row r="74" ht="17.25" customHeight="1">
      <c r="B74" s="306"/>
      <c r="C74" s="309" t="s">
        <v>1315</v>
      </c>
      <c r="D74" s="309"/>
      <c r="E74" s="309"/>
      <c r="F74" s="309" t="s">
        <v>1316</v>
      </c>
      <c r="G74" s="310"/>
      <c r="H74" s="309" t="s">
        <v>117</v>
      </c>
      <c r="I74" s="309" t="s">
        <v>56</v>
      </c>
      <c r="J74" s="309" t="s">
        <v>1317</v>
      </c>
      <c r="K74" s="308"/>
    </row>
    <row r="75" ht="17.25" customHeight="1">
      <c r="B75" s="306"/>
      <c r="C75" s="311" t="s">
        <v>1318</v>
      </c>
      <c r="D75" s="311"/>
      <c r="E75" s="311"/>
      <c r="F75" s="312" t="s">
        <v>1319</v>
      </c>
      <c r="G75" s="313"/>
      <c r="H75" s="311"/>
      <c r="I75" s="311"/>
      <c r="J75" s="311" t="s">
        <v>1320</v>
      </c>
      <c r="K75" s="308"/>
    </row>
    <row r="76" ht="5.25" customHeight="1">
      <c r="B76" s="306"/>
      <c r="C76" s="314"/>
      <c r="D76" s="314"/>
      <c r="E76" s="314"/>
      <c r="F76" s="314"/>
      <c r="G76" s="315"/>
      <c r="H76" s="314"/>
      <c r="I76" s="314"/>
      <c r="J76" s="314"/>
      <c r="K76" s="308"/>
    </row>
    <row r="77" ht="15" customHeight="1">
      <c r="B77" s="306"/>
      <c r="C77" s="295" t="s">
        <v>52</v>
      </c>
      <c r="D77" s="314"/>
      <c r="E77" s="314"/>
      <c r="F77" s="316" t="s">
        <v>1321</v>
      </c>
      <c r="G77" s="315"/>
      <c r="H77" s="295" t="s">
        <v>1322</v>
      </c>
      <c r="I77" s="295" t="s">
        <v>1323</v>
      </c>
      <c r="J77" s="295">
        <v>20</v>
      </c>
      <c r="K77" s="308"/>
    </row>
    <row r="78" ht="15" customHeight="1">
      <c r="B78" s="306"/>
      <c r="C78" s="295" t="s">
        <v>1324</v>
      </c>
      <c r="D78" s="295"/>
      <c r="E78" s="295"/>
      <c r="F78" s="316" t="s">
        <v>1321</v>
      </c>
      <c r="G78" s="315"/>
      <c r="H78" s="295" t="s">
        <v>1325</v>
      </c>
      <c r="I78" s="295" t="s">
        <v>1323</v>
      </c>
      <c r="J78" s="295">
        <v>120</v>
      </c>
      <c r="K78" s="308"/>
    </row>
    <row r="79" ht="15" customHeight="1">
      <c r="B79" s="317"/>
      <c r="C79" s="295" t="s">
        <v>1326</v>
      </c>
      <c r="D79" s="295"/>
      <c r="E79" s="295"/>
      <c r="F79" s="316" t="s">
        <v>1327</v>
      </c>
      <c r="G79" s="315"/>
      <c r="H79" s="295" t="s">
        <v>1328</v>
      </c>
      <c r="I79" s="295" t="s">
        <v>1323</v>
      </c>
      <c r="J79" s="295">
        <v>50</v>
      </c>
      <c r="K79" s="308"/>
    </row>
    <row r="80" ht="15" customHeight="1">
      <c r="B80" s="317"/>
      <c r="C80" s="295" t="s">
        <v>1329</v>
      </c>
      <c r="D80" s="295"/>
      <c r="E80" s="295"/>
      <c r="F80" s="316" t="s">
        <v>1321</v>
      </c>
      <c r="G80" s="315"/>
      <c r="H80" s="295" t="s">
        <v>1330</v>
      </c>
      <c r="I80" s="295" t="s">
        <v>1331</v>
      </c>
      <c r="J80" s="295"/>
      <c r="K80" s="308"/>
    </row>
    <row r="81" ht="15" customHeight="1">
      <c r="B81" s="317"/>
      <c r="C81" s="318" t="s">
        <v>1332</v>
      </c>
      <c r="D81" s="318"/>
      <c r="E81" s="318"/>
      <c r="F81" s="319" t="s">
        <v>1327</v>
      </c>
      <c r="G81" s="318"/>
      <c r="H81" s="318" t="s">
        <v>1333</v>
      </c>
      <c r="I81" s="318" t="s">
        <v>1323</v>
      </c>
      <c r="J81" s="318">
        <v>15</v>
      </c>
      <c r="K81" s="308"/>
    </row>
    <row r="82" ht="15" customHeight="1">
      <c r="B82" s="317"/>
      <c r="C82" s="318" t="s">
        <v>1334</v>
      </c>
      <c r="D82" s="318"/>
      <c r="E82" s="318"/>
      <c r="F82" s="319" t="s">
        <v>1327</v>
      </c>
      <c r="G82" s="318"/>
      <c r="H82" s="318" t="s">
        <v>1335</v>
      </c>
      <c r="I82" s="318" t="s">
        <v>1323</v>
      </c>
      <c r="J82" s="318">
        <v>15</v>
      </c>
      <c r="K82" s="308"/>
    </row>
    <row r="83" ht="15" customHeight="1">
      <c r="B83" s="317"/>
      <c r="C83" s="318" t="s">
        <v>1336</v>
      </c>
      <c r="D83" s="318"/>
      <c r="E83" s="318"/>
      <c r="F83" s="319" t="s">
        <v>1327</v>
      </c>
      <c r="G83" s="318"/>
      <c r="H83" s="318" t="s">
        <v>1337</v>
      </c>
      <c r="I83" s="318" t="s">
        <v>1323</v>
      </c>
      <c r="J83" s="318">
        <v>20</v>
      </c>
      <c r="K83" s="308"/>
    </row>
    <row r="84" ht="15" customHeight="1">
      <c r="B84" s="317"/>
      <c r="C84" s="318" t="s">
        <v>1338</v>
      </c>
      <c r="D84" s="318"/>
      <c r="E84" s="318"/>
      <c r="F84" s="319" t="s">
        <v>1327</v>
      </c>
      <c r="G84" s="318"/>
      <c r="H84" s="318" t="s">
        <v>1339</v>
      </c>
      <c r="I84" s="318" t="s">
        <v>1323</v>
      </c>
      <c r="J84" s="318">
        <v>20</v>
      </c>
      <c r="K84" s="308"/>
    </row>
    <row r="85" ht="15" customHeight="1">
      <c r="B85" s="317"/>
      <c r="C85" s="295" t="s">
        <v>1340</v>
      </c>
      <c r="D85" s="295"/>
      <c r="E85" s="295"/>
      <c r="F85" s="316" t="s">
        <v>1327</v>
      </c>
      <c r="G85" s="315"/>
      <c r="H85" s="295" t="s">
        <v>1341</v>
      </c>
      <c r="I85" s="295" t="s">
        <v>1323</v>
      </c>
      <c r="J85" s="295">
        <v>50</v>
      </c>
      <c r="K85" s="308"/>
    </row>
    <row r="86" ht="15" customHeight="1">
      <c r="B86" s="317"/>
      <c r="C86" s="295" t="s">
        <v>1342</v>
      </c>
      <c r="D86" s="295"/>
      <c r="E86" s="295"/>
      <c r="F86" s="316" t="s">
        <v>1327</v>
      </c>
      <c r="G86" s="315"/>
      <c r="H86" s="295" t="s">
        <v>1343</v>
      </c>
      <c r="I86" s="295" t="s">
        <v>1323</v>
      </c>
      <c r="J86" s="295">
        <v>20</v>
      </c>
      <c r="K86" s="308"/>
    </row>
    <row r="87" ht="15" customHeight="1">
      <c r="B87" s="317"/>
      <c r="C87" s="295" t="s">
        <v>1344</v>
      </c>
      <c r="D87" s="295"/>
      <c r="E87" s="295"/>
      <c r="F87" s="316" t="s">
        <v>1327</v>
      </c>
      <c r="G87" s="315"/>
      <c r="H87" s="295" t="s">
        <v>1345</v>
      </c>
      <c r="I87" s="295" t="s">
        <v>1323</v>
      </c>
      <c r="J87" s="295">
        <v>20</v>
      </c>
      <c r="K87" s="308"/>
    </row>
    <row r="88" ht="15" customHeight="1">
      <c r="B88" s="317"/>
      <c r="C88" s="295" t="s">
        <v>1346</v>
      </c>
      <c r="D88" s="295"/>
      <c r="E88" s="295"/>
      <c r="F88" s="316" t="s">
        <v>1327</v>
      </c>
      <c r="G88" s="315"/>
      <c r="H88" s="295" t="s">
        <v>1347</v>
      </c>
      <c r="I88" s="295" t="s">
        <v>1323</v>
      </c>
      <c r="J88" s="295">
        <v>50</v>
      </c>
      <c r="K88" s="308"/>
    </row>
    <row r="89" ht="15" customHeight="1">
      <c r="B89" s="317"/>
      <c r="C89" s="295" t="s">
        <v>1348</v>
      </c>
      <c r="D89" s="295"/>
      <c r="E89" s="295"/>
      <c r="F89" s="316" t="s">
        <v>1327</v>
      </c>
      <c r="G89" s="315"/>
      <c r="H89" s="295" t="s">
        <v>1348</v>
      </c>
      <c r="I89" s="295" t="s">
        <v>1323</v>
      </c>
      <c r="J89" s="295">
        <v>50</v>
      </c>
      <c r="K89" s="308"/>
    </row>
    <row r="90" ht="15" customHeight="1">
      <c r="B90" s="317"/>
      <c r="C90" s="295" t="s">
        <v>122</v>
      </c>
      <c r="D90" s="295"/>
      <c r="E90" s="295"/>
      <c r="F90" s="316" t="s">
        <v>1327</v>
      </c>
      <c r="G90" s="315"/>
      <c r="H90" s="295" t="s">
        <v>1349</v>
      </c>
      <c r="I90" s="295" t="s">
        <v>1323</v>
      </c>
      <c r="J90" s="295">
        <v>255</v>
      </c>
      <c r="K90" s="308"/>
    </row>
    <row r="91" ht="15" customHeight="1">
      <c r="B91" s="317"/>
      <c r="C91" s="295" t="s">
        <v>1350</v>
      </c>
      <c r="D91" s="295"/>
      <c r="E91" s="295"/>
      <c r="F91" s="316" t="s">
        <v>1321</v>
      </c>
      <c r="G91" s="315"/>
      <c r="H91" s="295" t="s">
        <v>1351</v>
      </c>
      <c r="I91" s="295" t="s">
        <v>1352</v>
      </c>
      <c r="J91" s="295"/>
      <c r="K91" s="308"/>
    </row>
    <row r="92" ht="15" customHeight="1">
      <c r="B92" s="317"/>
      <c r="C92" s="295" t="s">
        <v>1353</v>
      </c>
      <c r="D92" s="295"/>
      <c r="E92" s="295"/>
      <c r="F92" s="316" t="s">
        <v>1321</v>
      </c>
      <c r="G92" s="315"/>
      <c r="H92" s="295" t="s">
        <v>1354</v>
      </c>
      <c r="I92" s="295" t="s">
        <v>1355</v>
      </c>
      <c r="J92" s="295"/>
      <c r="K92" s="308"/>
    </row>
    <row r="93" ht="15" customHeight="1">
      <c r="B93" s="317"/>
      <c r="C93" s="295" t="s">
        <v>1356</v>
      </c>
      <c r="D93" s="295"/>
      <c r="E93" s="295"/>
      <c r="F93" s="316" t="s">
        <v>1321</v>
      </c>
      <c r="G93" s="315"/>
      <c r="H93" s="295" t="s">
        <v>1356</v>
      </c>
      <c r="I93" s="295" t="s">
        <v>1355</v>
      </c>
      <c r="J93" s="295"/>
      <c r="K93" s="308"/>
    </row>
    <row r="94" ht="15" customHeight="1">
      <c r="B94" s="317"/>
      <c r="C94" s="295" t="s">
        <v>37</v>
      </c>
      <c r="D94" s="295"/>
      <c r="E94" s="295"/>
      <c r="F94" s="316" t="s">
        <v>1321</v>
      </c>
      <c r="G94" s="315"/>
      <c r="H94" s="295" t="s">
        <v>1357</v>
      </c>
      <c r="I94" s="295" t="s">
        <v>1355</v>
      </c>
      <c r="J94" s="295"/>
      <c r="K94" s="308"/>
    </row>
    <row r="95" ht="15" customHeight="1">
      <c r="B95" s="317"/>
      <c r="C95" s="295" t="s">
        <v>47</v>
      </c>
      <c r="D95" s="295"/>
      <c r="E95" s="295"/>
      <c r="F95" s="316" t="s">
        <v>1321</v>
      </c>
      <c r="G95" s="315"/>
      <c r="H95" s="295" t="s">
        <v>1358</v>
      </c>
      <c r="I95" s="295" t="s">
        <v>1355</v>
      </c>
      <c r="J95" s="295"/>
      <c r="K95" s="308"/>
    </row>
    <row r="96" ht="15" customHeight="1">
      <c r="B96" s="320"/>
      <c r="C96" s="321"/>
      <c r="D96" s="321"/>
      <c r="E96" s="321"/>
      <c r="F96" s="321"/>
      <c r="G96" s="321"/>
      <c r="H96" s="321"/>
      <c r="I96" s="321"/>
      <c r="J96" s="321"/>
      <c r="K96" s="322"/>
    </row>
    <row r="97" ht="18.75" customHeight="1">
      <c r="B97" s="323"/>
      <c r="C97" s="324"/>
      <c r="D97" s="324"/>
      <c r="E97" s="324"/>
      <c r="F97" s="324"/>
      <c r="G97" s="324"/>
      <c r="H97" s="324"/>
      <c r="I97" s="324"/>
      <c r="J97" s="324"/>
      <c r="K97" s="323"/>
    </row>
    <row r="98" ht="18.75" customHeight="1">
      <c r="B98" s="302"/>
      <c r="C98" s="302"/>
      <c r="D98" s="302"/>
      <c r="E98" s="302"/>
      <c r="F98" s="302"/>
      <c r="G98" s="302"/>
      <c r="H98" s="302"/>
      <c r="I98" s="302"/>
      <c r="J98" s="302"/>
      <c r="K98" s="302"/>
    </row>
    <row r="99" ht="7.5" customHeight="1">
      <c r="B99" s="303"/>
      <c r="C99" s="304"/>
      <c r="D99" s="304"/>
      <c r="E99" s="304"/>
      <c r="F99" s="304"/>
      <c r="G99" s="304"/>
      <c r="H99" s="304"/>
      <c r="I99" s="304"/>
      <c r="J99" s="304"/>
      <c r="K99" s="305"/>
    </row>
    <row r="100" ht="45" customHeight="1">
      <c r="B100" s="306"/>
      <c r="C100" s="307" t="s">
        <v>1359</v>
      </c>
      <c r="D100" s="307"/>
      <c r="E100" s="307"/>
      <c r="F100" s="307"/>
      <c r="G100" s="307"/>
      <c r="H100" s="307"/>
      <c r="I100" s="307"/>
      <c r="J100" s="307"/>
      <c r="K100" s="308"/>
    </row>
    <row r="101" ht="17.25" customHeight="1">
      <c r="B101" s="306"/>
      <c r="C101" s="309" t="s">
        <v>1315</v>
      </c>
      <c r="D101" s="309"/>
      <c r="E101" s="309"/>
      <c r="F101" s="309" t="s">
        <v>1316</v>
      </c>
      <c r="G101" s="310"/>
      <c r="H101" s="309" t="s">
        <v>117</v>
      </c>
      <c r="I101" s="309" t="s">
        <v>56</v>
      </c>
      <c r="J101" s="309" t="s">
        <v>1317</v>
      </c>
      <c r="K101" s="308"/>
    </row>
    <row r="102" ht="17.25" customHeight="1">
      <c r="B102" s="306"/>
      <c r="C102" s="311" t="s">
        <v>1318</v>
      </c>
      <c r="D102" s="311"/>
      <c r="E102" s="311"/>
      <c r="F102" s="312" t="s">
        <v>1319</v>
      </c>
      <c r="G102" s="313"/>
      <c r="H102" s="311"/>
      <c r="I102" s="311"/>
      <c r="J102" s="311" t="s">
        <v>1320</v>
      </c>
      <c r="K102" s="308"/>
    </row>
    <row r="103" ht="5.25" customHeight="1">
      <c r="B103" s="306"/>
      <c r="C103" s="309"/>
      <c r="D103" s="309"/>
      <c r="E103" s="309"/>
      <c r="F103" s="309"/>
      <c r="G103" s="325"/>
      <c r="H103" s="309"/>
      <c r="I103" s="309"/>
      <c r="J103" s="309"/>
      <c r="K103" s="308"/>
    </row>
    <row r="104" ht="15" customHeight="1">
      <c r="B104" s="306"/>
      <c r="C104" s="295" t="s">
        <v>52</v>
      </c>
      <c r="D104" s="314"/>
      <c r="E104" s="314"/>
      <c r="F104" s="316" t="s">
        <v>1321</v>
      </c>
      <c r="G104" s="325"/>
      <c r="H104" s="295" t="s">
        <v>1360</v>
      </c>
      <c r="I104" s="295" t="s">
        <v>1323</v>
      </c>
      <c r="J104" s="295">
        <v>20</v>
      </c>
      <c r="K104" s="308"/>
    </row>
    <row r="105" ht="15" customHeight="1">
      <c r="B105" s="306"/>
      <c r="C105" s="295" t="s">
        <v>1324</v>
      </c>
      <c r="D105" s="295"/>
      <c r="E105" s="295"/>
      <c r="F105" s="316" t="s">
        <v>1321</v>
      </c>
      <c r="G105" s="295"/>
      <c r="H105" s="295" t="s">
        <v>1360</v>
      </c>
      <c r="I105" s="295" t="s">
        <v>1323</v>
      </c>
      <c r="J105" s="295">
        <v>120</v>
      </c>
      <c r="K105" s="308"/>
    </row>
    <row r="106" ht="15" customHeight="1">
      <c r="B106" s="317"/>
      <c r="C106" s="295" t="s">
        <v>1326</v>
      </c>
      <c r="D106" s="295"/>
      <c r="E106" s="295"/>
      <c r="F106" s="316" t="s">
        <v>1327</v>
      </c>
      <c r="G106" s="295"/>
      <c r="H106" s="295" t="s">
        <v>1360</v>
      </c>
      <c r="I106" s="295" t="s">
        <v>1323</v>
      </c>
      <c r="J106" s="295">
        <v>50</v>
      </c>
      <c r="K106" s="308"/>
    </row>
    <row r="107" ht="15" customHeight="1">
      <c r="B107" s="317"/>
      <c r="C107" s="295" t="s">
        <v>1329</v>
      </c>
      <c r="D107" s="295"/>
      <c r="E107" s="295"/>
      <c r="F107" s="316" t="s">
        <v>1321</v>
      </c>
      <c r="G107" s="295"/>
      <c r="H107" s="295" t="s">
        <v>1360</v>
      </c>
      <c r="I107" s="295" t="s">
        <v>1331</v>
      </c>
      <c r="J107" s="295"/>
      <c r="K107" s="308"/>
    </row>
    <row r="108" ht="15" customHeight="1">
      <c r="B108" s="317"/>
      <c r="C108" s="295" t="s">
        <v>1340</v>
      </c>
      <c r="D108" s="295"/>
      <c r="E108" s="295"/>
      <c r="F108" s="316" t="s">
        <v>1327</v>
      </c>
      <c r="G108" s="295"/>
      <c r="H108" s="295" t="s">
        <v>1360</v>
      </c>
      <c r="I108" s="295" t="s">
        <v>1323</v>
      </c>
      <c r="J108" s="295">
        <v>50</v>
      </c>
      <c r="K108" s="308"/>
    </row>
    <row r="109" ht="15" customHeight="1">
      <c r="B109" s="317"/>
      <c r="C109" s="295" t="s">
        <v>1348</v>
      </c>
      <c r="D109" s="295"/>
      <c r="E109" s="295"/>
      <c r="F109" s="316" t="s">
        <v>1327</v>
      </c>
      <c r="G109" s="295"/>
      <c r="H109" s="295" t="s">
        <v>1360</v>
      </c>
      <c r="I109" s="295" t="s">
        <v>1323</v>
      </c>
      <c r="J109" s="295">
        <v>50</v>
      </c>
      <c r="K109" s="308"/>
    </row>
    <row r="110" ht="15" customHeight="1">
      <c r="B110" s="317"/>
      <c r="C110" s="295" t="s">
        <v>1346</v>
      </c>
      <c r="D110" s="295"/>
      <c r="E110" s="295"/>
      <c r="F110" s="316" t="s">
        <v>1327</v>
      </c>
      <c r="G110" s="295"/>
      <c r="H110" s="295" t="s">
        <v>1360</v>
      </c>
      <c r="I110" s="295" t="s">
        <v>1323</v>
      </c>
      <c r="J110" s="295">
        <v>50</v>
      </c>
      <c r="K110" s="308"/>
    </row>
    <row r="111" ht="15" customHeight="1">
      <c r="B111" s="317"/>
      <c r="C111" s="295" t="s">
        <v>52</v>
      </c>
      <c r="D111" s="295"/>
      <c r="E111" s="295"/>
      <c r="F111" s="316" t="s">
        <v>1321</v>
      </c>
      <c r="G111" s="295"/>
      <c r="H111" s="295" t="s">
        <v>1361</v>
      </c>
      <c r="I111" s="295" t="s">
        <v>1323</v>
      </c>
      <c r="J111" s="295">
        <v>20</v>
      </c>
      <c r="K111" s="308"/>
    </row>
    <row r="112" ht="15" customHeight="1">
      <c r="B112" s="317"/>
      <c r="C112" s="295" t="s">
        <v>1362</v>
      </c>
      <c r="D112" s="295"/>
      <c r="E112" s="295"/>
      <c r="F112" s="316" t="s">
        <v>1321</v>
      </c>
      <c r="G112" s="295"/>
      <c r="H112" s="295" t="s">
        <v>1363</v>
      </c>
      <c r="I112" s="295" t="s">
        <v>1323</v>
      </c>
      <c r="J112" s="295">
        <v>120</v>
      </c>
      <c r="K112" s="308"/>
    </row>
    <row r="113" ht="15" customHeight="1">
      <c r="B113" s="317"/>
      <c r="C113" s="295" t="s">
        <v>37</v>
      </c>
      <c r="D113" s="295"/>
      <c r="E113" s="295"/>
      <c r="F113" s="316" t="s">
        <v>1321</v>
      </c>
      <c r="G113" s="295"/>
      <c r="H113" s="295" t="s">
        <v>1364</v>
      </c>
      <c r="I113" s="295" t="s">
        <v>1355</v>
      </c>
      <c r="J113" s="295"/>
      <c r="K113" s="308"/>
    </row>
    <row r="114" ht="15" customHeight="1">
      <c r="B114" s="317"/>
      <c r="C114" s="295" t="s">
        <v>47</v>
      </c>
      <c r="D114" s="295"/>
      <c r="E114" s="295"/>
      <c r="F114" s="316" t="s">
        <v>1321</v>
      </c>
      <c r="G114" s="295"/>
      <c r="H114" s="295" t="s">
        <v>1365</v>
      </c>
      <c r="I114" s="295" t="s">
        <v>1355</v>
      </c>
      <c r="J114" s="295"/>
      <c r="K114" s="308"/>
    </row>
    <row r="115" ht="15" customHeight="1">
      <c r="B115" s="317"/>
      <c r="C115" s="295" t="s">
        <v>56</v>
      </c>
      <c r="D115" s="295"/>
      <c r="E115" s="295"/>
      <c r="F115" s="316" t="s">
        <v>1321</v>
      </c>
      <c r="G115" s="295"/>
      <c r="H115" s="295" t="s">
        <v>1366</v>
      </c>
      <c r="I115" s="295" t="s">
        <v>1367</v>
      </c>
      <c r="J115" s="295"/>
      <c r="K115" s="308"/>
    </row>
    <row r="116" ht="15" customHeight="1">
      <c r="B116" s="320"/>
      <c r="C116" s="326"/>
      <c r="D116" s="326"/>
      <c r="E116" s="326"/>
      <c r="F116" s="326"/>
      <c r="G116" s="326"/>
      <c r="H116" s="326"/>
      <c r="I116" s="326"/>
      <c r="J116" s="326"/>
      <c r="K116" s="322"/>
    </row>
    <row r="117" ht="18.75" customHeight="1">
      <c r="B117" s="327"/>
      <c r="C117" s="291"/>
      <c r="D117" s="291"/>
      <c r="E117" s="291"/>
      <c r="F117" s="328"/>
      <c r="G117" s="291"/>
      <c r="H117" s="291"/>
      <c r="I117" s="291"/>
      <c r="J117" s="291"/>
      <c r="K117" s="327"/>
    </row>
    <row r="118" ht="18.75" customHeight="1">
      <c r="B118" s="302"/>
      <c r="C118" s="302"/>
      <c r="D118" s="302"/>
      <c r="E118" s="302"/>
      <c r="F118" s="302"/>
      <c r="G118" s="302"/>
      <c r="H118" s="302"/>
      <c r="I118" s="302"/>
      <c r="J118" s="302"/>
      <c r="K118" s="302"/>
    </row>
    <row r="119" ht="7.5" customHeight="1">
      <c r="B119" s="329"/>
      <c r="C119" s="330"/>
      <c r="D119" s="330"/>
      <c r="E119" s="330"/>
      <c r="F119" s="330"/>
      <c r="G119" s="330"/>
      <c r="H119" s="330"/>
      <c r="I119" s="330"/>
      <c r="J119" s="330"/>
      <c r="K119" s="331"/>
    </row>
    <row r="120" ht="45" customHeight="1">
      <c r="B120" s="332"/>
      <c r="C120" s="285" t="s">
        <v>1368</v>
      </c>
      <c r="D120" s="285"/>
      <c r="E120" s="285"/>
      <c r="F120" s="285"/>
      <c r="G120" s="285"/>
      <c r="H120" s="285"/>
      <c r="I120" s="285"/>
      <c r="J120" s="285"/>
      <c r="K120" s="333"/>
    </row>
    <row r="121" ht="17.25" customHeight="1">
      <c r="B121" s="334"/>
      <c r="C121" s="309" t="s">
        <v>1315</v>
      </c>
      <c r="D121" s="309"/>
      <c r="E121" s="309"/>
      <c r="F121" s="309" t="s">
        <v>1316</v>
      </c>
      <c r="G121" s="310"/>
      <c r="H121" s="309" t="s">
        <v>117</v>
      </c>
      <c r="I121" s="309" t="s">
        <v>56</v>
      </c>
      <c r="J121" s="309" t="s">
        <v>1317</v>
      </c>
      <c r="K121" s="335"/>
    </row>
    <row r="122" ht="17.25" customHeight="1">
      <c r="B122" s="334"/>
      <c r="C122" s="311" t="s">
        <v>1318</v>
      </c>
      <c r="D122" s="311"/>
      <c r="E122" s="311"/>
      <c r="F122" s="312" t="s">
        <v>1319</v>
      </c>
      <c r="G122" s="313"/>
      <c r="H122" s="311"/>
      <c r="I122" s="311"/>
      <c r="J122" s="311" t="s">
        <v>1320</v>
      </c>
      <c r="K122" s="335"/>
    </row>
    <row r="123" ht="5.25" customHeight="1">
      <c r="B123" s="336"/>
      <c r="C123" s="314"/>
      <c r="D123" s="314"/>
      <c r="E123" s="314"/>
      <c r="F123" s="314"/>
      <c r="G123" s="295"/>
      <c r="H123" s="314"/>
      <c r="I123" s="314"/>
      <c r="J123" s="314"/>
      <c r="K123" s="337"/>
    </row>
    <row r="124" ht="15" customHeight="1">
      <c r="B124" s="336"/>
      <c r="C124" s="295" t="s">
        <v>1324</v>
      </c>
      <c r="D124" s="314"/>
      <c r="E124" s="314"/>
      <c r="F124" s="316" t="s">
        <v>1321</v>
      </c>
      <c r="G124" s="295"/>
      <c r="H124" s="295" t="s">
        <v>1360</v>
      </c>
      <c r="I124" s="295" t="s">
        <v>1323</v>
      </c>
      <c r="J124" s="295">
        <v>120</v>
      </c>
      <c r="K124" s="338"/>
    </row>
    <row r="125" ht="15" customHeight="1">
      <c r="B125" s="336"/>
      <c r="C125" s="295" t="s">
        <v>1369</v>
      </c>
      <c r="D125" s="295"/>
      <c r="E125" s="295"/>
      <c r="F125" s="316" t="s">
        <v>1321</v>
      </c>
      <c r="G125" s="295"/>
      <c r="H125" s="295" t="s">
        <v>1370</v>
      </c>
      <c r="I125" s="295" t="s">
        <v>1323</v>
      </c>
      <c r="J125" s="295" t="s">
        <v>1371</v>
      </c>
      <c r="K125" s="338"/>
    </row>
    <row r="126" ht="15" customHeight="1">
      <c r="B126" s="336"/>
      <c r="C126" s="295" t="s">
        <v>1270</v>
      </c>
      <c r="D126" s="295"/>
      <c r="E126" s="295"/>
      <c r="F126" s="316" t="s">
        <v>1321</v>
      </c>
      <c r="G126" s="295"/>
      <c r="H126" s="295" t="s">
        <v>1372</v>
      </c>
      <c r="I126" s="295" t="s">
        <v>1323</v>
      </c>
      <c r="J126" s="295" t="s">
        <v>1371</v>
      </c>
      <c r="K126" s="338"/>
    </row>
    <row r="127" ht="15" customHeight="1">
      <c r="B127" s="336"/>
      <c r="C127" s="295" t="s">
        <v>1332</v>
      </c>
      <c r="D127" s="295"/>
      <c r="E127" s="295"/>
      <c r="F127" s="316" t="s">
        <v>1327</v>
      </c>
      <c r="G127" s="295"/>
      <c r="H127" s="295" t="s">
        <v>1333</v>
      </c>
      <c r="I127" s="295" t="s">
        <v>1323</v>
      </c>
      <c r="J127" s="295">
        <v>15</v>
      </c>
      <c r="K127" s="338"/>
    </row>
    <row r="128" ht="15" customHeight="1">
      <c r="B128" s="336"/>
      <c r="C128" s="318" t="s">
        <v>1334</v>
      </c>
      <c r="D128" s="318"/>
      <c r="E128" s="318"/>
      <c r="F128" s="319" t="s">
        <v>1327</v>
      </c>
      <c r="G128" s="318"/>
      <c r="H128" s="318" t="s">
        <v>1335</v>
      </c>
      <c r="I128" s="318" t="s">
        <v>1323</v>
      </c>
      <c r="J128" s="318">
        <v>15</v>
      </c>
      <c r="K128" s="338"/>
    </row>
    <row r="129" ht="15" customHeight="1">
      <c r="B129" s="336"/>
      <c r="C129" s="318" t="s">
        <v>1336</v>
      </c>
      <c r="D129" s="318"/>
      <c r="E129" s="318"/>
      <c r="F129" s="319" t="s">
        <v>1327</v>
      </c>
      <c r="G129" s="318"/>
      <c r="H129" s="318" t="s">
        <v>1337</v>
      </c>
      <c r="I129" s="318" t="s">
        <v>1323</v>
      </c>
      <c r="J129" s="318">
        <v>20</v>
      </c>
      <c r="K129" s="338"/>
    </row>
    <row r="130" ht="15" customHeight="1">
      <c r="B130" s="336"/>
      <c r="C130" s="318" t="s">
        <v>1338</v>
      </c>
      <c r="D130" s="318"/>
      <c r="E130" s="318"/>
      <c r="F130" s="319" t="s">
        <v>1327</v>
      </c>
      <c r="G130" s="318"/>
      <c r="H130" s="318" t="s">
        <v>1339</v>
      </c>
      <c r="I130" s="318" t="s">
        <v>1323</v>
      </c>
      <c r="J130" s="318">
        <v>20</v>
      </c>
      <c r="K130" s="338"/>
    </row>
    <row r="131" ht="15" customHeight="1">
      <c r="B131" s="336"/>
      <c r="C131" s="295" t="s">
        <v>1326</v>
      </c>
      <c r="D131" s="295"/>
      <c r="E131" s="295"/>
      <c r="F131" s="316" t="s">
        <v>1327</v>
      </c>
      <c r="G131" s="295"/>
      <c r="H131" s="295" t="s">
        <v>1360</v>
      </c>
      <c r="I131" s="295" t="s">
        <v>1323</v>
      </c>
      <c r="J131" s="295">
        <v>50</v>
      </c>
      <c r="K131" s="338"/>
    </row>
    <row r="132" ht="15" customHeight="1">
      <c r="B132" s="336"/>
      <c r="C132" s="295" t="s">
        <v>1340</v>
      </c>
      <c r="D132" s="295"/>
      <c r="E132" s="295"/>
      <c r="F132" s="316" t="s">
        <v>1327</v>
      </c>
      <c r="G132" s="295"/>
      <c r="H132" s="295" t="s">
        <v>1360</v>
      </c>
      <c r="I132" s="295" t="s">
        <v>1323</v>
      </c>
      <c r="J132" s="295">
        <v>50</v>
      </c>
      <c r="K132" s="338"/>
    </row>
    <row r="133" ht="15" customHeight="1">
      <c r="B133" s="336"/>
      <c r="C133" s="295" t="s">
        <v>1346</v>
      </c>
      <c r="D133" s="295"/>
      <c r="E133" s="295"/>
      <c r="F133" s="316" t="s">
        <v>1327</v>
      </c>
      <c r="G133" s="295"/>
      <c r="H133" s="295" t="s">
        <v>1360</v>
      </c>
      <c r="I133" s="295" t="s">
        <v>1323</v>
      </c>
      <c r="J133" s="295">
        <v>50</v>
      </c>
      <c r="K133" s="338"/>
    </row>
    <row r="134" ht="15" customHeight="1">
      <c r="B134" s="336"/>
      <c r="C134" s="295" t="s">
        <v>1348</v>
      </c>
      <c r="D134" s="295"/>
      <c r="E134" s="295"/>
      <c r="F134" s="316" t="s">
        <v>1327</v>
      </c>
      <c r="G134" s="295"/>
      <c r="H134" s="295" t="s">
        <v>1360</v>
      </c>
      <c r="I134" s="295" t="s">
        <v>1323</v>
      </c>
      <c r="J134" s="295">
        <v>50</v>
      </c>
      <c r="K134" s="338"/>
    </row>
    <row r="135" ht="15" customHeight="1">
      <c r="B135" s="336"/>
      <c r="C135" s="295" t="s">
        <v>122</v>
      </c>
      <c r="D135" s="295"/>
      <c r="E135" s="295"/>
      <c r="F135" s="316" t="s">
        <v>1327</v>
      </c>
      <c r="G135" s="295"/>
      <c r="H135" s="295" t="s">
        <v>1373</v>
      </c>
      <c r="I135" s="295" t="s">
        <v>1323</v>
      </c>
      <c r="J135" s="295">
        <v>255</v>
      </c>
      <c r="K135" s="338"/>
    </row>
    <row r="136" ht="15" customHeight="1">
      <c r="B136" s="336"/>
      <c r="C136" s="295" t="s">
        <v>1350</v>
      </c>
      <c r="D136" s="295"/>
      <c r="E136" s="295"/>
      <c r="F136" s="316" t="s">
        <v>1321</v>
      </c>
      <c r="G136" s="295"/>
      <c r="H136" s="295" t="s">
        <v>1374</v>
      </c>
      <c r="I136" s="295" t="s">
        <v>1352</v>
      </c>
      <c r="J136" s="295"/>
      <c r="K136" s="338"/>
    </row>
    <row r="137" ht="15" customHeight="1">
      <c r="B137" s="336"/>
      <c r="C137" s="295" t="s">
        <v>1353</v>
      </c>
      <c r="D137" s="295"/>
      <c r="E137" s="295"/>
      <c r="F137" s="316" t="s">
        <v>1321</v>
      </c>
      <c r="G137" s="295"/>
      <c r="H137" s="295" t="s">
        <v>1375</v>
      </c>
      <c r="I137" s="295" t="s">
        <v>1355</v>
      </c>
      <c r="J137" s="295"/>
      <c r="K137" s="338"/>
    </row>
    <row r="138" ht="15" customHeight="1">
      <c r="B138" s="336"/>
      <c r="C138" s="295" t="s">
        <v>1356</v>
      </c>
      <c r="D138" s="295"/>
      <c r="E138" s="295"/>
      <c r="F138" s="316" t="s">
        <v>1321</v>
      </c>
      <c r="G138" s="295"/>
      <c r="H138" s="295" t="s">
        <v>1356</v>
      </c>
      <c r="I138" s="295" t="s">
        <v>1355</v>
      </c>
      <c r="J138" s="295"/>
      <c r="K138" s="338"/>
    </row>
    <row r="139" ht="15" customHeight="1">
      <c r="B139" s="336"/>
      <c r="C139" s="295" t="s">
        <v>37</v>
      </c>
      <c r="D139" s="295"/>
      <c r="E139" s="295"/>
      <c r="F139" s="316" t="s">
        <v>1321</v>
      </c>
      <c r="G139" s="295"/>
      <c r="H139" s="295" t="s">
        <v>1376</v>
      </c>
      <c r="I139" s="295" t="s">
        <v>1355</v>
      </c>
      <c r="J139" s="295"/>
      <c r="K139" s="338"/>
    </row>
    <row r="140" ht="15" customHeight="1">
      <c r="B140" s="336"/>
      <c r="C140" s="295" t="s">
        <v>1377</v>
      </c>
      <c r="D140" s="295"/>
      <c r="E140" s="295"/>
      <c r="F140" s="316" t="s">
        <v>1321</v>
      </c>
      <c r="G140" s="295"/>
      <c r="H140" s="295" t="s">
        <v>1378</v>
      </c>
      <c r="I140" s="295" t="s">
        <v>1355</v>
      </c>
      <c r="J140" s="295"/>
      <c r="K140" s="338"/>
    </row>
    <row r="141" ht="15" customHeight="1">
      <c r="B141" s="339"/>
      <c r="C141" s="340"/>
      <c r="D141" s="340"/>
      <c r="E141" s="340"/>
      <c r="F141" s="340"/>
      <c r="G141" s="340"/>
      <c r="H141" s="340"/>
      <c r="I141" s="340"/>
      <c r="J141" s="340"/>
      <c r="K141" s="341"/>
    </row>
    <row r="142" ht="18.75" customHeight="1">
      <c r="B142" s="291"/>
      <c r="C142" s="291"/>
      <c r="D142" s="291"/>
      <c r="E142" s="291"/>
      <c r="F142" s="328"/>
      <c r="G142" s="291"/>
      <c r="H142" s="291"/>
      <c r="I142" s="291"/>
      <c r="J142" s="291"/>
      <c r="K142" s="291"/>
    </row>
    <row r="143" ht="18.75" customHeight="1">
      <c r="B143" s="302"/>
      <c r="C143" s="302"/>
      <c r="D143" s="302"/>
      <c r="E143" s="302"/>
      <c r="F143" s="302"/>
      <c r="G143" s="302"/>
      <c r="H143" s="302"/>
      <c r="I143" s="302"/>
      <c r="J143" s="302"/>
      <c r="K143" s="302"/>
    </row>
    <row r="144" ht="7.5" customHeight="1">
      <c r="B144" s="303"/>
      <c r="C144" s="304"/>
      <c r="D144" s="304"/>
      <c r="E144" s="304"/>
      <c r="F144" s="304"/>
      <c r="G144" s="304"/>
      <c r="H144" s="304"/>
      <c r="I144" s="304"/>
      <c r="J144" s="304"/>
      <c r="K144" s="305"/>
    </row>
    <row r="145" ht="45" customHeight="1">
      <c r="B145" s="306"/>
      <c r="C145" s="307" t="s">
        <v>1379</v>
      </c>
      <c r="D145" s="307"/>
      <c r="E145" s="307"/>
      <c r="F145" s="307"/>
      <c r="G145" s="307"/>
      <c r="H145" s="307"/>
      <c r="I145" s="307"/>
      <c r="J145" s="307"/>
      <c r="K145" s="308"/>
    </row>
    <row r="146" ht="17.25" customHeight="1">
      <c r="B146" s="306"/>
      <c r="C146" s="309" t="s">
        <v>1315</v>
      </c>
      <c r="D146" s="309"/>
      <c r="E146" s="309"/>
      <c r="F146" s="309" t="s">
        <v>1316</v>
      </c>
      <c r="G146" s="310"/>
      <c r="H146" s="309" t="s">
        <v>117</v>
      </c>
      <c r="I146" s="309" t="s">
        <v>56</v>
      </c>
      <c r="J146" s="309" t="s">
        <v>1317</v>
      </c>
      <c r="K146" s="308"/>
    </row>
    <row r="147" ht="17.25" customHeight="1">
      <c r="B147" s="306"/>
      <c r="C147" s="311" t="s">
        <v>1318</v>
      </c>
      <c r="D147" s="311"/>
      <c r="E147" s="311"/>
      <c r="F147" s="312" t="s">
        <v>1319</v>
      </c>
      <c r="G147" s="313"/>
      <c r="H147" s="311"/>
      <c r="I147" s="311"/>
      <c r="J147" s="311" t="s">
        <v>1320</v>
      </c>
      <c r="K147" s="308"/>
    </row>
    <row r="148" ht="5.25" customHeight="1">
      <c r="B148" s="317"/>
      <c r="C148" s="314"/>
      <c r="D148" s="314"/>
      <c r="E148" s="314"/>
      <c r="F148" s="314"/>
      <c r="G148" s="315"/>
      <c r="H148" s="314"/>
      <c r="I148" s="314"/>
      <c r="J148" s="314"/>
      <c r="K148" s="338"/>
    </row>
    <row r="149" ht="15" customHeight="1">
      <c r="B149" s="317"/>
      <c r="C149" s="342" t="s">
        <v>1324</v>
      </c>
      <c r="D149" s="295"/>
      <c r="E149" s="295"/>
      <c r="F149" s="343" t="s">
        <v>1321</v>
      </c>
      <c r="G149" s="295"/>
      <c r="H149" s="342" t="s">
        <v>1360</v>
      </c>
      <c r="I149" s="342" t="s">
        <v>1323</v>
      </c>
      <c r="J149" s="342">
        <v>120</v>
      </c>
      <c r="K149" s="338"/>
    </row>
    <row r="150" ht="15" customHeight="1">
      <c r="B150" s="317"/>
      <c r="C150" s="342" t="s">
        <v>1369</v>
      </c>
      <c r="D150" s="295"/>
      <c r="E150" s="295"/>
      <c r="F150" s="343" t="s">
        <v>1321</v>
      </c>
      <c r="G150" s="295"/>
      <c r="H150" s="342" t="s">
        <v>1380</v>
      </c>
      <c r="I150" s="342" t="s">
        <v>1323</v>
      </c>
      <c r="J150" s="342" t="s">
        <v>1371</v>
      </c>
      <c r="K150" s="338"/>
    </row>
    <row r="151" ht="15" customHeight="1">
      <c r="B151" s="317"/>
      <c r="C151" s="342" t="s">
        <v>1270</v>
      </c>
      <c r="D151" s="295"/>
      <c r="E151" s="295"/>
      <c r="F151" s="343" t="s">
        <v>1321</v>
      </c>
      <c r="G151" s="295"/>
      <c r="H151" s="342" t="s">
        <v>1381</v>
      </c>
      <c r="I151" s="342" t="s">
        <v>1323</v>
      </c>
      <c r="J151" s="342" t="s">
        <v>1371</v>
      </c>
      <c r="K151" s="338"/>
    </row>
    <row r="152" ht="15" customHeight="1">
      <c r="B152" s="317"/>
      <c r="C152" s="342" t="s">
        <v>1326</v>
      </c>
      <c r="D152" s="295"/>
      <c r="E152" s="295"/>
      <c r="F152" s="343" t="s">
        <v>1327</v>
      </c>
      <c r="G152" s="295"/>
      <c r="H152" s="342" t="s">
        <v>1360</v>
      </c>
      <c r="I152" s="342" t="s">
        <v>1323</v>
      </c>
      <c r="J152" s="342">
        <v>50</v>
      </c>
      <c r="K152" s="338"/>
    </row>
    <row r="153" ht="15" customHeight="1">
      <c r="B153" s="317"/>
      <c r="C153" s="342" t="s">
        <v>1329</v>
      </c>
      <c r="D153" s="295"/>
      <c r="E153" s="295"/>
      <c r="F153" s="343" t="s">
        <v>1321</v>
      </c>
      <c r="G153" s="295"/>
      <c r="H153" s="342" t="s">
        <v>1360</v>
      </c>
      <c r="I153" s="342" t="s">
        <v>1331</v>
      </c>
      <c r="J153" s="342"/>
      <c r="K153" s="338"/>
    </row>
    <row r="154" ht="15" customHeight="1">
      <c r="B154" s="317"/>
      <c r="C154" s="342" t="s">
        <v>1340</v>
      </c>
      <c r="D154" s="295"/>
      <c r="E154" s="295"/>
      <c r="F154" s="343" t="s">
        <v>1327</v>
      </c>
      <c r="G154" s="295"/>
      <c r="H154" s="342" t="s">
        <v>1360</v>
      </c>
      <c r="I154" s="342" t="s">
        <v>1323</v>
      </c>
      <c r="J154" s="342">
        <v>50</v>
      </c>
      <c r="K154" s="338"/>
    </row>
    <row r="155" ht="15" customHeight="1">
      <c r="B155" s="317"/>
      <c r="C155" s="342" t="s">
        <v>1348</v>
      </c>
      <c r="D155" s="295"/>
      <c r="E155" s="295"/>
      <c r="F155" s="343" t="s">
        <v>1327</v>
      </c>
      <c r="G155" s="295"/>
      <c r="H155" s="342" t="s">
        <v>1360</v>
      </c>
      <c r="I155" s="342" t="s">
        <v>1323</v>
      </c>
      <c r="J155" s="342">
        <v>50</v>
      </c>
      <c r="K155" s="338"/>
    </row>
    <row r="156" ht="15" customHeight="1">
      <c r="B156" s="317"/>
      <c r="C156" s="342" t="s">
        <v>1346</v>
      </c>
      <c r="D156" s="295"/>
      <c r="E156" s="295"/>
      <c r="F156" s="343" t="s">
        <v>1327</v>
      </c>
      <c r="G156" s="295"/>
      <c r="H156" s="342" t="s">
        <v>1360</v>
      </c>
      <c r="I156" s="342" t="s">
        <v>1323</v>
      </c>
      <c r="J156" s="342">
        <v>50</v>
      </c>
      <c r="K156" s="338"/>
    </row>
    <row r="157" ht="15" customHeight="1">
      <c r="B157" s="317"/>
      <c r="C157" s="342" t="s">
        <v>92</v>
      </c>
      <c r="D157" s="295"/>
      <c r="E157" s="295"/>
      <c r="F157" s="343" t="s">
        <v>1321</v>
      </c>
      <c r="G157" s="295"/>
      <c r="H157" s="342" t="s">
        <v>1382</v>
      </c>
      <c r="I157" s="342" t="s">
        <v>1323</v>
      </c>
      <c r="J157" s="342" t="s">
        <v>1383</v>
      </c>
      <c r="K157" s="338"/>
    </row>
    <row r="158" ht="15" customHeight="1">
      <c r="B158" s="317"/>
      <c r="C158" s="342" t="s">
        <v>1384</v>
      </c>
      <c r="D158" s="295"/>
      <c r="E158" s="295"/>
      <c r="F158" s="343" t="s">
        <v>1321</v>
      </c>
      <c r="G158" s="295"/>
      <c r="H158" s="342" t="s">
        <v>1385</v>
      </c>
      <c r="I158" s="342" t="s">
        <v>1355</v>
      </c>
      <c r="J158" s="342"/>
      <c r="K158" s="338"/>
    </row>
    <row r="159" ht="15" customHeight="1">
      <c r="B159" s="344"/>
      <c r="C159" s="326"/>
      <c r="D159" s="326"/>
      <c r="E159" s="326"/>
      <c r="F159" s="326"/>
      <c r="G159" s="326"/>
      <c r="H159" s="326"/>
      <c r="I159" s="326"/>
      <c r="J159" s="326"/>
      <c r="K159" s="345"/>
    </row>
    <row r="160" ht="18.75" customHeight="1">
      <c r="B160" s="291"/>
      <c r="C160" s="295"/>
      <c r="D160" s="295"/>
      <c r="E160" s="295"/>
      <c r="F160" s="316"/>
      <c r="G160" s="295"/>
      <c r="H160" s="295"/>
      <c r="I160" s="295"/>
      <c r="J160" s="295"/>
      <c r="K160" s="291"/>
    </row>
    <row r="161" ht="18.75" customHeight="1">
      <c r="B161" s="302"/>
      <c r="C161" s="302"/>
      <c r="D161" s="302"/>
      <c r="E161" s="302"/>
      <c r="F161" s="302"/>
      <c r="G161" s="302"/>
      <c r="H161" s="302"/>
      <c r="I161" s="302"/>
      <c r="J161" s="302"/>
      <c r="K161" s="302"/>
    </row>
    <row r="162" ht="7.5" customHeight="1">
      <c r="B162" s="281"/>
      <c r="C162" s="282"/>
      <c r="D162" s="282"/>
      <c r="E162" s="282"/>
      <c r="F162" s="282"/>
      <c r="G162" s="282"/>
      <c r="H162" s="282"/>
      <c r="I162" s="282"/>
      <c r="J162" s="282"/>
      <c r="K162" s="283"/>
    </row>
    <row r="163" ht="45" customHeight="1">
      <c r="B163" s="284"/>
      <c r="C163" s="285" t="s">
        <v>1386</v>
      </c>
      <c r="D163" s="285"/>
      <c r="E163" s="285"/>
      <c r="F163" s="285"/>
      <c r="G163" s="285"/>
      <c r="H163" s="285"/>
      <c r="I163" s="285"/>
      <c r="J163" s="285"/>
      <c r="K163" s="286"/>
    </row>
    <row r="164" ht="17.25" customHeight="1">
      <c r="B164" s="284"/>
      <c r="C164" s="309" t="s">
        <v>1315</v>
      </c>
      <c r="D164" s="309"/>
      <c r="E164" s="309"/>
      <c r="F164" s="309" t="s">
        <v>1316</v>
      </c>
      <c r="G164" s="346"/>
      <c r="H164" s="347" t="s">
        <v>117</v>
      </c>
      <c r="I164" s="347" t="s">
        <v>56</v>
      </c>
      <c r="J164" s="309" t="s">
        <v>1317</v>
      </c>
      <c r="K164" s="286"/>
    </row>
    <row r="165" ht="17.25" customHeight="1">
      <c r="B165" s="287"/>
      <c r="C165" s="311" t="s">
        <v>1318</v>
      </c>
      <c r="D165" s="311"/>
      <c r="E165" s="311"/>
      <c r="F165" s="312" t="s">
        <v>1319</v>
      </c>
      <c r="G165" s="348"/>
      <c r="H165" s="349"/>
      <c r="I165" s="349"/>
      <c r="J165" s="311" t="s">
        <v>1320</v>
      </c>
      <c r="K165" s="289"/>
    </row>
    <row r="166" ht="5.25" customHeight="1">
      <c r="B166" s="317"/>
      <c r="C166" s="314"/>
      <c r="D166" s="314"/>
      <c r="E166" s="314"/>
      <c r="F166" s="314"/>
      <c r="G166" s="315"/>
      <c r="H166" s="314"/>
      <c r="I166" s="314"/>
      <c r="J166" s="314"/>
      <c r="K166" s="338"/>
    </row>
    <row r="167" ht="15" customHeight="1">
      <c r="B167" s="317"/>
      <c r="C167" s="295" t="s">
        <v>1324</v>
      </c>
      <c r="D167" s="295"/>
      <c r="E167" s="295"/>
      <c r="F167" s="316" t="s">
        <v>1321</v>
      </c>
      <c r="G167" s="295"/>
      <c r="H167" s="295" t="s">
        <v>1360</v>
      </c>
      <c r="I167" s="295" t="s">
        <v>1323</v>
      </c>
      <c r="J167" s="295">
        <v>120</v>
      </c>
      <c r="K167" s="338"/>
    </row>
    <row r="168" ht="15" customHeight="1">
      <c r="B168" s="317"/>
      <c r="C168" s="295" t="s">
        <v>1369</v>
      </c>
      <c r="D168" s="295"/>
      <c r="E168" s="295"/>
      <c r="F168" s="316" t="s">
        <v>1321</v>
      </c>
      <c r="G168" s="295"/>
      <c r="H168" s="295" t="s">
        <v>1370</v>
      </c>
      <c r="I168" s="295" t="s">
        <v>1323</v>
      </c>
      <c r="J168" s="295" t="s">
        <v>1371</v>
      </c>
      <c r="K168" s="338"/>
    </row>
    <row r="169" ht="15" customHeight="1">
      <c r="B169" s="317"/>
      <c r="C169" s="295" t="s">
        <v>1270</v>
      </c>
      <c r="D169" s="295"/>
      <c r="E169" s="295"/>
      <c r="F169" s="316" t="s">
        <v>1321</v>
      </c>
      <c r="G169" s="295"/>
      <c r="H169" s="295" t="s">
        <v>1387</v>
      </c>
      <c r="I169" s="295" t="s">
        <v>1323</v>
      </c>
      <c r="J169" s="295" t="s">
        <v>1371</v>
      </c>
      <c r="K169" s="338"/>
    </row>
    <row r="170" ht="15" customHeight="1">
      <c r="B170" s="317"/>
      <c r="C170" s="295" t="s">
        <v>1326</v>
      </c>
      <c r="D170" s="295"/>
      <c r="E170" s="295"/>
      <c r="F170" s="316" t="s">
        <v>1327</v>
      </c>
      <c r="G170" s="295"/>
      <c r="H170" s="295" t="s">
        <v>1387</v>
      </c>
      <c r="I170" s="295" t="s">
        <v>1323</v>
      </c>
      <c r="J170" s="295">
        <v>50</v>
      </c>
      <c r="K170" s="338"/>
    </row>
    <row r="171" ht="15" customHeight="1">
      <c r="B171" s="317"/>
      <c r="C171" s="295" t="s">
        <v>1329</v>
      </c>
      <c r="D171" s="295"/>
      <c r="E171" s="295"/>
      <c r="F171" s="316" t="s">
        <v>1321</v>
      </c>
      <c r="G171" s="295"/>
      <c r="H171" s="295" t="s">
        <v>1387</v>
      </c>
      <c r="I171" s="295" t="s">
        <v>1331</v>
      </c>
      <c r="J171" s="295"/>
      <c r="K171" s="338"/>
    </row>
    <row r="172" ht="15" customHeight="1">
      <c r="B172" s="317"/>
      <c r="C172" s="295" t="s">
        <v>1340</v>
      </c>
      <c r="D172" s="295"/>
      <c r="E172" s="295"/>
      <c r="F172" s="316" t="s">
        <v>1327</v>
      </c>
      <c r="G172" s="295"/>
      <c r="H172" s="295" t="s">
        <v>1387</v>
      </c>
      <c r="I172" s="295" t="s">
        <v>1323</v>
      </c>
      <c r="J172" s="295">
        <v>50</v>
      </c>
      <c r="K172" s="338"/>
    </row>
    <row r="173" ht="15" customHeight="1">
      <c r="B173" s="317"/>
      <c r="C173" s="295" t="s">
        <v>1348</v>
      </c>
      <c r="D173" s="295"/>
      <c r="E173" s="295"/>
      <c r="F173" s="316" t="s">
        <v>1327</v>
      </c>
      <c r="G173" s="295"/>
      <c r="H173" s="295" t="s">
        <v>1387</v>
      </c>
      <c r="I173" s="295" t="s">
        <v>1323</v>
      </c>
      <c r="J173" s="295">
        <v>50</v>
      </c>
      <c r="K173" s="338"/>
    </row>
    <row r="174" ht="15" customHeight="1">
      <c r="B174" s="317"/>
      <c r="C174" s="295" t="s">
        <v>1346</v>
      </c>
      <c r="D174" s="295"/>
      <c r="E174" s="295"/>
      <c r="F174" s="316" t="s">
        <v>1327</v>
      </c>
      <c r="G174" s="295"/>
      <c r="H174" s="295" t="s">
        <v>1387</v>
      </c>
      <c r="I174" s="295" t="s">
        <v>1323</v>
      </c>
      <c r="J174" s="295">
        <v>50</v>
      </c>
      <c r="K174" s="338"/>
    </row>
    <row r="175" ht="15" customHeight="1">
      <c r="B175" s="317"/>
      <c r="C175" s="295" t="s">
        <v>116</v>
      </c>
      <c r="D175" s="295"/>
      <c r="E175" s="295"/>
      <c r="F175" s="316" t="s">
        <v>1321</v>
      </c>
      <c r="G175" s="295"/>
      <c r="H175" s="295" t="s">
        <v>1388</v>
      </c>
      <c r="I175" s="295" t="s">
        <v>1389</v>
      </c>
      <c r="J175" s="295"/>
      <c r="K175" s="338"/>
    </row>
    <row r="176" ht="15" customHeight="1">
      <c r="B176" s="317"/>
      <c r="C176" s="295" t="s">
        <v>56</v>
      </c>
      <c r="D176" s="295"/>
      <c r="E176" s="295"/>
      <c r="F176" s="316" t="s">
        <v>1321</v>
      </c>
      <c r="G176" s="295"/>
      <c r="H176" s="295" t="s">
        <v>1390</v>
      </c>
      <c r="I176" s="295" t="s">
        <v>1391</v>
      </c>
      <c r="J176" s="295">
        <v>1</v>
      </c>
      <c r="K176" s="338"/>
    </row>
    <row r="177" ht="15" customHeight="1">
      <c r="B177" s="317"/>
      <c r="C177" s="295" t="s">
        <v>52</v>
      </c>
      <c r="D177" s="295"/>
      <c r="E177" s="295"/>
      <c r="F177" s="316" t="s">
        <v>1321</v>
      </c>
      <c r="G177" s="295"/>
      <c r="H177" s="295" t="s">
        <v>1392</v>
      </c>
      <c r="I177" s="295" t="s">
        <v>1323</v>
      </c>
      <c r="J177" s="295">
        <v>20</v>
      </c>
      <c r="K177" s="338"/>
    </row>
    <row r="178" ht="15" customHeight="1">
      <c r="B178" s="317"/>
      <c r="C178" s="295" t="s">
        <v>117</v>
      </c>
      <c r="D178" s="295"/>
      <c r="E178" s="295"/>
      <c r="F178" s="316" t="s">
        <v>1321</v>
      </c>
      <c r="G178" s="295"/>
      <c r="H178" s="295" t="s">
        <v>1393</v>
      </c>
      <c r="I178" s="295" t="s">
        <v>1323</v>
      </c>
      <c r="J178" s="295">
        <v>255</v>
      </c>
      <c r="K178" s="338"/>
    </row>
    <row r="179" ht="15" customHeight="1">
      <c r="B179" s="317"/>
      <c r="C179" s="295" t="s">
        <v>118</v>
      </c>
      <c r="D179" s="295"/>
      <c r="E179" s="295"/>
      <c r="F179" s="316" t="s">
        <v>1321</v>
      </c>
      <c r="G179" s="295"/>
      <c r="H179" s="295" t="s">
        <v>1286</v>
      </c>
      <c r="I179" s="295" t="s">
        <v>1323</v>
      </c>
      <c r="J179" s="295">
        <v>10</v>
      </c>
      <c r="K179" s="338"/>
    </row>
    <row r="180" ht="15" customHeight="1">
      <c r="B180" s="317"/>
      <c r="C180" s="295" t="s">
        <v>119</v>
      </c>
      <c r="D180" s="295"/>
      <c r="E180" s="295"/>
      <c r="F180" s="316" t="s">
        <v>1321</v>
      </c>
      <c r="G180" s="295"/>
      <c r="H180" s="295" t="s">
        <v>1394</v>
      </c>
      <c r="I180" s="295" t="s">
        <v>1355</v>
      </c>
      <c r="J180" s="295"/>
      <c r="K180" s="338"/>
    </row>
    <row r="181" ht="15" customHeight="1">
      <c r="B181" s="317"/>
      <c r="C181" s="295" t="s">
        <v>1395</v>
      </c>
      <c r="D181" s="295"/>
      <c r="E181" s="295"/>
      <c r="F181" s="316" t="s">
        <v>1321</v>
      </c>
      <c r="G181" s="295"/>
      <c r="H181" s="295" t="s">
        <v>1396</v>
      </c>
      <c r="I181" s="295" t="s">
        <v>1355</v>
      </c>
      <c r="J181" s="295"/>
      <c r="K181" s="338"/>
    </row>
    <row r="182" ht="15" customHeight="1">
      <c r="B182" s="317"/>
      <c r="C182" s="295" t="s">
        <v>1384</v>
      </c>
      <c r="D182" s="295"/>
      <c r="E182" s="295"/>
      <c r="F182" s="316" t="s">
        <v>1321</v>
      </c>
      <c r="G182" s="295"/>
      <c r="H182" s="295" t="s">
        <v>1397</v>
      </c>
      <c r="I182" s="295" t="s">
        <v>1355</v>
      </c>
      <c r="J182" s="295"/>
      <c r="K182" s="338"/>
    </row>
    <row r="183" ht="15" customHeight="1">
      <c r="B183" s="317"/>
      <c r="C183" s="295" t="s">
        <v>121</v>
      </c>
      <c r="D183" s="295"/>
      <c r="E183" s="295"/>
      <c r="F183" s="316" t="s">
        <v>1327</v>
      </c>
      <c r="G183" s="295"/>
      <c r="H183" s="295" t="s">
        <v>1398</v>
      </c>
      <c r="I183" s="295" t="s">
        <v>1323</v>
      </c>
      <c r="J183" s="295">
        <v>50</v>
      </c>
      <c r="K183" s="338"/>
    </row>
    <row r="184" ht="15" customHeight="1">
      <c r="B184" s="317"/>
      <c r="C184" s="295" t="s">
        <v>1399</v>
      </c>
      <c r="D184" s="295"/>
      <c r="E184" s="295"/>
      <c r="F184" s="316" t="s">
        <v>1327</v>
      </c>
      <c r="G184" s="295"/>
      <c r="H184" s="295" t="s">
        <v>1400</v>
      </c>
      <c r="I184" s="295" t="s">
        <v>1401</v>
      </c>
      <c r="J184" s="295"/>
      <c r="K184" s="338"/>
    </row>
    <row r="185" ht="15" customHeight="1">
      <c r="B185" s="317"/>
      <c r="C185" s="295" t="s">
        <v>1402</v>
      </c>
      <c r="D185" s="295"/>
      <c r="E185" s="295"/>
      <c r="F185" s="316" t="s">
        <v>1327</v>
      </c>
      <c r="G185" s="295"/>
      <c r="H185" s="295" t="s">
        <v>1403</v>
      </c>
      <c r="I185" s="295" t="s">
        <v>1401</v>
      </c>
      <c r="J185" s="295"/>
      <c r="K185" s="338"/>
    </row>
    <row r="186" ht="15" customHeight="1">
      <c r="B186" s="317"/>
      <c r="C186" s="295" t="s">
        <v>1404</v>
      </c>
      <c r="D186" s="295"/>
      <c r="E186" s="295"/>
      <c r="F186" s="316" t="s">
        <v>1327</v>
      </c>
      <c r="G186" s="295"/>
      <c r="H186" s="295" t="s">
        <v>1405</v>
      </c>
      <c r="I186" s="295" t="s">
        <v>1401</v>
      </c>
      <c r="J186" s="295"/>
      <c r="K186" s="338"/>
    </row>
    <row r="187" ht="15" customHeight="1">
      <c r="B187" s="317"/>
      <c r="C187" s="350" t="s">
        <v>1406</v>
      </c>
      <c r="D187" s="295"/>
      <c r="E187" s="295"/>
      <c r="F187" s="316" t="s">
        <v>1327</v>
      </c>
      <c r="G187" s="295"/>
      <c r="H187" s="295" t="s">
        <v>1407</v>
      </c>
      <c r="I187" s="295" t="s">
        <v>1408</v>
      </c>
      <c r="J187" s="351" t="s">
        <v>1409</v>
      </c>
      <c r="K187" s="338"/>
    </row>
    <row r="188" ht="15" customHeight="1">
      <c r="B188" s="317"/>
      <c r="C188" s="301" t="s">
        <v>41</v>
      </c>
      <c r="D188" s="295"/>
      <c r="E188" s="295"/>
      <c r="F188" s="316" t="s">
        <v>1321</v>
      </c>
      <c r="G188" s="295"/>
      <c r="H188" s="291" t="s">
        <v>1410</v>
      </c>
      <c r="I188" s="295" t="s">
        <v>1411</v>
      </c>
      <c r="J188" s="295"/>
      <c r="K188" s="338"/>
    </row>
    <row r="189" ht="15" customHeight="1">
      <c r="B189" s="317"/>
      <c r="C189" s="301" t="s">
        <v>1412</v>
      </c>
      <c r="D189" s="295"/>
      <c r="E189" s="295"/>
      <c r="F189" s="316" t="s">
        <v>1321</v>
      </c>
      <c r="G189" s="295"/>
      <c r="H189" s="295" t="s">
        <v>1413</v>
      </c>
      <c r="I189" s="295" t="s">
        <v>1355</v>
      </c>
      <c r="J189" s="295"/>
      <c r="K189" s="338"/>
    </row>
    <row r="190" ht="15" customHeight="1">
      <c r="B190" s="317"/>
      <c r="C190" s="301" t="s">
        <v>1414</v>
      </c>
      <c r="D190" s="295"/>
      <c r="E190" s="295"/>
      <c r="F190" s="316" t="s">
        <v>1321</v>
      </c>
      <c r="G190" s="295"/>
      <c r="H190" s="295" t="s">
        <v>1415</v>
      </c>
      <c r="I190" s="295" t="s">
        <v>1355</v>
      </c>
      <c r="J190" s="295"/>
      <c r="K190" s="338"/>
    </row>
    <row r="191" ht="15" customHeight="1">
      <c r="B191" s="317"/>
      <c r="C191" s="301" t="s">
        <v>1416</v>
      </c>
      <c r="D191" s="295"/>
      <c r="E191" s="295"/>
      <c r="F191" s="316" t="s">
        <v>1327</v>
      </c>
      <c r="G191" s="295"/>
      <c r="H191" s="295" t="s">
        <v>1417</v>
      </c>
      <c r="I191" s="295" t="s">
        <v>1355</v>
      </c>
      <c r="J191" s="295"/>
      <c r="K191" s="338"/>
    </row>
    <row r="192" ht="15" customHeight="1">
      <c r="B192" s="344"/>
      <c r="C192" s="352"/>
      <c r="D192" s="326"/>
      <c r="E192" s="326"/>
      <c r="F192" s="326"/>
      <c r="G192" s="326"/>
      <c r="H192" s="326"/>
      <c r="I192" s="326"/>
      <c r="J192" s="326"/>
      <c r="K192" s="345"/>
    </row>
    <row r="193" ht="18.75" customHeight="1">
      <c r="B193" s="291"/>
      <c r="C193" s="295"/>
      <c r="D193" s="295"/>
      <c r="E193" s="295"/>
      <c r="F193" s="316"/>
      <c r="G193" s="295"/>
      <c r="H193" s="295"/>
      <c r="I193" s="295"/>
      <c r="J193" s="295"/>
      <c r="K193" s="291"/>
    </row>
    <row r="194" ht="18.75" customHeight="1">
      <c r="B194" s="291"/>
      <c r="C194" s="295"/>
      <c r="D194" s="295"/>
      <c r="E194" s="295"/>
      <c r="F194" s="316"/>
      <c r="G194" s="295"/>
      <c r="H194" s="295"/>
      <c r="I194" s="295"/>
      <c r="J194" s="295"/>
      <c r="K194" s="291"/>
    </row>
    <row r="195" ht="18.75" customHeight="1">
      <c r="B195" s="302"/>
      <c r="C195" s="302"/>
      <c r="D195" s="302"/>
      <c r="E195" s="302"/>
      <c r="F195" s="302"/>
      <c r="G195" s="302"/>
      <c r="H195" s="302"/>
      <c r="I195" s="302"/>
      <c r="J195" s="302"/>
      <c r="K195" s="302"/>
    </row>
    <row r="196" ht="13.5">
      <c r="B196" s="281"/>
      <c r="C196" s="282"/>
      <c r="D196" s="282"/>
      <c r="E196" s="282"/>
      <c r="F196" s="282"/>
      <c r="G196" s="282"/>
      <c r="H196" s="282"/>
      <c r="I196" s="282"/>
      <c r="J196" s="282"/>
      <c r="K196" s="283"/>
    </row>
    <row r="197" ht="21">
      <c r="B197" s="284"/>
      <c r="C197" s="285" t="s">
        <v>1418</v>
      </c>
      <c r="D197" s="285"/>
      <c r="E197" s="285"/>
      <c r="F197" s="285"/>
      <c r="G197" s="285"/>
      <c r="H197" s="285"/>
      <c r="I197" s="285"/>
      <c r="J197" s="285"/>
      <c r="K197" s="286"/>
    </row>
    <row r="198" ht="25.5" customHeight="1">
      <c r="B198" s="284"/>
      <c r="C198" s="353" t="s">
        <v>1419</v>
      </c>
      <c r="D198" s="353"/>
      <c r="E198" s="353"/>
      <c r="F198" s="353" t="s">
        <v>1420</v>
      </c>
      <c r="G198" s="354"/>
      <c r="H198" s="353" t="s">
        <v>1421</v>
      </c>
      <c r="I198" s="353"/>
      <c r="J198" s="353"/>
      <c r="K198" s="286"/>
    </row>
    <row r="199" ht="5.25" customHeight="1">
      <c r="B199" s="317"/>
      <c r="C199" s="314"/>
      <c r="D199" s="314"/>
      <c r="E199" s="314"/>
      <c r="F199" s="314"/>
      <c r="G199" s="295"/>
      <c r="H199" s="314"/>
      <c r="I199" s="314"/>
      <c r="J199" s="314"/>
      <c r="K199" s="338"/>
    </row>
    <row r="200" ht="15" customHeight="1">
      <c r="B200" s="317"/>
      <c r="C200" s="295" t="s">
        <v>1411</v>
      </c>
      <c r="D200" s="295"/>
      <c r="E200" s="295"/>
      <c r="F200" s="316" t="s">
        <v>42</v>
      </c>
      <c r="G200" s="295"/>
      <c r="H200" s="295" t="s">
        <v>1422</v>
      </c>
      <c r="I200" s="295"/>
      <c r="J200" s="295"/>
      <c r="K200" s="338"/>
    </row>
    <row r="201" ht="15" customHeight="1">
      <c r="B201" s="317"/>
      <c r="C201" s="323"/>
      <c r="D201" s="295"/>
      <c r="E201" s="295"/>
      <c r="F201" s="316" t="s">
        <v>43</v>
      </c>
      <c r="G201" s="295"/>
      <c r="H201" s="295" t="s">
        <v>1423</v>
      </c>
      <c r="I201" s="295"/>
      <c r="J201" s="295"/>
      <c r="K201" s="338"/>
    </row>
    <row r="202" ht="15" customHeight="1">
      <c r="B202" s="317"/>
      <c r="C202" s="323"/>
      <c r="D202" s="295"/>
      <c r="E202" s="295"/>
      <c r="F202" s="316" t="s">
        <v>46</v>
      </c>
      <c r="G202" s="295"/>
      <c r="H202" s="295" t="s">
        <v>1424</v>
      </c>
      <c r="I202" s="295"/>
      <c r="J202" s="295"/>
      <c r="K202" s="338"/>
    </row>
    <row r="203" ht="15" customHeight="1">
      <c r="B203" s="317"/>
      <c r="C203" s="295"/>
      <c r="D203" s="295"/>
      <c r="E203" s="295"/>
      <c r="F203" s="316" t="s">
        <v>44</v>
      </c>
      <c r="G203" s="295"/>
      <c r="H203" s="295" t="s">
        <v>1425</v>
      </c>
      <c r="I203" s="295"/>
      <c r="J203" s="295"/>
      <c r="K203" s="338"/>
    </row>
    <row r="204" ht="15" customHeight="1">
      <c r="B204" s="317"/>
      <c r="C204" s="295"/>
      <c r="D204" s="295"/>
      <c r="E204" s="295"/>
      <c r="F204" s="316" t="s">
        <v>45</v>
      </c>
      <c r="G204" s="295"/>
      <c r="H204" s="295" t="s">
        <v>1426</v>
      </c>
      <c r="I204" s="295"/>
      <c r="J204" s="295"/>
      <c r="K204" s="338"/>
    </row>
    <row r="205" ht="15" customHeight="1">
      <c r="B205" s="317"/>
      <c r="C205" s="295"/>
      <c r="D205" s="295"/>
      <c r="E205" s="295"/>
      <c r="F205" s="316"/>
      <c r="G205" s="295"/>
      <c r="H205" s="295"/>
      <c r="I205" s="295"/>
      <c r="J205" s="295"/>
      <c r="K205" s="338"/>
    </row>
    <row r="206" ht="15" customHeight="1">
      <c r="B206" s="317"/>
      <c r="C206" s="295" t="s">
        <v>1367</v>
      </c>
      <c r="D206" s="295"/>
      <c r="E206" s="295"/>
      <c r="F206" s="316" t="s">
        <v>78</v>
      </c>
      <c r="G206" s="295"/>
      <c r="H206" s="295" t="s">
        <v>1427</v>
      </c>
      <c r="I206" s="295"/>
      <c r="J206" s="295"/>
      <c r="K206" s="338"/>
    </row>
    <row r="207" ht="15" customHeight="1">
      <c r="B207" s="317"/>
      <c r="C207" s="323"/>
      <c r="D207" s="295"/>
      <c r="E207" s="295"/>
      <c r="F207" s="316" t="s">
        <v>1264</v>
      </c>
      <c r="G207" s="295"/>
      <c r="H207" s="295" t="s">
        <v>1265</v>
      </c>
      <c r="I207" s="295"/>
      <c r="J207" s="295"/>
      <c r="K207" s="338"/>
    </row>
    <row r="208" ht="15" customHeight="1">
      <c r="B208" s="317"/>
      <c r="C208" s="295"/>
      <c r="D208" s="295"/>
      <c r="E208" s="295"/>
      <c r="F208" s="316" t="s">
        <v>1262</v>
      </c>
      <c r="G208" s="295"/>
      <c r="H208" s="295" t="s">
        <v>1428</v>
      </c>
      <c r="I208" s="295"/>
      <c r="J208" s="295"/>
      <c r="K208" s="338"/>
    </row>
    <row r="209" ht="15" customHeight="1">
      <c r="B209" s="355"/>
      <c r="C209" s="323"/>
      <c r="D209" s="323"/>
      <c r="E209" s="323"/>
      <c r="F209" s="316" t="s">
        <v>1266</v>
      </c>
      <c r="G209" s="301"/>
      <c r="H209" s="342" t="s">
        <v>1267</v>
      </c>
      <c r="I209" s="342"/>
      <c r="J209" s="342"/>
      <c r="K209" s="356"/>
    </row>
    <row r="210" ht="15" customHeight="1">
      <c r="B210" s="355"/>
      <c r="C210" s="323"/>
      <c r="D210" s="323"/>
      <c r="E210" s="323"/>
      <c r="F210" s="316" t="s">
        <v>1268</v>
      </c>
      <c r="G210" s="301"/>
      <c r="H210" s="342" t="s">
        <v>1429</v>
      </c>
      <c r="I210" s="342"/>
      <c r="J210" s="342"/>
      <c r="K210" s="356"/>
    </row>
    <row r="211" ht="15" customHeight="1">
      <c r="B211" s="355"/>
      <c r="C211" s="323"/>
      <c r="D211" s="323"/>
      <c r="E211" s="323"/>
      <c r="F211" s="357"/>
      <c r="G211" s="301"/>
      <c r="H211" s="358"/>
      <c r="I211" s="358"/>
      <c r="J211" s="358"/>
      <c r="K211" s="356"/>
    </row>
    <row r="212" ht="15" customHeight="1">
      <c r="B212" s="355"/>
      <c r="C212" s="295" t="s">
        <v>1391</v>
      </c>
      <c r="D212" s="323"/>
      <c r="E212" s="323"/>
      <c r="F212" s="316">
        <v>1</v>
      </c>
      <c r="G212" s="301"/>
      <c r="H212" s="342" t="s">
        <v>1430</v>
      </c>
      <c r="I212" s="342"/>
      <c r="J212" s="342"/>
      <c r="K212" s="356"/>
    </row>
    <row r="213" ht="15" customHeight="1">
      <c r="B213" s="355"/>
      <c r="C213" s="323"/>
      <c r="D213" s="323"/>
      <c r="E213" s="323"/>
      <c r="F213" s="316">
        <v>2</v>
      </c>
      <c r="G213" s="301"/>
      <c r="H213" s="342" t="s">
        <v>1431</v>
      </c>
      <c r="I213" s="342"/>
      <c r="J213" s="342"/>
      <c r="K213" s="356"/>
    </row>
    <row r="214" ht="15" customHeight="1">
      <c r="B214" s="355"/>
      <c r="C214" s="323"/>
      <c r="D214" s="323"/>
      <c r="E214" s="323"/>
      <c r="F214" s="316">
        <v>3</v>
      </c>
      <c r="G214" s="301"/>
      <c r="H214" s="342" t="s">
        <v>1432</v>
      </c>
      <c r="I214" s="342"/>
      <c r="J214" s="342"/>
      <c r="K214" s="356"/>
    </row>
    <row r="215" ht="15" customHeight="1">
      <c r="B215" s="355"/>
      <c r="C215" s="323"/>
      <c r="D215" s="323"/>
      <c r="E215" s="323"/>
      <c r="F215" s="316">
        <v>4</v>
      </c>
      <c r="G215" s="301"/>
      <c r="H215" s="342" t="s">
        <v>1433</v>
      </c>
      <c r="I215" s="342"/>
      <c r="J215" s="342"/>
      <c r="K215" s="356"/>
    </row>
    <row r="216" ht="12.75" customHeight="1">
      <c r="B216" s="359"/>
      <c r="C216" s="360"/>
      <c r="D216" s="360"/>
      <c r="E216" s="360"/>
      <c r="F216" s="360"/>
      <c r="G216" s="360"/>
      <c r="H216" s="360"/>
      <c r="I216" s="360"/>
      <c r="J216" s="360"/>
      <c r="K216" s="361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Bažant František</dc:creator>
  <cp:lastModifiedBy>Bažant František</cp:lastModifiedBy>
  <dcterms:created xsi:type="dcterms:W3CDTF">2018-08-01T07:47:29Z</dcterms:created>
  <dcterms:modified xsi:type="dcterms:W3CDTF">2018-08-01T07:47:34Z</dcterms:modified>
</cp:coreProperties>
</file>