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DMYCLOUDMIRROR\Práce\Aktuální projekce\402017 Aroma-parfémové kompozice\752018 Aroma PK  - prováděčka\Bažant Rozpočet\Rozdělení střecha\"/>
    </mc:Choice>
  </mc:AlternateContent>
  <bookViews>
    <workbookView xWindow="0" yWindow="0" windowWidth="21570" windowHeight="8160" activeTab="1"/>
  </bookViews>
  <sheets>
    <sheet name="Rekapitulace stavby" sheetId="1" r:id="rId1"/>
    <sheet name="2 - neuznatelné náklady" sheetId="2" r:id="rId2"/>
    <sheet name="Pokyny pro vyplnění" sheetId="3" r:id="rId3"/>
  </sheets>
  <definedNames>
    <definedName name="_xlnm._FilterDatabase" localSheetId="1" hidden="1">'2 - neuznatelné náklady'!$C$87:$K$216</definedName>
    <definedName name="_xlnm.Print_Titles" localSheetId="1">'2 - neuznatelné náklady'!$87:$87</definedName>
    <definedName name="_xlnm.Print_Titles" localSheetId="0">'Rekapitulace stavby'!$49:$49</definedName>
    <definedName name="_xlnm.Print_Area" localSheetId="1">'2 - neuznatelné náklady'!$C$4:$J$36,'2 - neuznatelné náklady'!$C$42:$J$69,'2 - neuznatelné náklady'!$C$75:$K$216</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52511"/>
</workbook>
</file>

<file path=xl/calcChain.xml><?xml version="1.0" encoding="utf-8"?>
<calcChain xmlns="http://schemas.openxmlformats.org/spreadsheetml/2006/main">
  <c r="AY52" i="1" l="1"/>
  <c r="AX52" i="1"/>
  <c r="BI216" i="2"/>
  <c r="BH216" i="2"/>
  <c r="BG216" i="2"/>
  <c r="BF216" i="2"/>
  <c r="T216" i="2"/>
  <c r="T215" i="2" s="1"/>
  <c r="T214" i="2" s="1"/>
  <c r="R216" i="2"/>
  <c r="R215" i="2"/>
  <c r="R214" i="2" s="1"/>
  <c r="P216" i="2"/>
  <c r="P215" i="2" s="1"/>
  <c r="P214" i="2" s="1"/>
  <c r="BK216" i="2"/>
  <c r="BK215" i="2"/>
  <c r="J215" i="2" s="1"/>
  <c r="J68" i="2" s="1"/>
  <c r="J216" i="2"/>
  <c r="BE216" i="2" s="1"/>
  <c r="BI207" i="2"/>
  <c r="BH207" i="2"/>
  <c r="BG207" i="2"/>
  <c r="BF207" i="2"/>
  <c r="T207" i="2"/>
  <c r="R207" i="2"/>
  <c r="P207" i="2"/>
  <c r="BK207" i="2"/>
  <c r="J207" i="2"/>
  <c r="BE207" i="2" s="1"/>
  <c r="BI201" i="2"/>
  <c r="BH201" i="2"/>
  <c r="BG201" i="2"/>
  <c r="BF201" i="2"/>
  <c r="T201" i="2"/>
  <c r="T200" i="2" s="1"/>
  <c r="R201" i="2"/>
  <c r="R200" i="2" s="1"/>
  <c r="P201" i="2"/>
  <c r="P200" i="2" s="1"/>
  <c r="BK201" i="2"/>
  <c r="BK200" i="2" s="1"/>
  <c r="J200" i="2" s="1"/>
  <c r="J66" i="2" s="1"/>
  <c r="J201" i="2"/>
  <c r="BE201" i="2"/>
  <c r="BI199" i="2"/>
  <c r="BH199" i="2"/>
  <c r="BG199" i="2"/>
  <c r="BF199" i="2"/>
  <c r="T199" i="2"/>
  <c r="R199" i="2"/>
  <c r="P199" i="2"/>
  <c r="BK199" i="2"/>
  <c r="J199" i="2"/>
  <c r="BE199" i="2" s="1"/>
  <c r="BI195" i="2"/>
  <c r="BH195" i="2"/>
  <c r="BG195" i="2"/>
  <c r="BF195" i="2"/>
  <c r="T195" i="2"/>
  <c r="R195" i="2"/>
  <c r="P195" i="2"/>
  <c r="BK195" i="2"/>
  <c r="J195" i="2"/>
  <c r="BE195" i="2" s="1"/>
  <c r="BI191" i="2"/>
  <c r="BH191" i="2"/>
  <c r="BG191" i="2"/>
  <c r="BF191" i="2"/>
  <c r="T191" i="2"/>
  <c r="R191" i="2"/>
  <c r="P191" i="2"/>
  <c r="BK191" i="2"/>
  <c r="J191" i="2"/>
  <c r="BE191" i="2" s="1"/>
  <c r="BI186" i="2"/>
  <c r="BH186" i="2"/>
  <c r="BG186" i="2"/>
  <c r="BF186" i="2"/>
  <c r="T186" i="2"/>
  <c r="T185" i="2" s="1"/>
  <c r="R186" i="2"/>
  <c r="R185" i="2" s="1"/>
  <c r="P186" i="2"/>
  <c r="P185" i="2" s="1"/>
  <c r="BK186" i="2"/>
  <c r="BK185" i="2" s="1"/>
  <c r="J185" i="2" s="1"/>
  <c r="J65" i="2" s="1"/>
  <c r="J186" i="2"/>
  <c r="BE186" i="2"/>
  <c r="BI184" i="2"/>
  <c r="BH184" i="2"/>
  <c r="BG184" i="2"/>
  <c r="BF184" i="2"/>
  <c r="T184" i="2"/>
  <c r="R184" i="2"/>
  <c r="P184" i="2"/>
  <c r="BK184" i="2"/>
  <c r="J184" i="2"/>
  <c r="BE184" i="2" s="1"/>
  <c r="BI180" i="2"/>
  <c r="BH180" i="2"/>
  <c r="BG180" i="2"/>
  <c r="BF180" i="2"/>
  <c r="T180" i="2"/>
  <c r="R180" i="2"/>
  <c r="P180" i="2"/>
  <c r="BK180" i="2"/>
  <c r="J180" i="2"/>
  <c r="BE180" i="2" s="1"/>
  <c r="BI176" i="2"/>
  <c r="BH176" i="2"/>
  <c r="BG176" i="2"/>
  <c r="BF176" i="2"/>
  <c r="T176" i="2"/>
  <c r="R176" i="2"/>
  <c r="P176" i="2"/>
  <c r="BK176" i="2"/>
  <c r="J176" i="2"/>
  <c r="BE176" i="2" s="1"/>
  <c r="BI172" i="2"/>
  <c r="BH172" i="2"/>
  <c r="BG172" i="2"/>
  <c r="BF172" i="2"/>
  <c r="T172" i="2"/>
  <c r="T171" i="2" s="1"/>
  <c r="R172" i="2"/>
  <c r="R171" i="2" s="1"/>
  <c r="P172" i="2"/>
  <c r="P171" i="2" s="1"/>
  <c r="BK172" i="2"/>
  <c r="BK171" i="2" s="1"/>
  <c r="J171" i="2" s="1"/>
  <c r="J64" i="2" s="1"/>
  <c r="J172" i="2"/>
  <c r="BE172" i="2"/>
  <c r="BI169" i="2"/>
  <c r="BH169" i="2"/>
  <c r="BG169" i="2"/>
  <c r="BF169" i="2"/>
  <c r="T169" i="2"/>
  <c r="R169" i="2"/>
  <c r="P169" i="2"/>
  <c r="BK169" i="2"/>
  <c r="J169" i="2"/>
  <c r="BE169" i="2" s="1"/>
  <c r="BI165" i="2"/>
  <c r="BH165" i="2"/>
  <c r="BG165" i="2"/>
  <c r="BF165" i="2"/>
  <c r="T165" i="2"/>
  <c r="R165" i="2"/>
  <c r="P165" i="2"/>
  <c r="BK165" i="2"/>
  <c r="J165" i="2"/>
  <c r="BE165" i="2" s="1"/>
  <c r="BI162" i="2"/>
  <c r="BH162" i="2"/>
  <c r="BG162" i="2"/>
  <c r="BF162" i="2"/>
  <c r="T162" i="2"/>
  <c r="T161" i="2" s="1"/>
  <c r="R162" i="2"/>
  <c r="R161" i="2" s="1"/>
  <c r="P162" i="2"/>
  <c r="P161" i="2" s="1"/>
  <c r="BK162" i="2"/>
  <c r="BK161" i="2" s="1"/>
  <c r="J162" i="2"/>
  <c r="BE162" i="2"/>
  <c r="BI159" i="2"/>
  <c r="BH159" i="2"/>
  <c r="BG159" i="2"/>
  <c r="BF159" i="2"/>
  <c r="T159" i="2"/>
  <c r="R159" i="2"/>
  <c r="P159" i="2"/>
  <c r="BK159" i="2"/>
  <c r="J159" i="2"/>
  <c r="BE159" i="2" s="1"/>
  <c r="BI155" i="2"/>
  <c r="BH155" i="2"/>
  <c r="BG155" i="2"/>
  <c r="BF155" i="2"/>
  <c r="T155" i="2"/>
  <c r="R155" i="2"/>
  <c r="P155" i="2"/>
  <c r="BK155" i="2"/>
  <c r="J155" i="2"/>
  <c r="BE155" i="2" s="1"/>
  <c r="BI150" i="2"/>
  <c r="BH150" i="2"/>
  <c r="BG150" i="2"/>
  <c r="BF150" i="2"/>
  <c r="T150" i="2"/>
  <c r="R150" i="2"/>
  <c r="P150" i="2"/>
  <c r="BK150" i="2"/>
  <c r="J150" i="2"/>
  <c r="BE150" i="2" s="1"/>
  <c r="BI146" i="2"/>
  <c r="BH146" i="2"/>
  <c r="BG146" i="2"/>
  <c r="BF146" i="2"/>
  <c r="T146" i="2"/>
  <c r="R146" i="2"/>
  <c r="P146" i="2"/>
  <c r="BK146" i="2"/>
  <c r="J146" i="2"/>
  <c r="BE146" i="2" s="1"/>
  <c r="BI141" i="2"/>
  <c r="BH141" i="2"/>
  <c r="BG141" i="2"/>
  <c r="BF141" i="2"/>
  <c r="T141" i="2"/>
  <c r="R141" i="2"/>
  <c r="P141" i="2"/>
  <c r="BK141" i="2"/>
  <c r="J141" i="2"/>
  <c r="BE141" i="2" s="1"/>
  <c r="BI136" i="2"/>
  <c r="BH136" i="2"/>
  <c r="BG136" i="2"/>
  <c r="BF136" i="2"/>
  <c r="T136" i="2"/>
  <c r="R136" i="2"/>
  <c r="P136" i="2"/>
  <c r="BK136" i="2"/>
  <c r="J136" i="2"/>
  <c r="BE136" i="2" s="1"/>
  <c r="BI132" i="2"/>
  <c r="BH132" i="2"/>
  <c r="BG132" i="2"/>
  <c r="BF132" i="2"/>
  <c r="T132" i="2"/>
  <c r="R132" i="2"/>
  <c r="P132" i="2"/>
  <c r="BK132" i="2"/>
  <c r="J132" i="2"/>
  <c r="BE132" i="2" s="1"/>
  <c r="BI127" i="2"/>
  <c r="BH127" i="2"/>
  <c r="BG127" i="2"/>
  <c r="BF127" i="2"/>
  <c r="T127" i="2"/>
  <c r="R127" i="2"/>
  <c r="P127" i="2"/>
  <c r="BK127" i="2"/>
  <c r="J127" i="2"/>
  <c r="BE127" i="2" s="1"/>
  <c r="BI122" i="2"/>
  <c r="BH122" i="2"/>
  <c r="BG122" i="2"/>
  <c r="BF122" i="2"/>
  <c r="T122" i="2"/>
  <c r="R122" i="2"/>
  <c r="P122" i="2"/>
  <c r="BK122" i="2"/>
  <c r="J122" i="2"/>
  <c r="BE122" i="2" s="1"/>
  <c r="BI117" i="2"/>
  <c r="BH117" i="2"/>
  <c r="BG117" i="2"/>
  <c r="BF117" i="2"/>
  <c r="T117" i="2"/>
  <c r="T116" i="2" s="1"/>
  <c r="R117" i="2"/>
  <c r="R116" i="2"/>
  <c r="P117" i="2"/>
  <c r="P116" i="2" s="1"/>
  <c r="BK117" i="2"/>
  <c r="BK116" i="2"/>
  <c r="J116" i="2" s="1"/>
  <c r="J62" i="2" s="1"/>
  <c r="J117" i="2"/>
  <c r="BE117" i="2" s="1"/>
  <c r="BI114" i="2"/>
  <c r="BH114" i="2"/>
  <c r="BG114" i="2"/>
  <c r="BF114" i="2"/>
  <c r="T114" i="2"/>
  <c r="T113" i="2" s="1"/>
  <c r="R114" i="2"/>
  <c r="R113" i="2" s="1"/>
  <c r="P114" i="2"/>
  <c r="P113" i="2" s="1"/>
  <c r="BK114" i="2"/>
  <c r="BK113" i="2" s="1"/>
  <c r="J113" i="2" s="1"/>
  <c r="J60" i="2" s="1"/>
  <c r="J114" i="2"/>
  <c r="BE114" i="2"/>
  <c r="BI112" i="2"/>
  <c r="BH112" i="2"/>
  <c r="BG112" i="2"/>
  <c r="BF112" i="2"/>
  <c r="T112" i="2"/>
  <c r="R112" i="2"/>
  <c r="P112" i="2"/>
  <c r="BK112" i="2"/>
  <c r="J112" i="2"/>
  <c r="BE112" i="2" s="1"/>
  <c r="BI110" i="2"/>
  <c r="BH110" i="2"/>
  <c r="BG110" i="2"/>
  <c r="BF110" i="2"/>
  <c r="T110" i="2"/>
  <c r="R110" i="2"/>
  <c r="P110" i="2"/>
  <c r="BK110" i="2"/>
  <c r="J110" i="2"/>
  <c r="BE110" i="2" s="1"/>
  <c r="BI109" i="2"/>
  <c r="BH109" i="2"/>
  <c r="BG109" i="2"/>
  <c r="BF109" i="2"/>
  <c r="T109" i="2"/>
  <c r="R109" i="2"/>
  <c r="P109" i="2"/>
  <c r="BK109" i="2"/>
  <c r="J109" i="2"/>
  <c r="BE109" i="2" s="1"/>
  <c r="BI108" i="2"/>
  <c r="BH108" i="2"/>
  <c r="BG108" i="2"/>
  <c r="BF108" i="2"/>
  <c r="T108" i="2"/>
  <c r="T107" i="2" s="1"/>
  <c r="R108" i="2"/>
  <c r="R107" i="2" s="1"/>
  <c r="P108" i="2"/>
  <c r="P107" i="2" s="1"/>
  <c r="BK108" i="2"/>
  <c r="BK107" i="2" s="1"/>
  <c r="J108" i="2"/>
  <c r="BE108" i="2"/>
  <c r="BI103" i="2"/>
  <c r="BH103" i="2"/>
  <c r="BG103" i="2"/>
  <c r="BF103" i="2"/>
  <c r="T103" i="2"/>
  <c r="R103" i="2"/>
  <c r="P103" i="2"/>
  <c r="BK103" i="2"/>
  <c r="J103" i="2"/>
  <c r="BE103" i="2" s="1"/>
  <c r="BI99" i="2"/>
  <c r="BH99" i="2"/>
  <c r="BG99" i="2"/>
  <c r="BF99" i="2"/>
  <c r="T99" i="2"/>
  <c r="R99" i="2"/>
  <c r="P99" i="2"/>
  <c r="BK99" i="2"/>
  <c r="J99" i="2"/>
  <c r="BE99" i="2" s="1"/>
  <c r="BI95" i="2"/>
  <c r="BH95" i="2"/>
  <c r="BG95" i="2"/>
  <c r="BF95" i="2"/>
  <c r="T95" i="2"/>
  <c r="R95" i="2"/>
  <c r="P95" i="2"/>
  <c r="BK95" i="2"/>
  <c r="J95" i="2"/>
  <c r="BE95" i="2" s="1"/>
  <c r="BI91" i="2"/>
  <c r="F34" i="2" s="1"/>
  <c r="BD52" i="1" s="1"/>
  <c r="BD51" i="1" s="1"/>
  <c r="W30" i="1" s="1"/>
  <c r="BH91" i="2"/>
  <c r="F33" i="2"/>
  <c r="BC52" i="1" s="1"/>
  <c r="BC51" i="1" s="1"/>
  <c r="BG91" i="2"/>
  <c r="F32" i="2" s="1"/>
  <c r="BB52" i="1" s="1"/>
  <c r="BB51" i="1" s="1"/>
  <c r="BF91" i="2"/>
  <c r="J31" i="2"/>
  <c r="AW52" i="1" s="1"/>
  <c r="F31" i="2"/>
  <c r="BA52" i="1" s="1"/>
  <c r="BA51" i="1" s="1"/>
  <c r="T91" i="2"/>
  <c r="T90" i="2" s="1"/>
  <c r="T89" i="2" s="1"/>
  <c r="R91" i="2"/>
  <c r="R90" i="2" s="1"/>
  <c r="R89" i="2" s="1"/>
  <c r="P91" i="2"/>
  <c r="P90" i="2" s="1"/>
  <c r="BK91" i="2"/>
  <c r="BK90" i="2"/>
  <c r="J90" i="2" s="1"/>
  <c r="J58" i="2" s="1"/>
  <c r="J91" i="2"/>
  <c r="BE91" i="2"/>
  <c r="F82" i="2"/>
  <c r="E80" i="2"/>
  <c r="F49" i="2"/>
  <c r="E47" i="2"/>
  <c r="J21" i="2"/>
  <c r="E21" i="2"/>
  <c r="J51" i="2" s="1"/>
  <c r="J84" i="2"/>
  <c r="J20" i="2"/>
  <c r="J18" i="2"/>
  <c r="E18" i="2"/>
  <c r="F85" i="2" s="1"/>
  <c r="F52" i="2"/>
  <c r="J17" i="2"/>
  <c r="J15" i="2"/>
  <c r="E15" i="2"/>
  <c r="F84" i="2"/>
  <c r="F51" i="2"/>
  <c r="J14" i="2"/>
  <c r="J12" i="2"/>
  <c r="J82" i="2"/>
  <c r="J49" i="2"/>
  <c r="E7" i="2"/>
  <c r="E78" i="2" s="1"/>
  <c r="AS51" i="1"/>
  <c r="L47" i="1"/>
  <c r="AM46" i="1"/>
  <c r="L46" i="1"/>
  <c r="AM44" i="1"/>
  <c r="L44" i="1"/>
  <c r="L42" i="1"/>
  <c r="L41" i="1"/>
  <c r="T115" i="2" l="1"/>
  <c r="T88" i="2" s="1"/>
  <c r="J161" i="2"/>
  <c r="J63" i="2" s="1"/>
  <c r="BK115" i="2"/>
  <c r="J115" i="2" s="1"/>
  <c r="J61" i="2" s="1"/>
  <c r="AW51" i="1"/>
  <c r="AK27" i="1" s="1"/>
  <c r="W27" i="1"/>
  <c r="AY51" i="1"/>
  <c r="W29" i="1"/>
  <c r="J107" i="2"/>
  <c r="J59" i="2" s="1"/>
  <c r="BK89" i="2"/>
  <c r="P115" i="2"/>
  <c r="W28" i="1"/>
  <c r="AX51" i="1"/>
  <c r="J30" i="2"/>
  <c r="AV52" i="1" s="1"/>
  <c r="AT52" i="1" s="1"/>
  <c r="P89" i="2"/>
  <c r="P88" i="2" s="1"/>
  <c r="AU52" i="1" s="1"/>
  <c r="AU51" i="1" s="1"/>
  <c r="R115" i="2"/>
  <c r="R88" i="2" s="1"/>
  <c r="E45" i="2"/>
  <c r="F30" i="2"/>
  <c r="AZ52" i="1" s="1"/>
  <c r="AZ51" i="1" s="1"/>
  <c r="BK214" i="2"/>
  <c r="J214" i="2" s="1"/>
  <c r="J67" i="2" s="1"/>
  <c r="W26" i="1" l="1"/>
  <c r="AV51" i="1"/>
  <c r="J89" i="2"/>
  <c r="J57" i="2" s="1"/>
  <c r="BK88" i="2"/>
  <c r="J88" i="2" s="1"/>
  <c r="J27" i="2" l="1"/>
  <c r="J56" i="2"/>
  <c r="AT51" i="1"/>
  <c r="AK26" i="1"/>
  <c r="AG52" i="1" l="1"/>
  <c r="J36" i="2"/>
  <c r="AN52" i="1" l="1"/>
  <c r="AG51" i="1"/>
  <c r="AK23" i="1" l="1"/>
  <c r="AK32" i="1" s="1"/>
  <c r="AN51" i="1"/>
</calcChain>
</file>

<file path=xl/sharedStrings.xml><?xml version="1.0" encoding="utf-8"?>
<sst xmlns="http://schemas.openxmlformats.org/spreadsheetml/2006/main" count="2007" uniqueCount="510">
  <si>
    <t>Export VZ</t>
  </si>
  <si>
    <t>List obsahuje:</t>
  </si>
  <si>
    <t>1) Rekapitulace stavby</t>
  </si>
  <si>
    <t>2) Rekapitulace objektů stavby a soupisů prací</t>
  </si>
  <si>
    <t>3.0</t>
  </si>
  <si>
    <t>ZAMOK</t>
  </si>
  <si>
    <t>False</t>
  </si>
  <si>
    <t>{030d96a8-7284-40a9-b2a3-d6ba31734e46}</t>
  </si>
  <si>
    <t>0,01</t>
  </si>
  <si>
    <t>21</t>
  </si>
  <si>
    <t>15</t>
  </si>
  <si>
    <t>REKAPITULACE STAVBY</t>
  </si>
  <si>
    <t>v ---  níže se nacházejí doplnkové a pomocné údaje k sestavám  --- v</t>
  </si>
  <si>
    <t>Návod na vyplnění</t>
  </si>
  <si>
    <t>0,001</t>
  </si>
  <si>
    <t>Kód:</t>
  </si>
  <si>
    <t>18FBC505B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</si>
  <si>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</si>
  <si>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</si>
  <si>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Židovice nad Labem - změna užívání části stavby ppč 82 - 1 - střecha</t>
  </si>
  <si>
    <t>KSO:</t>
  </si>
  <si>
    <t/>
  </si>
  <si>
    <t>CC-CZ:</t>
  </si>
  <si>
    <t>Místo:</t>
  </si>
  <si>
    <t xml:space="preserve"> </t>
  </si>
  <si>
    <t>Datum:</t>
  </si>
  <si>
    <t>12. 4. 2018</t>
  </si>
  <si>
    <t>Zadavatel:</t>
  </si>
  <si>
    <t>IČ:</t>
  </si>
  <si>
    <t>Aroma Praha a.s. - Židovicev 64, 411 83 Hrobce</t>
  </si>
  <si>
    <t>DIČ:</t>
  </si>
  <si>
    <t>Uchazeč:</t>
  </si>
  <si>
    <t>Vyplň údaj</t>
  </si>
  <si>
    <t>Projektant:</t>
  </si>
  <si>
    <t>Ekobak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</si>
  <si>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</si>
  <si>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</si>
  <si>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</si>
  <si>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</si>
  <si>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</si>
  <si>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</si>
  <si>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</si>
  <si>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</si>
  <si>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</si>
  <si>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</si>
  <si>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</si>
  <si>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</si>
  <si>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</si>
  <si>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</si>
  <si>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</si>
  <si>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</si>
  <si>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</si>
  <si>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</si>
  <si>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</si>
  <si>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</si>
  <si>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</si>
  <si>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</si>
  <si>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</si>
  <si>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</si>
  <si>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</si>
  <si>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</si>
  <si>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</si>
  <si>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</si>
  <si>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</si>
  <si>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</si>
  <si>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</si>
  <si>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</si>
  <si>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</si>
  <si>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</si>
  <si>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</si>
  <si>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</si>
  <si>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</si>
  <si>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</si>
  <si>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</si>
  <si>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</si>
  <si>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</si>
  <si>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t>
  </si>
  <si>
    <t>neuznatelné náklady</t>
  </si>
  <si>
    <t>STA</t>
  </si>
  <si>
    <t>1</t>
  </si>
  <si>
    <t>{96b3eb93-44dc-4126-bf62-a985377a097a}</t>
  </si>
  <si>
    <t>1) Krycí list soupisu</t>
  </si>
  <si>
    <t>2) Rekapitulace</t>
  </si>
  <si>
    <t>3) Soupis prací</t>
  </si>
  <si>
    <t>Zpět na list:</t>
  </si>
  <si>
    <t>Rekapitulace stavby</t>
  </si>
  <si>
    <t>KRYCÍ LIST SOUPISU</t>
  </si>
  <si>
    <t>Objekt:</t>
  </si>
  <si>
    <t>2 - neuznatelné náklady</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</si>
  <si>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</si>
  <si>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</si>
  <si>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</si>
  <si>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</si>
  <si>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</si>
  <si>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</si>
  <si>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</si>
  <si>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</si>
  <si>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 xml:space="preserve">    998 - Přesun hmot</t>
  </si>
  <si>
    <t>PSV - Práce a dodávky PSV</t>
  </si>
  <si>
    <t xml:space="preserve">    762 - Konstrukce tesařské</t>
  </si>
  <si>
    <t xml:space="preserve">    764 - Konstrukce klempířské</t>
  </si>
  <si>
    <t xml:space="preserve">    765 - Krytina skládaná</t>
  </si>
  <si>
    <t xml:space="preserve">    767 - Konstrukce zámečnické</t>
  </si>
  <si>
    <t xml:space="preserve">    783 - Dokončovací práce - nátěry</t>
  </si>
  <si>
    <t>VRN - Vedlejší rozpočtové náklady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</si>
  <si>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</si>
  <si>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</si>
  <si>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</si>
  <si>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</si>
  <si>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</si>
  <si>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</si>
  <si>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</si>
  <si>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</si>
  <si>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</si>
  <si>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</si>
  <si>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</si>
  <si>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</si>
  <si>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</si>
  <si>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</si>
  <si>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</si>
  <si>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</si>
  <si>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</si>
  <si>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</si>
  <si>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</si>
  <si>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</si>
  <si>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</si>
  <si>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964061341</t>
  </si>
  <si>
    <t>Uvolnění zhlaví trámu při jeho výměně  pro jakoukoliv délku uložení, ze zdiva cihelného, o průřezu zhlaví přes 0,05 m2</t>
  </si>
  <si>
    <t>kus</t>
  </si>
  <si>
    <t>CS ÚRS 2018 01</t>
  </si>
  <si>
    <t>4</t>
  </si>
  <si>
    <t>-348537381</t>
  </si>
  <si>
    <t>VV</t>
  </si>
  <si>
    <t>výměna 4 ks trámů</t>
  </si>
  <si>
    <t>Součet</t>
  </si>
  <si>
    <t>973031345</t>
  </si>
  <si>
    <t>Vysekání kapes ve zdivu cihelném na MV nebo MVC pl do 0,25 m2 hl do 300 mm</t>
  </si>
  <si>
    <t>-854696104</t>
  </si>
  <si>
    <t>pro osazení U profilů</t>
  </si>
  <si>
    <t>4*2</t>
  </si>
  <si>
    <t>3</t>
  </si>
  <si>
    <t>975074121</t>
  </si>
  <si>
    <t>Jednostranné podchycení střešních vazníků dřevěnou výztuhou  v. podchycení přes 3,5 m a při zatížení hmotností přes 1000 do 1500 kg/m</t>
  </si>
  <si>
    <t>m</t>
  </si>
  <si>
    <t>1457934015</t>
  </si>
  <si>
    <t>při výměně zhlaví</t>
  </si>
  <si>
    <t>975078121</t>
  </si>
  <si>
    <t>Jednostranné podchycení střešních vazníků dřevěnou výztuhou  v. podchycení přes 3,5 m a při zatížení hmotností Příplatek k cenám za každý další 1 m výšky přes 3,5 m a při zatížení hmotností přes 1000 do 1500 kg/m</t>
  </si>
  <si>
    <t>-1211429167</t>
  </si>
  <si>
    <t>997</t>
  </si>
  <si>
    <t>Přesun sutě</t>
  </si>
  <si>
    <t>5</t>
  </si>
  <si>
    <t>997006551</t>
  </si>
  <si>
    <t>Hrubé urovnání suti na skládce bez zhutnění</t>
  </si>
  <si>
    <t>t</t>
  </si>
  <si>
    <t>1215215573</t>
  </si>
  <si>
    <t>6</t>
  </si>
  <si>
    <t>997013153</t>
  </si>
  <si>
    <t>Vnitrostaveništní doprava suti a vybouraných hmot pro budovy v do 12 m s omezením mechanizace</t>
  </si>
  <si>
    <t>556993043</t>
  </si>
  <si>
    <t>7</t>
  </si>
  <si>
    <t>997013219</t>
  </si>
  <si>
    <t>Příplatek k vnitrostaveništní dopravě suti a vybouraných hmot za zvětšenou dopravu suti ZKD 10 m</t>
  </si>
  <si>
    <t>61391572</t>
  </si>
  <si>
    <t>5,891*2 'Přepočtené koeficientem množství</t>
  </si>
  <si>
    <t>8</t>
  </si>
  <si>
    <t>997013831</t>
  </si>
  <si>
    <t>Poplatek za uložení na skládce (skládkovné) stavebního odpadu směsného kód odpadu 170 904</t>
  </si>
  <si>
    <t>-613512199</t>
  </si>
  <si>
    <t>998</t>
  </si>
  <si>
    <t>Přesun hmot</t>
  </si>
  <si>
    <t>998017003</t>
  </si>
  <si>
    <t>Přesun hmot s omezením mechanizace pro budovy v do 24 m</t>
  </si>
  <si>
    <t>84318712</t>
  </si>
  <si>
    <t>PSV</t>
  </si>
  <si>
    <t>Práce a dodávky PSV</t>
  </si>
  <si>
    <t>762</t>
  </si>
  <si>
    <t>Konstrukce tesařské</t>
  </si>
  <si>
    <t>10</t>
  </si>
  <si>
    <t>762085113.1</t>
  </si>
  <si>
    <t>Práce společné pro tesařské konstrukce  montáž ocelových spojovacích prostředků (materiál ve specifikaci) svorníků, šroubů délky přes 300 do 450 mm</t>
  </si>
  <si>
    <t>16</t>
  </si>
  <si>
    <t>-169778327</t>
  </si>
  <si>
    <t>PSC</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</si>
  <si>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</si>
  <si>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pro kotvení příložek</t>
  </si>
  <si>
    <t>7*4</t>
  </si>
  <si>
    <t>11</t>
  </si>
  <si>
    <t>762331951</t>
  </si>
  <si>
    <t>Vázané konstrukce krovů  vyřezání části střešní vazby průřezové plochy řeziva průřezové plochy řeziva přes 450 cm2, délky vyřezané části krovového prvku do 3 m</t>
  </si>
  <si>
    <t>-864071604</t>
  </si>
  <si>
    <t xml:space="preserve">Poznámka k souboru cen:_x000D_
1. U položek vyřezání střešní vazby -1911 až -1954 se množství měrných jednotek určuje v m délky prvků, bez čepů. 2. U položek doplnění části střešní vazby -2921 až -3915 se množství měrných jednotek určuje v m součtem délek jednotlivých prvků. 3. Ceny lze použít i pro ocenění oprav prostorových vázáných konstrukcí. </t>
  </si>
  <si>
    <t>vyřezání 4 ks zhlaví</t>
  </si>
  <si>
    <t>1,80*4</t>
  </si>
  <si>
    <t>12</t>
  </si>
  <si>
    <t>762332935</t>
  </si>
  <si>
    <t>Vázané konstrukce krovů  doplnění části střešní vazby montáž z nehoblovaného řeziva (materiál ve specifikaci), průřezové plochy přes 450 do 600 cm2</t>
  </si>
  <si>
    <t>840694267</t>
  </si>
  <si>
    <t>doplnění 4 ks zhlaví</t>
  </si>
  <si>
    <t>4*1,80</t>
  </si>
  <si>
    <t>13</t>
  </si>
  <si>
    <t>M</t>
  </si>
  <si>
    <t>60512011</t>
  </si>
  <si>
    <t>řezivo jehličnaté hranol jakost I nad 120cm2</t>
  </si>
  <si>
    <t>m3</t>
  </si>
  <si>
    <t>32</t>
  </si>
  <si>
    <t>1352502645</t>
  </si>
  <si>
    <t>spc</t>
  </si>
  <si>
    <t>1,80*4*0,20*0,26*1,1</t>
  </si>
  <si>
    <t>14</t>
  </si>
  <si>
    <t>762341953</t>
  </si>
  <si>
    <t>Bednění a laťování střech  vyřezání jednotlivých otvorů bez rozebrání krytiny v bednění z desek měkkých (minerálněvláknitých, dřevovláknitých apod.), otvoru plochy jednotlivě přes 4 m2</t>
  </si>
  <si>
    <t>742340675</t>
  </si>
  <si>
    <t xml:space="preserve">Poznámka k souboru cen:_x000D_
1. U položek vyřezání otvorů v bednění -1931 až -1963 se množství měrných jednotek určuje v m součtem délek jednotlivých řezů. </t>
  </si>
  <si>
    <t>výměna bednění</t>
  </si>
  <si>
    <t>2*10,506*30,35*0,30</t>
  </si>
  <si>
    <t>762343913</t>
  </si>
  <si>
    <t>Bednění a laťování střech  zabednění jednotlivých otvorů ve střeše prkny tl. do 32 mm (materiál v ceně), otvoru plochy jednotlivě přes 4 do 8 m2</t>
  </si>
  <si>
    <t>m2</t>
  </si>
  <si>
    <t>2077965546</t>
  </si>
  <si>
    <t>762841811</t>
  </si>
  <si>
    <t>Demontáž podbíjení obkladů stropů a střech sklonu do 60°  z hrubých prken tl. do 35 mm bez omítky</t>
  </si>
  <si>
    <t>1900377736</t>
  </si>
  <si>
    <t>pro kontrolu zhlaví</t>
  </si>
  <si>
    <t>30,40*0,30</t>
  </si>
  <si>
    <t>17</t>
  </si>
  <si>
    <t>763793111</t>
  </si>
  <si>
    <t>Montáž ostatních dílců  ocelových spojovacích prostředků kotevních želez, příložek, patek, táhel</t>
  </si>
  <si>
    <t>kg</t>
  </si>
  <si>
    <t>-1064097980</t>
  </si>
  <si>
    <t xml:space="preserve">Poznámka k souboru cen:_x000D_
1. Množství kotevních želez a pod. se určuje v kg jejich hmotnosti. 2. Plocha větracích kanálů a šachet se určuje v m2 jejich rozvinuté plochy. 3. V ceně -7102 nejsou zahrnuty náklady na materiál; tento se oceňuje ve specifikaci. Ztratné se nestanoví. </t>
  </si>
  <si>
    <t>příložky 25,3 / 0,661</t>
  </si>
  <si>
    <t>1,80*2*4*25,30</t>
  </si>
  <si>
    <t>18</t>
  </si>
  <si>
    <t>553příložky</t>
  </si>
  <si>
    <t>příložky - dodávka materiálu, výroba a povrchová úprava</t>
  </si>
  <si>
    <t>1374043881</t>
  </si>
  <si>
    <t>dle montáže</t>
  </si>
  <si>
    <t>364,32</t>
  </si>
  <si>
    <t>19</t>
  </si>
  <si>
    <t>998762202</t>
  </si>
  <si>
    <t>Přesun hmot pro konstrukce tesařské  stanovený procentní sazbou (%) z ceny vodorovná dopravní vzdálenost do 50 m v objektech výšky přes 6 do 12 m</t>
  </si>
  <si>
    <t>%</t>
  </si>
  <si>
    <t>1653597090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</si>
  <si>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</si>
  <si>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764</t>
  </si>
  <si>
    <t>Konstrukce klempířské</t>
  </si>
  <si>
    <t>20</t>
  </si>
  <si>
    <t>764004801</t>
  </si>
  <si>
    <t>Demontáž klempířských konstrukcí žlabu podokapního do suti</t>
  </si>
  <si>
    <t>434549988</t>
  </si>
  <si>
    <t>30,10*2</t>
  </si>
  <si>
    <t>764541305</t>
  </si>
  <si>
    <t>Žlab podokapní z titanzinkového lesklého válcovaného plechu včetně háků a čel půlkruhový rš 330 mm</t>
  </si>
  <si>
    <t>1283689090</t>
  </si>
  <si>
    <t>žlab</t>
  </si>
  <si>
    <t>22</t>
  </si>
  <si>
    <t>998764202</t>
  </si>
  <si>
    <t>Přesun hmot pro konstrukce klempířské stanovený procentní sazbou (%) z ceny vodorovná dopravní vzdálenost do 50 m v objektech výšky přes 6 do 12 m</t>
  </si>
  <si>
    <t>-48635858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</si>
  <si>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</si>
  <si>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</si>
  <si>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</si>
  <si>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23</t>
  </si>
  <si>
    <t>765191013</t>
  </si>
  <si>
    <t>Montáž pojistné hydroizolační fólie  kladené ve sklonu přes 20° volně na bednění nebo tepelnou izolaci</t>
  </si>
  <si>
    <t>CS ÚRS 2018 02</t>
  </si>
  <si>
    <t>-179701950</t>
  </si>
  <si>
    <t>plochy střech</t>
  </si>
  <si>
    <t>2*10,506*30,35</t>
  </si>
  <si>
    <t>24</t>
  </si>
  <si>
    <t>28329322</t>
  </si>
  <si>
    <t>fólie podstřešní paropropustná difúzní kontaktní 160 g/m2 (1,5 x 50 m)</t>
  </si>
  <si>
    <t>1544992757</t>
  </si>
  <si>
    <t>specifikace materiálu</t>
  </si>
  <si>
    <t>637,714*1,15</t>
  </si>
  <si>
    <t>25</t>
  </si>
  <si>
    <t>765192001</t>
  </si>
  <si>
    <t>Nouzové zakrytí střechy plachtou</t>
  </si>
  <si>
    <t>-1042155896</t>
  </si>
  <si>
    <t>26</t>
  </si>
  <si>
    <t>998765202</t>
  </si>
  <si>
    <t>Přesun hmot pro krytiny skládané stanovený procentní sazbou (%) z ceny vodorovná dopravní vzdálenost do 50 m v objektech výšky přes 6 do 12 m</t>
  </si>
  <si>
    <t>853379054</t>
  </si>
  <si>
    <t>767</t>
  </si>
  <si>
    <t>Konstrukce zámečnické</t>
  </si>
  <si>
    <t>27</t>
  </si>
  <si>
    <t>767391112</t>
  </si>
  <si>
    <t>Montáž krytiny z tvarovaných plechů trapézových nebo vlnitých, uchyceným šroubováním</t>
  </si>
  <si>
    <t>1612312128</t>
  </si>
  <si>
    <t xml:space="preserve">Poznámka k souboru cen:_x000D_
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 rozměru plochy krytiny podle projektu. </t>
  </si>
  <si>
    <t>střecha</t>
  </si>
  <si>
    <t>28</t>
  </si>
  <si>
    <t>15484313</t>
  </si>
  <si>
    <t xml:space="preserve">plech trapézový povrchová úprava PES </t>
  </si>
  <si>
    <t>488445371</t>
  </si>
  <si>
    <t>637,714*1,1</t>
  </si>
  <si>
    <t>29</t>
  </si>
  <si>
    <t>767392802</t>
  </si>
  <si>
    <t>Demontáž krytin střech z plechů  šroubovaných</t>
  </si>
  <si>
    <t>1022781143</t>
  </si>
  <si>
    <t>stávající krytina</t>
  </si>
  <si>
    <t>30</t>
  </si>
  <si>
    <t>998767202</t>
  </si>
  <si>
    <t>Přesun hmot procentní pro zámečnické konstrukce v objektech v do 12 m</t>
  </si>
  <si>
    <t>-1364170130</t>
  </si>
  <si>
    <t>783</t>
  </si>
  <si>
    <t>Dokončovací práce - nátěry</t>
  </si>
  <si>
    <t>31</t>
  </si>
  <si>
    <t>783201201</t>
  </si>
  <si>
    <t>Příprava podkladu tesařských konstrukcí před provedením nátěru broušení</t>
  </si>
  <si>
    <t>-1414422408</t>
  </si>
  <si>
    <t>krov</t>
  </si>
  <si>
    <t>18,00*3,00/2*32</t>
  </si>
  <si>
    <t>záklop</t>
  </si>
  <si>
    <t>20,506*2*30,35</t>
  </si>
  <si>
    <t>783213121</t>
  </si>
  <si>
    <t>Napouštěcí nátěr tesařských konstrukcí zabudovaných do konstrukce proti dřevokazným houbám, hmyzu a plísním dvojnásobný syntetický</t>
  </si>
  <si>
    <t>597285970</t>
  </si>
  <si>
    <t xml:space="preserve">Poznámka k souboru cen:_x000D_
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 </t>
  </si>
  <si>
    <t>VRN</t>
  </si>
  <si>
    <t>Vedlejší rozpočtové náklady</t>
  </si>
  <si>
    <t>VRN7</t>
  </si>
  <si>
    <t>Provozní vlivy</t>
  </si>
  <si>
    <t>33</t>
  </si>
  <si>
    <t>070001000</t>
  </si>
  <si>
    <t>254572657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</si>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</sst>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0" borderId="0" xfId="0"/>
    <xf numFmtId="0" fontId="2" fillId="0" borderId="0" xfId="0" applyFont="1" applyBorder="1" applyAlignment="1" applyProtection="1">
      <alignment horizontal="left" vertical="center"/>
    </xf>
    <xf numFmtId="0" fontId="0" fillId="0" borderId="0" xfId="0" applyBorder="1" applyProtection="1"/>
    <xf numFmtId="4" fontId="27" fillId="0" borderId="0" xfId="0" applyNumberFormat="1"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164" fontId="1" fillId="0" borderId="0" xfId="0" applyNumberFormat="1" applyFont="1" applyBorder="1" applyAlignment="1" applyProtection="1">
      <alignment horizontal="center" vertical="center"/>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3" fillId="0" borderId="0" xfId="0" applyFont="1" applyBorder="1" applyAlignment="1" applyProtection="1">
      <alignment horizontal="left" vertical="top" wrapText="1"/>
    </xf>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left" vertical="center"/>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center" wrapText="1"/>
      <protection locked="0"/>
    </xf>
    <xf numFmtId="49" fontId="40" fillId="0" borderId="1" xfId="0" applyNumberFormat="1"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58"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35"/>
      <c r="AS2" s="335"/>
      <c r="AT2" s="335"/>
      <c r="AU2" s="335"/>
      <c r="AV2" s="335"/>
      <c r="AW2" s="335"/>
      <c r="AX2" s="335"/>
      <c r="AY2" s="335"/>
      <c r="AZ2" s="335"/>
      <c r="BA2" s="335"/>
      <c r="BB2" s="335"/>
      <c r="BC2" s="335"/>
      <c r="BD2" s="335"/>
      <c r="BE2" s="335"/>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36" t="s">
        <v>16</v>
      </c>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28"/>
      <c r="AQ5" s="30"/>
      <c r="BE5" s="327" t="s">
        <v>17</v>
      </c>
      <c r="BS5" s="23" t="s">
        <v>8</v>
      </c>
    </row>
    <row r="6" spans="1:74" ht="36.950000000000003" customHeight="1">
      <c r="B6" s="27"/>
      <c r="C6" s="28"/>
      <c r="D6" s="35" t="s">
        <v>18</v>
      </c>
      <c r="E6" s="28"/>
      <c r="F6" s="28"/>
      <c r="G6" s="28"/>
      <c r="H6" s="28"/>
      <c r="I6" s="28"/>
      <c r="J6" s="28"/>
      <c r="K6" s="364" t="s">
        <v>19</v>
      </c>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28"/>
      <c r="AQ6" s="30"/>
      <c r="BE6" s="328"/>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28"/>
      <c r="BS7" s="23" t="s">
        <v>8</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28"/>
      <c r="BS8" s="23" t="s">
        <v>8</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28"/>
      <c r="BS9" s="23" t="s">
        <v>8</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28"/>
      <c r="BS10" s="23" t="s">
        <v>8</v>
      </c>
    </row>
    <row r="11" spans="1:74" ht="18.399999999999999"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21</v>
      </c>
      <c r="AO11" s="28"/>
      <c r="AP11" s="28"/>
      <c r="AQ11" s="30"/>
      <c r="BE11" s="328"/>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28"/>
      <c r="BS12" s="23" t="s">
        <v>8</v>
      </c>
    </row>
    <row r="13" spans="1:74" ht="14.45"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28"/>
      <c r="BS13" s="23" t="s">
        <v>8</v>
      </c>
    </row>
    <row r="14" spans="1:74">
      <c r="B14" s="27"/>
      <c r="C14" s="28"/>
      <c r="D14" s="28"/>
      <c r="E14" s="358" t="s">
        <v>32</v>
      </c>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6" t="s">
        <v>30</v>
      </c>
      <c r="AL14" s="28"/>
      <c r="AM14" s="28"/>
      <c r="AN14" s="38" t="s">
        <v>32</v>
      </c>
      <c r="AO14" s="28"/>
      <c r="AP14" s="28"/>
      <c r="AQ14" s="30"/>
      <c r="BE14" s="328"/>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28"/>
      <c r="BS15" s="23" t="s">
        <v>6</v>
      </c>
    </row>
    <row r="16" spans="1:74" ht="14.45"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21</v>
      </c>
      <c r="AO16" s="28"/>
      <c r="AP16" s="28"/>
      <c r="AQ16" s="30"/>
      <c r="BE16" s="328"/>
      <c r="BS16" s="23" t="s">
        <v>6</v>
      </c>
    </row>
    <row r="17" spans="2:71" ht="18.399999999999999"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21</v>
      </c>
      <c r="AO17" s="28"/>
      <c r="AP17" s="28"/>
      <c r="AQ17" s="30"/>
      <c r="BE17" s="328"/>
      <c r="BS17" s="23" t="s">
        <v>35</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28"/>
      <c r="BS18" s="23" t="s">
        <v>8</v>
      </c>
    </row>
    <row r="19" spans="2:71" ht="14.45" customHeight="1">
      <c r="B19" s="27"/>
      <c r="C19" s="28"/>
      <c r="D19" s="36"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28"/>
      <c r="BS19" s="23" t="s">
        <v>8</v>
      </c>
    </row>
    <row r="20" spans="2:71" ht="16.5" customHeight="1">
      <c r="B20" s="27"/>
      <c r="C20" s="28"/>
      <c r="D20" s="28"/>
      <c r="E20" s="360" t="s">
        <v>21</v>
      </c>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28"/>
      <c r="AP20" s="28"/>
      <c r="AQ20" s="30"/>
      <c r="BE20" s="328"/>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28"/>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28"/>
    </row>
    <row r="23" spans="2:71" s="1" customFormat="1" ht="25.9" customHeight="1">
      <c r="B23" s="40"/>
      <c r="C23" s="41"/>
      <c r="D23" s="42" t="s">
        <v>37</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61">
        <f>ROUND(AG51,2)</f>
        <v>0</v>
      </c>
      <c r="AL23" s="362"/>
      <c r="AM23" s="362"/>
      <c r="AN23" s="362"/>
      <c r="AO23" s="362"/>
      <c r="AP23" s="41"/>
      <c r="AQ23" s="44"/>
      <c r="BE23" s="328"/>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28"/>
    </row>
    <row r="25" spans="2:71" s="1" customFormat="1" ht="13.5">
      <c r="B25" s="40"/>
      <c r="C25" s="41"/>
      <c r="D25" s="41"/>
      <c r="E25" s="41"/>
      <c r="F25" s="41"/>
      <c r="G25" s="41"/>
      <c r="H25" s="41"/>
      <c r="I25" s="41"/>
      <c r="J25" s="41"/>
      <c r="K25" s="41"/>
      <c r="L25" s="363" t="s">
        <v>38</v>
      </c>
      <c r="M25" s="363"/>
      <c r="N25" s="363"/>
      <c r="O25" s="363"/>
      <c r="P25" s="41"/>
      <c r="Q25" s="41"/>
      <c r="R25" s="41"/>
      <c r="S25" s="41"/>
      <c r="T25" s="41"/>
      <c r="U25" s="41"/>
      <c r="V25" s="41"/>
      <c r="W25" s="363" t="s">
        <v>39</v>
      </c>
      <c r="X25" s="363"/>
      <c r="Y25" s="363"/>
      <c r="Z25" s="363"/>
      <c r="AA25" s="363"/>
      <c r="AB25" s="363"/>
      <c r="AC25" s="363"/>
      <c r="AD25" s="363"/>
      <c r="AE25" s="363"/>
      <c r="AF25" s="41"/>
      <c r="AG25" s="41"/>
      <c r="AH25" s="41"/>
      <c r="AI25" s="41"/>
      <c r="AJ25" s="41"/>
      <c r="AK25" s="363" t="s">
        <v>40</v>
      </c>
      <c r="AL25" s="363"/>
      <c r="AM25" s="363"/>
      <c r="AN25" s="363"/>
      <c r="AO25" s="363"/>
      <c r="AP25" s="41"/>
      <c r="AQ25" s="44"/>
      <c r="BE25" s="328"/>
    </row>
    <row r="26" spans="2:71" s="2" customFormat="1" ht="14.45" customHeight="1">
      <c r="B26" s="46"/>
      <c r="C26" s="47"/>
      <c r="D26" s="48" t="s">
        <v>41</v>
      </c>
      <c r="E26" s="47"/>
      <c r="F26" s="48" t="s">
        <v>42</v>
      </c>
      <c r="G26" s="47"/>
      <c r="H26" s="47"/>
      <c r="I26" s="47"/>
      <c r="J26" s="47"/>
      <c r="K26" s="47"/>
      <c r="L26" s="357">
        <v>0.21</v>
      </c>
      <c r="M26" s="330"/>
      <c r="N26" s="330"/>
      <c r="O26" s="330"/>
      <c r="P26" s="47"/>
      <c r="Q26" s="47"/>
      <c r="R26" s="47"/>
      <c r="S26" s="47"/>
      <c r="T26" s="47"/>
      <c r="U26" s="47"/>
      <c r="V26" s="47"/>
      <c r="W26" s="329">
        <f>ROUND(AZ51,2)</f>
        <v>0</v>
      </c>
      <c r="X26" s="330"/>
      <c r="Y26" s="330"/>
      <c r="Z26" s="330"/>
      <c r="AA26" s="330"/>
      <c r="AB26" s="330"/>
      <c r="AC26" s="330"/>
      <c r="AD26" s="330"/>
      <c r="AE26" s="330"/>
      <c r="AF26" s="47"/>
      <c r="AG26" s="47"/>
      <c r="AH26" s="47"/>
      <c r="AI26" s="47"/>
      <c r="AJ26" s="47"/>
      <c r="AK26" s="329">
        <f>ROUND(AV51,2)</f>
        <v>0</v>
      </c>
      <c r="AL26" s="330"/>
      <c r="AM26" s="330"/>
      <c r="AN26" s="330"/>
      <c r="AO26" s="330"/>
      <c r="AP26" s="47"/>
      <c r="AQ26" s="49"/>
      <c r="BE26" s="328"/>
    </row>
    <row r="27" spans="2:71" s="2" customFormat="1" ht="14.45" customHeight="1">
      <c r="B27" s="46"/>
      <c r="C27" s="47"/>
      <c r="D27" s="47"/>
      <c r="E27" s="47"/>
      <c r="F27" s="48" t="s">
        <v>43</v>
      </c>
      <c r="G27" s="47"/>
      <c r="H27" s="47"/>
      <c r="I27" s="47"/>
      <c r="J27" s="47"/>
      <c r="K27" s="47"/>
      <c r="L27" s="357">
        <v>0.15</v>
      </c>
      <c r="M27" s="330"/>
      <c r="N27" s="330"/>
      <c r="O27" s="330"/>
      <c r="P27" s="47"/>
      <c r="Q27" s="47"/>
      <c r="R27" s="47"/>
      <c r="S27" s="47"/>
      <c r="T27" s="47"/>
      <c r="U27" s="47"/>
      <c r="V27" s="47"/>
      <c r="W27" s="329">
        <f>ROUND(BA51,2)</f>
        <v>0</v>
      </c>
      <c r="X27" s="330"/>
      <c r="Y27" s="330"/>
      <c r="Z27" s="330"/>
      <c r="AA27" s="330"/>
      <c r="AB27" s="330"/>
      <c r="AC27" s="330"/>
      <c r="AD27" s="330"/>
      <c r="AE27" s="330"/>
      <c r="AF27" s="47"/>
      <c r="AG27" s="47"/>
      <c r="AH27" s="47"/>
      <c r="AI27" s="47"/>
      <c r="AJ27" s="47"/>
      <c r="AK27" s="329">
        <f>ROUND(AW51,2)</f>
        <v>0</v>
      </c>
      <c r="AL27" s="330"/>
      <c r="AM27" s="330"/>
      <c r="AN27" s="330"/>
      <c r="AO27" s="330"/>
      <c r="AP27" s="47"/>
      <c r="AQ27" s="49"/>
      <c r="BE27" s="328"/>
    </row>
    <row r="28" spans="2:71" s="2" customFormat="1" ht="14.45" hidden="1" customHeight="1">
      <c r="B28" s="46"/>
      <c r="C28" s="47"/>
      <c r="D28" s="47"/>
      <c r="E28" s="47"/>
      <c r="F28" s="48" t="s">
        <v>44</v>
      </c>
      <c r="G28" s="47"/>
      <c r="H28" s="47"/>
      <c r="I28" s="47"/>
      <c r="J28" s="47"/>
      <c r="K28" s="47"/>
      <c r="L28" s="357">
        <v>0.21</v>
      </c>
      <c r="M28" s="330"/>
      <c r="N28" s="330"/>
      <c r="O28" s="330"/>
      <c r="P28" s="47"/>
      <c r="Q28" s="47"/>
      <c r="R28" s="47"/>
      <c r="S28" s="47"/>
      <c r="T28" s="47"/>
      <c r="U28" s="47"/>
      <c r="V28" s="47"/>
      <c r="W28" s="329">
        <f>ROUND(BB51,2)</f>
        <v>0</v>
      </c>
      <c r="X28" s="330"/>
      <c r="Y28" s="330"/>
      <c r="Z28" s="330"/>
      <c r="AA28" s="330"/>
      <c r="AB28" s="330"/>
      <c r="AC28" s="330"/>
      <c r="AD28" s="330"/>
      <c r="AE28" s="330"/>
      <c r="AF28" s="47"/>
      <c r="AG28" s="47"/>
      <c r="AH28" s="47"/>
      <c r="AI28" s="47"/>
      <c r="AJ28" s="47"/>
      <c r="AK28" s="329">
        <v>0</v>
      </c>
      <c r="AL28" s="330"/>
      <c r="AM28" s="330"/>
      <c r="AN28" s="330"/>
      <c r="AO28" s="330"/>
      <c r="AP28" s="47"/>
      <c r="AQ28" s="49"/>
      <c r="BE28" s="328"/>
    </row>
    <row r="29" spans="2:71" s="2" customFormat="1" ht="14.45" hidden="1" customHeight="1">
      <c r="B29" s="46"/>
      <c r="C29" s="47"/>
      <c r="D29" s="47"/>
      <c r="E29" s="47"/>
      <c r="F29" s="48" t="s">
        <v>45</v>
      </c>
      <c r="G29" s="47"/>
      <c r="H29" s="47"/>
      <c r="I29" s="47"/>
      <c r="J29" s="47"/>
      <c r="K29" s="47"/>
      <c r="L29" s="357">
        <v>0.15</v>
      </c>
      <c r="M29" s="330"/>
      <c r="N29" s="330"/>
      <c r="O29" s="330"/>
      <c r="P29" s="47"/>
      <c r="Q29" s="47"/>
      <c r="R29" s="47"/>
      <c r="S29" s="47"/>
      <c r="T29" s="47"/>
      <c r="U29" s="47"/>
      <c r="V29" s="47"/>
      <c r="W29" s="329">
        <f>ROUND(BC51,2)</f>
        <v>0</v>
      </c>
      <c r="X29" s="330"/>
      <c r="Y29" s="330"/>
      <c r="Z29" s="330"/>
      <c r="AA29" s="330"/>
      <c r="AB29" s="330"/>
      <c r="AC29" s="330"/>
      <c r="AD29" s="330"/>
      <c r="AE29" s="330"/>
      <c r="AF29" s="47"/>
      <c r="AG29" s="47"/>
      <c r="AH29" s="47"/>
      <c r="AI29" s="47"/>
      <c r="AJ29" s="47"/>
      <c r="AK29" s="329">
        <v>0</v>
      </c>
      <c r="AL29" s="330"/>
      <c r="AM29" s="330"/>
      <c r="AN29" s="330"/>
      <c r="AO29" s="330"/>
      <c r="AP29" s="47"/>
      <c r="AQ29" s="49"/>
      <c r="BE29" s="328"/>
    </row>
    <row r="30" spans="2:71" s="2" customFormat="1" ht="14.45" hidden="1" customHeight="1">
      <c r="B30" s="46"/>
      <c r="C30" s="47"/>
      <c r="D30" s="47"/>
      <c r="E30" s="47"/>
      <c r="F30" s="48" t="s">
        <v>46</v>
      </c>
      <c r="G30" s="47"/>
      <c r="H30" s="47"/>
      <c r="I30" s="47"/>
      <c r="J30" s="47"/>
      <c r="K30" s="47"/>
      <c r="L30" s="357">
        <v>0</v>
      </c>
      <c r="M30" s="330"/>
      <c r="N30" s="330"/>
      <c r="O30" s="330"/>
      <c r="P30" s="47"/>
      <c r="Q30" s="47"/>
      <c r="R30" s="47"/>
      <c r="S30" s="47"/>
      <c r="T30" s="47"/>
      <c r="U30" s="47"/>
      <c r="V30" s="47"/>
      <c r="W30" s="329">
        <f>ROUND(BD51,2)</f>
        <v>0</v>
      </c>
      <c r="X30" s="330"/>
      <c r="Y30" s="330"/>
      <c r="Z30" s="330"/>
      <c r="AA30" s="330"/>
      <c r="AB30" s="330"/>
      <c r="AC30" s="330"/>
      <c r="AD30" s="330"/>
      <c r="AE30" s="330"/>
      <c r="AF30" s="47"/>
      <c r="AG30" s="47"/>
      <c r="AH30" s="47"/>
      <c r="AI30" s="47"/>
      <c r="AJ30" s="47"/>
      <c r="AK30" s="329">
        <v>0</v>
      </c>
      <c r="AL30" s="330"/>
      <c r="AM30" s="330"/>
      <c r="AN30" s="330"/>
      <c r="AO30" s="330"/>
      <c r="AP30" s="47"/>
      <c r="AQ30" s="49"/>
      <c r="BE30" s="328"/>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28"/>
    </row>
    <row r="32" spans="2:71" s="1" customFormat="1" ht="25.9" customHeight="1">
      <c r="B32" s="40"/>
      <c r="C32" s="50"/>
      <c r="D32" s="51" t="s">
        <v>47</v>
      </c>
      <c r="E32" s="52"/>
      <c r="F32" s="52"/>
      <c r="G32" s="52"/>
      <c r="H32" s="52"/>
      <c r="I32" s="52"/>
      <c r="J32" s="52"/>
      <c r="K32" s="52"/>
      <c r="L32" s="52"/>
      <c r="M32" s="52"/>
      <c r="N32" s="52"/>
      <c r="O32" s="52"/>
      <c r="P32" s="52"/>
      <c r="Q32" s="52"/>
      <c r="R32" s="52"/>
      <c r="S32" s="52"/>
      <c r="T32" s="53" t="s">
        <v>48</v>
      </c>
      <c r="U32" s="52"/>
      <c r="V32" s="52"/>
      <c r="W32" s="52"/>
      <c r="X32" s="331" t="s">
        <v>49</v>
      </c>
      <c r="Y32" s="332"/>
      <c r="Z32" s="332"/>
      <c r="AA32" s="332"/>
      <c r="AB32" s="332"/>
      <c r="AC32" s="52"/>
      <c r="AD32" s="52"/>
      <c r="AE32" s="52"/>
      <c r="AF32" s="52"/>
      <c r="AG32" s="52"/>
      <c r="AH32" s="52"/>
      <c r="AI32" s="52"/>
      <c r="AJ32" s="52"/>
      <c r="AK32" s="333">
        <f>SUM(AK23:AK30)</f>
        <v>0</v>
      </c>
      <c r="AL32" s="332"/>
      <c r="AM32" s="332"/>
      <c r="AN32" s="332"/>
      <c r="AO32" s="334"/>
      <c r="AP32" s="50"/>
      <c r="AQ32" s="54"/>
      <c r="BE32" s="328"/>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50</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18FBC505B</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40" t="str">
        <f>K6</f>
        <v>Židovice nad Labem - změna užívání části stavby ppč 82 - 1 - střecha</v>
      </c>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1"/>
      <c r="AL42" s="341"/>
      <c r="AM42" s="341"/>
      <c r="AN42" s="341"/>
      <c r="AO42" s="341"/>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23</v>
      </c>
      <c r="D44" s="62"/>
      <c r="E44" s="62"/>
      <c r="F44" s="62"/>
      <c r="G44" s="62"/>
      <c r="H44" s="62"/>
      <c r="I44" s="62"/>
      <c r="J44" s="62"/>
      <c r="K44" s="62"/>
      <c r="L44" s="71" t="str">
        <f>IF(K8="","",K8)</f>
        <v xml:space="preserve"> </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42" t="str">
        <f>IF(AN8= "","",AN8)</f>
        <v>12. 4. 2018</v>
      </c>
      <c r="AN44" s="342"/>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27</v>
      </c>
      <c r="D46" s="62"/>
      <c r="E46" s="62"/>
      <c r="F46" s="62"/>
      <c r="G46" s="62"/>
      <c r="H46" s="62"/>
      <c r="I46" s="62"/>
      <c r="J46" s="62"/>
      <c r="K46" s="62"/>
      <c r="L46" s="65" t="str">
        <f>IF(E11= "","",E11)</f>
        <v>Aroma Praha a.s. - Židovicev 64, 411 83 Hrobce</v>
      </c>
      <c r="M46" s="62"/>
      <c r="N46" s="62"/>
      <c r="O46" s="62"/>
      <c r="P46" s="62"/>
      <c r="Q46" s="62"/>
      <c r="R46" s="62"/>
      <c r="S46" s="62"/>
      <c r="T46" s="62"/>
      <c r="U46" s="62"/>
      <c r="V46" s="62"/>
      <c r="W46" s="62"/>
      <c r="X46" s="62"/>
      <c r="Y46" s="62"/>
      <c r="Z46" s="62"/>
      <c r="AA46" s="62"/>
      <c r="AB46" s="62"/>
      <c r="AC46" s="62"/>
      <c r="AD46" s="62"/>
      <c r="AE46" s="62"/>
      <c r="AF46" s="62"/>
      <c r="AG46" s="62"/>
      <c r="AH46" s="62"/>
      <c r="AI46" s="64" t="s">
        <v>33</v>
      </c>
      <c r="AJ46" s="62"/>
      <c r="AK46" s="62"/>
      <c r="AL46" s="62"/>
      <c r="AM46" s="343" t="str">
        <f>IF(E17="","",E17)</f>
        <v>Ekobak s.r.o.</v>
      </c>
      <c r="AN46" s="343"/>
      <c r="AO46" s="343"/>
      <c r="AP46" s="343"/>
      <c r="AQ46" s="62"/>
      <c r="AR46" s="60"/>
      <c r="AS46" s="344" t="s">
        <v>51</v>
      </c>
      <c r="AT46" s="345"/>
      <c r="AU46" s="73"/>
      <c r="AV46" s="73"/>
      <c r="AW46" s="73"/>
      <c r="AX46" s="73"/>
      <c r="AY46" s="73"/>
      <c r="AZ46" s="73"/>
      <c r="BA46" s="73"/>
      <c r="BB46" s="73"/>
      <c r="BC46" s="73"/>
      <c r="BD46" s="74"/>
    </row>
    <row r="47" spans="2:56" s="1" customFormat="1">
      <c r="B47" s="40"/>
      <c r="C47" s="64" t="s">
        <v>31</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46"/>
      <c r="AT47" s="347"/>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48"/>
      <c r="AT48" s="349"/>
      <c r="AU48" s="41"/>
      <c r="AV48" s="41"/>
      <c r="AW48" s="41"/>
      <c r="AX48" s="41"/>
      <c r="AY48" s="41"/>
      <c r="AZ48" s="41"/>
      <c r="BA48" s="41"/>
      <c r="BB48" s="41"/>
      <c r="BC48" s="41"/>
      <c r="BD48" s="77"/>
    </row>
    <row r="49" spans="1:91" s="1" customFormat="1" ht="29.25" customHeight="1">
      <c r="B49" s="40"/>
      <c r="C49" s="350" t="s">
        <v>52</v>
      </c>
      <c r="D49" s="351"/>
      <c r="E49" s="351"/>
      <c r="F49" s="351"/>
      <c r="G49" s="351"/>
      <c r="H49" s="78"/>
      <c r="I49" s="352" t="s">
        <v>53</v>
      </c>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3" t="s">
        <v>54</v>
      </c>
      <c r="AH49" s="351"/>
      <c r="AI49" s="351"/>
      <c r="AJ49" s="351"/>
      <c r="AK49" s="351"/>
      <c r="AL49" s="351"/>
      <c r="AM49" s="351"/>
      <c r="AN49" s="352" t="s">
        <v>55</v>
      </c>
      <c r="AO49" s="351"/>
      <c r="AP49" s="351"/>
      <c r="AQ49" s="79" t="s">
        <v>56</v>
      </c>
      <c r="AR49" s="60"/>
      <c r="AS49" s="80" t="s">
        <v>57</v>
      </c>
      <c r="AT49" s="81" t="s">
        <v>58</v>
      </c>
      <c r="AU49" s="81" t="s">
        <v>59</v>
      </c>
      <c r="AV49" s="81" t="s">
        <v>60</v>
      </c>
      <c r="AW49" s="81" t="s">
        <v>61</v>
      </c>
      <c r="AX49" s="81" t="s">
        <v>62</v>
      </c>
      <c r="AY49" s="81" t="s">
        <v>63</v>
      </c>
      <c r="AZ49" s="81" t="s">
        <v>64</v>
      </c>
      <c r="BA49" s="81" t="s">
        <v>65</v>
      </c>
      <c r="BB49" s="81" t="s">
        <v>66</v>
      </c>
      <c r="BC49" s="81" t="s">
        <v>67</v>
      </c>
      <c r="BD49" s="82" t="s">
        <v>68</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69</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55">
        <f>ROUND(AG52,2)</f>
        <v>0</v>
      </c>
      <c r="AH51" s="355"/>
      <c r="AI51" s="355"/>
      <c r="AJ51" s="355"/>
      <c r="AK51" s="355"/>
      <c r="AL51" s="355"/>
      <c r="AM51" s="355"/>
      <c r="AN51" s="356">
        <f>SUM(AG51,AT51)</f>
        <v>0</v>
      </c>
      <c r="AO51" s="356"/>
      <c r="AP51" s="356"/>
      <c r="AQ51" s="88" t="s">
        <v>21</v>
      </c>
      <c r="AR51" s="70"/>
      <c r="AS51" s="89">
        <f>ROUND(AS52,2)</f>
        <v>0</v>
      </c>
      <c r="AT51" s="90">
        <f>ROUND(SUM(AV51:AW51),2)</f>
        <v>0</v>
      </c>
      <c r="AU51" s="91">
        <f>ROUND(AU52,5)</f>
        <v>0</v>
      </c>
      <c r="AV51" s="90">
        <f>ROUND(AZ51*L26,2)</f>
        <v>0</v>
      </c>
      <c r="AW51" s="90">
        <f>ROUND(BA51*L27,2)</f>
        <v>0</v>
      </c>
      <c r="AX51" s="90">
        <f>ROUND(BB51*L26,2)</f>
        <v>0</v>
      </c>
      <c r="AY51" s="90">
        <f>ROUND(BC51*L27,2)</f>
        <v>0</v>
      </c>
      <c r="AZ51" s="90">
        <f>ROUND(AZ52,2)</f>
        <v>0</v>
      </c>
      <c r="BA51" s="90">
        <f>ROUND(BA52,2)</f>
        <v>0</v>
      </c>
      <c r="BB51" s="90">
        <f>ROUND(BB52,2)</f>
        <v>0</v>
      </c>
      <c r="BC51" s="90">
        <f>ROUND(BC52,2)</f>
        <v>0</v>
      </c>
      <c r="BD51" s="92">
        <f>ROUND(BD52,2)</f>
        <v>0</v>
      </c>
      <c r="BS51" s="93" t="s">
        <v>70</v>
      </c>
      <c r="BT51" s="93" t="s">
        <v>71</v>
      </c>
      <c r="BU51" s="94" t="s">
        <v>72</v>
      </c>
      <c r="BV51" s="93" t="s">
        <v>73</v>
      </c>
      <c r="BW51" s="93" t="s">
        <v>7</v>
      </c>
      <c r="BX51" s="93" t="s">
        <v>74</v>
      </c>
      <c r="CL51" s="93" t="s">
        <v>21</v>
      </c>
    </row>
    <row r="52" spans="1:91" s="5" customFormat="1" ht="16.5" customHeight="1">
      <c r="A52" s="95" t="s">
        <v>75</v>
      </c>
      <c r="B52" s="96"/>
      <c r="C52" s="97"/>
      <c r="D52" s="354" t="s">
        <v>76</v>
      </c>
      <c r="E52" s="354"/>
      <c r="F52" s="354"/>
      <c r="G52" s="354"/>
      <c r="H52" s="354"/>
      <c r="I52" s="98"/>
      <c r="J52" s="354" t="s">
        <v>77</v>
      </c>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38">
        <f>'2 - neuznatelné náklady'!J27</f>
        <v>0</v>
      </c>
      <c r="AH52" s="339"/>
      <c r="AI52" s="339"/>
      <c r="AJ52" s="339"/>
      <c r="AK52" s="339"/>
      <c r="AL52" s="339"/>
      <c r="AM52" s="339"/>
      <c r="AN52" s="338">
        <f>SUM(AG52,AT52)</f>
        <v>0</v>
      </c>
      <c r="AO52" s="339"/>
      <c r="AP52" s="339"/>
      <c r="AQ52" s="99" t="s">
        <v>78</v>
      </c>
      <c r="AR52" s="100"/>
      <c r="AS52" s="101">
        <v>0</v>
      </c>
      <c r="AT52" s="102">
        <f>ROUND(SUM(AV52:AW52),2)</f>
        <v>0</v>
      </c>
      <c r="AU52" s="103">
        <f>'2 - neuznatelné náklady'!P88</f>
        <v>0</v>
      </c>
      <c r="AV52" s="102">
        <f>'2 - neuznatelné náklady'!J30</f>
        <v>0</v>
      </c>
      <c r="AW52" s="102">
        <f>'2 - neuznatelné náklady'!J31</f>
        <v>0</v>
      </c>
      <c r="AX52" s="102">
        <f>'2 - neuznatelné náklady'!J32</f>
        <v>0</v>
      </c>
      <c r="AY52" s="102">
        <f>'2 - neuznatelné náklady'!J33</f>
        <v>0</v>
      </c>
      <c r="AZ52" s="102">
        <f>'2 - neuznatelné náklady'!F30</f>
        <v>0</v>
      </c>
      <c r="BA52" s="102">
        <f>'2 - neuznatelné náklady'!F31</f>
        <v>0</v>
      </c>
      <c r="BB52" s="102">
        <f>'2 - neuznatelné náklady'!F32</f>
        <v>0</v>
      </c>
      <c r="BC52" s="102">
        <f>'2 - neuznatelné náklady'!F33</f>
        <v>0</v>
      </c>
      <c r="BD52" s="104">
        <f>'2 - neuznatelné náklady'!F34</f>
        <v>0</v>
      </c>
      <c r="BT52" s="105" t="s">
        <v>79</v>
      </c>
      <c r="BV52" s="105" t="s">
        <v>73</v>
      </c>
      <c r="BW52" s="105" t="s">
        <v>80</v>
      </c>
      <c r="BX52" s="105" t="s">
        <v>7</v>
      </c>
      <c r="CL52" s="105" t="s">
        <v>21</v>
      </c>
      <c r="CM52" s="105" t="s">
        <v>76</v>
      </c>
    </row>
    <row r="53" spans="1:91" s="1" customFormat="1" ht="30" customHeight="1">
      <c r="B53" s="40"/>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0"/>
    </row>
    <row r="54" spans="1:91" s="1" customFormat="1" ht="6.95" customHeight="1">
      <c r="B54" s="55"/>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60"/>
    </row>
  </sheetData>
  <sheetProtection algorithmName="SHA-512" hashValue="DkvYpFljWPJhK9UDFbOvDaESDi6f3x9T02lyPPiibJu2AZonL7JWPrfkP5+Mpaegf0gK8K9CKcBVzp9+pl2r5w==" saltValue="yURMU5ytBf+jJEsfRkhJkCZH5t5F0XhfbHZ1NWzC0RBDQv7pI0vrLA2HllZY3jRszWQZUCNDHyj8bGQ7rxB0+g==" spinCount="100000" sheet="1" objects="1" scenarios="1" formatColumns="0" formatRows="0"/>
  <mergeCells count="41">
    <mergeCell ref="K6:AO6"/>
    <mergeCell ref="J52:AF52"/>
    <mergeCell ref="AK26:AO26"/>
    <mergeCell ref="L27:O27"/>
    <mergeCell ref="W27:AE27"/>
    <mergeCell ref="AK27:AO27"/>
    <mergeCell ref="L30:O30"/>
    <mergeCell ref="AK30:AO30"/>
    <mergeCell ref="D52:H52"/>
    <mergeCell ref="AG51:AM51"/>
    <mergeCell ref="AN51:AP51"/>
    <mergeCell ref="L29:O29"/>
    <mergeCell ref="L28:O28"/>
    <mergeCell ref="AS46:AT48"/>
    <mergeCell ref="C49:G49"/>
    <mergeCell ref="I49:AF49"/>
    <mergeCell ref="AG49:AM49"/>
    <mergeCell ref="AN49:AP49"/>
    <mergeCell ref="AN52:AP52"/>
    <mergeCell ref="W29:AE29"/>
    <mergeCell ref="AK29:AO29"/>
    <mergeCell ref="L42:AO42"/>
    <mergeCell ref="AM44:AN44"/>
    <mergeCell ref="AM46:AP46"/>
    <mergeCell ref="AG52:AM52"/>
    <mergeCell ref="BE5:BE32"/>
    <mergeCell ref="W30:AE30"/>
    <mergeCell ref="X32:AB32"/>
    <mergeCell ref="AK32:AO32"/>
    <mergeCell ref="AR2:BE2"/>
    <mergeCell ref="K5:AO5"/>
    <mergeCell ref="W28:AE28"/>
    <mergeCell ref="AK28:AO28"/>
    <mergeCell ref="E14:AJ14"/>
    <mergeCell ref="E20:AN20"/>
    <mergeCell ref="AK23:AO23"/>
    <mergeCell ref="L25:O25"/>
    <mergeCell ref="W25:AE25"/>
    <mergeCell ref="AK25:AO25"/>
    <mergeCell ref="L26:O26"/>
    <mergeCell ref="W26:AE26"/>
  </mergeCells>
  <hyperlinks>
    <hyperlink ref="K1:S1" location="C2" display="1) Rekapitulace stavby"/>
    <hyperlink ref="W1:AI1" location="C51" display="2) Rekapitulace objektů stavby a soupisů prací"/>
    <hyperlink ref="A52" location="'2 - neuznatelné náklady'!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17"/>
  <sheetViews>
    <sheetView showGridLines="0" tabSelected="1" workbookViewId="0">
      <pane ySplit="1" topLeftCell="A95"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07"/>
      <c r="C1" s="107"/>
      <c r="D1" s="108" t="s">
        <v>1</v>
      </c>
      <c r="E1" s="107"/>
      <c r="F1" s="109" t="s">
        <v>81</v>
      </c>
      <c r="G1" s="373" t="s">
        <v>82</v>
      </c>
      <c r="H1" s="373"/>
      <c r="I1" s="110"/>
      <c r="J1" s="109" t="s">
        <v>83</v>
      </c>
      <c r="K1" s="108" t="s">
        <v>84</v>
      </c>
      <c r="L1" s="109" t="s">
        <v>85</v>
      </c>
      <c r="M1" s="109"/>
      <c r="N1" s="109"/>
      <c r="O1" s="109"/>
      <c r="P1" s="109"/>
      <c r="Q1" s="109"/>
      <c r="R1" s="109"/>
      <c r="S1" s="109"/>
      <c r="T1" s="10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35"/>
      <c r="M2" s="335"/>
      <c r="N2" s="335"/>
      <c r="O2" s="335"/>
      <c r="P2" s="335"/>
      <c r="Q2" s="335"/>
      <c r="R2" s="335"/>
      <c r="S2" s="335"/>
      <c r="T2" s="335"/>
      <c r="U2" s="335"/>
      <c r="V2" s="335"/>
      <c r="AT2" s="23" t="s">
        <v>80</v>
      </c>
    </row>
    <row r="3" spans="1:70" ht="6.95" customHeight="1">
      <c r="B3" s="24"/>
      <c r="C3" s="25"/>
      <c r="D3" s="25"/>
      <c r="E3" s="25"/>
      <c r="F3" s="25"/>
      <c r="G3" s="25"/>
      <c r="H3" s="25"/>
      <c r="I3" s="111"/>
      <c r="J3" s="25"/>
      <c r="K3" s="26"/>
      <c r="AT3" s="23" t="s">
        <v>76</v>
      </c>
    </row>
    <row r="4" spans="1:70" ht="36.950000000000003" customHeight="1">
      <c r="B4" s="27"/>
      <c r="C4" s="28"/>
      <c r="D4" s="29" t="s">
        <v>86</v>
      </c>
      <c r="E4" s="28"/>
      <c r="F4" s="28"/>
      <c r="G4" s="28"/>
      <c r="H4" s="28"/>
      <c r="I4" s="112"/>
      <c r="J4" s="28"/>
      <c r="K4" s="30"/>
      <c r="M4" s="31" t="s">
        <v>12</v>
      </c>
      <c r="AT4" s="23" t="s">
        <v>6</v>
      </c>
    </row>
    <row r="5" spans="1:70" ht="6.95" customHeight="1">
      <c r="B5" s="27"/>
      <c r="C5" s="28"/>
      <c r="D5" s="28"/>
      <c r="E5" s="28"/>
      <c r="F5" s="28"/>
      <c r="G5" s="28"/>
      <c r="H5" s="28"/>
      <c r="I5" s="112"/>
      <c r="J5" s="28"/>
      <c r="K5" s="30"/>
    </row>
    <row r="6" spans="1:70">
      <c r="B6" s="27"/>
      <c r="C6" s="28"/>
      <c r="D6" s="36" t="s">
        <v>18</v>
      </c>
      <c r="E6" s="28"/>
      <c r="F6" s="28"/>
      <c r="G6" s="28"/>
      <c r="H6" s="28"/>
      <c r="I6" s="112"/>
      <c r="J6" s="28"/>
      <c r="K6" s="30"/>
    </row>
    <row r="7" spans="1:70" ht="16.5" customHeight="1">
      <c r="B7" s="27"/>
      <c r="C7" s="28"/>
      <c r="D7" s="28"/>
      <c r="E7" s="365" t="str">
        <f>'Rekapitulace stavby'!K6</f>
        <v>Židovice nad Labem - změna užívání části stavby ppč 82 - 1 - střecha</v>
      </c>
      <c r="F7" s="366"/>
      <c r="G7" s="366"/>
      <c r="H7" s="366"/>
      <c r="I7" s="112"/>
      <c r="J7" s="28"/>
      <c r="K7" s="30"/>
    </row>
    <row r="8" spans="1:70" s="1" customFormat="1">
      <c r="B8" s="40"/>
      <c r="C8" s="41"/>
      <c r="D8" s="36" t="s">
        <v>87</v>
      </c>
      <c r="E8" s="41"/>
      <c r="F8" s="41"/>
      <c r="G8" s="41"/>
      <c r="H8" s="41"/>
      <c r="I8" s="113"/>
      <c r="J8" s="41"/>
      <c r="K8" s="44"/>
    </row>
    <row r="9" spans="1:70" s="1" customFormat="1" ht="36.950000000000003" customHeight="1">
      <c r="B9" s="40"/>
      <c r="C9" s="41"/>
      <c r="D9" s="41"/>
      <c r="E9" s="367" t="s">
        <v>88</v>
      </c>
      <c r="F9" s="368"/>
      <c r="G9" s="368"/>
      <c r="H9" s="368"/>
      <c r="I9" s="113"/>
      <c r="J9" s="41"/>
      <c r="K9" s="44"/>
    </row>
    <row r="10" spans="1:70" s="1" customFormat="1" ht="13.5">
      <c r="B10" s="40"/>
      <c r="C10" s="41"/>
      <c r="D10" s="41"/>
      <c r="E10" s="41"/>
      <c r="F10" s="41"/>
      <c r="G10" s="41"/>
      <c r="H10" s="41"/>
      <c r="I10" s="113"/>
      <c r="J10" s="41"/>
      <c r="K10" s="44"/>
    </row>
    <row r="11" spans="1:70" s="1" customFormat="1" ht="14.45" customHeight="1">
      <c r="B11" s="40"/>
      <c r="C11" s="41"/>
      <c r="D11" s="36" t="s">
        <v>20</v>
      </c>
      <c r="E11" s="41"/>
      <c r="F11" s="34" t="s">
        <v>21</v>
      </c>
      <c r="G11" s="41"/>
      <c r="H11" s="41"/>
      <c r="I11" s="114" t="s">
        <v>22</v>
      </c>
      <c r="J11" s="34" t="s">
        <v>21</v>
      </c>
      <c r="K11" s="44"/>
    </row>
    <row r="12" spans="1:70" s="1" customFormat="1" ht="14.45" customHeight="1">
      <c r="B12" s="40"/>
      <c r="C12" s="41"/>
      <c r="D12" s="36" t="s">
        <v>23</v>
      </c>
      <c r="E12" s="41"/>
      <c r="F12" s="34" t="s">
        <v>24</v>
      </c>
      <c r="G12" s="41"/>
      <c r="H12" s="41"/>
      <c r="I12" s="114" t="s">
        <v>25</v>
      </c>
      <c r="J12" s="115" t="str">
        <f>'Rekapitulace stavby'!AN8</f>
        <v>12. 4. 2018</v>
      </c>
      <c r="K12" s="44"/>
    </row>
    <row r="13" spans="1:70" s="1" customFormat="1" ht="10.9" customHeight="1">
      <c r="B13" s="40"/>
      <c r="C13" s="41"/>
      <c r="D13" s="41"/>
      <c r="E13" s="41"/>
      <c r="F13" s="41"/>
      <c r="G13" s="41"/>
      <c r="H13" s="41"/>
      <c r="I13" s="113"/>
      <c r="J13" s="41"/>
      <c r="K13" s="44"/>
    </row>
    <row r="14" spans="1:70" s="1" customFormat="1" ht="14.45" customHeight="1">
      <c r="B14" s="40"/>
      <c r="C14" s="41"/>
      <c r="D14" s="36" t="s">
        <v>27</v>
      </c>
      <c r="E14" s="41"/>
      <c r="F14" s="41"/>
      <c r="G14" s="41"/>
      <c r="H14" s="41"/>
      <c r="I14" s="114" t="s">
        <v>28</v>
      </c>
      <c r="J14" s="34" t="str">
        <f>IF('Rekapitulace stavby'!AN10="","",'Rekapitulace stavby'!AN10)</f>
        <v/>
      </c>
      <c r="K14" s="44"/>
    </row>
    <row r="15" spans="1:70" s="1" customFormat="1" ht="18" customHeight="1">
      <c r="B15" s="40"/>
      <c r="C15" s="41"/>
      <c r="D15" s="41"/>
      <c r="E15" s="34" t="str">
        <f>IF('Rekapitulace stavby'!E11="","",'Rekapitulace stavby'!E11)</f>
        <v>Aroma Praha a.s. - Židovicev 64, 411 83 Hrobce</v>
      </c>
      <c r="F15" s="41"/>
      <c r="G15" s="41"/>
      <c r="H15" s="41"/>
      <c r="I15" s="114" t="s">
        <v>30</v>
      </c>
      <c r="J15" s="34" t="str">
        <f>IF('Rekapitulace stavby'!AN11="","",'Rekapitulace stavby'!AN11)</f>
        <v/>
      </c>
      <c r="K15" s="44"/>
    </row>
    <row r="16" spans="1:70" s="1" customFormat="1" ht="6.95" customHeight="1">
      <c r="B16" s="40"/>
      <c r="C16" s="41"/>
      <c r="D16" s="41"/>
      <c r="E16" s="41"/>
      <c r="F16" s="41"/>
      <c r="G16" s="41"/>
      <c r="H16" s="41"/>
      <c r="I16" s="113"/>
      <c r="J16" s="41"/>
      <c r="K16" s="44"/>
    </row>
    <row r="17" spans="2:11" s="1" customFormat="1" ht="14.45" customHeight="1">
      <c r="B17" s="40"/>
      <c r="C17" s="41"/>
      <c r="D17" s="36" t="s">
        <v>31</v>
      </c>
      <c r="E17" s="41"/>
      <c r="F17" s="41"/>
      <c r="G17" s="41"/>
      <c r="H17" s="41"/>
      <c r="I17" s="114"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4" t="s">
        <v>30</v>
      </c>
      <c r="J18" s="34" t="str">
        <f>IF('Rekapitulace stavby'!AN14="Vyplň údaj","",IF('Rekapitulace stavby'!AN14="","",'Rekapitulace stavby'!AN14))</f>
        <v/>
      </c>
      <c r="K18" s="44"/>
    </row>
    <row r="19" spans="2:11" s="1" customFormat="1" ht="6.95" customHeight="1">
      <c r="B19" s="40"/>
      <c r="C19" s="41"/>
      <c r="D19" s="41"/>
      <c r="E19" s="41"/>
      <c r="F19" s="41"/>
      <c r="G19" s="41"/>
      <c r="H19" s="41"/>
      <c r="I19" s="113"/>
      <c r="J19" s="41"/>
      <c r="K19" s="44"/>
    </row>
    <row r="20" spans="2:11" s="1" customFormat="1" ht="14.45" customHeight="1">
      <c r="B20" s="40"/>
      <c r="C20" s="41"/>
      <c r="D20" s="36" t="s">
        <v>33</v>
      </c>
      <c r="E20" s="41"/>
      <c r="F20" s="41"/>
      <c r="G20" s="41"/>
      <c r="H20" s="41"/>
      <c r="I20" s="114" t="s">
        <v>28</v>
      </c>
      <c r="J20" s="34" t="str">
        <f>IF('Rekapitulace stavby'!AN16="","",'Rekapitulace stavby'!AN16)</f>
        <v/>
      </c>
      <c r="K20" s="44"/>
    </row>
    <row r="21" spans="2:11" s="1" customFormat="1" ht="18" customHeight="1">
      <c r="B21" s="40"/>
      <c r="C21" s="41"/>
      <c r="D21" s="41"/>
      <c r="E21" s="34" t="str">
        <f>IF('Rekapitulace stavby'!E17="","",'Rekapitulace stavby'!E17)</f>
        <v>Ekobak s.r.o.</v>
      </c>
      <c r="F21" s="41"/>
      <c r="G21" s="41"/>
      <c r="H21" s="41"/>
      <c r="I21" s="114" t="s">
        <v>30</v>
      </c>
      <c r="J21" s="34" t="str">
        <f>IF('Rekapitulace stavby'!AN17="","",'Rekapitulace stavby'!AN17)</f>
        <v/>
      </c>
      <c r="K21" s="44"/>
    </row>
    <row r="22" spans="2:11" s="1" customFormat="1" ht="6.95" customHeight="1">
      <c r="B22" s="40"/>
      <c r="C22" s="41"/>
      <c r="D22" s="41"/>
      <c r="E22" s="41"/>
      <c r="F22" s="41"/>
      <c r="G22" s="41"/>
      <c r="H22" s="41"/>
      <c r="I22" s="113"/>
      <c r="J22" s="41"/>
      <c r="K22" s="44"/>
    </row>
    <row r="23" spans="2:11" s="1" customFormat="1" ht="14.45" customHeight="1">
      <c r="B23" s="40"/>
      <c r="C23" s="41"/>
      <c r="D23" s="36" t="s">
        <v>36</v>
      </c>
      <c r="E23" s="41"/>
      <c r="F23" s="41"/>
      <c r="G23" s="41"/>
      <c r="H23" s="41"/>
      <c r="I23" s="113"/>
      <c r="J23" s="41"/>
      <c r="K23" s="44"/>
    </row>
    <row r="24" spans="2:11" s="6" customFormat="1" ht="16.5" customHeight="1">
      <c r="B24" s="116"/>
      <c r="C24" s="117"/>
      <c r="D24" s="117"/>
      <c r="E24" s="360" t="s">
        <v>21</v>
      </c>
      <c r="F24" s="360"/>
      <c r="G24" s="360"/>
      <c r="H24" s="360"/>
      <c r="I24" s="118"/>
      <c r="J24" s="117"/>
      <c r="K24" s="119"/>
    </row>
    <row r="25" spans="2:11" s="1" customFormat="1" ht="6.95" customHeight="1">
      <c r="B25" s="40"/>
      <c r="C25" s="41"/>
      <c r="D25" s="41"/>
      <c r="E25" s="41"/>
      <c r="F25" s="41"/>
      <c r="G25" s="41"/>
      <c r="H25" s="41"/>
      <c r="I25" s="113"/>
      <c r="J25" s="41"/>
      <c r="K25" s="44"/>
    </row>
    <row r="26" spans="2:11" s="1" customFormat="1" ht="6.95" customHeight="1">
      <c r="B26" s="40"/>
      <c r="C26" s="41"/>
      <c r="D26" s="84"/>
      <c r="E26" s="84"/>
      <c r="F26" s="84"/>
      <c r="G26" s="84"/>
      <c r="H26" s="84"/>
      <c r="I26" s="120"/>
      <c r="J26" s="84"/>
      <c r="K26" s="121"/>
    </row>
    <row r="27" spans="2:11" s="1" customFormat="1" ht="25.35" customHeight="1">
      <c r="B27" s="40"/>
      <c r="C27" s="41"/>
      <c r="D27" s="122" t="s">
        <v>37</v>
      </c>
      <c r="E27" s="41"/>
      <c r="F27" s="41"/>
      <c r="G27" s="41"/>
      <c r="H27" s="41"/>
      <c r="I27" s="113"/>
      <c r="J27" s="123">
        <f>ROUND(J88,2)</f>
        <v>0</v>
      </c>
      <c r="K27" s="44"/>
    </row>
    <row r="28" spans="2:11" s="1" customFormat="1" ht="6.95" customHeight="1">
      <c r="B28" s="40"/>
      <c r="C28" s="41"/>
      <c r="D28" s="84"/>
      <c r="E28" s="84"/>
      <c r="F28" s="84"/>
      <c r="G28" s="84"/>
      <c r="H28" s="84"/>
      <c r="I28" s="120"/>
      <c r="J28" s="84"/>
      <c r="K28" s="121"/>
    </row>
    <row r="29" spans="2:11" s="1" customFormat="1" ht="14.45" customHeight="1">
      <c r="B29" s="40"/>
      <c r="C29" s="41"/>
      <c r="D29" s="41"/>
      <c r="E29" s="41"/>
      <c r="F29" s="45" t="s">
        <v>39</v>
      </c>
      <c r="G29" s="41"/>
      <c r="H29" s="41"/>
      <c r="I29" s="124" t="s">
        <v>38</v>
      </c>
      <c r="J29" s="45" t="s">
        <v>40</v>
      </c>
      <c r="K29" s="44"/>
    </row>
    <row r="30" spans="2:11" s="1" customFormat="1" ht="14.45" customHeight="1">
      <c r="B30" s="40"/>
      <c r="C30" s="41"/>
      <c r="D30" s="48" t="s">
        <v>41</v>
      </c>
      <c r="E30" s="48" t="s">
        <v>42</v>
      </c>
      <c r="F30" s="125">
        <f>ROUND(SUM(BE88:BE216), 2)</f>
        <v>0</v>
      </c>
      <c r="G30" s="41"/>
      <c r="H30" s="41"/>
      <c r="I30" s="126">
        <v>0.21</v>
      </c>
      <c r="J30" s="125">
        <f>ROUND(ROUND((SUM(BE88:BE216)), 2)*I30, 2)</f>
        <v>0</v>
      </c>
      <c r="K30" s="44"/>
    </row>
    <row r="31" spans="2:11" s="1" customFormat="1" ht="14.45" customHeight="1">
      <c r="B31" s="40"/>
      <c r="C31" s="41"/>
      <c r="D31" s="41"/>
      <c r="E31" s="48" t="s">
        <v>43</v>
      </c>
      <c r="F31" s="125">
        <f>ROUND(SUM(BF88:BF216), 2)</f>
        <v>0</v>
      </c>
      <c r="G31" s="41"/>
      <c r="H31" s="41"/>
      <c r="I31" s="126">
        <v>0.15</v>
      </c>
      <c r="J31" s="125">
        <f>ROUND(ROUND((SUM(BF88:BF216)), 2)*I31, 2)</f>
        <v>0</v>
      </c>
      <c r="K31" s="44"/>
    </row>
    <row r="32" spans="2:11" s="1" customFormat="1" ht="14.45" hidden="1" customHeight="1">
      <c r="B32" s="40"/>
      <c r="C32" s="41"/>
      <c r="D32" s="41"/>
      <c r="E32" s="48" t="s">
        <v>44</v>
      </c>
      <c r="F32" s="125">
        <f>ROUND(SUM(BG88:BG216), 2)</f>
        <v>0</v>
      </c>
      <c r="G32" s="41"/>
      <c r="H32" s="41"/>
      <c r="I32" s="126">
        <v>0.21</v>
      </c>
      <c r="J32" s="125">
        <v>0</v>
      </c>
      <c r="K32" s="44"/>
    </row>
    <row r="33" spans="2:11" s="1" customFormat="1" ht="14.45" hidden="1" customHeight="1">
      <c r="B33" s="40"/>
      <c r="C33" s="41"/>
      <c r="D33" s="41"/>
      <c r="E33" s="48" t="s">
        <v>45</v>
      </c>
      <c r="F33" s="125">
        <f>ROUND(SUM(BH88:BH216), 2)</f>
        <v>0</v>
      </c>
      <c r="G33" s="41"/>
      <c r="H33" s="41"/>
      <c r="I33" s="126">
        <v>0.15</v>
      </c>
      <c r="J33" s="125">
        <v>0</v>
      </c>
      <c r="K33" s="44"/>
    </row>
    <row r="34" spans="2:11" s="1" customFormat="1" ht="14.45" hidden="1" customHeight="1">
      <c r="B34" s="40"/>
      <c r="C34" s="41"/>
      <c r="D34" s="41"/>
      <c r="E34" s="48" t="s">
        <v>46</v>
      </c>
      <c r="F34" s="125">
        <f>ROUND(SUM(BI88:BI216), 2)</f>
        <v>0</v>
      </c>
      <c r="G34" s="41"/>
      <c r="H34" s="41"/>
      <c r="I34" s="126">
        <v>0</v>
      </c>
      <c r="J34" s="125">
        <v>0</v>
      </c>
      <c r="K34" s="44"/>
    </row>
    <row r="35" spans="2:11" s="1" customFormat="1" ht="6.95" customHeight="1">
      <c r="B35" s="40"/>
      <c r="C35" s="41"/>
      <c r="D35" s="41"/>
      <c r="E35" s="41"/>
      <c r="F35" s="41"/>
      <c r="G35" s="41"/>
      <c r="H35" s="41"/>
      <c r="I35" s="113"/>
      <c r="J35" s="41"/>
      <c r="K35" s="44"/>
    </row>
    <row r="36" spans="2:11" s="1" customFormat="1" ht="25.35" customHeight="1">
      <c r="B36" s="40"/>
      <c r="C36" s="127"/>
      <c r="D36" s="128" t="s">
        <v>47</v>
      </c>
      <c r="E36" s="78"/>
      <c r="F36" s="78"/>
      <c r="G36" s="129" t="s">
        <v>48</v>
      </c>
      <c r="H36" s="130" t="s">
        <v>49</v>
      </c>
      <c r="I36" s="131"/>
      <c r="J36" s="132">
        <f>SUM(J27:J34)</f>
        <v>0</v>
      </c>
      <c r="K36" s="133"/>
    </row>
    <row r="37" spans="2:11" s="1" customFormat="1" ht="14.45" customHeight="1">
      <c r="B37" s="55"/>
      <c r="C37" s="56"/>
      <c r="D37" s="56"/>
      <c r="E37" s="56"/>
      <c r="F37" s="56"/>
      <c r="G37" s="56"/>
      <c r="H37" s="56"/>
      <c r="I37" s="134"/>
      <c r="J37" s="56"/>
      <c r="K37" s="57"/>
    </row>
    <row r="41" spans="2:11" s="1" customFormat="1" ht="6.95" customHeight="1">
      <c r="B41" s="135"/>
      <c r="C41" s="136"/>
      <c r="D41" s="136"/>
      <c r="E41" s="136"/>
      <c r="F41" s="136"/>
      <c r="G41" s="136"/>
      <c r="H41" s="136"/>
      <c r="I41" s="137"/>
      <c r="J41" s="136"/>
      <c r="K41" s="138"/>
    </row>
    <row r="42" spans="2:11" s="1" customFormat="1" ht="36.950000000000003" customHeight="1">
      <c r="B42" s="40"/>
      <c r="C42" s="29" t="s">
        <v>89</v>
      </c>
      <c r="D42" s="41"/>
      <c r="E42" s="41"/>
      <c r="F42" s="41"/>
      <c r="G42" s="41"/>
      <c r="H42" s="41"/>
      <c r="I42" s="113"/>
      <c r="J42" s="41"/>
      <c r="K42" s="44"/>
    </row>
    <row r="43" spans="2:11" s="1" customFormat="1" ht="6.95" customHeight="1">
      <c r="B43" s="40"/>
      <c r="C43" s="41"/>
      <c r="D43" s="41"/>
      <c r="E43" s="41"/>
      <c r="F43" s="41"/>
      <c r="G43" s="41"/>
      <c r="H43" s="41"/>
      <c r="I43" s="113"/>
      <c r="J43" s="41"/>
      <c r="K43" s="44"/>
    </row>
    <row r="44" spans="2:11" s="1" customFormat="1" ht="14.45" customHeight="1">
      <c r="B44" s="40"/>
      <c r="C44" s="36" t="s">
        <v>18</v>
      </c>
      <c r="D44" s="41"/>
      <c r="E44" s="41"/>
      <c r="F44" s="41"/>
      <c r="G44" s="41"/>
      <c r="H44" s="41"/>
      <c r="I44" s="113"/>
      <c r="J44" s="41"/>
      <c r="K44" s="44"/>
    </row>
    <row r="45" spans="2:11" s="1" customFormat="1" ht="16.5" customHeight="1">
      <c r="B45" s="40"/>
      <c r="C45" s="41"/>
      <c r="D45" s="41"/>
      <c r="E45" s="365" t="str">
        <f>E7</f>
        <v>Židovice nad Labem - změna užívání části stavby ppč 82 - 1 - střecha</v>
      </c>
      <c r="F45" s="366"/>
      <c r="G45" s="366"/>
      <c r="H45" s="366"/>
      <c r="I45" s="113"/>
      <c r="J45" s="41"/>
      <c r="K45" s="44"/>
    </row>
    <row r="46" spans="2:11" s="1" customFormat="1" ht="14.45" customHeight="1">
      <c r="B46" s="40"/>
      <c r="C46" s="36" t="s">
        <v>87</v>
      </c>
      <c r="D46" s="41"/>
      <c r="E46" s="41"/>
      <c r="F46" s="41"/>
      <c r="G46" s="41"/>
      <c r="H46" s="41"/>
      <c r="I46" s="113"/>
      <c r="J46" s="41"/>
      <c r="K46" s="44"/>
    </row>
    <row r="47" spans="2:11" s="1" customFormat="1" ht="17.25" customHeight="1">
      <c r="B47" s="40"/>
      <c r="C47" s="41"/>
      <c r="D47" s="41"/>
      <c r="E47" s="367" t="str">
        <f>E9</f>
        <v>2 - neuznatelné náklady</v>
      </c>
      <c r="F47" s="368"/>
      <c r="G47" s="368"/>
      <c r="H47" s="368"/>
      <c r="I47" s="113"/>
      <c r="J47" s="41"/>
      <c r="K47" s="44"/>
    </row>
    <row r="48" spans="2:11" s="1" customFormat="1" ht="6.95" customHeight="1">
      <c r="B48" s="40"/>
      <c r="C48" s="41"/>
      <c r="D48" s="41"/>
      <c r="E48" s="41"/>
      <c r="F48" s="41"/>
      <c r="G48" s="41"/>
      <c r="H48" s="41"/>
      <c r="I48" s="113"/>
      <c r="J48" s="41"/>
      <c r="K48" s="44"/>
    </row>
    <row r="49" spans="2:47" s="1" customFormat="1" ht="18" customHeight="1">
      <c r="B49" s="40"/>
      <c r="C49" s="36" t="s">
        <v>23</v>
      </c>
      <c r="D49" s="41"/>
      <c r="E49" s="41"/>
      <c r="F49" s="34" t="str">
        <f>F12</f>
        <v xml:space="preserve"> </v>
      </c>
      <c r="G49" s="41"/>
      <c r="H49" s="41"/>
      <c r="I49" s="114" t="s">
        <v>25</v>
      </c>
      <c r="J49" s="115" t="str">
        <f>IF(J12="","",J12)</f>
        <v>12. 4. 2018</v>
      </c>
      <c r="K49" s="44"/>
    </row>
    <row r="50" spans="2:47" s="1" customFormat="1" ht="6.95" customHeight="1">
      <c r="B50" s="40"/>
      <c r="C50" s="41"/>
      <c r="D50" s="41"/>
      <c r="E50" s="41"/>
      <c r="F50" s="41"/>
      <c r="G50" s="41"/>
      <c r="H50" s="41"/>
      <c r="I50" s="113"/>
      <c r="J50" s="41"/>
      <c r="K50" s="44"/>
    </row>
    <row r="51" spans="2:47" s="1" customFormat="1">
      <c r="B51" s="40"/>
      <c r="C51" s="36" t="s">
        <v>27</v>
      </c>
      <c r="D51" s="41"/>
      <c r="E51" s="41"/>
      <c r="F51" s="34" t="str">
        <f>E15</f>
        <v>Aroma Praha a.s. - Židovicev 64, 411 83 Hrobce</v>
      </c>
      <c r="G51" s="41"/>
      <c r="H51" s="41"/>
      <c r="I51" s="114" t="s">
        <v>33</v>
      </c>
      <c r="J51" s="360" t="str">
        <f>E21</f>
        <v>Ekobak s.r.o.</v>
      </c>
      <c r="K51" s="44"/>
    </row>
    <row r="52" spans="2:47" s="1" customFormat="1" ht="14.45" customHeight="1">
      <c r="B52" s="40"/>
      <c r="C52" s="36" t="s">
        <v>31</v>
      </c>
      <c r="D52" s="41"/>
      <c r="E52" s="41"/>
      <c r="F52" s="34" t="str">
        <f>IF(E18="","",E18)</f>
        <v/>
      </c>
      <c r="G52" s="41"/>
      <c r="H52" s="41"/>
      <c r="I52" s="113"/>
      <c r="J52" s="369"/>
      <c r="K52" s="44"/>
    </row>
    <row r="53" spans="2:47" s="1" customFormat="1" ht="10.35" customHeight="1">
      <c r="B53" s="40"/>
      <c r="C53" s="41"/>
      <c r="D53" s="41"/>
      <c r="E53" s="41"/>
      <c r="F53" s="41"/>
      <c r="G53" s="41"/>
      <c r="H53" s="41"/>
      <c r="I53" s="113"/>
      <c r="J53" s="41"/>
      <c r="K53" s="44"/>
    </row>
    <row r="54" spans="2:47" s="1" customFormat="1" ht="29.25" customHeight="1">
      <c r="B54" s="40"/>
      <c r="C54" s="139" t="s">
        <v>90</v>
      </c>
      <c r="D54" s="127"/>
      <c r="E54" s="127"/>
      <c r="F54" s="127"/>
      <c r="G54" s="127"/>
      <c r="H54" s="127"/>
      <c r="I54" s="140"/>
      <c r="J54" s="141" t="s">
        <v>91</v>
      </c>
      <c r="K54" s="142"/>
    </row>
    <row r="55" spans="2:47" s="1" customFormat="1" ht="10.35" customHeight="1">
      <c r="B55" s="40"/>
      <c r="C55" s="41"/>
      <c r="D55" s="41"/>
      <c r="E55" s="41"/>
      <c r="F55" s="41"/>
      <c r="G55" s="41"/>
      <c r="H55" s="41"/>
      <c r="I55" s="113"/>
      <c r="J55" s="41"/>
      <c r="K55" s="44"/>
    </row>
    <row r="56" spans="2:47" s="1" customFormat="1" ht="29.25" customHeight="1">
      <c r="B56" s="40"/>
      <c r="C56" s="143" t="s">
        <v>92</v>
      </c>
      <c r="D56" s="41"/>
      <c r="E56" s="41"/>
      <c r="F56" s="41"/>
      <c r="G56" s="41"/>
      <c r="H56" s="41"/>
      <c r="I56" s="113"/>
      <c r="J56" s="123">
        <f>J88</f>
        <v>0</v>
      </c>
      <c r="K56" s="44"/>
      <c r="AU56" s="23" t="s">
        <v>93</v>
      </c>
    </row>
    <row r="57" spans="2:47" s="7" customFormat="1" ht="24.95" customHeight="1">
      <c r="B57" s="144"/>
      <c r="C57" s="145"/>
      <c r="D57" s="146" t="s">
        <v>94</v>
      </c>
      <c r="E57" s="147"/>
      <c r="F57" s="147"/>
      <c r="G57" s="147"/>
      <c r="H57" s="147"/>
      <c r="I57" s="148"/>
      <c r="J57" s="149">
        <f>J89</f>
        <v>0</v>
      </c>
      <c r="K57" s="150"/>
    </row>
    <row r="58" spans="2:47" s="8" customFormat="1" ht="19.899999999999999" customHeight="1">
      <c r="B58" s="151"/>
      <c r="C58" s="152"/>
      <c r="D58" s="153" t="s">
        <v>95</v>
      </c>
      <c r="E58" s="154"/>
      <c r="F58" s="154"/>
      <c r="G58" s="154"/>
      <c r="H58" s="154"/>
      <c r="I58" s="155"/>
      <c r="J58" s="156">
        <f>J90</f>
        <v>0</v>
      </c>
      <c r="K58" s="157"/>
    </row>
    <row r="59" spans="2:47" s="8" customFormat="1" ht="19.899999999999999" customHeight="1">
      <c r="B59" s="151"/>
      <c r="C59" s="152"/>
      <c r="D59" s="153" t="s">
        <v>96</v>
      </c>
      <c r="E59" s="154"/>
      <c r="F59" s="154"/>
      <c r="G59" s="154"/>
      <c r="H59" s="154"/>
      <c r="I59" s="155"/>
      <c r="J59" s="156">
        <f>J107</f>
        <v>0</v>
      </c>
      <c r="K59" s="157"/>
    </row>
    <row r="60" spans="2:47" s="8" customFormat="1" ht="19.899999999999999" customHeight="1">
      <c r="B60" s="151"/>
      <c r="C60" s="152"/>
      <c r="D60" s="153" t="s">
        <v>97</v>
      </c>
      <c r="E60" s="154"/>
      <c r="F60" s="154"/>
      <c r="G60" s="154"/>
      <c r="H60" s="154"/>
      <c r="I60" s="155"/>
      <c r="J60" s="156">
        <f>J113</f>
        <v>0</v>
      </c>
      <c r="K60" s="157"/>
    </row>
    <row r="61" spans="2:47" s="7" customFormat="1" ht="24.95" customHeight="1">
      <c r="B61" s="144"/>
      <c r="C61" s="145"/>
      <c r="D61" s="146" t="s">
        <v>98</v>
      </c>
      <c r="E61" s="147"/>
      <c r="F61" s="147"/>
      <c r="G61" s="147"/>
      <c r="H61" s="147"/>
      <c r="I61" s="148"/>
      <c r="J61" s="149">
        <f>J115</f>
        <v>0</v>
      </c>
      <c r="K61" s="150"/>
    </row>
    <row r="62" spans="2:47" s="8" customFormat="1" ht="19.899999999999999" customHeight="1">
      <c r="B62" s="151"/>
      <c r="C62" s="152"/>
      <c r="D62" s="153" t="s">
        <v>99</v>
      </c>
      <c r="E62" s="154"/>
      <c r="F62" s="154"/>
      <c r="G62" s="154"/>
      <c r="H62" s="154"/>
      <c r="I62" s="155"/>
      <c r="J62" s="156">
        <f>J116</f>
        <v>0</v>
      </c>
      <c r="K62" s="157"/>
    </row>
    <row r="63" spans="2:47" s="8" customFormat="1" ht="19.899999999999999" customHeight="1">
      <c r="B63" s="151"/>
      <c r="C63" s="152"/>
      <c r="D63" s="153" t="s">
        <v>100</v>
      </c>
      <c r="E63" s="154"/>
      <c r="F63" s="154"/>
      <c r="G63" s="154"/>
      <c r="H63" s="154"/>
      <c r="I63" s="155"/>
      <c r="J63" s="156">
        <f>J161</f>
        <v>0</v>
      </c>
      <c r="K63" s="157"/>
    </row>
    <row r="64" spans="2:47" s="8" customFormat="1" ht="19.899999999999999" customHeight="1">
      <c r="B64" s="151"/>
      <c r="C64" s="152"/>
      <c r="D64" s="153" t="s">
        <v>101</v>
      </c>
      <c r="E64" s="154"/>
      <c r="F64" s="154"/>
      <c r="G64" s="154"/>
      <c r="H64" s="154"/>
      <c r="I64" s="155"/>
      <c r="J64" s="156">
        <f>J171</f>
        <v>0</v>
      </c>
      <c r="K64" s="157"/>
    </row>
    <row r="65" spans="2:12" s="8" customFormat="1" ht="19.899999999999999" customHeight="1">
      <c r="B65" s="151"/>
      <c r="C65" s="152"/>
      <c r="D65" s="153" t="s">
        <v>102</v>
      </c>
      <c r="E65" s="154"/>
      <c r="F65" s="154"/>
      <c r="G65" s="154"/>
      <c r="H65" s="154"/>
      <c r="I65" s="155"/>
      <c r="J65" s="156">
        <f>J185</f>
        <v>0</v>
      </c>
      <c r="K65" s="157"/>
    </row>
    <row r="66" spans="2:12" s="8" customFormat="1" ht="19.899999999999999" customHeight="1">
      <c r="B66" s="151"/>
      <c r="C66" s="152"/>
      <c r="D66" s="153" t="s">
        <v>103</v>
      </c>
      <c r="E66" s="154"/>
      <c r="F66" s="154"/>
      <c r="G66" s="154"/>
      <c r="H66" s="154"/>
      <c r="I66" s="155"/>
      <c r="J66" s="156">
        <f>J200</f>
        <v>0</v>
      </c>
      <c r="K66" s="157"/>
    </row>
    <row r="67" spans="2:12" s="7" customFormat="1" ht="24.95" customHeight="1">
      <c r="B67" s="144"/>
      <c r="C67" s="145"/>
      <c r="D67" s="146" t="s">
        <v>104</v>
      </c>
      <c r="E67" s="147"/>
      <c r="F67" s="147"/>
      <c r="G67" s="147"/>
      <c r="H67" s="147"/>
      <c r="I67" s="148"/>
      <c r="J67" s="149">
        <f>J214</f>
        <v>0</v>
      </c>
      <c r="K67" s="150"/>
    </row>
    <row r="68" spans="2:12" s="8" customFormat="1" ht="19.899999999999999" customHeight="1">
      <c r="B68" s="151"/>
      <c r="C68" s="152"/>
      <c r="D68" s="153" t="s">
        <v>105</v>
      </c>
      <c r="E68" s="154"/>
      <c r="F68" s="154"/>
      <c r="G68" s="154"/>
      <c r="H68" s="154"/>
      <c r="I68" s="155"/>
      <c r="J68" s="156">
        <f>J215</f>
        <v>0</v>
      </c>
      <c r="K68" s="157"/>
    </row>
    <row r="69" spans="2:12" s="1" customFormat="1" ht="21.75" customHeight="1">
      <c r="B69" s="40"/>
      <c r="C69" s="41"/>
      <c r="D69" s="41"/>
      <c r="E69" s="41"/>
      <c r="F69" s="41"/>
      <c r="G69" s="41"/>
      <c r="H69" s="41"/>
      <c r="I69" s="113"/>
      <c r="J69" s="41"/>
      <c r="K69" s="44"/>
    </row>
    <row r="70" spans="2:12" s="1" customFormat="1" ht="6.95" customHeight="1">
      <c r="B70" s="55"/>
      <c r="C70" s="56"/>
      <c r="D70" s="56"/>
      <c r="E70" s="56"/>
      <c r="F70" s="56"/>
      <c r="G70" s="56"/>
      <c r="H70" s="56"/>
      <c r="I70" s="134"/>
      <c r="J70" s="56"/>
      <c r="K70" s="57"/>
    </row>
    <row r="74" spans="2:12" s="1" customFormat="1" ht="6.95" customHeight="1">
      <c r="B74" s="58"/>
      <c r="C74" s="59"/>
      <c r="D74" s="59"/>
      <c r="E74" s="59"/>
      <c r="F74" s="59"/>
      <c r="G74" s="59"/>
      <c r="H74" s="59"/>
      <c r="I74" s="137"/>
      <c r="J74" s="59"/>
      <c r="K74" s="59"/>
      <c r="L74" s="60"/>
    </row>
    <row r="75" spans="2:12" s="1" customFormat="1" ht="36.950000000000003" customHeight="1">
      <c r="B75" s="40"/>
      <c r="C75" s="61" t="s">
        <v>106</v>
      </c>
      <c r="D75" s="62"/>
      <c r="E75" s="62"/>
      <c r="F75" s="62"/>
      <c r="G75" s="62"/>
      <c r="H75" s="62"/>
      <c r="I75" s="158"/>
      <c r="J75" s="62"/>
      <c r="K75" s="62"/>
      <c r="L75" s="60"/>
    </row>
    <row r="76" spans="2:12" s="1" customFormat="1" ht="6.95" customHeight="1">
      <c r="B76" s="40"/>
      <c r="C76" s="62"/>
      <c r="D76" s="62"/>
      <c r="E76" s="62"/>
      <c r="F76" s="62"/>
      <c r="G76" s="62"/>
      <c r="H76" s="62"/>
      <c r="I76" s="158"/>
      <c r="J76" s="62"/>
      <c r="K76" s="62"/>
      <c r="L76" s="60"/>
    </row>
    <row r="77" spans="2:12" s="1" customFormat="1" ht="14.45" customHeight="1">
      <c r="B77" s="40"/>
      <c r="C77" s="64" t="s">
        <v>18</v>
      </c>
      <c r="D77" s="62"/>
      <c r="E77" s="62"/>
      <c r="F77" s="62"/>
      <c r="G77" s="62"/>
      <c r="H77" s="62"/>
      <c r="I77" s="158"/>
      <c r="J77" s="62"/>
      <c r="K77" s="62"/>
      <c r="L77" s="60"/>
    </row>
    <row r="78" spans="2:12" s="1" customFormat="1" ht="16.5" customHeight="1">
      <c r="B78" s="40"/>
      <c r="C78" s="62"/>
      <c r="D78" s="62"/>
      <c r="E78" s="370" t="str">
        <f>E7</f>
        <v>Židovice nad Labem - změna užívání části stavby ppč 82 - 1 - střecha</v>
      </c>
      <c r="F78" s="371"/>
      <c r="G78" s="371"/>
      <c r="H78" s="371"/>
      <c r="I78" s="158"/>
      <c r="J78" s="62"/>
      <c r="K78" s="62"/>
      <c r="L78" s="60"/>
    </row>
    <row r="79" spans="2:12" s="1" customFormat="1" ht="14.45" customHeight="1">
      <c r="B79" s="40"/>
      <c r="C79" s="64" t="s">
        <v>87</v>
      </c>
      <c r="D79" s="62"/>
      <c r="E79" s="62"/>
      <c r="F79" s="62"/>
      <c r="G79" s="62"/>
      <c r="H79" s="62"/>
      <c r="I79" s="158"/>
      <c r="J79" s="62"/>
      <c r="K79" s="62"/>
      <c r="L79" s="60"/>
    </row>
    <row r="80" spans="2:12" s="1" customFormat="1" ht="17.25" customHeight="1">
      <c r="B80" s="40"/>
      <c r="C80" s="62"/>
      <c r="D80" s="62"/>
      <c r="E80" s="340" t="str">
        <f>E9</f>
        <v>2 - neuznatelné náklady</v>
      </c>
      <c r="F80" s="372"/>
      <c r="G80" s="372"/>
      <c r="H80" s="372"/>
      <c r="I80" s="158"/>
      <c r="J80" s="62"/>
      <c r="K80" s="62"/>
      <c r="L80" s="60"/>
    </row>
    <row r="81" spans="2:65" s="1" customFormat="1" ht="6.95" customHeight="1">
      <c r="B81" s="40"/>
      <c r="C81" s="62"/>
      <c r="D81" s="62"/>
      <c r="E81" s="62"/>
      <c r="F81" s="62"/>
      <c r="G81" s="62"/>
      <c r="H81" s="62"/>
      <c r="I81" s="158"/>
      <c r="J81" s="62"/>
      <c r="K81" s="62"/>
      <c r="L81" s="60"/>
    </row>
    <row r="82" spans="2:65" s="1" customFormat="1" ht="18" customHeight="1">
      <c r="B82" s="40"/>
      <c r="C82" s="64" t="s">
        <v>23</v>
      </c>
      <c r="D82" s="62"/>
      <c r="E82" s="62"/>
      <c r="F82" s="159" t="str">
        <f>F12</f>
        <v xml:space="preserve"> </v>
      </c>
      <c r="G82" s="62"/>
      <c r="H82" s="62"/>
      <c r="I82" s="160" t="s">
        <v>25</v>
      </c>
      <c r="J82" s="72" t="str">
        <f>IF(J12="","",J12)</f>
        <v>12. 4. 2018</v>
      </c>
      <c r="K82" s="62"/>
      <c r="L82" s="60"/>
    </row>
    <row r="83" spans="2:65" s="1" customFormat="1" ht="6.95" customHeight="1">
      <c r="B83" s="40"/>
      <c r="C83" s="62"/>
      <c r="D83" s="62"/>
      <c r="E83" s="62"/>
      <c r="F83" s="62"/>
      <c r="G83" s="62"/>
      <c r="H83" s="62"/>
      <c r="I83" s="158"/>
      <c r="J83" s="62"/>
      <c r="K83" s="62"/>
      <c r="L83" s="60"/>
    </row>
    <row r="84" spans="2:65" s="1" customFormat="1">
      <c r="B84" s="40"/>
      <c r="C84" s="64" t="s">
        <v>27</v>
      </c>
      <c r="D84" s="62"/>
      <c r="E84" s="62"/>
      <c r="F84" s="159" t="str">
        <f>E15</f>
        <v>Aroma Praha a.s. - Židovicev 64, 411 83 Hrobce</v>
      </c>
      <c r="G84" s="62"/>
      <c r="H84" s="62"/>
      <c r="I84" s="160" t="s">
        <v>33</v>
      </c>
      <c r="J84" s="159" t="str">
        <f>E21</f>
        <v>Ekobak s.r.o.</v>
      </c>
      <c r="K84" s="62"/>
      <c r="L84" s="60"/>
    </row>
    <row r="85" spans="2:65" s="1" customFormat="1" ht="14.45" customHeight="1">
      <c r="B85" s="40"/>
      <c r="C85" s="64" t="s">
        <v>31</v>
      </c>
      <c r="D85" s="62"/>
      <c r="E85" s="62"/>
      <c r="F85" s="159" t="str">
        <f>IF(E18="","",E18)</f>
        <v/>
      </c>
      <c r="G85" s="62"/>
      <c r="H85" s="62"/>
      <c r="I85" s="158"/>
      <c r="J85" s="62"/>
      <c r="K85" s="62"/>
      <c r="L85" s="60"/>
    </row>
    <row r="86" spans="2:65" s="1" customFormat="1" ht="10.35" customHeight="1">
      <c r="B86" s="40"/>
      <c r="C86" s="62"/>
      <c r="D86" s="62"/>
      <c r="E86" s="62"/>
      <c r="F86" s="62"/>
      <c r="G86" s="62"/>
      <c r="H86" s="62"/>
      <c r="I86" s="158"/>
      <c r="J86" s="62"/>
      <c r="K86" s="62"/>
      <c r="L86" s="60"/>
    </row>
    <row r="87" spans="2:65" s="9" customFormat="1" ht="29.25" customHeight="1">
      <c r="B87" s="161"/>
      <c r="C87" s="162" t="s">
        <v>107</v>
      </c>
      <c r="D87" s="163" t="s">
        <v>56</v>
      </c>
      <c r="E87" s="163" t="s">
        <v>52</v>
      </c>
      <c r="F87" s="163" t="s">
        <v>108</v>
      </c>
      <c r="G87" s="163" t="s">
        <v>109</v>
      </c>
      <c r="H87" s="163" t="s">
        <v>110</v>
      </c>
      <c r="I87" s="164" t="s">
        <v>111</v>
      </c>
      <c r="J87" s="163" t="s">
        <v>91</v>
      </c>
      <c r="K87" s="165" t="s">
        <v>112</v>
      </c>
      <c r="L87" s="166"/>
      <c r="M87" s="80" t="s">
        <v>113</v>
      </c>
      <c r="N87" s="81" t="s">
        <v>41</v>
      </c>
      <c r="O87" s="81" t="s">
        <v>114</v>
      </c>
      <c r="P87" s="81" t="s">
        <v>115</v>
      </c>
      <c r="Q87" s="81" t="s">
        <v>116</v>
      </c>
      <c r="R87" s="81" t="s">
        <v>117</v>
      </c>
      <c r="S87" s="81" t="s">
        <v>118</v>
      </c>
      <c r="T87" s="82" t="s">
        <v>119</v>
      </c>
    </row>
    <row r="88" spans="2:65" s="1" customFormat="1" ht="29.25" customHeight="1">
      <c r="B88" s="40"/>
      <c r="C88" s="86" t="s">
        <v>92</v>
      </c>
      <c r="D88" s="62"/>
      <c r="E88" s="62"/>
      <c r="F88" s="62"/>
      <c r="G88" s="62"/>
      <c r="H88" s="62"/>
      <c r="I88" s="158"/>
      <c r="J88" s="167">
        <f>BK88</f>
        <v>0</v>
      </c>
      <c r="K88" s="62"/>
      <c r="L88" s="60"/>
      <c r="M88" s="83"/>
      <c r="N88" s="84"/>
      <c r="O88" s="84"/>
      <c r="P88" s="168">
        <f>P89+P115+P214</f>
        <v>0</v>
      </c>
      <c r="Q88" s="84"/>
      <c r="R88" s="168">
        <f>R89+R115+R214</f>
        <v>12.548314192064</v>
      </c>
      <c r="S88" s="84"/>
      <c r="T88" s="169">
        <f>T89+T115+T214</f>
        <v>5.8905284</v>
      </c>
      <c r="AT88" s="23" t="s">
        <v>70</v>
      </c>
      <c r="AU88" s="23" t="s">
        <v>93</v>
      </c>
      <c r="BK88" s="170">
        <f>BK89+BK115+BK214</f>
        <v>0</v>
      </c>
    </row>
    <row r="89" spans="2:65" s="10" customFormat="1" ht="37.35" customHeight="1">
      <c r="B89" s="171"/>
      <c r="C89" s="172"/>
      <c r="D89" s="173" t="s">
        <v>70</v>
      </c>
      <c r="E89" s="174" t="s">
        <v>120</v>
      </c>
      <c r="F89" s="174" t="s">
        <v>121</v>
      </c>
      <c r="G89" s="172"/>
      <c r="H89" s="172"/>
      <c r="I89" s="175"/>
      <c r="J89" s="176">
        <f>BK89</f>
        <v>0</v>
      </c>
      <c r="K89" s="172"/>
      <c r="L89" s="177"/>
      <c r="M89" s="178"/>
      <c r="N89" s="179"/>
      <c r="O89" s="179"/>
      <c r="P89" s="180">
        <f>P90+P107+P113</f>
        <v>0</v>
      </c>
      <c r="Q89" s="179"/>
      <c r="R89" s="180">
        <f>R90+R107+R113</f>
        <v>0.23928000000000002</v>
      </c>
      <c r="S89" s="179"/>
      <c r="T89" s="181">
        <f>T90+T107+T113</f>
        <v>0.216</v>
      </c>
      <c r="AR89" s="182" t="s">
        <v>79</v>
      </c>
      <c r="AT89" s="183" t="s">
        <v>70</v>
      </c>
      <c r="AU89" s="183" t="s">
        <v>71</v>
      </c>
      <c r="AY89" s="182" t="s">
        <v>122</v>
      </c>
      <c r="BK89" s="184">
        <f>BK90+BK107+BK113</f>
        <v>0</v>
      </c>
    </row>
    <row r="90" spans="2:65" s="10" customFormat="1" ht="19.899999999999999" customHeight="1">
      <c r="B90" s="171"/>
      <c r="C90" s="172"/>
      <c r="D90" s="173" t="s">
        <v>70</v>
      </c>
      <c r="E90" s="185" t="s">
        <v>123</v>
      </c>
      <c r="F90" s="185" t="s">
        <v>124</v>
      </c>
      <c r="G90" s="172"/>
      <c r="H90" s="172"/>
      <c r="I90" s="175"/>
      <c r="J90" s="186">
        <f>BK90</f>
        <v>0</v>
      </c>
      <c r="K90" s="172"/>
      <c r="L90" s="177"/>
      <c r="M90" s="178"/>
      <c r="N90" s="179"/>
      <c r="O90" s="179"/>
      <c r="P90" s="180">
        <f>SUM(P91:P106)</f>
        <v>0</v>
      </c>
      <c r="Q90" s="179"/>
      <c r="R90" s="180">
        <f>SUM(R91:R106)</f>
        <v>0.23928000000000002</v>
      </c>
      <c r="S90" s="179"/>
      <c r="T90" s="181">
        <f>SUM(T91:T106)</f>
        <v>0.216</v>
      </c>
      <c r="AR90" s="182" t="s">
        <v>79</v>
      </c>
      <c r="AT90" s="183" t="s">
        <v>70</v>
      </c>
      <c r="AU90" s="183" t="s">
        <v>79</v>
      </c>
      <c r="AY90" s="182" t="s">
        <v>122</v>
      </c>
      <c r="BK90" s="184">
        <f>SUM(BK91:BK106)</f>
        <v>0</v>
      </c>
    </row>
    <row r="91" spans="2:65" s="1" customFormat="1" ht="25.5" customHeight="1">
      <c r="B91" s="40"/>
      <c r="C91" s="187" t="s">
        <v>79</v>
      </c>
      <c r="D91" s="187" t="s">
        <v>125</v>
      </c>
      <c r="E91" s="188" t="s">
        <v>126</v>
      </c>
      <c r="F91" s="189" t="s">
        <v>127</v>
      </c>
      <c r="G91" s="190" t="s">
        <v>128</v>
      </c>
      <c r="H91" s="191">
        <v>4</v>
      </c>
      <c r="I91" s="192"/>
      <c r="J91" s="193">
        <f>ROUND(I91*H91,2)</f>
        <v>0</v>
      </c>
      <c r="K91" s="189" t="s">
        <v>129</v>
      </c>
      <c r="L91" s="60"/>
      <c r="M91" s="194" t="s">
        <v>21</v>
      </c>
      <c r="N91" s="195" t="s">
        <v>42</v>
      </c>
      <c r="O91" s="41"/>
      <c r="P91" s="196">
        <f>O91*H91</f>
        <v>0</v>
      </c>
      <c r="Q91" s="196">
        <v>0</v>
      </c>
      <c r="R91" s="196">
        <f>Q91*H91</f>
        <v>0</v>
      </c>
      <c r="S91" s="196">
        <v>5.3999999999999999E-2</v>
      </c>
      <c r="T91" s="197">
        <f>S91*H91</f>
        <v>0.216</v>
      </c>
      <c r="AR91" s="23" t="s">
        <v>130</v>
      </c>
      <c r="AT91" s="23" t="s">
        <v>125</v>
      </c>
      <c r="AU91" s="23" t="s">
        <v>76</v>
      </c>
      <c r="AY91" s="23" t="s">
        <v>122</v>
      </c>
      <c r="BE91" s="198">
        <f>IF(N91="základní",J91,0)</f>
        <v>0</v>
      </c>
      <c r="BF91" s="198">
        <f>IF(N91="snížená",J91,0)</f>
        <v>0</v>
      </c>
      <c r="BG91" s="198">
        <f>IF(N91="zákl. přenesená",J91,0)</f>
        <v>0</v>
      </c>
      <c r="BH91" s="198">
        <f>IF(N91="sníž. přenesená",J91,0)</f>
        <v>0</v>
      </c>
      <c r="BI91" s="198">
        <f>IF(N91="nulová",J91,0)</f>
        <v>0</v>
      </c>
      <c r="BJ91" s="23" t="s">
        <v>79</v>
      </c>
      <c r="BK91" s="198">
        <f>ROUND(I91*H91,2)</f>
        <v>0</v>
      </c>
      <c r="BL91" s="23" t="s">
        <v>130</v>
      </c>
      <c r="BM91" s="23" t="s">
        <v>131</v>
      </c>
    </row>
    <row r="92" spans="2:65" s="11" customFormat="1" ht="13.5">
      <c r="B92" s="199"/>
      <c r="C92" s="200"/>
      <c r="D92" s="201" t="s">
        <v>132</v>
      </c>
      <c r="E92" s="202" t="s">
        <v>21</v>
      </c>
      <c r="F92" s="203" t="s">
        <v>133</v>
      </c>
      <c r="G92" s="200"/>
      <c r="H92" s="202" t="s">
        <v>21</v>
      </c>
      <c r="I92" s="204"/>
      <c r="J92" s="200"/>
      <c r="K92" s="200"/>
      <c r="L92" s="205"/>
      <c r="M92" s="206"/>
      <c r="N92" s="207"/>
      <c r="O92" s="207"/>
      <c r="P92" s="207"/>
      <c r="Q92" s="207"/>
      <c r="R92" s="207"/>
      <c r="S92" s="207"/>
      <c r="T92" s="208"/>
      <c r="AT92" s="209" t="s">
        <v>132</v>
      </c>
      <c r="AU92" s="209" t="s">
        <v>76</v>
      </c>
      <c r="AV92" s="11" t="s">
        <v>79</v>
      </c>
      <c r="AW92" s="11" t="s">
        <v>35</v>
      </c>
      <c r="AX92" s="11" t="s">
        <v>71</v>
      </c>
      <c r="AY92" s="209" t="s">
        <v>122</v>
      </c>
    </row>
    <row r="93" spans="2:65" s="12" customFormat="1" ht="13.5">
      <c r="B93" s="210"/>
      <c r="C93" s="211"/>
      <c r="D93" s="201" t="s">
        <v>132</v>
      </c>
      <c r="E93" s="212" t="s">
        <v>21</v>
      </c>
      <c r="F93" s="213" t="s">
        <v>130</v>
      </c>
      <c r="G93" s="211"/>
      <c r="H93" s="214">
        <v>4</v>
      </c>
      <c r="I93" s="215"/>
      <c r="J93" s="211"/>
      <c r="K93" s="211"/>
      <c r="L93" s="216"/>
      <c r="M93" s="217"/>
      <c r="N93" s="218"/>
      <c r="O93" s="218"/>
      <c r="P93" s="218"/>
      <c r="Q93" s="218"/>
      <c r="R93" s="218"/>
      <c r="S93" s="218"/>
      <c r="T93" s="219"/>
      <c r="AT93" s="220" t="s">
        <v>132</v>
      </c>
      <c r="AU93" s="220" t="s">
        <v>76</v>
      </c>
      <c r="AV93" s="12" t="s">
        <v>76</v>
      </c>
      <c r="AW93" s="12" t="s">
        <v>35</v>
      </c>
      <c r="AX93" s="12" t="s">
        <v>71</v>
      </c>
      <c r="AY93" s="220" t="s">
        <v>122</v>
      </c>
    </row>
    <row r="94" spans="2:65" s="13" customFormat="1" ht="13.5">
      <c r="B94" s="221"/>
      <c r="C94" s="222"/>
      <c r="D94" s="201" t="s">
        <v>132</v>
      </c>
      <c r="E94" s="223" t="s">
        <v>21</v>
      </c>
      <c r="F94" s="224" t="s">
        <v>134</v>
      </c>
      <c r="G94" s="222"/>
      <c r="H94" s="225">
        <v>4</v>
      </c>
      <c r="I94" s="226"/>
      <c r="J94" s="222"/>
      <c r="K94" s="222"/>
      <c r="L94" s="227"/>
      <c r="M94" s="228"/>
      <c r="N94" s="229"/>
      <c r="O94" s="229"/>
      <c r="P94" s="229"/>
      <c r="Q94" s="229"/>
      <c r="R94" s="229"/>
      <c r="S94" s="229"/>
      <c r="T94" s="230"/>
      <c r="AT94" s="231" t="s">
        <v>132</v>
      </c>
      <c r="AU94" s="231" t="s">
        <v>76</v>
      </c>
      <c r="AV94" s="13" t="s">
        <v>130</v>
      </c>
      <c r="AW94" s="13" t="s">
        <v>35</v>
      </c>
      <c r="AX94" s="13" t="s">
        <v>79</v>
      </c>
      <c r="AY94" s="231" t="s">
        <v>122</v>
      </c>
    </row>
    <row r="95" spans="2:65" s="1" customFormat="1" ht="25.5" customHeight="1">
      <c r="B95" s="40"/>
      <c r="C95" s="187" t="s">
        <v>76</v>
      </c>
      <c r="D95" s="187" t="s">
        <v>125</v>
      </c>
      <c r="E95" s="188" t="s">
        <v>135</v>
      </c>
      <c r="F95" s="189" t="s">
        <v>136</v>
      </c>
      <c r="G95" s="190" t="s">
        <v>128</v>
      </c>
      <c r="H95" s="191">
        <v>8</v>
      </c>
      <c r="I95" s="192"/>
      <c r="J95" s="193">
        <f>ROUND(I95*H95,2)</f>
        <v>0</v>
      </c>
      <c r="K95" s="189" t="s">
        <v>21</v>
      </c>
      <c r="L95" s="60"/>
      <c r="M95" s="194" t="s">
        <v>21</v>
      </c>
      <c r="N95" s="195" t="s">
        <v>42</v>
      </c>
      <c r="O95" s="41"/>
      <c r="P95" s="196">
        <f>O95*H95</f>
        <v>0</v>
      </c>
      <c r="Q95" s="196">
        <v>0</v>
      </c>
      <c r="R95" s="196">
        <f>Q95*H95</f>
        <v>0</v>
      </c>
      <c r="S95" s="196">
        <v>0</v>
      </c>
      <c r="T95" s="197">
        <f>S95*H95</f>
        <v>0</v>
      </c>
      <c r="AR95" s="23" t="s">
        <v>130</v>
      </c>
      <c r="AT95" s="23" t="s">
        <v>125</v>
      </c>
      <c r="AU95" s="23" t="s">
        <v>76</v>
      </c>
      <c r="AY95" s="23" t="s">
        <v>122</v>
      </c>
      <c r="BE95" s="198">
        <f>IF(N95="základní",J95,0)</f>
        <v>0</v>
      </c>
      <c r="BF95" s="198">
        <f>IF(N95="snížená",J95,0)</f>
        <v>0</v>
      </c>
      <c r="BG95" s="198">
        <f>IF(N95="zákl. přenesená",J95,0)</f>
        <v>0</v>
      </c>
      <c r="BH95" s="198">
        <f>IF(N95="sníž. přenesená",J95,0)</f>
        <v>0</v>
      </c>
      <c r="BI95" s="198">
        <f>IF(N95="nulová",J95,0)</f>
        <v>0</v>
      </c>
      <c r="BJ95" s="23" t="s">
        <v>79</v>
      </c>
      <c r="BK95" s="198">
        <f>ROUND(I95*H95,2)</f>
        <v>0</v>
      </c>
      <c r="BL95" s="23" t="s">
        <v>130</v>
      </c>
      <c r="BM95" s="23" t="s">
        <v>137</v>
      </c>
    </row>
    <row r="96" spans="2:65" s="11" customFormat="1" ht="13.5">
      <c r="B96" s="199"/>
      <c r="C96" s="200"/>
      <c r="D96" s="201" t="s">
        <v>132</v>
      </c>
      <c r="E96" s="202" t="s">
        <v>21</v>
      </c>
      <c r="F96" s="203" t="s">
        <v>138</v>
      </c>
      <c r="G96" s="200"/>
      <c r="H96" s="202" t="s">
        <v>21</v>
      </c>
      <c r="I96" s="204"/>
      <c r="J96" s="200"/>
      <c r="K96" s="200"/>
      <c r="L96" s="205"/>
      <c r="M96" s="206"/>
      <c r="N96" s="207"/>
      <c r="O96" s="207"/>
      <c r="P96" s="207"/>
      <c r="Q96" s="207"/>
      <c r="R96" s="207"/>
      <c r="S96" s="207"/>
      <c r="T96" s="208"/>
      <c r="AT96" s="209" t="s">
        <v>132</v>
      </c>
      <c r="AU96" s="209" t="s">
        <v>76</v>
      </c>
      <c r="AV96" s="11" t="s">
        <v>79</v>
      </c>
      <c r="AW96" s="11" t="s">
        <v>35</v>
      </c>
      <c r="AX96" s="11" t="s">
        <v>71</v>
      </c>
      <c r="AY96" s="209" t="s">
        <v>122</v>
      </c>
    </row>
    <row r="97" spans="2:65" s="12" customFormat="1" ht="13.5">
      <c r="B97" s="210"/>
      <c r="C97" s="211"/>
      <c r="D97" s="201" t="s">
        <v>132</v>
      </c>
      <c r="E97" s="212" t="s">
        <v>21</v>
      </c>
      <c r="F97" s="213" t="s">
        <v>139</v>
      </c>
      <c r="G97" s="211"/>
      <c r="H97" s="214">
        <v>8</v>
      </c>
      <c r="I97" s="215"/>
      <c r="J97" s="211"/>
      <c r="K97" s="211"/>
      <c r="L97" s="216"/>
      <c r="M97" s="217"/>
      <c r="N97" s="218"/>
      <c r="O97" s="218"/>
      <c r="P97" s="218"/>
      <c r="Q97" s="218"/>
      <c r="R97" s="218"/>
      <c r="S97" s="218"/>
      <c r="T97" s="219"/>
      <c r="AT97" s="220" t="s">
        <v>132</v>
      </c>
      <c r="AU97" s="220" t="s">
        <v>76</v>
      </c>
      <c r="AV97" s="12" t="s">
        <v>76</v>
      </c>
      <c r="AW97" s="12" t="s">
        <v>35</v>
      </c>
      <c r="AX97" s="12" t="s">
        <v>71</v>
      </c>
      <c r="AY97" s="220" t="s">
        <v>122</v>
      </c>
    </row>
    <row r="98" spans="2:65" s="13" customFormat="1" ht="13.5">
      <c r="B98" s="221"/>
      <c r="C98" s="222"/>
      <c r="D98" s="201" t="s">
        <v>132</v>
      </c>
      <c r="E98" s="223" t="s">
        <v>21</v>
      </c>
      <c r="F98" s="224" t="s">
        <v>134</v>
      </c>
      <c r="G98" s="222"/>
      <c r="H98" s="225">
        <v>8</v>
      </c>
      <c r="I98" s="226"/>
      <c r="J98" s="222"/>
      <c r="K98" s="222"/>
      <c r="L98" s="227"/>
      <c r="M98" s="228"/>
      <c r="N98" s="229"/>
      <c r="O98" s="229"/>
      <c r="P98" s="229"/>
      <c r="Q98" s="229"/>
      <c r="R98" s="229"/>
      <c r="S98" s="229"/>
      <c r="T98" s="230"/>
      <c r="AT98" s="231" t="s">
        <v>132</v>
      </c>
      <c r="AU98" s="231" t="s">
        <v>76</v>
      </c>
      <c r="AV98" s="13" t="s">
        <v>130</v>
      </c>
      <c r="AW98" s="13" t="s">
        <v>35</v>
      </c>
      <c r="AX98" s="13" t="s">
        <v>79</v>
      </c>
      <c r="AY98" s="231" t="s">
        <v>122</v>
      </c>
    </row>
    <row r="99" spans="2:65" s="1" customFormat="1" ht="25.5" customHeight="1">
      <c r="B99" s="40"/>
      <c r="C99" s="187" t="s">
        <v>140</v>
      </c>
      <c r="D99" s="187" t="s">
        <v>125</v>
      </c>
      <c r="E99" s="188" t="s">
        <v>141</v>
      </c>
      <c r="F99" s="189" t="s">
        <v>142</v>
      </c>
      <c r="G99" s="190" t="s">
        <v>143</v>
      </c>
      <c r="H99" s="191">
        <v>8</v>
      </c>
      <c r="I99" s="192"/>
      <c r="J99" s="193">
        <f>ROUND(I99*H99,2)</f>
        <v>0</v>
      </c>
      <c r="K99" s="189" t="s">
        <v>129</v>
      </c>
      <c r="L99" s="60"/>
      <c r="M99" s="194" t="s">
        <v>21</v>
      </c>
      <c r="N99" s="195" t="s">
        <v>42</v>
      </c>
      <c r="O99" s="41"/>
      <c r="P99" s="196">
        <f>O99*H99</f>
        <v>0</v>
      </c>
      <c r="Q99" s="196">
        <v>2.4740000000000002E-2</v>
      </c>
      <c r="R99" s="196">
        <f>Q99*H99</f>
        <v>0.19792000000000001</v>
      </c>
      <c r="S99" s="196">
        <v>0</v>
      </c>
      <c r="T99" s="197">
        <f>S99*H99</f>
        <v>0</v>
      </c>
      <c r="AR99" s="23" t="s">
        <v>130</v>
      </c>
      <c r="AT99" s="23" t="s">
        <v>125</v>
      </c>
      <c r="AU99" s="23" t="s">
        <v>76</v>
      </c>
      <c r="AY99" s="23" t="s">
        <v>122</v>
      </c>
      <c r="BE99" s="198">
        <f>IF(N99="základní",J99,0)</f>
        <v>0</v>
      </c>
      <c r="BF99" s="198">
        <f>IF(N99="snížená",J99,0)</f>
        <v>0</v>
      </c>
      <c r="BG99" s="198">
        <f>IF(N99="zákl. přenesená",J99,0)</f>
        <v>0</v>
      </c>
      <c r="BH99" s="198">
        <f>IF(N99="sníž. přenesená",J99,0)</f>
        <v>0</v>
      </c>
      <c r="BI99" s="198">
        <f>IF(N99="nulová",J99,0)</f>
        <v>0</v>
      </c>
      <c r="BJ99" s="23" t="s">
        <v>79</v>
      </c>
      <c r="BK99" s="198">
        <f>ROUND(I99*H99,2)</f>
        <v>0</v>
      </c>
      <c r="BL99" s="23" t="s">
        <v>130</v>
      </c>
      <c r="BM99" s="23" t="s">
        <v>144</v>
      </c>
    </row>
    <row r="100" spans="2:65" s="11" customFormat="1" ht="13.5">
      <c r="B100" s="199"/>
      <c r="C100" s="200"/>
      <c r="D100" s="201" t="s">
        <v>132</v>
      </c>
      <c r="E100" s="202" t="s">
        <v>21</v>
      </c>
      <c r="F100" s="203" t="s">
        <v>145</v>
      </c>
      <c r="G100" s="200"/>
      <c r="H100" s="202" t="s">
        <v>21</v>
      </c>
      <c r="I100" s="204"/>
      <c r="J100" s="200"/>
      <c r="K100" s="200"/>
      <c r="L100" s="205"/>
      <c r="M100" s="206"/>
      <c r="N100" s="207"/>
      <c r="O100" s="207"/>
      <c r="P100" s="207"/>
      <c r="Q100" s="207"/>
      <c r="R100" s="207"/>
      <c r="S100" s="207"/>
      <c r="T100" s="208"/>
      <c r="AT100" s="209" t="s">
        <v>132</v>
      </c>
      <c r="AU100" s="209" t="s">
        <v>76</v>
      </c>
      <c r="AV100" s="11" t="s">
        <v>79</v>
      </c>
      <c r="AW100" s="11" t="s">
        <v>35</v>
      </c>
      <c r="AX100" s="11" t="s">
        <v>71</v>
      </c>
      <c r="AY100" s="209" t="s">
        <v>122</v>
      </c>
    </row>
    <row r="101" spans="2:65" s="12" customFormat="1" ht="13.5">
      <c r="B101" s="210"/>
      <c r="C101" s="211"/>
      <c r="D101" s="201" t="s">
        <v>132</v>
      </c>
      <c r="E101" s="212" t="s">
        <v>21</v>
      </c>
      <c r="F101" s="213" t="s">
        <v>139</v>
      </c>
      <c r="G101" s="211"/>
      <c r="H101" s="214">
        <v>8</v>
      </c>
      <c r="I101" s="215"/>
      <c r="J101" s="211"/>
      <c r="K101" s="211"/>
      <c r="L101" s="216"/>
      <c r="M101" s="217"/>
      <c r="N101" s="218"/>
      <c r="O101" s="218"/>
      <c r="P101" s="218"/>
      <c r="Q101" s="218"/>
      <c r="R101" s="218"/>
      <c r="S101" s="218"/>
      <c r="T101" s="219"/>
      <c r="AT101" s="220" t="s">
        <v>132</v>
      </c>
      <c r="AU101" s="220" t="s">
        <v>76</v>
      </c>
      <c r="AV101" s="12" t="s">
        <v>76</v>
      </c>
      <c r="AW101" s="12" t="s">
        <v>35</v>
      </c>
      <c r="AX101" s="12" t="s">
        <v>71</v>
      </c>
      <c r="AY101" s="220" t="s">
        <v>122</v>
      </c>
    </row>
    <row r="102" spans="2:65" s="13" customFormat="1" ht="13.5">
      <c r="B102" s="221"/>
      <c r="C102" s="222"/>
      <c r="D102" s="201" t="s">
        <v>132</v>
      </c>
      <c r="E102" s="223" t="s">
        <v>21</v>
      </c>
      <c r="F102" s="224" t="s">
        <v>134</v>
      </c>
      <c r="G102" s="222"/>
      <c r="H102" s="225">
        <v>8</v>
      </c>
      <c r="I102" s="226"/>
      <c r="J102" s="222"/>
      <c r="K102" s="222"/>
      <c r="L102" s="227"/>
      <c r="M102" s="228"/>
      <c r="N102" s="229"/>
      <c r="O102" s="229"/>
      <c r="P102" s="229"/>
      <c r="Q102" s="229"/>
      <c r="R102" s="229"/>
      <c r="S102" s="229"/>
      <c r="T102" s="230"/>
      <c r="AT102" s="231" t="s">
        <v>132</v>
      </c>
      <c r="AU102" s="231" t="s">
        <v>76</v>
      </c>
      <c r="AV102" s="13" t="s">
        <v>130</v>
      </c>
      <c r="AW102" s="13" t="s">
        <v>35</v>
      </c>
      <c r="AX102" s="13" t="s">
        <v>79</v>
      </c>
      <c r="AY102" s="231" t="s">
        <v>122</v>
      </c>
    </row>
    <row r="103" spans="2:65" s="1" customFormat="1" ht="51" customHeight="1">
      <c r="B103" s="40"/>
      <c r="C103" s="187" t="s">
        <v>130</v>
      </c>
      <c r="D103" s="187" t="s">
        <v>125</v>
      </c>
      <c r="E103" s="188" t="s">
        <v>146</v>
      </c>
      <c r="F103" s="189" t="s">
        <v>147</v>
      </c>
      <c r="G103" s="190" t="s">
        <v>143</v>
      </c>
      <c r="H103" s="191">
        <v>8</v>
      </c>
      <c r="I103" s="192"/>
      <c r="J103" s="193">
        <f>ROUND(I103*H103,2)</f>
        <v>0</v>
      </c>
      <c r="K103" s="189" t="s">
        <v>129</v>
      </c>
      <c r="L103" s="60"/>
      <c r="M103" s="194" t="s">
        <v>21</v>
      </c>
      <c r="N103" s="195" t="s">
        <v>42</v>
      </c>
      <c r="O103" s="41"/>
      <c r="P103" s="196">
        <f>O103*H103</f>
        <v>0</v>
      </c>
      <c r="Q103" s="196">
        <v>5.1700000000000001E-3</v>
      </c>
      <c r="R103" s="196">
        <f>Q103*H103</f>
        <v>4.1360000000000001E-2</v>
      </c>
      <c r="S103" s="196">
        <v>0</v>
      </c>
      <c r="T103" s="197">
        <f>S103*H103</f>
        <v>0</v>
      </c>
      <c r="AR103" s="23" t="s">
        <v>130</v>
      </c>
      <c r="AT103" s="23" t="s">
        <v>125</v>
      </c>
      <c r="AU103" s="23" t="s">
        <v>76</v>
      </c>
      <c r="AY103" s="23" t="s">
        <v>122</v>
      </c>
      <c r="BE103" s="198">
        <f>IF(N103="základní",J103,0)</f>
        <v>0</v>
      </c>
      <c r="BF103" s="198">
        <f>IF(N103="snížená",J103,0)</f>
        <v>0</v>
      </c>
      <c r="BG103" s="198">
        <f>IF(N103="zákl. přenesená",J103,0)</f>
        <v>0</v>
      </c>
      <c r="BH103" s="198">
        <f>IF(N103="sníž. přenesená",J103,0)</f>
        <v>0</v>
      </c>
      <c r="BI103" s="198">
        <f>IF(N103="nulová",J103,0)</f>
        <v>0</v>
      </c>
      <c r="BJ103" s="23" t="s">
        <v>79</v>
      </c>
      <c r="BK103" s="198">
        <f>ROUND(I103*H103,2)</f>
        <v>0</v>
      </c>
      <c r="BL103" s="23" t="s">
        <v>130</v>
      </c>
      <c r="BM103" s="23" t="s">
        <v>148</v>
      </c>
    </row>
    <row r="104" spans="2:65" s="11" customFormat="1" ht="13.5">
      <c r="B104" s="199"/>
      <c r="C104" s="200"/>
      <c r="D104" s="201" t="s">
        <v>132</v>
      </c>
      <c r="E104" s="202" t="s">
        <v>21</v>
      </c>
      <c r="F104" s="203" t="s">
        <v>145</v>
      </c>
      <c r="G104" s="200"/>
      <c r="H104" s="202" t="s">
        <v>21</v>
      </c>
      <c r="I104" s="204"/>
      <c r="J104" s="200"/>
      <c r="K104" s="200"/>
      <c r="L104" s="205"/>
      <c r="M104" s="206"/>
      <c r="N104" s="207"/>
      <c r="O104" s="207"/>
      <c r="P104" s="207"/>
      <c r="Q104" s="207"/>
      <c r="R104" s="207"/>
      <c r="S104" s="207"/>
      <c r="T104" s="208"/>
      <c r="AT104" s="209" t="s">
        <v>132</v>
      </c>
      <c r="AU104" s="209" t="s">
        <v>76</v>
      </c>
      <c r="AV104" s="11" t="s">
        <v>79</v>
      </c>
      <c r="AW104" s="11" t="s">
        <v>35</v>
      </c>
      <c r="AX104" s="11" t="s">
        <v>71</v>
      </c>
      <c r="AY104" s="209" t="s">
        <v>122</v>
      </c>
    </row>
    <row r="105" spans="2:65" s="12" customFormat="1" ht="13.5">
      <c r="B105" s="210"/>
      <c r="C105" s="211"/>
      <c r="D105" s="201" t="s">
        <v>132</v>
      </c>
      <c r="E105" s="212" t="s">
        <v>21</v>
      </c>
      <c r="F105" s="213" t="s">
        <v>139</v>
      </c>
      <c r="G105" s="211"/>
      <c r="H105" s="214">
        <v>8</v>
      </c>
      <c r="I105" s="215"/>
      <c r="J105" s="211"/>
      <c r="K105" s="211"/>
      <c r="L105" s="216"/>
      <c r="M105" s="217"/>
      <c r="N105" s="218"/>
      <c r="O105" s="218"/>
      <c r="P105" s="218"/>
      <c r="Q105" s="218"/>
      <c r="R105" s="218"/>
      <c r="S105" s="218"/>
      <c r="T105" s="219"/>
      <c r="AT105" s="220" t="s">
        <v>132</v>
      </c>
      <c r="AU105" s="220" t="s">
        <v>76</v>
      </c>
      <c r="AV105" s="12" t="s">
        <v>76</v>
      </c>
      <c r="AW105" s="12" t="s">
        <v>35</v>
      </c>
      <c r="AX105" s="12" t="s">
        <v>71</v>
      </c>
      <c r="AY105" s="220" t="s">
        <v>122</v>
      </c>
    </row>
    <row r="106" spans="2:65" s="13" customFormat="1" ht="13.5">
      <c r="B106" s="221"/>
      <c r="C106" s="222"/>
      <c r="D106" s="201" t="s">
        <v>132</v>
      </c>
      <c r="E106" s="223" t="s">
        <v>21</v>
      </c>
      <c r="F106" s="224" t="s">
        <v>134</v>
      </c>
      <c r="G106" s="222"/>
      <c r="H106" s="225">
        <v>8</v>
      </c>
      <c r="I106" s="226"/>
      <c r="J106" s="222"/>
      <c r="K106" s="222"/>
      <c r="L106" s="227"/>
      <c r="M106" s="228"/>
      <c r="N106" s="229"/>
      <c r="O106" s="229"/>
      <c r="P106" s="229"/>
      <c r="Q106" s="229"/>
      <c r="R106" s="229"/>
      <c r="S106" s="229"/>
      <c r="T106" s="230"/>
      <c r="AT106" s="231" t="s">
        <v>132</v>
      </c>
      <c r="AU106" s="231" t="s">
        <v>76</v>
      </c>
      <c r="AV106" s="13" t="s">
        <v>130</v>
      </c>
      <c r="AW106" s="13" t="s">
        <v>35</v>
      </c>
      <c r="AX106" s="13" t="s">
        <v>79</v>
      </c>
      <c r="AY106" s="231" t="s">
        <v>122</v>
      </c>
    </row>
    <row r="107" spans="2:65" s="10" customFormat="1" ht="29.85" customHeight="1">
      <c r="B107" s="171"/>
      <c r="C107" s="172"/>
      <c r="D107" s="173" t="s">
        <v>70</v>
      </c>
      <c r="E107" s="185" t="s">
        <v>149</v>
      </c>
      <c r="F107" s="185" t="s">
        <v>150</v>
      </c>
      <c r="G107" s="172"/>
      <c r="H107" s="172"/>
      <c r="I107" s="175"/>
      <c r="J107" s="186">
        <f>BK107</f>
        <v>0</v>
      </c>
      <c r="K107" s="172"/>
      <c r="L107" s="177"/>
      <c r="M107" s="178"/>
      <c r="N107" s="179"/>
      <c r="O107" s="179"/>
      <c r="P107" s="180">
        <f>SUM(P108:P112)</f>
        <v>0</v>
      </c>
      <c r="Q107" s="179"/>
      <c r="R107" s="180">
        <f>SUM(R108:R112)</f>
        <v>0</v>
      </c>
      <c r="S107" s="179"/>
      <c r="T107" s="181">
        <f>SUM(T108:T112)</f>
        <v>0</v>
      </c>
      <c r="AR107" s="182" t="s">
        <v>79</v>
      </c>
      <c r="AT107" s="183" t="s">
        <v>70</v>
      </c>
      <c r="AU107" s="183" t="s">
        <v>79</v>
      </c>
      <c r="AY107" s="182" t="s">
        <v>122</v>
      </c>
      <c r="BK107" s="184">
        <f>SUM(BK108:BK112)</f>
        <v>0</v>
      </c>
    </row>
    <row r="108" spans="2:65" s="1" customFormat="1" ht="16.5" customHeight="1">
      <c r="B108" s="40"/>
      <c r="C108" s="187" t="s">
        <v>151</v>
      </c>
      <c r="D108" s="187" t="s">
        <v>125</v>
      </c>
      <c r="E108" s="188" t="s">
        <v>152</v>
      </c>
      <c r="F108" s="189" t="s">
        <v>153</v>
      </c>
      <c r="G108" s="190" t="s">
        <v>154</v>
      </c>
      <c r="H108" s="191">
        <v>5.891</v>
      </c>
      <c r="I108" s="192"/>
      <c r="J108" s="193">
        <f>ROUND(I108*H108,2)</f>
        <v>0</v>
      </c>
      <c r="K108" s="189" t="s">
        <v>21</v>
      </c>
      <c r="L108" s="60"/>
      <c r="M108" s="194" t="s">
        <v>21</v>
      </c>
      <c r="N108" s="195" t="s">
        <v>42</v>
      </c>
      <c r="O108" s="41"/>
      <c r="P108" s="196">
        <f>O108*H108</f>
        <v>0</v>
      </c>
      <c r="Q108" s="196">
        <v>0</v>
      </c>
      <c r="R108" s="196">
        <f>Q108*H108</f>
        <v>0</v>
      </c>
      <c r="S108" s="196">
        <v>0</v>
      </c>
      <c r="T108" s="197">
        <f>S108*H108</f>
        <v>0</v>
      </c>
      <c r="AR108" s="23" t="s">
        <v>130</v>
      </c>
      <c r="AT108" s="23" t="s">
        <v>125</v>
      </c>
      <c r="AU108" s="23" t="s">
        <v>76</v>
      </c>
      <c r="AY108" s="23" t="s">
        <v>122</v>
      </c>
      <c r="BE108" s="198">
        <f>IF(N108="základní",J108,0)</f>
        <v>0</v>
      </c>
      <c r="BF108" s="198">
        <f>IF(N108="snížená",J108,0)</f>
        <v>0</v>
      </c>
      <c r="BG108" s="198">
        <f>IF(N108="zákl. přenesená",J108,0)</f>
        <v>0</v>
      </c>
      <c r="BH108" s="198">
        <f>IF(N108="sníž. přenesená",J108,0)</f>
        <v>0</v>
      </c>
      <c r="BI108" s="198">
        <f>IF(N108="nulová",J108,0)</f>
        <v>0</v>
      </c>
      <c r="BJ108" s="23" t="s">
        <v>79</v>
      </c>
      <c r="BK108" s="198">
        <f>ROUND(I108*H108,2)</f>
        <v>0</v>
      </c>
      <c r="BL108" s="23" t="s">
        <v>130</v>
      </c>
      <c r="BM108" s="23" t="s">
        <v>155</v>
      </c>
    </row>
    <row r="109" spans="2:65" s="1" customFormat="1" ht="25.5" customHeight="1">
      <c r="B109" s="40"/>
      <c r="C109" s="187" t="s">
        <v>156</v>
      </c>
      <c r="D109" s="187" t="s">
        <v>125</v>
      </c>
      <c r="E109" s="188" t="s">
        <v>157</v>
      </c>
      <c r="F109" s="189" t="s">
        <v>158</v>
      </c>
      <c r="G109" s="190" t="s">
        <v>154</v>
      </c>
      <c r="H109" s="191">
        <v>5.891</v>
      </c>
      <c r="I109" s="192"/>
      <c r="J109" s="193">
        <f>ROUND(I109*H109,2)</f>
        <v>0</v>
      </c>
      <c r="K109" s="189" t="s">
        <v>21</v>
      </c>
      <c r="L109" s="60"/>
      <c r="M109" s="194" t="s">
        <v>21</v>
      </c>
      <c r="N109" s="195" t="s">
        <v>42</v>
      </c>
      <c r="O109" s="41"/>
      <c r="P109" s="196">
        <f>O109*H109</f>
        <v>0</v>
      </c>
      <c r="Q109" s="196">
        <v>0</v>
      </c>
      <c r="R109" s="196">
        <f>Q109*H109</f>
        <v>0</v>
      </c>
      <c r="S109" s="196">
        <v>0</v>
      </c>
      <c r="T109" s="197">
        <f>S109*H109</f>
        <v>0</v>
      </c>
      <c r="AR109" s="23" t="s">
        <v>130</v>
      </c>
      <c r="AT109" s="23" t="s">
        <v>125</v>
      </c>
      <c r="AU109" s="23" t="s">
        <v>76</v>
      </c>
      <c r="AY109" s="23" t="s">
        <v>122</v>
      </c>
      <c r="BE109" s="198">
        <f>IF(N109="základní",J109,0)</f>
        <v>0</v>
      </c>
      <c r="BF109" s="198">
        <f>IF(N109="snížená",J109,0)</f>
        <v>0</v>
      </c>
      <c r="BG109" s="198">
        <f>IF(N109="zákl. přenesená",J109,0)</f>
        <v>0</v>
      </c>
      <c r="BH109" s="198">
        <f>IF(N109="sníž. přenesená",J109,0)</f>
        <v>0</v>
      </c>
      <c r="BI109" s="198">
        <f>IF(N109="nulová",J109,0)</f>
        <v>0</v>
      </c>
      <c r="BJ109" s="23" t="s">
        <v>79</v>
      </c>
      <c r="BK109" s="198">
        <f>ROUND(I109*H109,2)</f>
        <v>0</v>
      </c>
      <c r="BL109" s="23" t="s">
        <v>130</v>
      </c>
      <c r="BM109" s="23" t="s">
        <v>159</v>
      </c>
    </row>
    <row r="110" spans="2:65" s="1" customFormat="1" ht="25.5" customHeight="1">
      <c r="B110" s="40"/>
      <c r="C110" s="187" t="s">
        <v>160</v>
      </c>
      <c r="D110" s="187" t="s">
        <v>125</v>
      </c>
      <c r="E110" s="188" t="s">
        <v>161</v>
      </c>
      <c r="F110" s="189" t="s">
        <v>162</v>
      </c>
      <c r="G110" s="190" t="s">
        <v>154</v>
      </c>
      <c r="H110" s="191">
        <v>11.782</v>
      </c>
      <c r="I110" s="192"/>
      <c r="J110" s="193">
        <f>ROUND(I110*H110,2)</f>
        <v>0</v>
      </c>
      <c r="K110" s="189" t="s">
        <v>21</v>
      </c>
      <c r="L110" s="60"/>
      <c r="M110" s="194" t="s">
        <v>21</v>
      </c>
      <c r="N110" s="195" t="s">
        <v>42</v>
      </c>
      <c r="O110" s="41"/>
      <c r="P110" s="196">
        <f>O110*H110</f>
        <v>0</v>
      </c>
      <c r="Q110" s="196">
        <v>0</v>
      </c>
      <c r="R110" s="196">
        <f>Q110*H110</f>
        <v>0</v>
      </c>
      <c r="S110" s="196">
        <v>0</v>
      </c>
      <c r="T110" s="197">
        <f>S110*H110</f>
        <v>0</v>
      </c>
      <c r="AR110" s="23" t="s">
        <v>130</v>
      </c>
      <c r="AT110" s="23" t="s">
        <v>125</v>
      </c>
      <c r="AU110" s="23" t="s">
        <v>76</v>
      </c>
      <c r="AY110" s="23" t="s">
        <v>122</v>
      </c>
      <c r="BE110" s="198">
        <f>IF(N110="základní",J110,0)</f>
        <v>0</v>
      </c>
      <c r="BF110" s="198">
        <f>IF(N110="snížená",J110,0)</f>
        <v>0</v>
      </c>
      <c r="BG110" s="198">
        <f>IF(N110="zákl. přenesená",J110,0)</f>
        <v>0</v>
      </c>
      <c r="BH110" s="198">
        <f>IF(N110="sníž. přenesená",J110,0)</f>
        <v>0</v>
      </c>
      <c r="BI110" s="198">
        <f>IF(N110="nulová",J110,0)</f>
        <v>0</v>
      </c>
      <c r="BJ110" s="23" t="s">
        <v>79</v>
      </c>
      <c r="BK110" s="198">
        <f>ROUND(I110*H110,2)</f>
        <v>0</v>
      </c>
      <c r="BL110" s="23" t="s">
        <v>130</v>
      </c>
      <c r="BM110" s="23" t="s">
        <v>163</v>
      </c>
    </row>
    <row r="111" spans="2:65" s="12" customFormat="1" ht="13.5">
      <c r="B111" s="210"/>
      <c r="C111" s="211"/>
      <c r="D111" s="201" t="s">
        <v>132</v>
      </c>
      <c r="E111" s="211"/>
      <c r="F111" s="213" t="s">
        <v>164</v>
      </c>
      <c r="G111" s="211"/>
      <c r="H111" s="214">
        <v>11.782</v>
      </c>
      <c r="I111" s="215"/>
      <c r="J111" s="211"/>
      <c r="K111" s="211"/>
      <c r="L111" s="216"/>
      <c r="M111" s="217"/>
      <c r="N111" s="218"/>
      <c r="O111" s="218"/>
      <c r="P111" s="218"/>
      <c r="Q111" s="218"/>
      <c r="R111" s="218"/>
      <c r="S111" s="218"/>
      <c r="T111" s="219"/>
      <c r="AT111" s="220" t="s">
        <v>132</v>
      </c>
      <c r="AU111" s="220" t="s">
        <v>76</v>
      </c>
      <c r="AV111" s="12" t="s">
        <v>76</v>
      </c>
      <c r="AW111" s="12" t="s">
        <v>6</v>
      </c>
      <c r="AX111" s="12" t="s">
        <v>79</v>
      </c>
      <c r="AY111" s="220" t="s">
        <v>122</v>
      </c>
    </row>
    <row r="112" spans="2:65" s="1" customFormat="1" ht="25.5" customHeight="1">
      <c r="B112" s="40"/>
      <c r="C112" s="187" t="s">
        <v>165</v>
      </c>
      <c r="D112" s="187" t="s">
        <v>125</v>
      </c>
      <c r="E112" s="188" t="s">
        <v>166</v>
      </c>
      <c r="F112" s="189" t="s">
        <v>167</v>
      </c>
      <c r="G112" s="190" t="s">
        <v>154</v>
      </c>
      <c r="H112" s="191">
        <v>5.891</v>
      </c>
      <c r="I112" s="192"/>
      <c r="J112" s="193">
        <f>ROUND(I112*H112,2)</f>
        <v>0</v>
      </c>
      <c r="K112" s="189" t="s">
        <v>21</v>
      </c>
      <c r="L112" s="60"/>
      <c r="M112" s="194" t="s">
        <v>21</v>
      </c>
      <c r="N112" s="195" t="s">
        <v>42</v>
      </c>
      <c r="O112" s="41"/>
      <c r="P112" s="196">
        <f>O112*H112</f>
        <v>0</v>
      </c>
      <c r="Q112" s="196">
        <v>0</v>
      </c>
      <c r="R112" s="196">
        <f>Q112*H112</f>
        <v>0</v>
      </c>
      <c r="S112" s="196">
        <v>0</v>
      </c>
      <c r="T112" s="197">
        <f>S112*H112</f>
        <v>0</v>
      </c>
      <c r="AR112" s="23" t="s">
        <v>130</v>
      </c>
      <c r="AT112" s="23" t="s">
        <v>125</v>
      </c>
      <c r="AU112" s="23" t="s">
        <v>76</v>
      </c>
      <c r="AY112" s="23" t="s">
        <v>122</v>
      </c>
      <c r="BE112" s="198">
        <f>IF(N112="základní",J112,0)</f>
        <v>0</v>
      </c>
      <c r="BF112" s="198">
        <f>IF(N112="snížená",J112,0)</f>
        <v>0</v>
      </c>
      <c r="BG112" s="198">
        <f>IF(N112="zákl. přenesená",J112,0)</f>
        <v>0</v>
      </c>
      <c r="BH112" s="198">
        <f>IF(N112="sníž. přenesená",J112,0)</f>
        <v>0</v>
      </c>
      <c r="BI112" s="198">
        <f>IF(N112="nulová",J112,0)</f>
        <v>0</v>
      </c>
      <c r="BJ112" s="23" t="s">
        <v>79</v>
      </c>
      <c r="BK112" s="198">
        <f>ROUND(I112*H112,2)</f>
        <v>0</v>
      </c>
      <c r="BL112" s="23" t="s">
        <v>130</v>
      </c>
      <c r="BM112" s="23" t="s">
        <v>168</v>
      </c>
    </row>
    <row r="113" spans="2:65" s="10" customFormat="1" ht="29.85" customHeight="1">
      <c r="B113" s="171"/>
      <c r="C113" s="172"/>
      <c r="D113" s="173" t="s">
        <v>70</v>
      </c>
      <c r="E113" s="185" t="s">
        <v>169</v>
      </c>
      <c r="F113" s="185" t="s">
        <v>170</v>
      </c>
      <c r="G113" s="172"/>
      <c r="H113" s="172"/>
      <c r="I113" s="175"/>
      <c r="J113" s="186">
        <f>BK113</f>
        <v>0</v>
      </c>
      <c r="K113" s="172"/>
      <c r="L113" s="177"/>
      <c r="M113" s="178"/>
      <c r="N113" s="179"/>
      <c r="O113" s="179"/>
      <c r="P113" s="180">
        <f>P114</f>
        <v>0</v>
      </c>
      <c r="Q113" s="179"/>
      <c r="R113" s="180">
        <f>R114</f>
        <v>0</v>
      </c>
      <c r="S113" s="179"/>
      <c r="T113" s="181">
        <f>T114</f>
        <v>0</v>
      </c>
      <c r="AR113" s="182" t="s">
        <v>79</v>
      </c>
      <c r="AT113" s="183" t="s">
        <v>70</v>
      </c>
      <c r="AU113" s="183" t="s">
        <v>79</v>
      </c>
      <c r="AY113" s="182" t="s">
        <v>122</v>
      </c>
      <c r="BK113" s="184">
        <f>BK114</f>
        <v>0</v>
      </c>
    </row>
    <row r="114" spans="2:65" s="1" customFormat="1" ht="16.5" customHeight="1">
      <c r="B114" s="40"/>
      <c r="C114" s="187" t="s">
        <v>123</v>
      </c>
      <c r="D114" s="187" t="s">
        <v>125</v>
      </c>
      <c r="E114" s="188" t="s">
        <v>171</v>
      </c>
      <c r="F114" s="189" t="s">
        <v>172</v>
      </c>
      <c r="G114" s="190" t="s">
        <v>154</v>
      </c>
      <c r="H114" s="191">
        <v>12.548</v>
      </c>
      <c r="I114" s="192"/>
      <c r="J114" s="193">
        <f>ROUND(I114*H114,2)</f>
        <v>0</v>
      </c>
      <c r="K114" s="189" t="s">
        <v>21</v>
      </c>
      <c r="L114" s="60"/>
      <c r="M114" s="194" t="s">
        <v>21</v>
      </c>
      <c r="N114" s="195" t="s">
        <v>42</v>
      </c>
      <c r="O114" s="41"/>
      <c r="P114" s="196">
        <f>O114*H114</f>
        <v>0</v>
      </c>
      <c r="Q114" s="196">
        <v>0</v>
      </c>
      <c r="R114" s="196">
        <f>Q114*H114</f>
        <v>0</v>
      </c>
      <c r="S114" s="196">
        <v>0</v>
      </c>
      <c r="T114" s="197">
        <f>S114*H114</f>
        <v>0</v>
      </c>
      <c r="AR114" s="23" t="s">
        <v>130</v>
      </c>
      <c r="AT114" s="23" t="s">
        <v>125</v>
      </c>
      <c r="AU114" s="23" t="s">
        <v>76</v>
      </c>
      <c r="AY114" s="23" t="s">
        <v>122</v>
      </c>
      <c r="BE114" s="198">
        <f>IF(N114="základní",J114,0)</f>
        <v>0</v>
      </c>
      <c r="BF114" s="198">
        <f>IF(N114="snížená",J114,0)</f>
        <v>0</v>
      </c>
      <c r="BG114" s="198">
        <f>IF(N114="zákl. přenesená",J114,0)</f>
        <v>0</v>
      </c>
      <c r="BH114" s="198">
        <f>IF(N114="sníž. přenesená",J114,0)</f>
        <v>0</v>
      </c>
      <c r="BI114" s="198">
        <f>IF(N114="nulová",J114,0)</f>
        <v>0</v>
      </c>
      <c r="BJ114" s="23" t="s">
        <v>79</v>
      </c>
      <c r="BK114" s="198">
        <f>ROUND(I114*H114,2)</f>
        <v>0</v>
      </c>
      <c r="BL114" s="23" t="s">
        <v>130</v>
      </c>
      <c r="BM114" s="23" t="s">
        <v>173</v>
      </c>
    </row>
    <row r="115" spans="2:65" s="10" customFormat="1" ht="37.35" customHeight="1">
      <c r="B115" s="171"/>
      <c r="C115" s="172"/>
      <c r="D115" s="173" t="s">
        <v>70</v>
      </c>
      <c r="E115" s="174" t="s">
        <v>174</v>
      </c>
      <c r="F115" s="174" t="s">
        <v>175</v>
      </c>
      <c r="G115" s="172"/>
      <c r="H115" s="172"/>
      <c r="I115" s="175"/>
      <c r="J115" s="176">
        <f>BK115</f>
        <v>0</v>
      </c>
      <c r="K115" s="172"/>
      <c r="L115" s="177"/>
      <c r="M115" s="178"/>
      <c r="N115" s="179"/>
      <c r="O115" s="179"/>
      <c r="P115" s="180">
        <f>P116+P161+P171+P185+P200</f>
        <v>0</v>
      </c>
      <c r="Q115" s="179"/>
      <c r="R115" s="180">
        <f>R116+R161+R171+R185+R200</f>
        <v>12.309034192063999</v>
      </c>
      <c r="S115" s="179"/>
      <c r="T115" s="181">
        <f>T116+T161+T171+T185+T200</f>
        <v>5.6745283999999998</v>
      </c>
      <c r="AR115" s="182" t="s">
        <v>76</v>
      </c>
      <c r="AT115" s="183" t="s">
        <v>70</v>
      </c>
      <c r="AU115" s="183" t="s">
        <v>71</v>
      </c>
      <c r="AY115" s="182" t="s">
        <v>122</v>
      </c>
      <c r="BK115" s="184">
        <f>BK116+BK161+BK171+BK185+BK200</f>
        <v>0</v>
      </c>
    </row>
    <row r="116" spans="2:65" s="10" customFormat="1" ht="19.899999999999999" customHeight="1">
      <c r="B116" s="171"/>
      <c r="C116" s="172"/>
      <c r="D116" s="173" t="s">
        <v>70</v>
      </c>
      <c r="E116" s="185" t="s">
        <v>176</v>
      </c>
      <c r="F116" s="185" t="s">
        <v>177</v>
      </c>
      <c r="G116" s="172"/>
      <c r="H116" s="172"/>
      <c r="I116" s="175"/>
      <c r="J116" s="186">
        <f>BK116</f>
        <v>0</v>
      </c>
      <c r="K116" s="172"/>
      <c r="L116" s="177"/>
      <c r="M116" s="178"/>
      <c r="N116" s="179"/>
      <c r="O116" s="179"/>
      <c r="P116" s="180">
        <f>SUM(P117:P160)</f>
        <v>0</v>
      </c>
      <c r="Q116" s="179"/>
      <c r="R116" s="180">
        <f>SUM(R117:R160)</f>
        <v>3.9502904400000003</v>
      </c>
      <c r="S116" s="179"/>
      <c r="T116" s="181">
        <f>SUM(T117:T160)</f>
        <v>1.0540103999999999</v>
      </c>
      <c r="AR116" s="182" t="s">
        <v>76</v>
      </c>
      <c r="AT116" s="183" t="s">
        <v>70</v>
      </c>
      <c r="AU116" s="183" t="s">
        <v>79</v>
      </c>
      <c r="AY116" s="182" t="s">
        <v>122</v>
      </c>
      <c r="BK116" s="184">
        <f>SUM(BK117:BK160)</f>
        <v>0</v>
      </c>
    </row>
    <row r="117" spans="2:65" s="1" customFormat="1" ht="38.25" customHeight="1">
      <c r="B117" s="40"/>
      <c r="C117" s="187" t="s">
        <v>178</v>
      </c>
      <c r="D117" s="187" t="s">
        <v>125</v>
      </c>
      <c r="E117" s="188" t="s">
        <v>179</v>
      </c>
      <c r="F117" s="189" t="s">
        <v>180</v>
      </c>
      <c r="G117" s="190" t="s">
        <v>128</v>
      </c>
      <c r="H117" s="191">
        <v>28</v>
      </c>
      <c r="I117" s="192"/>
      <c r="J117" s="193">
        <f>ROUND(I117*H117,2)</f>
        <v>0</v>
      </c>
      <c r="K117" s="189" t="s">
        <v>21</v>
      </c>
      <c r="L117" s="60"/>
      <c r="M117" s="194" t="s">
        <v>21</v>
      </c>
      <c r="N117" s="195" t="s">
        <v>42</v>
      </c>
      <c r="O117" s="41"/>
      <c r="P117" s="196">
        <f>O117*H117</f>
        <v>0</v>
      </c>
      <c r="Q117" s="196">
        <v>0</v>
      </c>
      <c r="R117" s="196">
        <f>Q117*H117</f>
        <v>0</v>
      </c>
      <c r="S117" s="196">
        <v>0</v>
      </c>
      <c r="T117" s="197">
        <f>S117*H117</f>
        <v>0</v>
      </c>
      <c r="AR117" s="23" t="s">
        <v>181</v>
      </c>
      <c r="AT117" s="23" t="s">
        <v>125</v>
      </c>
      <c r="AU117" s="23" t="s">
        <v>76</v>
      </c>
      <c r="AY117" s="23" t="s">
        <v>122</v>
      </c>
      <c r="BE117" s="198">
        <f>IF(N117="základní",J117,0)</f>
        <v>0</v>
      </c>
      <c r="BF117" s="198">
        <f>IF(N117="snížená",J117,0)</f>
        <v>0</v>
      </c>
      <c r="BG117" s="198">
        <f>IF(N117="zákl. přenesená",J117,0)</f>
        <v>0</v>
      </c>
      <c r="BH117" s="198">
        <f>IF(N117="sníž. přenesená",J117,0)</f>
        <v>0</v>
      </c>
      <c r="BI117" s="198">
        <f>IF(N117="nulová",J117,0)</f>
        <v>0</v>
      </c>
      <c r="BJ117" s="23" t="s">
        <v>79</v>
      </c>
      <c r="BK117" s="198">
        <f>ROUND(I117*H117,2)</f>
        <v>0</v>
      </c>
      <c r="BL117" s="23" t="s">
        <v>181</v>
      </c>
      <c r="BM117" s="23" t="s">
        <v>182</v>
      </c>
    </row>
    <row r="118" spans="2:65" s="1" customFormat="1" ht="135">
      <c r="B118" s="40"/>
      <c r="C118" s="62"/>
      <c r="D118" s="201" t="s">
        <v>183</v>
      </c>
      <c r="E118" s="62"/>
      <c r="F118" s="232" t="s">
        <v>184</v>
      </c>
      <c r="G118" s="62"/>
      <c r="H118" s="62"/>
      <c r="I118" s="158"/>
      <c r="J118" s="62"/>
      <c r="K118" s="62"/>
      <c r="L118" s="60"/>
      <c r="M118" s="233"/>
      <c r="N118" s="41"/>
      <c r="O118" s="41"/>
      <c r="P118" s="41"/>
      <c r="Q118" s="41"/>
      <c r="R118" s="41"/>
      <c r="S118" s="41"/>
      <c r="T118" s="77"/>
      <c r="AT118" s="23" t="s">
        <v>183</v>
      </c>
      <c r="AU118" s="23" t="s">
        <v>76</v>
      </c>
    </row>
    <row r="119" spans="2:65" s="11" customFormat="1" ht="13.5">
      <c r="B119" s="199"/>
      <c r="C119" s="200"/>
      <c r="D119" s="201" t="s">
        <v>132</v>
      </c>
      <c r="E119" s="202" t="s">
        <v>21</v>
      </c>
      <c r="F119" s="203" t="s">
        <v>185</v>
      </c>
      <c r="G119" s="200"/>
      <c r="H119" s="202" t="s">
        <v>21</v>
      </c>
      <c r="I119" s="204"/>
      <c r="J119" s="200"/>
      <c r="K119" s="200"/>
      <c r="L119" s="205"/>
      <c r="M119" s="206"/>
      <c r="N119" s="207"/>
      <c r="O119" s="207"/>
      <c r="P119" s="207"/>
      <c r="Q119" s="207"/>
      <c r="R119" s="207"/>
      <c r="S119" s="207"/>
      <c r="T119" s="208"/>
      <c r="AT119" s="209" t="s">
        <v>132</v>
      </c>
      <c r="AU119" s="209" t="s">
        <v>76</v>
      </c>
      <c r="AV119" s="11" t="s">
        <v>79</v>
      </c>
      <c r="AW119" s="11" t="s">
        <v>35</v>
      </c>
      <c r="AX119" s="11" t="s">
        <v>71</v>
      </c>
      <c r="AY119" s="209" t="s">
        <v>122</v>
      </c>
    </row>
    <row r="120" spans="2:65" s="12" customFormat="1" ht="13.5">
      <c r="B120" s="210"/>
      <c r="C120" s="211"/>
      <c r="D120" s="201" t="s">
        <v>132</v>
      </c>
      <c r="E120" s="212" t="s">
        <v>21</v>
      </c>
      <c r="F120" s="213" t="s">
        <v>186</v>
      </c>
      <c r="G120" s="211"/>
      <c r="H120" s="214">
        <v>28</v>
      </c>
      <c r="I120" s="215"/>
      <c r="J120" s="211"/>
      <c r="K120" s="211"/>
      <c r="L120" s="216"/>
      <c r="M120" s="217"/>
      <c r="N120" s="218"/>
      <c r="O120" s="218"/>
      <c r="P120" s="218"/>
      <c r="Q120" s="218"/>
      <c r="R120" s="218"/>
      <c r="S120" s="218"/>
      <c r="T120" s="219"/>
      <c r="AT120" s="220" t="s">
        <v>132</v>
      </c>
      <c r="AU120" s="220" t="s">
        <v>76</v>
      </c>
      <c r="AV120" s="12" t="s">
        <v>76</v>
      </c>
      <c r="AW120" s="12" t="s">
        <v>35</v>
      </c>
      <c r="AX120" s="12" t="s">
        <v>71</v>
      </c>
      <c r="AY120" s="220" t="s">
        <v>122</v>
      </c>
    </row>
    <row r="121" spans="2:65" s="13" customFormat="1" ht="13.5">
      <c r="B121" s="221"/>
      <c r="C121" s="222"/>
      <c r="D121" s="201" t="s">
        <v>132</v>
      </c>
      <c r="E121" s="223" t="s">
        <v>21</v>
      </c>
      <c r="F121" s="224" t="s">
        <v>134</v>
      </c>
      <c r="G121" s="222"/>
      <c r="H121" s="225">
        <v>28</v>
      </c>
      <c r="I121" s="226"/>
      <c r="J121" s="222"/>
      <c r="K121" s="222"/>
      <c r="L121" s="227"/>
      <c r="M121" s="228"/>
      <c r="N121" s="229"/>
      <c r="O121" s="229"/>
      <c r="P121" s="229"/>
      <c r="Q121" s="229"/>
      <c r="R121" s="229"/>
      <c r="S121" s="229"/>
      <c r="T121" s="230"/>
      <c r="AT121" s="231" t="s">
        <v>132</v>
      </c>
      <c r="AU121" s="231" t="s">
        <v>76</v>
      </c>
      <c r="AV121" s="13" t="s">
        <v>130</v>
      </c>
      <c r="AW121" s="13" t="s">
        <v>35</v>
      </c>
      <c r="AX121" s="13" t="s">
        <v>79</v>
      </c>
      <c r="AY121" s="231" t="s">
        <v>122</v>
      </c>
    </row>
    <row r="122" spans="2:65" s="1" customFormat="1" ht="38.25" customHeight="1">
      <c r="B122" s="40"/>
      <c r="C122" s="187" t="s">
        <v>187</v>
      </c>
      <c r="D122" s="187" t="s">
        <v>125</v>
      </c>
      <c r="E122" s="188" t="s">
        <v>188</v>
      </c>
      <c r="F122" s="189" t="s">
        <v>189</v>
      </c>
      <c r="G122" s="190" t="s">
        <v>143</v>
      </c>
      <c r="H122" s="191">
        <v>7.2</v>
      </c>
      <c r="I122" s="192"/>
      <c r="J122" s="193">
        <f>ROUND(I122*H122,2)</f>
        <v>0</v>
      </c>
      <c r="K122" s="189" t="s">
        <v>129</v>
      </c>
      <c r="L122" s="60"/>
      <c r="M122" s="194" t="s">
        <v>21</v>
      </c>
      <c r="N122" s="195" t="s">
        <v>42</v>
      </c>
      <c r="O122" s="41"/>
      <c r="P122" s="196">
        <f>O122*H122</f>
        <v>0</v>
      </c>
      <c r="Q122" s="196">
        <v>0</v>
      </c>
      <c r="R122" s="196">
        <f>Q122*H122</f>
        <v>0</v>
      </c>
      <c r="S122" s="196">
        <v>3.3000000000000002E-2</v>
      </c>
      <c r="T122" s="197">
        <f>S122*H122</f>
        <v>0.23760000000000001</v>
      </c>
      <c r="AR122" s="23" t="s">
        <v>181</v>
      </c>
      <c r="AT122" s="23" t="s">
        <v>125</v>
      </c>
      <c r="AU122" s="23" t="s">
        <v>76</v>
      </c>
      <c r="AY122" s="23" t="s">
        <v>122</v>
      </c>
      <c r="BE122" s="198">
        <f>IF(N122="základní",J122,0)</f>
        <v>0</v>
      </c>
      <c r="BF122" s="198">
        <f>IF(N122="snížená",J122,0)</f>
        <v>0</v>
      </c>
      <c r="BG122" s="198">
        <f>IF(N122="zákl. přenesená",J122,0)</f>
        <v>0</v>
      </c>
      <c r="BH122" s="198">
        <f>IF(N122="sníž. přenesená",J122,0)</f>
        <v>0</v>
      </c>
      <c r="BI122" s="198">
        <f>IF(N122="nulová",J122,0)</f>
        <v>0</v>
      </c>
      <c r="BJ122" s="23" t="s">
        <v>79</v>
      </c>
      <c r="BK122" s="198">
        <f>ROUND(I122*H122,2)</f>
        <v>0</v>
      </c>
      <c r="BL122" s="23" t="s">
        <v>181</v>
      </c>
      <c r="BM122" s="23" t="s">
        <v>190</v>
      </c>
    </row>
    <row r="123" spans="2:65" s="1" customFormat="1" ht="67.5">
      <c r="B123" s="40"/>
      <c r="C123" s="62"/>
      <c r="D123" s="201" t="s">
        <v>183</v>
      </c>
      <c r="E123" s="62"/>
      <c r="F123" s="232" t="s">
        <v>191</v>
      </c>
      <c r="G123" s="62"/>
      <c r="H123" s="62"/>
      <c r="I123" s="158"/>
      <c r="J123" s="62"/>
      <c r="K123" s="62"/>
      <c r="L123" s="60"/>
      <c r="M123" s="233"/>
      <c r="N123" s="41"/>
      <c r="O123" s="41"/>
      <c r="P123" s="41"/>
      <c r="Q123" s="41"/>
      <c r="R123" s="41"/>
      <c r="S123" s="41"/>
      <c r="T123" s="77"/>
      <c r="AT123" s="23" t="s">
        <v>183</v>
      </c>
      <c r="AU123" s="23" t="s">
        <v>76</v>
      </c>
    </row>
    <row r="124" spans="2:65" s="11" customFormat="1" ht="13.5">
      <c r="B124" s="199"/>
      <c r="C124" s="200"/>
      <c r="D124" s="201" t="s">
        <v>132</v>
      </c>
      <c r="E124" s="202" t="s">
        <v>21</v>
      </c>
      <c r="F124" s="203" t="s">
        <v>192</v>
      </c>
      <c r="G124" s="200"/>
      <c r="H124" s="202" t="s">
        <v>21</v>
      </c>
      <c r="I124" s="204"/>
      <c r="J124" s="200"/>
      <c r="K124" s="200"/>
      <c r="L124" s="205"/>
      <c r="M124" s="206"/>
      <c r="N124" s="207"/>
      <c r="O124" s="207"/>
      <c r="P124" s="207"/>
      <c r="Q124" s="207"/>
      <c r="R124" s="207"/>
      <c r="S124" s="207"/>
      <c r="T124" s="208"/>
      <c r="AT124" s="209" t="s">
        <v>132</v>
      </c>
      <c r="AU124" s="209" t="s">
        <v>76</v>
      </c>
      <c r="AV124" s="11" t="s">
        <v>79</v>
      </c>
      <c r="AW124" s="11" t="s">
        <v>35</v>
      </c>
      <c r="AX124" s="11" t="s">
        <v>71</v>
      </c>
      <c r="AY124" s="209" t="s">
        <v>122</v>
      </c>
    </row>
    <row r="125" spans="2:65" s="12" customFormat="1" ht="13.5">
      <c r="B125" s="210"/>
      <c r="C125" s="211"/>
      <c r="D125" s="201" t="s">
        <v>132</v>
      </c>
      <c r="E125" s="212" t="s">
        <v>21</v>
      </c>
      <c r="F125" s="213" t="s">
        <v>193</v>
      </c>
      <c r="G125" s="211"/>
      <c r="H125" s="214">
        <v>7.2</v>
      </c>
      <c r="I125" s="215"/>
      <c r="J125" s="211"/>
      <c r="K125" s="211"/>
      <c r="L125" s="216"/>
      <c r="M125" s="217"/>
      <c r="N125" s="218"/>
      <c r="O125" s="218"/>
      <c r="P125" s="218"/>
      <c r="Q125" s="218"/>
      <c r="R125" s="218"/>
      <c r="S125" s="218"/>
      <c r="T125" s="219"/>
      <c r="AT125" s="220" t="s">
        <v>132</v>
      </c>
      <c r="AU125" s="220" t="s">
        <v>76</v>
      </c>
      <c r="AV125" s="12" t="s">
        <v>76</v>
      </c>
      <c r="AW125" s="12" t="s">
        <v>35</v>
      </c>
      <c r="AX125" s="12" t="s">
        <v>71</v>
      </c>
      <c r="AY125" s="220" t="s">
        <v>122</v>
      </c>
    </row>
    <row r="126" spans="2:65" s="13" customFormat="1" ht="13.5">
      <c r="B126" s="221"/>
      <c r="C126" s="222"/>
      <c r="D126" s="201" t="s">
        <v>132</v>
      </c>
      <c r="E126" s="223" t="s">
        <v>21</v>
      </c>
      <c r="F126" s="224" t="s">
        <v>134</v>
      </c>
      <c r="G126" s="222"/>
      <c r="H126" s="225">
        <v>7.2</v>
      </c>
      <c r="I126" s="226"/>
      <c r="J126" s="222"/>
      <c r="K126" s="222"/>
      <c r="L126" s="227"/>
      <c r="M126" s="228"/>
      <c r="N126" s="229"/>
      <c r="O126" s="229"/>
      <c r="P126" s="229"/>
      <c r="Q126" s="229"/>
      <c r="R126" s="229"/>
      <c r="S126" s="229"/>
      <c r="T126" s="230"/>
      <c r="AT126" s="231" t="s">
        <v>132</v>
      </c>
      <c r="AU126" s="231" t="s">
        <v>76</v>
      </c>
      <c r="AV126" s="13" t="s">
        <v>130</v>
      </c>
      <c r="AW126" s="13" t="s">
        <v>35</v>
      </c>
      <c r="AX126" s="13" t="s">
        <v>79</v>
      </c>
      <c r="AY126" s="231" t="s">
        <v>122</v>
      </c>
    </row>
    <row r="127" spans="2:65" s="1" customFormat="1" ht="38.25" customHeight="1">
      <c r="B127" s="40"/>
      <c r="C127" s="187" t="s">
        <v>194</v>
      </c>
      <c r="D127" s="187" t="s">
        <v>125</v>
      </c>
      <c r="E127" s="188" t="s">
        <v>195</v>
      </c>
      <c r="F127" s="189" t="s">
        <v>196</v>
      </c>
      <c r="G127" s="190" t="s">
        <v>143</v>
      </c>
      <c r="H127" s="191">
        <v>7.2</v>
      </c>
      <c r="I127" s="192"/>
      <c r="J127" s="193">
        <f>ROUND(I127*H127,2)</f>
        <v>0</v>
      </c>
      <c r="K127" s="189" t="s">
        <v>129</v>
      </c>
      <c r="L127" s="60"/>
      <c r="M127" s="194" t="s">
        <v>21</v>
      </c>
      <c r="N127" s="195" t="s">
        <v>42</v>
      </c>
      <c r="O127" s="41"/>
      <c r="P127" s="196">
        <f>O127*H127</f>
        <v>0</v>
      </c>
      <c r="Q127" s="196">
        <v>1E-4</v>
      </c>
      <c r="R127" s="196">
        <f>Q127*H127</f>
        <v>7.2000000000000005E-4</v>
      </c>
      <c r="S127" s="196">
        <v>0</v>
      </c>
      <c r="T127" s="197">
        <f>S127*H127</f>
        <v>0</v>
      </c>
      <c r="AR127" s="23" t="s">
        <v>181</v>
      </c>
      <c r="AT127" s="23" t="s">
        <v>125</v>
      </c>
      <c r="AU127" s="23" t="s">
        <v>76</v>
      </c>
      <c r="AY127" s="23" t="s">
        <v>122</v>
      </c>
      <c r="BE127" s="198">
        <f>IF(N127="základní",J127,0)</f>
        <v>0</v>
      </c>
      <c r="BF127" s="198">
        <f>IF(N127="snížená",J127,0)</f>
        <v>0</v>
      </c>
      <c r="BG127" s="198">
        <f>IF(N127="zákl. přenesená",J127,0)</f>
        <v>0</v>
      </c>
      <c r="BH127" s="198">
        <f>IF(N127="sníž. přenesená",J127,0)</f>
        <v>0</v>
      </c>
      <c r="BI127" s="198">
        <f>IF(N127="nulová",J127,0)</f>
        <v>0</v>
      </c>
      <c r="BJ127" s="23" t="s">
        <v>79</v>
      </c>
      <c r="BK127" s="198">
        <f>ROUND(I127*H127,2)</f>
        <v>0</v>
      </c>
      <c r="BL127" s="23" t="s">
        <v>181</v>
      </c>
      <c r="BM127" s="23" t="s">
        <v>197</v>
      </c>
    </row>
    <row r="128" spans="2:65" s="1" customFormat="1" ht="67.5">
      <c r="B128" s="40"/>
      <c r="C128" s="62"/>
      <c r="D128" s="201" t="s">
        <v>183</v>
      </c>
      <c r="E128" s="62"/>
      <c r="F128" s="232" t="s">
        <v>191</v>
      </c>
      <c r="G128" s="62"/>
      <c r="H128" s="62"/>
      <c r="I128" s="158"/>
      <c r="J128" s="62"/>
      <c r="K128" s="62"/>
      <c r="L128" s="60"/>
      <c r="M128" s="233"/>
      <c r="N128" s="41"/>
      <c r="O128" s="41"/>
      <c r="P128" s="41"/>
      <c r="Q128" s="41"/>
      <c r="R128" s="41"/>
      <c r="S128" s="41"/>
      <c r="T128" s="77"/>
      <c r="AT128" s="23" t="s">
        <v>183</v>
      </c>
      <c r="AU128" s="23" t="s">
        <v>76</v>
      </c>
    </row>
    <row r="129" spans="2:65" s="11" customFormat="1" ht="13.5">
      <c r="B129" s="199"/>
      <c r="C129" s="200"/>
      <c r="D129" s="201" t="s">
        <v>132</v>
      </c>
      <c r="E129" s="202" t="s">
        <v>21</v>
      </c>
      <c r="F129" s="203" t="s">
        <v>198</v>
      </c>
      <c r="G129" s="200"/>
      <c r="H129" s="202" t="s">
        <v>21</v>
      </c>
      <c r="I129" s="204"/>
      <c r="J129" s="200"/>
      <c r="K129" s="200"/>
      <c r="L129" s="205"/>
      <c r="M129" s="206"/>
      <c r="N129" s="207"/>
      <c r="O129" s="207"/>
      <c r="P129" s="207"/>
      <c r="Q129" s="207"/>
      <c r="R129" s="207"/>
      <c r="S129" s="207"/>
      <c r="T129" s="208"/>
      <c r="AT129" s="209" t="s">
        <v>132</v>
      </c>
      <c r="AU129" s="209" t="s">
        <v>76</v>
      </c>
      <c r="AV129" s="11" t="s">
        <v>79</v>
      </c>
      <c r="AW129" s="11" t="s">
        <v>35</v>
      </c>
      <c r="AX129" s="11" t="s">
        <v>71</v>
      </c>
      <c r="AY129" s="209" t="s">
        <v>122</v>
      </c>
    </row>
    <row r="130" spans="2:65" s="12" customFormat="1" ht="13.5">
      <c r="B130" s="210"/>
      <c r="C130" s="211"/>
      <c r="D130" s="201" t="s">
        <v>132</v>
      </c>
      <c r="E130" s="212" t="s">
        <v>21</v>
      </c>
      <c r="F130" s="213" t="s">
        <v>199</v>
      </c>
      <c r="G130" s="211"/>
      <c r="H130" s="214">
        <v>7.2</v>
      </c>
      <c r="I130" s="215"/>
      <c r="J130" s="211"/>
      <c r="K130" s="211"/>
      <c r="L130" s="216"/>
      <c r="M130" s="217"/>
      <c r="N130" s="218"/>
      <c r="O130" s="218"/>
      <c r="P130" s="218"/>
      <c r="Q130" s="218"/>
      <c r="R130" s="218"/>
      <c r="S130" s="218"/>
      <c r="T130" s="219"/>
      <c r="AT130" s="220" t="s">
        <v>132</v>
      </c>
      <c r="AU130" s="220" t="s">
        <v>76</v>
      </c>
      <c r="AV130" s="12" t="s">
        <v>76</v>
      </c>
      <c r="AW130" s="12" t="s">
        <v>35</v>
      </c>
      <c r="AX130" s="12" t="s">
        <v>71</v>
      </c>
      <c r="AY130" s="220" t="s">
        <v>122</v>
      </c>
    </row>
    <row r="131" spans="2:65" s="13" customFormat="1" ht="13.5">
      <c r="B131" s="221"/>
      <c r="C131" s="222"/>
      <c r="D131" s="201" t="s">
        <v>132</v>
      </c>
      <c r="E131" s="223" t="s">
        <v>21</v>
      </c>
      <c r="F131" s="224" t="s">
        <v>134</v>
      </c>
      <c r="G131" s="222"/>
      <c r="H131" s="225">
        <v>7.2</v>
      </c>
      <c r="I131" s="226"/>
      <c r="J131" s="222"/>
      <c r="K131" s="222"/>
      <c r="L131" s="227"/>
      <c r="M131" s="228"/>
      <c r="N131" s="229"/>
      <c r="O131" s="229"/>
      <c r="P131" s="229"/>
      <c r="Q131" s="229"/>
      <c r="R131" s="229"/>
      <c r="S131" s="229"/>
      <c r="T131" s="230"/>
      <c r="AT131" s="231" t="s">
        <v>132</v>
      </c>
      <c r="AU131" s="231" t="s">
        <v>76</v>
      </c>
      <c r="AV131" s="13" t="s">
        <v>130</v>
      </c>
      <c r="AW131" s="13" t="s">
        <v>35</v>
      </c>
      <c r="AX131" s="13" t="s">
        <v>79</v>
      </c>
      <c r="AY131" s="231" t="s">
        <v>122</v>
      </c>
    </row>
    <row r="132" spans="2:65" s="1" customFormat="1" ht="16.5" customHeight="1">
      <c r="B132" s="40"/>
      <c r="C132" s="234" t="s">
        <v>200</v>
      </c>
      <c r="D132" s="234" t="s">
        <v>201</v>
      </c>
      <c r="E132" s="235" t="s">
        <v>202</v>
      </c>
      <c r="F132" s="236" t="s">
        <v>203</v>
      </c>
      <c r="G132" s="237" t="s">
        <v>204</v>
      </c>
      <c r="H132" s="238">
        <v>0.41199999999999998</v>
      </c>
      <c r="I132" s="239"/>
      <c r="J132" s="240">
        <f>ROUND(I132*H132,2)</f>
        <v>0</v>
      </c>
      <c r="K132" s="236" t="s">
        <v>129</v>
      </c>
      <c r="L132" s="241"/>
      <c r="M132" s="242" t="s">
        <v>21</v>
      </c>
      <c r="N132" s="243" t="s">
        <v>42</v>
      </c>
      <c r="O132" s="41"/>
      <c r="P132" s="196">
        <f>O132*H132</f>
        <v>0</v>
      </c>
      <c r="Q132" s="196">
        <v>0.55000000000000004</v>
      </c>
      <c r="R132" s="196">
        <f>Q132*H132</f>
        <v>0.2266</v>
      </c>
      <c r="S132" s="196">
        <v>0</v>
      </c>
      <c r="T132" s="197">
        <f>S132*H132</f>
        <v>0</v>
      </c>
      <c r="AR132" s="23" t="s">
        <v>205</v>
      </c>
      <c r="AT132" s="23" t="s">
        <v>201</v>
      </c>
      <c r="AU132" s="23" t="s">
        <v>76</v>
      </c>
      <c r="AY132" s="23" t="s">
        <v>122</v>
      </c>
      <c r="BE132" s="198">
        <f>IF(N132="základní",J132,0)</f>
        <v>0</v>
      </c>
      <c r="BF132" s="198">
        <f>IF(N132="snížená",J132,0)</f>
        <v>0</v>
      </c>
      <c r="BG132" s="198">
        <f>IF(N132="zákl. přenesená",J132,0)</f>
        <v>0</v>
      </c>
      <c r="BH132" s="198">
        <f>IF(N132="sníž. přenesená",J132,0)</f>
        <v>0</v>
      </c>
      <c r="BI132" s="198">
        <f>IF(N132="nulová",J132,0)</f>
        <v>0</v>
      </c>
      <c r="BJ132" s="23" t="s">
        <v>79</v>
      </c>
      <c r="BK132" s="198">
        <f>ROUND(I132*H132,2)</f>
        <v>0</v>
      </c>
      <c r="BL132" s="23" t="s">
        <v>181</v>
      </c>
      <c r="BM132" s="23" t="s">
        <v>206</v>
      </c>
    </row>
    <row r="133" spans="2:65" s="11" customFormat="1" ht="13.5">
      <c r="B133" s="199"/>
      <c r="C133" s="200"/>
      <c r="D133" s="201" t="s">
        <v>132</v>
      </c>
      <c r="E133" s="202" t="s">
        <v>21</v>
      </c>
      <c r="F133" s="203" t="s">
        <v>207</v>
      </c>
      <c r="G133" s="200"/>
      <c r="H133" s="202" t="s">
        <v>21</v>
      </c>
      <c r="I133" s="204"/>
      <c r="J133" s="200"/>
      <c r="K133" s="200"/>
      <c r="L133" s="205"/>
      <c r="M133" s="206"/>
      <c r="N133" s="207"/>
      <c r="O133" s="207"/>
      <c r="P133" s="207"/>
      <c r="Q133" s="207"/>
      <c r="R133" s="207"/>
      <c r="S133" s="207"/>
      <c r="T133" s="208"/>
      <c r="AT133" s="209" t="s">
        <v>132</v>
      </c>
      <c r="AU133" s="209" t="s">
        <v>76</v>
      </c>
      <c r="AV133" s="11" t="s">
        <v>79</v>
      </c>
      <c r="AW133" s="11" t="s">
        <v>35</v>
      </c>
      <c r="AX133" s="11" t="s">
        <v>71</v>
      </c>
      <c r="AY133" s="209" t="s">
        <v>122</v>
      </c>
    </row>
    <row r="134" spans="2:65" s="12" customFormat="1" ht="13.5">
      <c r="B134" s="210"/>
      <c r="C134" s="211"/>
      <c r="D134" s="201" t="s">
        <v>132</v>
      </c>
      <c r="E134" s="212" t="s">
        <v>21</v>
      </c>
      <c r="F134" s="213" t="s">
        <v>208</v>
      </c>
      <c r="G134" s="211"/>
      <c r="H134" s="214">
        <v>0.41199999999999998</v>
      </c>
      <c r="I134" s="215"/>
      <c r="J134" s="211"/>
      <c r="K134" s="211"/>
      <c r="L134" s="216"/>
      <c r="M134" s="217"/>
      <c r="N134" s="218"/>
      <c r="O134" s="218"/>
      <c r="P134" s="218"/>
      <c r="Q134" s="218"/>
      <c r="R134" s="218"/>
      <c r="S134" s="218"/>
      <c r="T134" s="219"/>
      <c r="AT134" s="220" t="s">
        <v>132</v>
      </c>
      <c r="AU134" s="220" t="s">
        <v>76</v>
      </c>
      <c r="AV134" s="12" t="s">
        <v>76</v>
      </c>
      <c r="AW134" s="12" t="s">
        <v>35</v>
      </c>
      <c r="AX134" s="12" t="s">
        <v>71</v>
      </c>
      <c r="AY134" s="220" t="s">
        <v>122</v>
      </c>
    </row>
    <row r="135" spans="2:65" s="13" customFormat="1" ht="13.5">
      <c r="B135" s="221"/>
      <c r="C135" s="222"/>
      <c r="D135" s="201" t="s">
        <v>132</v>
      </c>
      <c r="E135" s="223" t="s">
        <v>21</v>
      </c>
      <c r="F135" s="224" t="s">
        <v>134</v>
      </c>
      <c r="G135" s="222"/>
      <c r="H135" s="225">
        <v>0.41199999999999998</v>
      </c>
      <c r="I135" s="226"/>
      <c r="J135" s="222"/>
      <c r="K135" s="222"/>
      <c r="L135" s="227"/>
      <c r="M135" s="228"/>
      <c r="N135" s="229"/>
      <c r="O135" s="229"/>
      <c r="P135" s="229"/>
      <c r="Q135" s="229"/>
      <c r="R135" s="229"/>
      <c r="S135" s="229"/>
      <c r="T135" s="230"/>
      <c r="AT135" s="231" t="s">
        <v>132</v>
      </c>
      <c r="AU135" s="231" t="s">
        <v>76</v>
      </c>
      <c r="AV135" s="13" t="s">
        <v>130</v>
      </c>
      <c r="AW135" s="13" t="s">
        <v>35</v>
      </c>
      <c r="AX135" s="13" t="s">
        <v>79</v>
      </c>
      <c r="AY135" s="231" t="s">
        <v>122</v>
      </c>
    </row>
    <row r="136" spans="2:65" s="1" customFormat="1" ht="38.25" customHeight="1">
      <c r="B136" s="40"/>
      <c r="C136" s="187" t="s">
        <v>209</v>
      </c>
      <c r="D136" s="187" t="s">
        <v>125</v>
      </c>
      <c r="E136" s="188" t="s">
        <v>210</v>
      </c>
      <c r="F136" s="189" t="s">
        <v>211</v>
      </c>
      <c r="G136" s="190" t="s">
        <v>143</v>
      </c>
      <c r="H136" s="191">
        <v>191.31399999999999</v>
      </c>
      <c r="I136" s="192"/>
      <c r="J136" s="193">
        <f>ROUND(I136*H136,2)</f>
        <v>0</v>
      </c>
      <c r="K136" s="189" t="s">
        <v>129</v>
      </c>
      <c r="L136" s="60"/>
      <c r="M136" s="194" t="s">
        <v>21</v>
      </c>
      <c r="N136" s="195" t="s">
        <v>42</v>
      </c>
      <c r="O136" s="41"/>
      <c r="P136" s="196">
        <f>O136*H136</f>
        <v>0</v>
      </c>
      <c r="Q136" s="196">
        <v>0</v>
      </c>
      <c r="R136" s="196">
        <f>Q136*H136</f>
        <v>0</v>
      </c>
      <c r="S136" s="196">
        <v>3.5999999999999999E-3</v>
      </c>
      <c r="T136" s="197">
        <f>S136*H136</f>
        <v>0.68873039999999996</v>
      </c>
      <c r="AR136" s="23" t="s">
        <v>181</v>
      </c>
      <c r="AT136" s="23" t="s">
        <v>125</v>
      </c>
      <c r="AU136" s="23" t="s">
        <v>76</v>
      </c>
      <c r="AY136" s="23" t="s">
        <v>122</v>
      </c>
      <c r="BE136" s="198">
        <f>IF(N136="základní",J136,0)</f>
        <v>0</v>
      </c>
      <c r="BF136" s="198">
        <f>IF(N136="snížená",J136,0)</f>
        <v>0</v>
      </c>
      <c r="BG136" s="198">
        <f>IF(N136="zákl. přenesená",J136,0)</f>
        <v>0</v>
      </c>
      <c r="BH136" s="198">
        <f>IF(N136="sníž. přenesená",J136,0)</f>
        <v>0</v>
      </c>
      <c r="BI136" s="198">
        <f>IF(N136="nulová",J136,0)</f>
        <v>0</v>
      </c>
      <c r="BJ136" s="23" t="s">
        <v>79</v>
      </c>
      <c r="BK136" s="198">
        <f>ROUND(I136*H136,2)</f>
        <v>0</v>
      </c>
      <c r="BL136" s="23" t="s">
        <v>181</v>
      </c>
      <c r="BM136" s="23" t="s">
        <v>212</v>
      </c>
    </row>
    <row r="137" spans="2:65" s="1" customFormat="1" ht="40.5">
      <c r="B137" s="40"/>
      <c r="C137" s="62"/>
      <c r="D137" s="201" t="s">
        <v>183</v>
      </c>
      <c r="E137" s="62"/>
      <c r="F137" s="232" t="s">
        <v>213</v>
      </c>
      <c r="G137" s="62"/>
      <c r="H137" s="62"/>
      <c r="I137" s="158"/>
      <c r="J137" s="62"/>
      <c r="K137" s="62"/>
      <c r="L137" s="60"/>
      <c r="M137" s="233"/>
      <c r="N137" s="41"/>
      <c r="O137" s="41"/>
      <c r="P137" s="41"/>
      <c r="Q137" s="41"/>
      <c r="R137" s="41"/>
      <c r="S137" s="41"/>
      <c r="T137" s="77"/>
      <c r="AT137" s="23" t="s">
        <v>183</v>
      </c>
      <c r="AU137" s="23" t="s">
        <v>76</v>
      </c>
    </row>
    <row r="138" spans="2:65" s="11" customFormat="1" ht="13.5">
      <c r="B138" s="199"/>
      <c r="C138" s="200"/>
      <c r="D138" s="201" t="s">
        <v>132</v>
      </c>
      <c r="E138" s="202" t="s">
        <v>21</v>
      </c>
      <c r="F138" s="203" t="s">
        <v>214</v>
      </c>
      <c r="G138" s="200"/>
      <c r="H138" s="202" t="s">
        <v>21</v>
      </c>
      <c r="I138" s="204"/>
      <c r="J138" s="200"/>
      <c r="K138" s="200"/>
      <c r="L138" s="205"/>
      <c r="M138" s="206"/>
      <c r="N138" s="207"/>
      <c r="O138" s="207"/>
      <c r="P138" s="207"/>
      <c r="Q138" s="207"/>
      <c r="R138" s="207"/>
      <c r="S138" s="207"/>
      <c r="T138" s="208"/>
      <c r="AT138" s="209" t="s">
        <v>132</v>
      </c>
      <c r="AU138" s="209" t="s">
        <v>76</v>
      </c>
      <c r="AV138" s="11" t="s">
        <v>79</v>
      </c>
      <c r="AW138" s="11" t="s">
        <v>35</v>
      </c>
      <c r="AX138" s="11" t="s">
        <v>71</v>
      </c>
      <c r="AY138" s="209" t="s">
        <v>122</v>
      </c>
    </row>
    <row r="139" spans="2:65" s="12" customFormat="1" ht="13.5">
      <c r="B139" s="210"/>
      <c r="C139" s="211"/>
      <c r="D139" s="201" t="s">
        <v>132</v>
      </c>
      <c r="E139" s="212" t="s">
        <v>21</v>
      </c>
      <c r="F139" s="213" t="s">
        <v>215</v>
      </c>
      <c r="G139" s="211"/>
      <c r="H139" s="214">
        <v>191.31399999999999</v>
      </c>
      <c r="I139" s="215"/>
      <c r="J139" s="211"/>
      <c r="K139" s="211"/>
      <c r="L139" s="216"/>
      <c r="M139" s="217"/>
      <c r="N139" s="218"/>
      <c r="O139" s="218"/>
      <c r="P139" s="218"/>
      <c r="Q139" s="218"/>
      <c r="R139" s="218"/>
      <c r="S139" s="218"/>
      <c r="T139" s="219"/>
      <c r="AT139" s="220" t="s">
        <v>132</v>
      </c>
      <c r="AU139" s="220" t="s">
        <v>76</v>
      </c>
      <c r="AV139" s="12" t="s">
        <v>76</v>
      </c>
      <c r="AW139" s="12" t="s">
        <v>35</v>
      </c>
      <c r="AX139" s="12" t="s">
        <v>71</v>
      </c>
      <c r="AY139" s="220" t="s">
        <v>122</v>
      </c>
    </row>
    <row r="140" spans="2:65" s="13" customFormat="1" ht="13.5">
      <c r="B140" s="221"/>
      <c r="C140" s="222"/>
      <c r="D140" s="201" t="s">
        <v>132</v>
      </c>
      <c r="E140" s="223" t="s">
        <v>21</v>
      </c>
      <c r="F140" s="224" t="s">
        <v>134</v>
      </c>
      <c r="G140" s="222"/>
      <c r="H140" s="225">
        <v>191.31399999999999</v>
      </c>
      <c r="I140" s="226"/>
      <c r="J140" s="222"/>
      <c r="K140" s="222"/>
      <c r="L140" s="227"/>
      <c r="M140" s="228"/>
      <c r="N140" s="229"/>
      <c r="O140" s="229"/>
      <c r="P140" s="229"/>
      <c r="Q140" s="229"/>
      <c r="R140" s="229"/>
      <c r="S140" s="229"/>
      <c r="T140" s="230"/>
      <c r="AT140" s="231" t="s">
        <v>132</v>
      </c>
      <c r="AU140" s="231" t="s">
        <v>76</v>
      </c>
      <c r="AV140" s="13" t="s">
        <v>130</v>
      </c>
      <c r="AW140" s="13" t="s">
        <v>35</v>
      </c>
      <c r="AX140" s="13" t="s">
        <v>79</v>
      </c>
      <c r="AY140" s="231" t="s">
        <v>122</v>
      </c>
    </row>
    <row r="141" spans="2:65" s="1" customFormat="1" ht="25.5" customHeight="1">
      <c r="B141" s="40"/>
      <c r="C141" s="187" t="s">
        <v>10</v>
      </c>
      <c r="D141" s="187" t="s">
        <v>125</v>
      </c>
      <c r="E141" s="188" t="s">
        <v>216</v>
      </c>
      <c r="F141" s="189" t="s">
        <v>217</v>
      </c>
      <c r="G141" s="190" t="s">
        <v>218</v>
      </c>
      <c r="H141" s="191">
        <v>191.31399999999999</v>
      </c>
      <c r="I141" s="192"/>
      <c r="J141" s="193">
        <f>ROUND(I141*H141,2)</f>
        <v>0</v>
      </c>
      <c r="K141" s="189" t="s">
        <v>129</v>
      </c>
      <c r="L141" s="60"/>
      <c r="M141" s="194" t="s">
        <v>21</v>
      </c>
      <c r="N141" s="195" t="s">
        <v>42</v>
      </c>
      <c r="O141" s="41"/>
      <c r="P141" s="196">
        <f>O141*H141</f>
        <v>0</v>
      </c>
      <c r="Q141" s="196">
        <v>1.9460000000000002E-2</v>
      </c>
      <c r="R141" s="196">
        <f>Q141*H141</f>
        <v>3.7229704400000001</v>
      </c>
      <c r="S141" s="196">
        <v>0</v>
      </c>
      <c r="T141" s="197">
        <f>S141*H141</f>
        <v>0</v>
      </c>
      <c r="AR141" s="23" t="s">
        <v>181</v>
      </c>
      <c r="AT141" s="23" t="s">
        <v>125</v>
      </c>
      <c r="AU141" s="23" t="s">
        <v>76</v>
      </c>
      <c r="AY141" s="23" t="s">
        <v>122</v>
      </c>
      <c r="BE141" s="198">
        <f>IF(N141="základní",J141,0)</f>
        <v>0</v>
      </c>
      <c r="BF141" s="198">
        <f>IF(N141="snížená",J141,0)</f>
        <v>0</v>
      </c>
      <c r="BG141" s="198">
        <f>IF(N141="zákl. přenesená",J141,0)</f>
        <v>0</v>
      </c>
      <c r="BH141" s="198">
        <f>IF(N141="sníž. přenesená",J141,0)</f>
        <v>0</v>
      </c>
      <c r="BI141" s="198">
        <f>IF(N141="nulová",J141,0)</f>
        <v>0</v>
      </c>
      <c r="BJ141" s="23" t="s">
        <v>79</v>
      </c>
      <c r="BK141" s="198">
        <f>ROUND(I141*H141,2)</f>
        <v>0</v>
      </c>
      <c r="BL141" s="23" t="s">
        <v>181</v>
      </c>
      <c r="BM141" s="23" t="s">
        <v>219</v>
      </c>
    </row>
    <row r="142" spans="2:65" s="1" customFormat="1" ht="40.5">
      <c r="B142" s="40"/>
      <c r="C142" s="62"/>
      <c r="D142" s="201" t="s">
        <v>183</v>
      </c>
      <c r="E142" s="62"/>
      <c r="F142" s="232" t="s">
        <v>213</v>
      </c>
      <c r="G142" s="62"/>
      <c r="H142" s="62"/>
      <c r="I142" s="158"/>
      <c r="J142" s="62"/>
      <c r="K142" s="62"/>
      <c r="L142" s="60"/>
      <c r="M142" s="233"/>
      <c r="N142" s="41"/>
      <c r="O142" s="41"/>
      <c r="P142" s="41"/>
      <c r="Q142" s="41"/>
      <c r="R142" s="41"/>
      <c r="S142" s="41"/>
      <c r="T142" s="77"/>
      <c r="AT142" s="23" t="s">
        <v>183</v>
      </c>
      <c r="AU142" s="23" t="s">
        <v>76</v>
      </c>
    </row>
    <row r="143" spans="2:65" s="11" customFormat="1" ht="13.5">
      <c r="B143" s="199"/>
      <c r="C143" s="200"/>
      <c r="D143" s="201" t="s">
        <v>132</v>
      </c>
      <c r="E143" s="202" t="s">
        <v>21</v>
      </c>
      <c r="F143" s="203" t="s">
        <v>214</v>
      </c>
      <c r="G143" s="200"/>
      <c r="H143" s="202" t="s">
        <v>21</v>
      </c>
      <c r="I143" s="204"/>
      <c r="J143" s="200"/>
      <c r="K143" s="200"/>
      <c r="L143" s="205"/>
      <c r="M143" s="206"/>
      <c r="N143" s="207"/>
      <c r="O143" s="207"/>
      <c r="P143" s="207"/>
      <c r="Q143" s="207"/>
      <c r="R143" s="207"/>
      <c r="S143" s="207"/>
      <c r="T143" s="208"/>
      <c r="AT143" s="209" t="s">
        <v>132</v>
      </c>
      <c r="AU143" s="209" t="s">
        <v>76</v>
      </c>
      <c r="AV143" s="11" t="s">
        <v>79</v>
      </c>
      <c r="AW143" s="11" t="s">
        <v>35</v>
      </c>
      <c r="AX143" s="11" t="s">
        <v>71</v>
      </c>
      <c r="AY143" s="209" t="s">
        <v>122</v>
      </c>
    </row>
    <row r="144" spans="2:65" s="12" customFormat="1" ht="13.5">
      <c r="B144" s="210"/>
      <c r="C144" s="211"/>
      <c r="D144" s="201" t="s">
        <v>132</v>
      </c>
      <c r="E144" s="212" t="s">
        <v>21</v>
      </c>
      <c r="F144" s="213" t="s">
        <v>215</v>
      </c>
      <c r="G144" s="211"/>
      <c r="H144" s="214">
        <v>191.31399999999999</v>
      </c>
      <c r="I144" s="215"/>
      <c r="J144" s="211"/>
      <c r="K144" s="211"/>
      <c r="L144" s="216"/>
      <c r="M144" s="217"/>
      <c r="N144" s="218"/>
      <c r="O144" s="218"/>
      <c r="P144" s="218"/>
      <c r="Q144" s="218"/>
      <c r="R144" s="218"/>
      <c r="S144" s="218"/>
      <c r="T144" s="219"/>
      <c r="AT144" s="220" t="s">
        <v>132</v>
      </c>
      <c r="AU144" s="220" t="s">
        <v>76</v>
      </c>
      <c r="AV144" s="12" t="s">
        <v>76</v>
      </c>
      <c r="AW144" s="12" t="s">
        <v>35</v>
      </c>
      <c r="AX144" s="12" t="s">
        <v>71</v>
      </c>
      <c r="AY144" s="220" t="s">
        <v>122</v>
      </c>
    </row>
    <row r="145" spans="2:65" s="13" customFormat="1" ht="13.5">
      <c r="B145" s="221"/>
      <c r="C145" s="222"/>
      <c r="D145" s="201" t="s">
        <v>132</v>
      </c>
      <c r="E145" s="223" t="s">
        <v>21</v>
      </c>
      <c r="F145" s="224" t="s">
        <v>134</v>
      </c>
      <c r="G145" s="222"/>
      <c r="H145" s="225">
        <v>191.31399999999999</v>
      </c>
      <c r="I145" s="226"/>
      <c r="J145" s="222"/>
      <c r="K145" s="222"/>
      <c r="L145" s="227"/>
      <c r="M145" s="228"/>
      <c r="N145" s="229"/>
      <c r="O145" s="229"/>
      <c r="P145" s="229"/>
      <c r="Q145" s="229"/>
      <c r="R145" s="229"/>
      <c r="S145" s="229"/>
      <c r="T145" s="230"/>
      <c r="AT145" s="231" t="s">
        <v>132</v>
      </c>
      <c r="AU145" s="231" t="s">
        <v>76</v>
      </c>
      <c r="AV145" s="13" t="s">
        <v>130</v>
      </c>
      <c r="AW145" s="13" t="s">
        <v>35</v>
      </c>
      <c r="AX145" s="13" t="s">
        <v>79</v>
      </c>
      <c r="AY145" s="231" t="s">
        <v>122</v>
      </c>
    </row>
    <row r="146" spans="2:65" s="1" customFormat="1" ht="25.5" customHeight="1">
      <c r="B146" s="40"/>
      <c r="C146" s="187" t="s">
        <v>181</v>
      </c>
      <c r="D146" s="187" t="s">
        <v>125</v>
      </c>
      <c r="E146" s="188" t="s">
        <v>220</v>
      </c>
      <c r="F146" s="189" t="s">
        <v>221</v>
      </c>
      <c r="G146" s="190" t="s">
        <v>218</v>
      </c>
      <c r="H146" s="191">
        <v>9.1199999999999992</v>
      </c>
      <c r="I146" s="192"/>
      <c r="J146" s="193">
        <f>ROUND(I146*H146,2)</f>
        <v>0</v>
      </c>
      <c r="K146" s="189" t="s">
        <v>129</v>
      </c>
      <c r="L146" s="60"/>
      <c r="M146" s="194" t="s">
        <v>21</v>
      </c>
      <c r="N146" s="195" t="s">
        <v>42</v>
      </c>
      <c r="O146" s="41"/>
      <c r="P146" s="196">
        <f>O146*H146</f>
        <v>0</v>
      </c>
      <c r="Q146" s="196">
        <v>0</v>
      </c>
      <c r="R146" s="196">
        <f>Q146*H146</f>
        <v>0</v>
      </c>
      <c r="S146" s="196">
        <v>1.4E-2</v>
      </c>
      <c r="T146" s="197">
        <f>S146*H146</f>
        <v>0.12767999999999999</v>
      </c>
      <c r="AR146" s="23" t="s">
        <v>181</v>
      </c>
      <c r="AT146" s="23" t="s">
        <v>125</v>
      </c>
      <c r="AU146" s="23" t="s">
        <v>76</v>
      </c>
      <c r="AY146" s="23" t="s">
        <v>122</v>
      </c>
      <c r="BE146" s="198">
        <f>IF(N146="základní",J146,0)</f>
        <v>0</v>
      </c>
      <c r="BF146" s="198">
        <f>IF(N146="snížená",J146,0)</f>
        <v>0</v>
      </c>
      <c r="BG146" s="198">
        <f>IF(N146="zákl. přenesená",J146,0)</f>
        <v>0</v>
      </c>
      <c r="BH146" s="198">
        <f>IF(N146="sníž. přenesená",J146,0)</f>
        <v>0</v>
      </c>
      <c r="BI146" s="198">
        <f>IF(N146="nulová",J146,0)</f>
        <v>0</v>
      </c>
      <c r="BJ146" s="23" t="s">
        <v>79</v>
      </c>
      <c r="BK146" s="198">
        <f>ROUND(I146*H146,2)</f>
        <v>0</v>
      </c>
      <c r="BL146" s="23" t="s">
        <v>181</v>
      </c>
      <c r="BM146" s="23" t="s">
        <v>222</v>
      </c>
    </row>
    <row r="147" spans="2:65" s="11" customFormat="1" ht="13.5">
      <c r="B147" s="199"/>
      <c r="C147" s="200"/>
      <c r="D147" s="201" t="s">
        <v>132</v>
      </c>
      <c r="E147" s="202" t="s">
        <v>21</v>
      </c>
      <c r="F147" s="203" t="s">
        <v>223</v>
      </c>
      <c r="G147" s="200"/>
      <c r="H147" s="202" t="s">
        <v>21</v>
      </c>
      <c r="I147" s="204"/>
      <c r="J147" s="200"/>
      <c r="K147" s="200"/>
      <c r="L147" s="205"/>
      <c r="M147" s="206"/>
      <c r="N147" s="207"/>
      <c r="O147" s="207"/>
      <c r="P147" s="207"/>
      <c r="Q147" s="207"/>
      <c r="R147" s="207"/>
      <c r="S147" s="207"/>
      <c r="T147" s="208"/>
      <c r="AT147" s="209" t="s">
        <v>132</v>
      </c>
      <c r="AU147" s="209" t="s">
        <v>76</v>
      </c>
      <c r="AV147" s="11" t="s">
        <v>79</v>
      </c>
      <c r="AW147" s="11" t="s">
        <v>35</v>
      </c>
      <c r="AX147" s="11" t="s">
        <v>71</v>
      </c>
      <c r="AY147" s="209" t="s">
        <v>122</v>
      </c>
    </row>
    <row r="148" spans="2:65" s="12" customFormat="1" ht="13.5">
      <c r="B148" s="210"/>
      <c r="C148" s="211"/>
      <c r="D148" s="201" t="s">
        <v>132</v>
      </c>
      <c r="E148" s="212" t="s">
        <v>21</v>
      </c>
      <c r="F148" s="213" t="s">
        <v>224</v>
      </c>
      <c r="G148" s="211"/>
      <c r="H148" s="214">
        <v>9.1199999999999992</v>
      </c>
      <c r="I148" s="215"/>
      <c r="J148" s="211"/>
      <c r="K148" s="211"/>
      <c r="L148" s="216"/>
      <c r="M148" s="217"/>
      <c r="N148" s="218"/>
      <c r="O148" s="218"/>
      <c r="P148" s="218"/>
      <c r="Q148" s="218"/>
      <c r="R148" s="218"/>
      <c r="S148" s="218"/>
      <c r="T148" s="219"/>
      <c r="AT148" s="220" t="s">
        <v>132</v>
      </c>
      <c r="AU148" s="220" t="s">
        <v>76</v>
      </c>
      <c r="AV148" s="12" t="s">
        <v>76</v>
      </c>
      <c r="AW148" s="12" t="s">
        <v>35</v>
      </c>
      <c r="AX148" s="12" t="s">
        <v>71</v>
      </c>
      <c r="AY148" s="220" t="s">
        <v>122</v>
      </c>
    </row>
    <row r="149" spans="2:65" s="13" customFormat="1" ht="13.5">
      <c r="B149" s="221"/>
      <c r="C149" s="222"/>
      <c r="D149" s="201" t="s">
        <v>132</v>
      </c>
      <c r="E149" s="223" t="s">
        <v>21</v>
      </c>
      <c r="F149" s="224" t="s">
        <v>134</v>
      </c>
      <c r="G149" s="222"/>
      <c r="H149" s="225">
        <v>9.1199999999999992</v>
      </c>
      <c r="I149" s="226"/>
      <c r="J149" s="222"/>
      <c r="K149" s="222"/>
      <c r="L149" s="227"/>
      <c r="M149" s="228"/>
      <c r="N149" s="229"/>
      <c r="O149" s="229"/>
      <c r="P149" s="229"/>
      <c r="Q149" s="229"/>
      <c r="R149" s="229"/>
      <c r="S149" s="229"/>
      <c r="T149" s="230"/>
      <c r="AT149" s="231" t="s">
        <v>132</v>
      </c>
      <c r="AU149" s="231" t="s">
        <v>76</v>
      </c>
      <c r="AV149" s="13" t="s">
        <v>130</v>
      </c>
      <c r="AW149" s="13" t="s">
        <v>35</v>
      </c>
      <c r="AX149" s="13" t="s">
        <v>79</v>
      </c>
      <c r="AY149" s="231" t="s">
        <v>122</v>
      </c>
    </row>
    <row r="150" spans="2:65" s="1" customFormat="1" ht="25.5" customHeight="1">
      <c r="B150" s="40"/>
      <c r="C150" s="187" t="s">
        <v>225</v>
      </c>
      <c r="D150" s="187" t="s">
        <v>125</v>
      </c>
      <c r="E150" s="188" t="s">
        <v>226</v>
      </c>
      <c r="F150" s="189" t="s">
        <v>227</v>
      </c>
      <c r="G150" s="190" t="s">
        <v>228</v>
      </c>
      <c r="H150" s="191">
        <v>364.32</v>
      </c>
      <c r="I150" s="192"/>
      <c r="J150" s="193">
        <f>ROUND(I150*H150,2)</f>
        <v>0</v>
      </c>
      <c r="K150" s="189" t="s">
        <v>129</v>
      </c>
      <c r="L150" s="60"/>
      <c r="M150" s="194" t="s">
        <v>21</v>
      </c>
      <c r="N150" s="195" t="s">
        <v>42</v>
      </c>
      <c r="O150" s="41"/>
      <c r="P150" s="196">
        <f>O150*H150</f>
        <v>0</v>
      </c>
      <c r="Q150" s="196">
        <v>0</v>
      </c>
      <c r="R150" s="196">
        <f>Q150*H150</f>
        <v>0</v>
      </c>
      <c r="S150" s="196">
        <v>0</v>
      </c>
      <c r="T150" s="197">
        <f>S150*H150</f>
        <v>0</v>
      </c>
      <c r="AR150" s="23" t="s">
        <v>181</v>
      </c>
      <c r="AT150" s="23" t="s">
        <v>125</v>
      </c>
      <c r="AU150" s="23" t="s">
        <v>76</v>
      </c>
      <c r="AY150" s="23" t="s">
        <v>122</v>
      </c>
      <c r="BE150" s="198">
        <f>IF(N150="základní",J150,0)</f>
        <v>0</v>
      </c>
      <c r="BF150" s="198">
        <f>IF(N150="snížená",J150,0)</f>
        <v>0</v>
      </c>
      <c r="BG150" s="198">
        <f>IF(N150="zákl. přenesená",J150,0)</f>
        <v>0</v>
      </c>
      <c r="BH150" s="198">
        <f>IF(N150="sníž. přenesená",J150,0)</f>
        <v>0</v>
      </c>
      <c r="BI150" s="198">
        <f>IF(N150="nulová",J150,0)</f>
        <v>0</v>
      </c>
      <c r="BJ150" s="23" t="s">
        <v>79</v>
      </c>
      <c r="BK150" s="198">
        <f>ROUND(I150*H150,2)</f>
        <v>0</v>
      </c>
      <c r="BL150" s="23" t="s">
        <v>181</v>
      </c>
      <c r="BM150" s="23" t="s">
        <v>229</v>
      </c>
    </row>
    <row r="151" spans="2:65" s="1" customFormat="1" ht="54">
      <c r="B151" s="40"/>
      <c r="C151" s="62"/>
      <c r="D151" s="201" t="s">
        <v>183</v>
      </c>
      <c r="E151" s="62"/>
      <c r="F151" s="232" t="s">
        <v>230</v>
      </c>
      <c r="G151" s="62"/>
      <c r="H151" s="62"/>
      <c r="I151" s="158"/>
      <c r="J151" s="62"/>
      <c r="K151" s="62"/>
      <c r="L151" s="60"/>
      <c r="M151" s="233"/>
      <c r="N151" s="41"/>
      <c r="O151" s="41"/>
      <c r="P151" s="41"/>
      <c r="Q151" s="41"/>
      <c r="R151" s="41"/>
      <c r="S151" s="41"/>
      <c r="T151" s="77"/>
      <c r="AT151" s="23" t="s">
        <v>183</v>
      </c>
      <c r="AU151" s="23" t="s">
        <v>76</v>
      </c>
    </row>
    <row r="152" spans="2:65" s="11" customFormat="1" ht="13.5">
      <c r="B152" s="199"/>
      <c r="C152" s="200"/>
      <c r="D152" s="201" t="s">
        <v>132</v>
      </c>
      <c r="E152" s="202" t="s">
        <v>21</v>
      </c>
      <c r="F152" s="203" t="s">
        <v>231</v>
      </c>
      <c r="G152" s="200"/>
      <c r="H152" s="202" t="s">
        <v>21</v>
      </c>
      <c r="I152" s="204"/>
      <c r="J152" s="200"/>
      <c r="K152" s="200"/>
      <c r="L152" s="205"/>
      <c r="M152" s="206"/>
      <c r="N152" s="207"/>
      <c r="O152" s="207"/>
      <c r="P152" s="207"/>
      <c r="Q152" s="207"/>
      <c r="R152" s="207"/>
      <c r="S152" s="207"/>
      <c r="T152" s="208"/>
      <c r="AT152" s="209" t="s">
        <v>132</v>
      </c>
      <c r="AU152" s="209" t="s">
        <v>76</v>
      </c>
      <c r="AV152" s="11" t="s">
        <v>79</v>
      </c>
      <c r="AW152" s="11" t="s">
        <v>35</v>
      </c>
      <c r="AX152" s="11" t="s">
        <v>71</v>
      </c>
      <c r="AY152" s="209" t="s">
        <v>122</v>
      </c>
    </row>
    <row r="153" spans="2:65" s="12" customFormat="1" ht="13.5">
      <c r="B153" s="210"/>
      <c r="C153" s="211"/>
      <c r="D153" s="201" t="s">
        <v>132</v>
      </c>
      <c r="E153" s="212" t="s">
        <v>21</v>
      </c>
      <c r="F153" s="213" t="s">
        <v>232</v>
      </c>
      <c r="G153" s="211"/>
      <c r="H153" s="214">
        <v>364.32</v>
      </c>
      <c r="I153" s="215"/>
      <c r="J153" s="211"/>
      <c r="K153" s="211"/>
      <c r="L153" s="216"/>
      <c r="M153" s="217"/>
      <c r="N153" s="218"/>
      <c r="O153" s="218"/>
      <c r="P153" s="218"/>
      <c r="Q153" s="218"/>
      <c r="R153" s="218"/>
      <c r="S153" s="218"/>
      <c r="T153" s="219"/>
      <c r="AT153" s="220" t="s">
        <v>132</v>
      </c>
      <c r="AU153" s="220" t="s">
        <v>76</v>
      </c>
      <c r="AV153" s="12" t="s">
        <v>76</v>
      </c>
      <c r="AW153" s="12" t="s">
        <v>35</v>
      </c>
      <c r="AX153" s="12" t="s">
        <v>71</v>
      </c>
      <c r="AY153" s="220" t="s">
        <v>122</v>
      </c>
    </row>
    <row r="154" spans="2:65" s="13" customFormat="1" ht="13.5">
      <c r="B154" s="221"/>
      <c r="C154" s="222"/>
      <c r="D154" s="201" t="s">
        <v>132</v>
      </c>
      <c r="E154" s="223" t="s">
        <v>21</v>
      </c>
      <c r="F154" s="224" t="s">
        <v>134</v>
      </c>
      <c r="G154" s="222"/>
      <c r="H154" s="225">
        <v>364.32</v>
      </c>
      <c r="I154" s="226"/>
      <c r="J154" s="222"/>
      <c r="K154" s="222"/>
      <c r="L154" s="227"/>
      <c r="M154" s="228"/>
      <c r="N154" s="229"/>
      <c r="O154" s="229"/>
      <c r="P154" s="229"/>
      <c r="Q154" s="229"/>
      <c r="R154" s="229"/>
      <c r="S154" s="229"/>
      <c r="T154" s="230"/>
      <c r="AT154" s="231" t="s">
        <v>132</v>
      </c>
      <c r="AU154" s="231" t="s">
        <v>76</v>
      </c>
      <c r="AV154" s="13" t="s">
        <v>130</v>
      </c>
      <c r="AW154" s="13" t="s">
        <v>35</v>
      </c>
      <c r="AX154" s="13" t="s">
        <v>79</v>
      </c>
      <c r="AY154" s="231" t="s">
        <v>122</v>
      </c>
    </row>
    <row r="155" spans="2:65" s="1" customFormat="1" ht="16.5" customHeight="1">
      <c r="B155" s="40"/>
      <c r="C155" s="234" t="s">
        <v>233</v>
      </c>
      <c r="D155" s="234" t="s">
        <v>201</v>
      </c>
      <c r="E155" s="235" t="s">
        <v>234</v>
      </c>
      <c r="F155" s="236" t="s">
        <v>235</v>
      </c>
      <c r="G155" s="237" t="s">
        <v>228</v>
      </c>
      <c r="H155" s="238">
        <v>364.32</v>
      </c>
      <c r="I155" s="239"/>
      <c r="J155" s="240">
        <f>ROUND(I155*H155,2)</f>
        <v>0</v>
      </c>
      <c r="K155" s="236" t="s">
        <v>21</v>
      </c>
      <c r="L155" s="241"/>
      <c r="M155" s="242" t="s">
        <v>21</v>
      </c>
      <c r="N155" s="243" t="s">
        <v>42</v>
      </c>
      <c r="O155" s="41"/>
      <c r="P155" s="196">
        <f>O155*H155</f>
        <v>0</v>
      </c>
      <c r="Q155" s="196">
        <v>0</v>
      </c>
      <c r="R155" s="196">
        <f>Q155*H155</f>
        <v>0</v>
      </c>
      <c r="S155" s="196">
        <v>0</v>
      </c>
      <c r="T155" s="197">
        <f>S155*H155</f>
        <v>0</v>
      </c>
      <c r="AR155" s="23" t="s">
        <v>205</v>
      </c>
      <c r="AT155" s="23" t="s">
        <v>201</v>
      </c>
      <c r="AU155" s="23" t="s">
        <v>76</v>
      </c>
      <c r="AY155" s="23" t="s">
        <v>122</v>
      </c>
      <c r="BE155" s="198">
        <f>IF(N155="základní",J155,0)</f>
        <v>0</v>
      </c>
      <c r="BF155" s="198">
        <f>IF(N155="snížená",J155,0)</f>
        <v>0</v>
      </c>
      <c r="BG155" s="198">
        <f>IF(N155="zákl. přenesená",J155,0)</f>
        <v>0</v>
      </c>
      <c r="BH155" s="198">
        <f>IF(N155="sníž. přenesená",J155,0)</f>
        <v>0</v>
      </c>
      <c r="BI155" s="198">
        <f>IF(N155="nulová",J155,0)</f>
        <v>0</v>
      </c>
      <c r="BJ155" s="23" t="s">
        <v>79</v>
      </c>
      <c r="BK155" s="198">
        <f>ROUND(I155*H155,2)</f>
        <v>0</v>
      </c>
      <c r="BL155" s="23" t="s">
        <v>181</v>
      </c>
      <c r="BM155" s="23" t="s">
        <v>236</v>
      </c>
    </row>
    <row r="156" spans="2:65" s="11" customFormat="1" ht="13.5">
      <c r="B156" s="199"/>
      <c r="C156" s="200"/>
      <c r="D156" s="201" t="s">
        <v>132</v>
      </c>
      <c r="E156" s="202" t="s">
        <v>21</v>
      </c>
      <c r="F156" s="203" t="s">
        <v>237</v>
      </c>
      <c r="G156" s="200"/>
      <c r="H156" s="202" t="s">
        <v>21</v>
      </c>
      <c r="I156" s="204"/>
      <c r="J156" s="200"/>
      <c r="K156" s="200"/>
      <c r="L156" s="205"/>
      <c r="M156" s="206"/>
      <c r="N156" s="207"/>
      <c r="O156" s="207"/>
      <c r="P156" s="207"/>
      <c r="Q156" s="207"/>
      <c r="R156" s="207"/>
      <c r="S156" s="207"/>
      <c r="T156" s="208"/>
      <c r="AT156" s="209" t="s">
        <v>132</v>
      </c>
      <c r="AU156" s="209" t="s">
        <v>76</v>
      </c>
      <c r="AV156" s="11" t="s">
        <v>79</v>
      </c>
      <c r="AW156" s="11" t="s">
        <v>35</v>
      </c>
      <c r="AX156" s="11" t="s">
        <v>71</v>
      </c>
      <c r="AY156" s="209" t="s">
        <v>122</v>
      </c>
    </row>
    <row r="157" spans="2:65" s="12" customFormat="1" ht="13.5">
      <c r="B157" s="210"/>
      <c r="C157" s="211"/>
      <c r="D157" s="201" t="s">
        <v>132</v>
      </c>
      <c r="E157" s="212" t="s">
        <v>21</v>
      </c>
      <c r="F157" s="213" t="s">
        <v>238</v>
      </c>
      <c r="G157" s="211"/>
      <c r="H157" s="214">
        <v>364.32</v>
      </c>
      <c r="I157" s="215"/>
      <c r="J157" s="211"/>
      <c r="K157" s="211"/>
      <c r="L157" s="216"/>
      <c r="M157" s="217"/>
      <c r="N157" s="218"/>
      <c r="O157" s="218"/>
      <c r="P157" s="218"/>
      <c r="Q157" s="218"/>
      <c r="R157" s="218"/>
      <c r="S157" s="218"/>
      <c r="T157" s="219"/>
      <c r="AT157" s="220" t="s">
        <v>132</v>
      </c>
      <c r="AU157" s="220" t="s">
        <v>76</v>
      </c>
      <c r="AV157" s="12" t="s">
        <v>76</v>
      </c>
      <c r="AW157" s="12" t="s">
        <v>35</v>
      </c>
      <c r="AX157" s="12" t="s">
        <v>71</v>
      </c>
      <c r="AY157" s="220" t="s">
        <v>122</v>
      </c>
    </row>
    <row r="158" spans="2:65" s="13" customFormat="1" ht="13.5">
      <c r="B158" s="221"/>
      <c r="C158" s="222"/>
      <c r="D158" s="201" t="s">
        <v>132</v>
      </c>
      <c r="E158" s="223" t="s">
        <v>21</v>
      </c>
      <c r="F158" s="224" t="s">
        <v>134</v>
      </c>
      <c r="G158" s="222"/>
      <c r="H158" s="225">
        <v>364.32</v>
      </c>
      <c r="I158" s="226"/>
      <c r="J158" s="222"/>
      <c r="K158" s="222"/>
      <c r="L158" s="227"/>
      <c r="M158" s="228"/>
      <c r="N158" s="229"/>
      <c r="O158" s="229"/>
      <c r="P158" s="229"/>
      <c r="Q158" s="229"/>
      <c r="R158" s="229"/>
      <c r="S158" s="229"/>
      <c r="T158" s="230"/>
      <c r="AT158" s="231" t="s">
        <v>132</v>
      </c>
      <c r="AU158" s="231" t="s">
        <v>76</v>
      </c>
      <c r="AV158" s="13" t="s">
        <v>130</v>
      </c>
      <c r="AW158" s="13" t="s">
        <v>35</v>
      </c>
      <c r="AX158" s="13" t="s">
        <v>79</v>
      </c>
      <c r="AY158" s="231" t="s">
        <v>122</v>
      </c>
    </row>
    <row r="159" spans="2:65" s="1" customFormat="1" ht="38.25" customHeight="1">
      <c r="B159" s="40"/>
      <c r="C159" s="187" t="s">
        <v>239</v>
      </c>
      <c r="D159" s="187" t="s">
        <v>125</v>
      </c>
      <c r="E159" s="188" t="s">
        <v>240</v>
      </c>
      <c r="F159" s="189" t="s">
        <v>241</v>
      </c>
      <c r="G159" s="190" t="s">
        <v>242</v>
      </c>
      <c r="H159" s="244"/>
      <c r="I159" s="192"/>
      <c r="J159" s="193">
        <f>ROUND(I159*H159,2)</f>
        <v>0</v>
      </c>
      <c r="K159" s="189" t="s">
        <v>129</v>
      </c>
      <c r="L159" s="60"/>
      <c r="M159" s="194" t="s">
        <v>21</v>
      </c>
      <c r="N159" s="195" t="s">
        <v>42</v>
      </c>
      <c r="O159" s="41"/>
      <c r="P159" s="196">
        <f>O159*H159</f>
        <v>0</v>
      </c>
      <c r="Q159" s="196">
        <v>0</v>
      </c>
      <c r="R159" s="196">
        <f>Q159*H159</f>
        <v>0</v>
      </c>
      <c r="S159" s="196">
        <v>0</v>
      </c>
      <c r="T159" s="197">
        <f>S159*H159</f>
        <v>0</v>
      </c>
      <c r="AR159" s="23" t="s">
        <v>181</v>
      </c>
      <c r="AT159" s="23" t="s">
        <v>125</v>
      </c>
      <c r="AU159" s="23" t="s">
        <v>76</v>
      </c>
      <c r="AY159" s="23" t="s">
        <v>122</v>
      </c>
      <c r="BE159" s="198">
        <f>IF(N159="základní",J159,0)</f>
        <v>0</v>
      </c>
      <c r="BF159" s="198">
        <f>IF(N159="snížená",J159,0)</f>
        <v>0</v>
      </c>
      <c r="BG159" s="198">
        <f>IF(N159="zákl. přenesená",J159,0)</f>
        <v>0</v>
      </c>
      <c r="BH159" s="198">
        <f>IF(N159="sníž. přenesená",J159,0)</f>
        <v>0</v>
      </c>
      <c r="BI159" s="198">
        <f>IF(N159="nulová",J159,0)</f>
        <v>0</v>
      </c>
      <c r="BJ159" s="23" t="s">
        <v>79</v>
      </c>
      <c r="BK159" s="198">
        <f>ROUND(I159*H159,2)</f>
        <v>0</v>
      </c>
      <c r="BL159" s="23" t="s">
        <v>181</v>
      </c>
      <c r="BM159" s="23" t="s">
        <v>243</v>
      </c>
    </row>
    <row r="160" spans="2:65" s="1" customFormat="1" ht="121.5">
      <c r="B160" s="40"/>
      <c r="C160" s="62"/>
      <c r="D160" s="201" t="s">
        <v>183</v>
      </c>
      <c r="E160" s="62"/>
      <c r="F160" s="232" t="s">
        <v>244</v>
      </c>
      <c r="G160" s="62"/>
      <c r="H160" s="62"/>
      <c r="I160" s="158"/>
      <c r="J160" s="62"/>
      <c r="K160" s="62"/>
      <c r="L160" s="60"/>
      <c r="M160" s="233"/>
      <c r="N160" s="41"/>
      <c r="O160" s="41"/>
      <c r="P160" s="41"/>
      <c r="Q160" s="41"/>
      <c r="R160" s="41"/>
      <c r="S160" s="41"/>
      <c r="T160" s="77"/>
      <c r="AT160" s="23" t="s">
        <v>183</v>
      </c>
      <c r="AU160" s="23" t="s">
        <v>76</v>
      </c>
    </row>
    <row r="161" spans="2:65" s="10" customFormat="1" ht="29.85" customHeight="1">
      <c r="B161" s="171"/>
      <c r="C161" s="172"/>
      <c r="D161" s="173" t="s">
        <v>70</v>
      </c>
      <c r="E161" s="185" t="s">
        <v>245</v>
      </c>
      <c r="F161" s="185" t="s">
        <v>246</v>
      </c>
      <c r="G161" s="172"/>
      <c r="H161" s="172"/>
      <c r="I161" s="175"/>
      <c r="J161" s="186">
        <f>BK161</f>
        <v>0</v>
      </c>
      <c r="K161" s="172"/>
      <c r="L161" s="177"/>
      <c r="M161" s="178"/>
      <c r="N161" s="179"/>
      <c r="O161" s="179"/>
      <c r="P161" s="180">
        <f>SUM(P162:P170)</f>
        <v>0</v>
      </c>
      <c r="Q161" s="179"/>
      <c r="R161" s="180">
        <f>SUM(R162:R170)</f>
        <v>0.17217200000000002</v>
      </c>
      <c r="S161" s="179"/>
      <c r="T161" s="181">
        <f>SUM(T162:T170)</f>
        <v>0.15651999999999999</v>
      </c>
      <c r="AR161" s="182" t="s">
        <v>76</v>
      </c>
      <c r="AT161" s="183" t="s">
        <v>70</v>
      </c>
      <c r="AU161" s="183" t="s">
        <v>79</v>
      </c>
      <c r="AY161" s="182" t="s">
        <v>122</v>
      </c>
      <c r="BK161" s="184">
        <f>SUM(BK162:BK170)</f>
        <v>0</v>
      </c>
    </row>
    <row r="162" spans="2:65" s="1" customFormat="1" ht="16.5" customHeight="1">
      <c r="B162" s="40"/>
      <c r="C162" s="187" t="s">
        <v>247</v>
      </c>
      <c r="D162" s="187" t="s">
        <v>125</v>
      </c>
      <c r="E162" s="188" t="s">
        <v>248</v>
      </c>
      <c r="F162" s="189" t="s">
        <v>249</v>
      </c>
      <c r="G162" s="190" t="s">
        <v>143</v>
      </c>
      <c r="H162" s="191">
        <v>60.2</v>
      </c>
      <c r="I162" s="192"/>
      <c r="J162" s="193">
        <f>ROUND(I162*H162,2)</f>
        <v>0</v>
      </c>
      <c r="K162" s="189" t="s">
        <v>129</v>
      </c>
      <c r="L162" s="60"/>
      <c r="M162" s="194" t="s">
        <v>21</v>
      </c>
      <c r="N162" s="195" t="s">
        <v>42</v>
      </c>
      <c r="O162" s="41"/>
      <c r="P162" s="196">
        <f>O162*H162</f>
        <v>0</v>
      </c>
      <c r="Q162" s="196">
        <v>0</v>
      </c>
      <c r="R162" s="196">
        <f>Q162*H162</f>
        <v>0</v>
      </c>
      <c r="S162" s="196">
        <v>2.5999999999999999E-3</v>
      </c>
      <c r="T162" s="197">
        <f>S162*H162</f>
        <v>0.15651999999999999</v>
      </c>
      <c r="AR162" s="23" t="s">
        <v>181</v>
      </c>
      <c r="AT162" s="23" t="s">
        <v>125</v>
      </c>
      <c r="AU162" s="23" t="s">
        <v>76</v>
      </c>
      <c r="AY162" s="23" t="s">
        <v>122</v>
      </c>
      <c r="BE162" s="198">
        <f>IF(N162="základní",J162,0)</f>
        <v>0</v>
      </c>
      <c r="BF162" s="198">
        <f>IF(N162="snížená",J162,0)</f>
        <v>0</v>
      </c>
      <c r="BG162" s="198">
        <f>IF(N162="zákl. přenesená",J162,0)</f>
        <v>0</v>
      </c>
      <c r="BH162" s="198">
        <f>IF(N162="sníž. přenesená",J162,0)</f>
        <v>0</v>
      </c>
      <c r="BI162" s="198">
        <f>IF(N162="nulová",J162,0)</f>
        <v>0</v>
      </c>
      <c r="BJ162" s="23" t="s">
        <v>79</v>
      </c>
      <c r="BK162" s="198">
        <f>ROUND(I162*H162,2)</f>
        <v>0</v>
      </c>
      <c r="BL162" s="23" t="s">
        <v>181</v>
      </c>
      <c r="BM162" s="23" t="s">
        <v>250</v>
      </c>
    </row>
    <row r="163" spans="2:65" s="12" customFormat="1" ht="13.5">
      <c r="B163" s="210"/>
      <c r="C163" s="211"/>
      <c r="D163" s="201" t="s">
        <v>132</v>
      </c>
      <c r="E163" s="212" t="s">
        <v>21</v>
      </c>
      <c r="F163" s="213" t="s">
        <v>251</v>
      </c>
      <c r="G163" s="211"/>
      <c r="H163" s="214">
        <v>60.2</v>
      </c>
      <c r="I163" s="215"/>
      <c r="J163" s="211"/>
      <c r="K163" s="211"/>
      <c r="L163" s="216"/>
      <c r="M163" s="217"/>
      <c r="N163" s="218"/>
      <c r="O163" s="218"/>
      <c r="P163" s="218"/>
      <c r="Q163" s="218"/>
      <c r="R163" s="218"/>
      <c r="S163" s="218"/>
      <c r="T163" s="219"/>
      <c r="AT163" s="220" t="s">
        <v>132</v>
      </c>
      <c r="AU163" s="220" t="s">
        <v>76</v>
      </c>
      <c r="AV163" s="12" t="s">
        <v>76</v>
      </c>
      <c r="AW163" s="12" t="s">
        <v>35</v>
      </c>
      <c r="AX163" s="12" t="s">
        <v>71</v>
      </c>
      <c r="AY163" s="220" t="s">
        <v>122</v>
      </c>
    </row>
    <row r="164" spans="2:65" s="13" customFormat="1" ht="13.5">
      <c r="B164" s="221"/>
      <c r="C164" s="222"/>
      <c r="D164" s="201" t="s">
        <v>132</v>
      </c>
      <c r="E164" s="223" t="s">
        <v>21</v>
      </c>
      <c r="F164" s="224" t="s">
        <v>134</v>
      </c>
      <c r="G164" s="222"/>
      <c r="H164" s="225">
        <v>60.2</v>
      </c>
      <c r="I164" s="226"/>
      <c r="J164" s="222"/>
      <c r="K164" s="222"/>
      <c r="L164" s="227"/>
      <c r="M164" s="228"/>
      <c r="N164" s="229"/>
      <c r="O164" s="229"/>
      <c r="P164" s="229"/>
      <c r="Q164" s="229"/>
      <c r="R164" s="229"/>
      <c r="S164" s="229"/>
      <c r="T164" s="230"/>
      <c r="AT164" s="231" t="s">
        <v>132</v>
      </c>
      <c r="AU164" s="231" t="s">
        <v>76</v>
      </c>
      <c r="AV164" s="13" t="s">
        <v>130</v>
      </c>
      <c r="AW164" s="13" t="s">
        <v>35</v>
      </c>
      <c r="AX164" s="13" t="s">
        <v>79</v>
      </c>
      <c r="AY164" s="231" t="s">
        <v>122</v>
      </c>
    </row>
    <row r="165" spans="2:65" s="1" customFormat="1" ht="25.5" customHeight="1">
      <c r="B165" s="40"/>
      <c r="C165" s="187" t="s">
        <v>9</v>
      </c>
      <c r="D165" s="187" t="s">
        <v>125</v>
      </c>
      <c r="E165" s="188" t="s">
        <v>252</v>
      </c>
      <c r="F165" s="189" t="s">
        <v>253</v>
      </c>
      <c r="G165" s="190" t="s">
        <v>143</v>
      </c>
      <c r="H165" s="191">
        <v>60.2</v>
      </c>
      <c r="I165" s="192"/>
      <c r="J165" s="193">
        <f>ROUND(I165*H165,2)</f>
        <v>0</v>
      </c>
      <c r="K165" s="189" t="s">
        <v>129</v>
      </c>
      <c r="L165" s="60"/>
      <c r="M165" s="194" t="s">
        <v>21</v>
      </c>
      <c r="N165" s="195" t="s">
        <v>42</v>
      </c>
      <c r="O165" s="41"/>
      <c r="P165" s="196">
        <f>O165*H165</f>
        <v>0</v>
      </c>
      <c r="Q165" s="196">
        <v>2.8600000000000001E-3</v>
      </c>
      <c r="R165" s="196">
        <f>Q165*H165</f>
        <v>0.17217200000000002</v>
      </c>
      <c r="S165" s="196">
        <v>0</v>
      </c>
      <c r="T165" s="197">
        <f>S165*H165</f>
        <v>0</v>
      </c>
      <c r="AR165" s="23" t="s">
        <v>181</v>
      </c>
      <c r="AT165" s="23" t="s">
        <v>125</v>
      </c>
      <c r="AU165" s="23" t="s">
        <v>76</v>
      </c>
      <c r="AY165" s="23" t="s">
        <v>122</v>
      </c>
      <c r="BE165" s="198">
        <f>IF(N165="základní",J165,0)</f>
        <v>0</v>
      </c>
      <c r="BF165" s="198">
        <f>IF(N165="snížená",J165,0)</f>
        <v>0</v>
      </c>
      <c r="BG165" s="198">
        <f>IF(N165="zákl. přenesená",J165,0)</f>
        <v>0</v>
      </c>
      <c r="BH165" s="198">
        <f>IF(N165="sníž. přenesená",J165,0)</f>
        <v>0</v>
      </c>
      <c r="BI165" s="198">
        <f>IF(N165="nulová",J165,0)</f>
        <v>0</v>
      </c>
      <c r="BJ165" s="23" t="s">
        <v>79</v>
      </c>
      <c r="BK165" s="198">
        <f>ROUND(I165*H165,2)</f>
        <v>0</v>
      </c>
      <c r="BL165" s="23" t="s">
        <v>181</v>
      </c>
      <c r="BM165" s="23" t="s">
        <v>254</v>
      </c>
    </row>
    <row r="166" spans="2:65" s="11" customFormat="1" ht="13.5">
      <c r="B166" s="199"/>
      <c r="C166" s="200"/>
      <c r="D166" s="201" t="s">
        <v>132</v>
      </c>
      <c r="E166" s="202" t="s">
        <v>21</v>
      </c>
      <c r="F166" s="203" t="s">
        <v>255</v>
      </c>
      <c r="G166" s="200"/>
      <c r="H166" s="202" t="s">
        <v>21</v>
      </c>
      <c r="I166" s="204"/>
      <c r="J166" s="200"/>
      <c r="K166" s="200"/>
      <c r="L166" s="205"/>
      <c r="M166" s="206"/>
      <c r="N166" s="207"/>
      <c r="O166" s="207"/>
      <c r="P166" s="207"/>
      <c r="Q166" s="207"/>
      <c r="R166" s="207"/>
      <c r="S166" s="207"/>
      <c r="T166" s="208"/>
      <c r="AT166" s="209" t="s">
        <v>132</v>
      </c>
      <c r="AU166" s="209" t="s">
        <v>76</v>
      </c>
      <c r="AV166" s="11" t="s">
        <v>79</v>
      </c>
      <c r="AW166" s="11" t="s">
        <v>35</v>
      </c>
      <c r="AX166" s="11" t="s">
        <v>71</v>
      </c>
      <c r="AY166" s="209" t="s">
        <v>122</v>
      </c>
    </row>
    <row r="167" spans="2:65" s="12" customFormat="1" ht="13.5">
      <c r="B167" s="210"/>
      <c r="C167" s="211"/>
      <c r="D167" s="201" t="s">
        <v>132</v>
      </c>
      <c r="E167" s="212" t="s">
        <v>21</v>
      </c>
      <c r="F167" s="213" t="s">
        <v>251</v>
      </c>
      <c r="G167" s="211"/>
      <c r="H167" s="214">
        <v>60.2</v>
      </c>
      <c r="I167" s="215"/>
      <c r="J167" s="211"/>
      <c r="K167" s="211"/>
      <c r="L167" s="216"/>
      <c r="M167" s="217"/>
      <c r="N167" s="218"/>
      <c r="O167" s="218"/>
      <c r="P167" s="218"/>
      <c r="Q167" s="218"/>
      <c r="R167" s="218"/>
      <c r="S167" s="218"/>
      <c r="T167" s="219"/>
      <c r="AT167" s="220" t="s">
        <v>132</v>
      </c>
      <c r="AU167" s="220" t="s">
        <v>76</v>
      </c>
      <c r="AV167" s="12" t="s">
        <v>76</v>
      </c>
      <c r="AW167" s="12" t="s">
        <v>35</v>
      </c>
      <c r="AX167" s="12" t="s">
        <v>71</v>
      </c>
      <c r="AY167" s="220" t="s">
        <v>122</v>
      </c>
    </row>
    <row r="168" spans="2:65" s="13" customFormat="1" ht="13.5">
      <c r="B168" s="221"/>
      <c r="C168" s="222"/>
      <c r="D168" s="201" t="s">
        <v>132</v>
      </c>
      <c r="E168" s="223" t="s">
        <v>21</v>
      </c>
      <c r="F168" s="224" t="s">
        <v>134</v>
      </c>
      <c r="G168" s="222"/>
      <c r="H168" s="225">
        <v>60.2</v>
      </c>
      <c r="I168" s="226"/>
      <c r="J168" s="222"/>
      <c r="K168" s="222"/>
      <c r="L168" s="227"/>
      <c r="M168" s="228"/>
      <c r="N168" s="229"/>
      <c r="O168" s="229"/>
      <c r="P168" s="229"/>
      <c r="Q168" s="229"/>
      <c r="R168" s="229"/>
      <c r="S168" s="229"/>
      <c r="T168" s="230"/>
      <c r="AT168" s="231" t="s">
        <v>132</v>
      </c>
      <c r="AU168" s="231" t="s">
        <v>76</v>
      </c>
      <c r="AV168" s="13" t="s">
        <v>130</v>
      </c>
      <c r="AW168" s="13" t="s">
        <v>35</v>
      </c>
      <c r="AX168" s="13" t="s">
        <v>79</v>
      </c>
      <c r="AY168" s="231" t="s">
        <v>122</v>
      </c>
    </row>
    <row r="169" spans="2:65" s="1" customFormat="1" ht="38.25" customHeight="1">
      <c r="B169" s="40"/>
      <c r="C169" s="187" t="s">
        <v>256</v>
      </c>
      <c r="D169" s="187" t="s">
        <v>125</v>
      </c>
      <c r="E169" s="188" t="s">
        <v>257</v>
      </c>
      <c r="F169" s="189" t="s">
        <v>258</v>
      </c>
      <c r="G169" s="190" t="s">
        <v>242</v>
      </c>
      <c r="H169" s="244"/>
      <c r="I169" s="192"/>
      <c r="J169" s="193">
        <f>ROUND(I169*H169,2)</f>
        <v>0</v>
      </c>
      <c r="K169" s="189" t="s">
        <v>129</v>
      </c>
      <c r="L169" s="60"/>
      <c r="M169" s="194" t="s">
        <v>21</v>
      </c>
      <c r="N169" s="195" t="s">
        <v>42</v>
      </c>
      <c r="O169" s="41"/>
      <c r="P169" s="196">
        <f>O169*H169</f>
        <v>0</v>
      </c>
      <c r="Q169" s="196">
        <v>0</v>
      </c>
      <c r="R169" s="196">
        <f>Q169*H169</f>
        <v>0</v>
      </c>
      <c r="S169" s="196">
        <v>0</v>
      </c>
      <c r="T169" s="197">
        <f>S169*H169</f>
        <v>0</v>
      </c>
      <c r="AR169" s="23" t="s">
        <v>181</v>
      </c>
      <c r="AT169" s="23" t="s">
        <v>125</v>
      </c>
      <c r="AU169" s="23" t="s">
        <v>76</v>
      </c>
      <c r="AY169" s="23" t="s">
        <v>122</v>
      </c>
      <c r="BE169" s="198">
        <f>IF(N169="základní",J169,0)</f>
        <v>0</v>
      </c>
      <c r="BF169" s="198">
        <f>IF(N169="snížená",J169,0)</f>
        <v>0</v>
      </c>
      <c r="BG169" s="198">
        <f>IF(N169="zákl. přenesená",J169,0)</f>
        <v>0</v>
      </c>
      <c r="BH169" s="198">
        <f>IF(N169="sníž. přenesená",J169,0)</f>
        <v>0</v>
      </c>
      <c r="BI169" s="198">
        <f>IF(N169="nulová",J169,0)</f>
        <v>0</v>
      </c>
      <c r="BJ169" s="23" t="s">
        <v>79</v>
      </c>
      <c r="BK169" s="198">
        <f>ROUND(I169*H169,2)</f>
        <v>0</v>
      </c>
      <c r="BL169" s="23" t="s">
        <v>181</v>
      </c>
      <c r="BM169" s="23" t="s">
        <v>259</v>
      </c>
    </row>
    <row r="170" spans="2:65" s="1" customFormat="1" ht="121.5">
      <c r="B170" s="40"/>
      <c r="C170" s="62"/>
      <c r="D170" s="201" t="s">
        <v>183</v>
      </c>
      <c r="E170" s="62"/>
      <c r="F170" s="232" t="s">
        <v>260</v>
      </c>
      <c r="G170" s="62"/>
      <c r="H170" s="62"/>
      <c r="I170" s="158"/>
      <c r="J170" s="62"/>
      <c r="K170" s="62"/>
      <c r="L170" s="60"/>
      <c r="M170" s="233"/>
      <c r="N170" s="41"/>
      <c r="O170" s="41"/>
      <c r="P170" s="41"/>
      <c r="Q170" s="41"/>
      <c r="R170" s="41"/>
      <c r="S170" s="41"/>
      <c r="T170" s="77"/>
      <c r="AT170" s="23" t="s">
        <v>183</v>
      </c>
      <c r="AU170" s="23" t="s">
        <v>76</v>
      </c>
    </row>
    <row r="171" spans="2:65" s="10" customFormat="1" ht="29.85" customHeight="1">
      <c r="B171" s="171"/>
      <c r="C171" s="172"/>
      <c r="D171" s="173" t="s">
        <v>70</v>
      </c>
      <c r="E171" s="185" t="s">
        <v>261</v>
      </c>
      <c r="F171" s="185" t="s">
        <v>262</v>
      </c>
      <c r="G171" s="172"/>
      <c r="H171" s="172"/>
      <c r="I171" s="175"/>
      <c r="J171" s="186">
        <f>BK171</f>
        <v>0</v>
      </c>
      <c r="K171" s="172"/>
      <c r="L171" s="177"/>
      <c r="M171" s="178"/>
      <c r="N171" s="179"/>
      <c r="O171" s="179"/>
      <c r="P171" s="180">
        <f>SUM(P172:P184)</f>
        <v>0</v>
      </c>
      <c r="Q171" s="179"/>
      <c r="R171" s="180">
        <f>SUM(R172:R184)</f>
        <v>0.20647647206400002</v>
      </c>
      <c r="S171" s="179"/>
      <c r="T171" s="181">
        <f>SUM(T172:T184)</f>
        <v>0</v>
      </c>
      <c r="AR171" s="182" t="s">
        <v>76</v>
      </c>
      <c r="AT171" s="183" t="s">
        <v>70</v>
      </c>
      <c r="AU171" s="183" t="s">
        <v>79</v>
      </c>
      <c r="AY171" s="182" t="s">
        <v>122</v>
      </c>
      <c r="BK171" s="184">
        <f>SUM(BK172:BK184)</f>
        <v>0</v>
      </c>
    </row>
    <row r="172" spans="2:65" s="1" customFormat="1" ht="25.5" customHeight="1">
      <c r="B172" s="40"/>
      <c r="C172" s="187" t="s">
        <v>263</v>
      </c>
      <c r="D172" s="187" t="s">
        <v>125</v>
      </c>
      <c r="E172" s="188" t="s">
        <v>264</v>
      </c>
      <c r="F172" s="189" t="s">
        <v>265</v>
      </c>
      <c r="G172" s="190" t="s">
        <v>218</v>
      </c>
      <c r="H172" s="191">
        <v>637.71400000000006</v>
      </c>
      <c r="I172" s="192"/>
      <c r="J172" s="193">
        <f>ROUND(I172*H172,2)</f>
        <v>0</v>
      </c>
      <c r="K172" s="189" t="s">
        <v>266</v>
      </c>
      <c r="L172" s="60"/>
      <c r="M172" s="194" t="s">
        <v>21</v>
      </c>
      <c r="N172" s="195" t="s">
        <v>42</v>
      </c>
      <c r="O172" s="41"/>
      <c r="P172" s="196">
        <f>O172*H172</f>
        <v>0</v>
      </c>
      <c r="Q172" s="196">
        <v>0</v>
      </c>
      <c r="R172" s="196">
        <f>Q172*H172</f>
        <v>0</v>
      </c>
      <c r="S172" s="196">
        <v>0</v>
      </c>
      <c r="T172" s="197">
        <f>S172*H172</f>
        <v>0</v>
      </c>
      <c r="AR172" s="23" t="s">
        <v>181</v>
      </c>
      <c r="AT172" s="23" t="s">
        <v>125</v>
      </c>
      <c r="AU172" s="23" t="s">
        <v>76</v>
      </c>
      <c r="AY172" s="23" t="s">
        <v>122</v>
      </c>
      <c r="BE172" s="198">
        <f>IF(N172="základní",J172,0)</f>
        <v>0</v>
      </c>
      <c r="BF172" s="198">
        <f>IF(N172="snížená",J172,0)</f>
        <v>0</v>
      </c>
      <c r="BG172" s="198">
        <f>IF(N172="zákl. přenesená",J172,0)</f>
        <v>0</v>
      </c>
      <c r="BH172" s="198">
        <f>IF(N172="sníž. přenesená",J172,0)</f>
        <v>0</v>
      </c>
      <c r="BI172" s="198">
        <f>IF(N172="nulová",J172,0)</f>
        <v>0</v>
      </c>
      <c r="BJ172" s="23" t="s">
        <v>79</v>
      </c>
      <c r="BK172" s="198">
        <f>ROUND(I172*H172,2)</f>
        <v>0</v>
      </c>
      <c r="BL172" s="23" t="s">
        <v>181</v>
      </c>
      <c r="BM172" s="23" t="s">
        <v>267</v>
      </c>
    </row>
    <row r="173" spans="2:65" s="11" customFormat="1" ht="13.5">
      <c r="B173" s="199"/>
      <c r="C173" s="200"/>
      <c r="D173" s="201" t="s">
        <v>132</v>
      </c>
      <c r="E173" s="202" t="s">
        <v>21</v>
      </c>
      <c r="F173" s="203" t="s">
        <v>268</v>
      </c>
      <c r="G173" s="200"/>
      <c r="H173" s="202" t="s">
        <v>21</v>
      </c>
      <c r="I173" s="204"/>
      <c r="J173" s="200"/>
      <c r="K173" s="200"/>
      <c r="L173" s="205"/>
      <c r="M173" s="206"/>
      <c r="N173" s="207"/>
      <c r="O173" s="207"/>
      <c r="P173" s="207"/>
      <c r="Q173" s="207"/>
      <c r="R173" s="207"/>
      <c r="S173" s="207"/>
      <c r="T173" s="208"/>
      <c r="AT173" s="209" t="s">
        <v>132</v>
      </c>
      <c r="AU173" s="209" t="s">
        <v>76</v>
      </c>
      <c r="AV173" s="11" t="s">
        <v>79</v>
      </c>
      <c r="AW173" s="11" t="s">
        <v>35</v>
      </c>
      <c r="AX173" s="11" t="s">
        <v>71</v>
      </c>
      <c r="AY173" s="209" t="s">
        <v>122</v>
      </c>
    </row>
    <row r="174" spans="2:65" s="12" customFormat="1" ht="13.5">
      <c r="B174" s="210"/>
      <c r="C174" s="211"/>
      <c r="D174" s="201" t="s">
        <v>132</v>
      </c>
      <c r="E174" s="212" t="s">
        <v>21</v>
      </c>
      <c r="F174" s="213" t="s">
        <v>269</v>
      </c>
      <c r="G174" s="211"/>
      <c r="H174" s="214">
        <v>637.71400000000006</v>
      </c>
      <c r="I174" s="215"/>
      <c r="J174" s="211"/>
      <c r="K174" s="211"/>
      <c r="L174" s="216"/>
      <c r="M174" s="217"/>
      <c r="N174" s="218"/>
      <c r="O174" s="218"/>
      <c r="P174" s="218"/>
      <c r="Q174" s="218"/>
      <c r="R174" s="218"/>
      <c r="S174" s="218"/>
      <c r="T174" s="219"/>
      <c r="AT174" s="220" t="s">
        <v>132</v>
      </c>
      <c r="AU174" s="220" t="s">
        <v>76</v>
      </c>
      <c r="AV174" s="12" t="s">
        <v>76</v>
      </c>
      <c r="AW174" s="12" t="s">
        <v>35</v>
      </c>
      <c r="AX174" s="12" t="s">
        <v>71</v>
      </c>
      <c r="AY174" s="220" t="s">
        <v>122</v>
      </c>
    </row>
    <row r="175" spans="2:65" s="13" customFormat="1" ht="13.5">
      <c r="B175" s="221"/>
      <c r="C175" s="222"/>
      <c r="D175" s="201" t="s">
        <v>132</v>
      </c>
      <c r="E175" s="223" t="s">
        <v>21</v>
      </c>
      <c r="F175" s="224" t="s">
        <v>134</v>
      </c>
      <c r="G175" s="222"/>
      <c r="H175" s="225">
        <v>637.71400000000006</v>
      </c>
      <c r="I175" s="226"/>
      <c r="J175" s="222"/>
      <c r="K175" s="222"/>
      <c r="L175" s="227"/>
      <c r="M175" s="228"/>
      <c r="N175" s="229"/>
      <c r="O175" s="229"/>
      <c r="P175" s="229"/>
      <c r="Q175" s="229"/>
      <c r="R175" s="229"/>
      <c r="S175" s="229"/>
      <c r="T175" s="230"/>
      <c r="AT175" s="231" t="s">
        <v>132</v>
      </c>
      <c r="AU175" s="231" t="s">
        <v>76</v>
      </c>
      <c r="AV175" s="13" t="s">
        <v>130</v>
      </c>
      <c r="AW175" s="13" t="s">
        <v>35</v>
      </c>
      <c r="AX175" s="13" t="s">
        <v>79</v>
      </c>
      <c r="AY175" s="231" t="s">
        <v>122</v>
      </c>
    </row>
    <row r="176" spans="2:65" s="1" customFormat="1" ht="16.5" customHeight="1">
      <c r="B176" s="40"/>
      <c r="C176" s="234" t="s">
        <v>270</v>
      </c>
      <c r="D176" s="234" t="s">
        <v>201</v>
      </c>
      <c r="E176" s="235" t="s">
        <v>271</v>
      </c>
      <c r="F176" s="236" t="s">
        <v>272</v>
      </c>
      <c r="G176" s="237" t="s">
        <v>218</v>
      </c>
      <c r="H176" s="238">
        <v>733.37099999999998</v>
      </c>
      <c r="I176" s="239"/>
      <c r="J176" s="240">
        <f>ROUND(I176*H176,2)</f>
        <v>0</v>
      </c>
      <c r="K176" s="236" t="s">
        <v>266</v>
      </c>
      <c r="L176" s="241"/>
      <c r="M176" s="242" t="s">
        <v>21</v>
      </c>
      <c r="N176" s="243" t="s">
        <v>42</v>
      </c>
      <c r="O176" s="41"/>
      <c r="P176" s="196">
        <f>O176*H176</f>
        <v>0</v>
      </c>
      <c r="Q176" s="196">
        <v>1.6000000000000001E-4</v>
      </c>
      <c r="R176" s="196">
        <f>Q176*H176</f>
        <v>0.11733936</v>
      </c>
      <c r="S176" s="196">
        <v>0</v>
      </c>
      <c r="T176" s="197">
        <f>S176*H176</f>
        <v>0</v>
      </c>
      <c r="AR176" s="23" t="s">
        <v>205</v>
      </c>
      <c r="AT176" s="23" t="s">
        <v>201</v>
      </c>
      <c r="AU176" s="23" t="s">
        <v>76</v>
      </c>
      <c r="AY176" s="23" t="s">
        <v>122</v>
      </c>
      <c r="BE176" s="198">
        <f>IF(N176="základní",J176,0)</f>
        <v>0</v>
      </c>
      <c r="BF176" s="198">
        <f>IF(N176="snížená",J176,0)</f>
        <v>0</v>
      </c>
      <c r="BG176" s="198">
        <f>IF(N176="zákl. přenesená",J176,0)</f>
        <v>0</v>
      </c>
      <c r="BH176" s="198">
        <f>IF(N176="sníž. přenesená",J176,0)</f>
        <v>0</v>
      </c>
      <c r="BI176" s="198">
        <f>IF(N176="nulová",J176,0)</f>
        <v>0</v>
      </c>
      <c r="BJ176" s="23" t="s">
        <v>79</v>
      </c>
      <c r="BK176" s="198">
        <f>ROUND(I176*H176,2)</f>
        <v>0</v>
      </c>
      <c r="BL176" s="23" t="s">
        <v>181</v>
      </c>
      <c r="BM176" s="23" t="s">
        <v>273</v>
      </c>
    </row>
    <row r="177" spans="2:65" s="11" customFormat="1" ht="13.5">
      <c r="B177" s="199"/>
      <c r="C177" s="200"/>
      <c r="D177" s="201" t="s">
        <v>132</v>
      </c>
      <c r="E177" s="202" t="s">
        <v>21</v>
      </c>
      <c r="F177" s="203" t="s">
        <v>274</v>
      </c>
      <c r="G177" s="200"/>
      <c r="H177" s="202" t="s">
        <v>21</v>
      </c>
      <c r="I177" s="204"/>
      <c r="J177" s="200"/>
      <c r="K177" s="200"/>
      <c r="L177" s="205"/>
      <c r="M177" s="206"/>
      <c r="N177" s="207"/>
      <c r="O177" s="207"/>
      <c r="P177" s="207"/>
      <c r="Q177" s="207"/>
      <c r="R177" s="207"/>
      <c r="S177" s="207"/>
      <c r="T177" s="208"/>
      <c r="AT177" s="209" t="s">
        <v>132</v>
      </c>
      <c r="AU177" s="209" t="s">
        <v>76</v>
      </c>
      <c r="AV177" s="11" t="s">
        <v>79</v>
      </c>
      <c r="AW177" s="11" t="s">
        <v>35</v>
      </c>
      <c r="AX177" s="11" t="s">
        <v>71</v>
      </c>
      <c r="AY177" s="209" t="s">
        <v>122</v>
      </c>
    </row>
    <row r="178" spans="2:65" s="12" customFormat="1" ht="13.5">
      <c r="B178" s="210"/>
      <c r="C178" s="211"/>
      <c r="D178" s="201" t="s">
        <v>132</v>
      </c>
      <c r="E178" s="212" t="s">
        <v>21</v>
      </c>
      <c r="F178" s="213" t="s">
        <v>275</v>
      </c>
      <c r="G178" s="211"/>
      <c r="H178" s="214">
        <v>733.37099999999998</v>
      </c>
      <c r="I178" s="215"/>
      <c r="J178" s="211"/>
      <c r="K178" s="211"/>
      <c r="L178" s="216"/>
      <c r="M178" s="217"/>
      <c r="N178" s="218"/>
      <c r="O178" s="218"/>
      <c r="P178" s="218"/>
      <c r="Q178" s="218"/>
      <c r="R178" s="218"/>
      <c r="S178" s="218"/>
      <c r="T178" s="219"/>
      <c r="AT178" s="220" t="s">
        <v>132</v>
      </c>
      <c r="AU178" s="220" t="s">
        <v>76</v>
      </c>
      <c r="AV178" s="12" t="s">
        <v>76</v>
      </c>
      <c r="AW178" s="12" t="s">
        <v>35</v>
      </c>
      <c r="AX178" s="12" t="s">
        <v>71</v>
      </c>
      <c r="AY178" s="220" t="s">
        <v>122</v>
      </c>
    </row>
    <row r="179" spans="2:65" s="13" customFormat="1" ht="13.5">
      <c r="B179" s="221"/>
      <c r="C179" s="222"/>
      <c r="D179" s="201" t="s">
        <v>132</v>
      </c>
      <c r="E179" s="223" t="s">
        <v>21</v>
      </c>
      <c r="F179" s="224" t="s">
        <v>134</v>
      </c>
      <c r="G179" s="222"/>
      <c r="H179" s="225">
        <v>733.37099999999998</v>
      </c>
      <c r="I179" s="226"/>
      <c r="J179" s="222"/>
      <c r="K179" s="222"/>
      <c r="L179" s="227"/>
      <c r="M179" s="228"/>
      <c r="N179" s="229"/>
      <c r="O179" s="229"/>
      <c r="P179" s="229"/>
      <c r="Q179" s="229"/>
      <c r="R179" s="229"/>
      <c r="S179" s="229"/>
      <c r="T179" s="230"/>
      <c r="AT179" s="231" t="s">
        <v>132</v>
      </c>
      <c r="AU179" s="231" t="s">
        <v>76</v>
      </c>
      <c r="AV179" s="13" t="s">
        <v>130</v>
      </c>
      <c r="AW179" s="13" t="s">
        <v>35</v>
      </c>
      <c r="AX179" s="13" t="s">
        <v>79</v>
      </c>
      <c r="AY179" s="231" t="s">
        <v>122</v>
      </c>
    </row>
    <row r="180" spans="2:65" s="1" customFormat="1" ht="16.5" customHeight="1">
      <c r="B180" s="40"/>
      <c r="C180" s="187" t="s">
        <v>276</v>
      </c>
      <c r="D180" s="187" t="s">
        <v>125</v>
      </c>
      <c r="E180" s="188" t="s">
        <v>277</v>
      </c>
      <c r="F180" s="189" t="s">
        <v>278</v>
      </c>
      <c r="G180" s="190" t="s">
        <v>218</v>
      </c>
      <c r="H180" s="191">
        <v>637.71400000000006</v>
      </c>
      <c r="I180" s="192"/>
      <c r="J180" s="193">
        <f>ROUND(I180*H180,2)</f>
        <v>0</v>
      </c>
      <c r="K180" s="189" t="s">
        <v>266</v>
      </c>
      <c r="L180" s="60"/>
      <c r="M180" s="194" t="s">
        <v>21</v>
      </c>
      <c r="N180" s="195" t="s">
        <v>42</v>
      </c>
      <c r="O180" s="41"/>
      <c r="P180" s="196">
        <f>O180*H180</f>
        <v>0</v>
      </c>
      <c r="Q180" s="196">
        <v>1.3977600000000001E-4</v>
      </c>
      <c r="R180" s="196">
        <f>Q180*H180</f>
        <v>8.9137112064000018E-2</v>
      </c>
      <c r="S180" s="196">
        <v>0</v>
      </c>
      <c r="T180" s="197">
        <f>S180*H180</f>
        <v>0</v>
      </c>
      <c r="AR180" s="23" t="s">
        <v>181</v>
      </c>
      <c r="AT180" s="23" t="s">
        <v>125</v>
      </c>
      <c r="AU180" s="23" t="s">
        <v>76</v>
      </c>
      <c r="AY180" s="23" t="s">
        <v>122</v>
      </c>
      <c r="BE180" s="198">
        <f>IF(N180="základní",J180,0)</f>
        <v>0</v>
      </c>
      <c r="BF180" s="198">
        <f>IF(N180="snížená",J180,0)</f>
        <v>0</v>
      </c>
      <c r="BG180" s="198">
        <f>IF(N180="zákl. přenesená",J180,0)</f>
        <v>0</v>
      </c>
      <c r="BH180" s="198">
        <f>IF(N180="sníž. přenesená",J180,0)</f>
        <v>0</v>
      </c>
      <c r="BI180" s="198">
        <f>IF(N180="nulová",J180,0)</f>
        <v>0</v>
      </c>
      <c r="BJ180" s="23" t="s">
        <v>79</v>
      </c>
      <c r="BK180" s="198">
        <f>ROUND(I180*H180,2)</f>
        <v>0</v>
      </c>
      <c r="BL180" s="23" t="s">
        <v>181</v>
      </c>
      <c r="BM180" s="23" t="s">
        <v>279</v>
      </c>
    </row>
    <row r="181" spans="2:65" s="11" customFormat="1" ht="13.5">
      <c r="B181" s="199"/>
      <c r="C181" s="200"/>
      <c r="D181" s="201" t="s">
        <v>132</v>
      </c>
      <c r="E181" s="202" t="s">
        <v>21</v>
      </c>
      <c r="F181" s="203" t="s">
        <v>268</v>
      </c>
      <c r="G181" s="200"/>
      <c r="H181" s="202" t="s">
        <v>21</v>
      </c>
      <c r="I181" s="204"/>
      <c r="J181" s="200"/>
      <c r="K181" s="200"/>
      <c r="L181" s="205"/>
      <c r="M181" s="206"/>
      <c r="N181" s="207"/>
      <c r="O181" s="207"/>
      <c r="P181" s="207"/>
      <c r="Q181" s="207"/>
      <c r="R181" s="207"/>
      <c r="S181" s="207"/>
      <c r="T181" s="208"/>
      <c r="AT181" s="209" t="s">
        <v>132</v>
      </c>
      <c r="AU181" s="209" t="s">
        <v>76</v>
      </c>
      <c r="AV181" s="11" t="s">
        <v>79</v>
      </c>
      <c r="AW181" s="11" t="s">
        <v>35</v>
      </c>
      <c r="AX181" s="11" t="s">
        <v>71</v>
      </c>
      <c r="AY181" s="209" t="s">
        <v>122</v>
      </c>
    </row>
    <row r="182" spans="2:65" s="12" customFormat="1" ht="13.5">
      <c r="B182" s="210"/>
      <c r="C182" s="211"/>
      <c r="D182" s="201" t="s">
        <v>132</v>
      </c>
      <c r="E182" s="212" t="s">
        <v>21</v>
      </c>
      <c r="F182" s="213" t="s">
        <v>269</v>
      </c>
      <c r="G182" s="211"/>
      <c r="H182" s="214">
        <v>637.71400000000006</v>
      </c>
      <c r="I182" s="215"/>
      <c r="J182" s="211"/>
      <c r="K182" s="211"/>
      <c r="L182" s="216"/>
      <c r="M182" s="217"/>
      <c r="N182" s="218"/>
      <c r="O182" s="218"/>
      <c r="P182" s="218"/>
      <c r="Q182" s="218"/>
      <c r="R182" s="218"/>
      <c r="S182" s="218"/>
      <c r="T182" s="219"/>
      <c r="AT182" s="220" t="s">
        <v>132</v>
      </c>
      <c r="AU182" s="220" t="s">
        <v>76</v>
      </c>
      <c r="AV182" s="12" t="s">
        <v>76</v>
      </c>
      <c r="AW182" s="12" t="s">
        <v>35</v>
      </c>
      <c r="AX182" s="12" t="s">
        <v>71</v>
      </c>
      <c r="AY182" s="220" t="s">
        <v>122</v>
      </c>
    </row>
    <row r="183" spans="2:65" s="13" customFormat="1" ht="13.5">
      <c r="B183" s="221"/>
      <c r="C183" s="222"/>
      <c r="D183" s="201" t="s">
        <v>132</v>
      </c>
      <c r="E183" s="223" t="s">
        <v>21</v>
      </c>
      <c r="F183" s="224" t="s">
        <v>134</v>
      </c>
      <c r="G183" s="222"/>
      <c r="H183" s="225">
        <v>637.71400000000006</v>
      </c>
      <c r="I183" s="226"/>
      <c r="J183" s="222"/>
      <c r="K183" s="222"/>
      <c r="L183" s="227"/>
      <c r="M183" s="228"/>
      <c r="N183" s="229"/>
      <c r="O183" s="229"/>
      <c r="P183" s="229"/>
      <c r="Q183" s="229"/>
      <c r="R183" s="229"/>
      <c r="S183" s="229"/>
      <c r="T183" s="230"/>
      <c r="AT183" s="231" t="s">
        <v>132</v>
      </c>
      <c r="AU183" s="231" t="s">
        <v>76</v>
      </c>
      <c r="AV183" s="13" t="s">
        <v>130</v>
      </c>
      <c r="AW183" s="13" t="s">
        <v>35</v>
      </c>
      <c r="AX183" s="13" t="s">
        <v>79</v>
      </c>
      <c r="AY183" s="231" t="s">
        <v>122</v>
      </c>
    </row>
    <row r="184" spans="2:65" s="1" customFormat="1" ht="38.25" customHeight="1">
      <c r="B184" s="40"/>
      <c r="C184" s="187" t="s">
        <v>280</v>
      </c>
      <c r="D184" s="187" t="s">
        <v>125</v>
      </c>
      <c r="E184" s="188" t="s">
        <v>281</v>
      </c>
      <c r="F184" s="189" t="s">
        <v>282</v>
      </c>
      <c r="G184" s="190" t="s">
        <v>242</v>
      </c>
      <c r="H184" s="244"/>
      <c r="I184" s="192"/>
      <c r="J184" s="193">
        <f>ROUND(I184*H184,2)</f>
        <v>0</v>
      </c>
      <c r="K184" s="189" t="s">
        <v>266</v>
      </c>
      <c r="L184" s="60"/>
      <c r="M184" s="194" t="s">
        <v>21</v>
      </c>
      <c r="N184" s="195" t="s">
        <v>42</v>
      </c>
      <c r="O184" s="41"/>
      <c r="P184" s="196">
        <f>O184*H184</f>
        <v>0</v>
      </c>
      <c r="Q184" s="196">
        <v>0</v>
      </c>
      <c r="R184" s="196">
        <f>Q184*H184</f>
        <v>0</v>
      </c>
      <c r="S184" s="196">
        <v>0</v>
      </c>
      <c r="T184" s="197">
        <f>S184*H184</f>
        <v>0</v>
      </c>
      <c r="AR184" s="23" t="s">
        <v>181</v>
      </c>
      <c r="AT184" s="23" t="s">
        <v>125</v>
      </c>
      <c r="AU184" s="23" t="s">
        <v>76</v>
      </c>
      <c r="AY184" s="23" t="s">
        <v>122</v>
      </c>
      <c r="BE184" s="198">
        <f>IF(N184="základní",J184,0)</f>
        <v>0</v>
      </c>
      <c r="BF184" s="198">
        <f>IF(N184="snížená",J184,0)</f>
        <v>0</v>
      </c>
      <c r="BG184" s="198">
        <f>IF(N184="zákl. přenesená",J184,0)</f>
        <v>0</v>
      </c>
      <c r="BH184" s="198">
        <f>IF(N184="sníž. přenesená",J184,0)</f>
        <v>0</v>
      </c>
      <c r="BI184" s="198">
        <f>IF(N184="nulová",J184,0)</f>
        <v>0</v>
      </c>
      <c r="BJ184" s="23" t="s">
        <v>79</v>
      </c>
      <c r="BK184" s="198">
        <f>ROUND(I184*H184,2)</f>
        <v>0</v>
      </c>
      <c r="BL184" s="23" t="s">
        <v>181</v>
      </c>
      <c r="BM184" s="23" t="s">
        <v>283</v>
      </c>
    </row>
    <row r="185" spans="2:65" s="10" customFormat="1" ht="29.85" customHeight="1">
      <c r="B185" s="171"/>
      <c r="C185" s="172"/>
      <c r="D185" s="173" t="s">
        <v>70</v>
      </c>
      <c r="E185" s="185" t="s">
        <v>284</v>
      </c>
      <c r="F185" s="185" t="s">
        <v>285</v>
      </c>
      <c r="G185" s="172"/>
      <c r="H185" s="172"/>
      <c r="I185" s="175"/>
      <c r="J185" s="186">
        <f>BK185</f>
        <v>0</v>
      </c>
      <c r="K185" s="172"/>
      <c r="L185" s="177"/>
      <c r="M185" s="178"/>
      <c r="N185" s="179"/>
      <c r="O185" s="179"/>
      <c r="P185" s="180">
        <f>SUM(P186:P199)</f>
        <v>0</v>
      </c>
      <c r="Q185" s="179"/>
      <c r="R185" s="180">
        <f>SUM(R186:R199)</f>
        <v>7.4740039199999995</v>
      </c>
      <c r="S185" s="179"/>
      <c r="T185" s="181">
        <f>SUM(T186:T199)</f>
        <v>4.4639980000000001</v>
      </c>
      <c r="AR185" s="182" t="s">
        <v>76</v>
      </c>
      <c r="AT185" s="183" t="s">
        <v>70</v>
      </c>
      <c r="AU185" s="183" t="s">
        <v>79</v>
      </c>
      <c r="AY185" s="182" t="s">
        <v>122</v>
      </c>
      <c r="BK185" s="184">
        <f>SUM(BK186:BK199)</f>
        <v>0</v>
      </c>
    </row>
    <row r="186" spans="2:65" s="1" customFormat="1" ht="25.5" customHeight="1">
      <c r="B186" s="40"/>
      <c r="C186" s="187" t="s">
        <v>286</v>
      </c>
      <c r="D186" s="187" t="s">
        <v>125</v>
      </c>
      <c r="E186" s="188" t="s">
        <v>287</v>
      </c>
      <c r="F186" s="189" t="s">
        <v>288</v>
      </c>
      <c r="G186" s="190" t="s">
        <v>218</v>
      </c>
      <c r="H186" s="191">
        <v>637.71400000000006</v>
      </c>
      <c r="I186" s="192"/>
      <c r="J186" s="193">
        <f>ROUND(I186*H186,2)</f>
        <v>0</v>
      </c>
      <c r="K186" s="189" t="s">
        <v>129</v>
      </c>
      <c r="L186" s="60"/>
      <c r="M186" s="194" t="s">
        <v>21</v>
      </c>
      <c r="N186" s="195" t="s">
        <v>42</v>
      </c>
      <c r="O186" s="41"/>
      <c r="P186" s="196">
        <f>O186*H186</f>
        <v>0</v>
      </c>
      <c r="Q186" s="196">
        <v>2.7999999999999998E-4</v>
      </c>
      <c r="R186" s="196">
        <f>Q186*H186</f>
        <v>0.17855992000000001</v>
      </c>
      <c r="S186" s="196">
        <v>0</v>
      </c>
      <c r="T186" s="197">
        <f>S186*H186</f>
        <v>0</v>
      </c>
      <c r="AR186" s="23" t="s">
        <v>181</v>
      </c>
      <c r="AT186" s="23" t="s">
        <v>125</v>
      </c>
      <c r="AU186" s="23" t="s">
        <v>76</v>
      </c>
      <c r="AY186" s="23" t="s">
        <v>122</v>
      </c>
      <c r="BE186" s="198">
        <f>IF(N186="základní",J186,0)</f>
        <v>0</v>
      </c>
      <c r="BF186" s="198">
        <f>IF(N186="snížená",J186,0)</f>
        <v>0</v>
      </c>
      <c r="BG186" s="198">
        <f>IF(N186="zákl. přenesená",J186,0)</f>
        <v>0</v>
      </c>
      <c r="BH186" s="198">
        <f>IF(N186="sníž. přenesená",J186,0)</f>
        <v>0</v>
      </c>
      <c r="BI186" s="198">
        <f>IF(N186="nulová",J186,0)</f>
        <v>0</v>
      </c>
      <c r="BJ186" s="23" t="s">
        <v>79</v>
      </c>
      <c r="BK186" s="198">
        <f>ROUND(I186*H186,2)</f>
        <v>0</v>
      </c>
      <c r="BL186" s="23" t="s">
        <v>181</v>
      </c>
      <c r="BM186" s="23" t="s">
        <v>289</v>
      </c>
    </row>
    <row r="187" spans="2:65" s="1" customFormat="1" ht="67.5">
      <c r="B187" s="40"/>
      <c r="C187" s="62"/>
      <c r="D187" s="201" t="s">
        <v>183</v>
      </c>
      <c r="E187" s="62"/>
      <c r="F187" s="232" t="s">
        <v>290</v>
      </c>
      <c r="G187" s="62"/>
      <c r="H187" s="62"/>
      <c r="I187" s="158"/>
      <c r="J187" s="62"/>
      <c r="K187" s="62"/>
      <c r="L187" s="60"/>
      <c r="M187" s="233"/>
      <c r="N187" s="41"/>
      <c r="O187" s="41"/>
      <c r="P187" s="41"/>
      <c r="Q187" s="41"/>
      <c r="R187" s="41"/>
      <c r="S187" s="41"/>
      <c r="T187" s="77"/>
      <c r="AT187" s="23" t="s">
        <v>183</v>
      </c>
      <c r="AU187" s="23" t="s">
        <v>76</v>
      </c>
    </row>
    <row r="188" spans="2:65" s="11" customFormat="1" ht="13.5">
      <c r="B188" s="199"/>
      <c r="C188" s="200"/>
      <c r="D188" s="201" t="s">
        <v>132</v>
      </c>
      <c r="E188" s="202" t="s">
        <v>21</v>
      </c>
      <c r="F188" s="203" t="s">
        <v>291</v>
      </c>
      <c r="G188" s="200"/>
      <c r="H188" s="202" t="s">
        <v>21</v>
      </c>
      <c r="I188" s="204"/>
      <c r="J188" s="200"/>
      <c r="K188" s="200"/>
      <c r="L188" s="205"/>
      <c r="M188" s="206"/>
      <c r="N188" s="207"/>
      <c r="O188" s="207"/>
      <c r="P188" s="207"/>
      <c r="Q188" s="207"/>
      <c r="R188" s="207"/>
      <c r="S188" s="207"/>
      <c r="T188" s="208"/>
      <c r="AT188" s="209" t="s">
        <v>132</v>
      </c>
      <c r="AU188" s="209" t="s">
        <v>76</v>
      </c>
      <c r="AV188" s="11" t="s">
        <v>79</v>
      </c>
      <c r="AW188" s="11" t="s">
        <v>35</v>
      </c>
      <c r="AX188" s="11" t="s">
        <v>71</v>
      </c>
      <c r="AY188" s="209" t="s">
        <v>122</v>
      </c>
    </row>
    <row r="189" spans="2:65" s="12" customFormat="1" ht="13.5">
      <c r="B189" s="210"/>
      <c r="C189" s="211"/>
      <c r="D189" s="201" t="s">
        <v>132</v>
      </c>
      <c r="E189" s="212" t="s">
        <v>21</v>
      </c>
      <c r="F189" s="213" t="s">
        <v>269</v>
      </c>
      <c r="G189" s="211"/>
      <c r="H189" s="214">
        <v>637.71400000000006</v>
      </c>
      <c r="I189" s="215"/>
      <c r="J189" s="211"/>
      <c r="K189" s="211"/>
      <c r="L189" s="216"/>
      <c r="M189" s="217"/>
      <c r="N189" s="218"/>
      <c r="O189" s="218"/>
      <c r="P189" s="218"/>
      <c r="Q189" s="218"/>
      <c r="R189" s="218"/>
      <c r="S189" s="218"/>
      <c r="T189" s="219"/>
      <c r="AT189" s="220" t="s">
        <v>132</v>
      </c>
      <c r="AU189" s="220" t="s">
        <v>76</v>
      </c>
      <c r="AV189" s="12" t="s">
        <v>76</v>
      </c>
      <c r="AW189" s="12" t="s">
        <v>35</v>
      </c>
      <c r="AX189" s="12" t="s">
        <v>71</v>
      </c>
      <c r="AY189" s="220" t="s">
        <v>122</v>
      </c>
    </row>
    <row r="190" spans="2:65" s="13" customFormat="1" ht="13.5">
      <c r="B190" s="221"/>
      <c r="C190" s="222"/>
      <c r="D190" s="201" t="s">
        <v>132</v>
      </c>
      <c r="E190" s="223" t="s">
        <v>21</v>
      </c>
      <c r="F190" s="224" t="s">
        <v>134</v>
      </c>
      <c r="G190" s="222"/>
      <c r="H190" s="225">
        <v>637.71400000000006</v>
      </c>
      <c r="I190" s="226"/>
      <c r="J190" s="222"/>
      <c r="K190" s="222"/>
      <c r="L190" s="227"/>
      <c r="M190" s="228"/>
      <c r="N190" s="229"/>
      <c r="O190" s="229"/>
      <c r="P190" s="229"/>
      <c r="Q190" s="229"/>
      <c r="R190" s="229"/>
      <c r="S190" s="229"/>
      <c r="T190" s="230"/>
      <c r="AT190" s="231" t="s">
        <v>132</v>
      </c>
      <c r="AU190" s="231" t="s">
        <v>76</v>
      </c>
      <c r="AV190" s="13" t="s">
        <v>130</v>
      </c>
      <c r="AW190" s="13" t="s">
        <v>35</v>
      </c>
      <c r="AX190" s="13" t="s">
        <v>79</v>
      </c>
      <c r="AY190" s="231" t="s">
        <v>122</v>
      </c>
    </row>
    <row r="191" spans="2:65" s="1" customFormat="1" ht="16.5" customHeight="1">
      <c r="B191" s="40"/>
      <c r="C191" s="234" t="s">
        <v>292</v>
      </c>
      <c r="D191" s="234" t="s">
        <v>201</v>
      </c>
      <c r="E191" s="235" t="s">
        <v>293</v>
      </c>
      <c r="F191" s="236" t="s">
        <v>294</v>
      </c>
      <c r="G191" s="237" t="s">
        <v>218</v>
      </c>
      <c r="H191" s="238">
        <v>701.48500000000001</v>
      </c>
      <c r="I191" s="239"/>
      <c r="J191" s="240">
        <f>ROUND(I191*H191,2)</f>
        <v>0</v>
      </c>
      <c r="K191" s="236" t="s">
        <v>129</v>
      </c>
      <c r="L191" s="241"/>
      <c r="M191" s="242" t="s">
        <v>21</v>
      </c>
      <c r="N191" s="243" t="s">
        <v>42</v>
      </c>
      <c r="O191" s="41"/>
      <c r="P191" s="196">
        <f>O191*H191</f>
        <v>0</v>
      </c>
      <c r="Q191" s="196">
        <v>1.04E-2</v>
      </c>
      <c r="R191" s="196">
        <f>Q191*H191</f>
        <v>7.2954439999999998</v>
      </c>
      <c r="S191" s="196">
        <v>0</v>
      </c>
      <c r="T191" s="197">
        <f>S191*H191</f>
        <v>0</v>
      </c>
      <c r="AR191" s="23" t="s">
        <v>205</v>
      </c>
      <c r="AT191" s="23" t="s">
        <v>201</v>
      </c>
      <c r="AU191" s="23" t="s">
        <v>76</v>
      </c>
      <c r="AY191" s="23" t="s">
        <v>122</v>
      </c>
      <c r="BE191" s="198">
        <f>IF(N191="základní",J191,0)</f>
        <v>0</v>
      </c>
      <c r="BF191" s="198">
        <f>IF(N191="snížená",J191,0)</f>
        <v>0</v>
      </c>
      <c r="BG191" s="198">
        <f>IF(N191="zákl. přenesená",J191,0)</f>
        <v>0</v>
      </c>
      <c r="BH191" s="198">
        <f>IF(N191="sníž. přenesená",J191,0)</f>
        <v>0</v>
      </c>
      <c r="BI191" s="198">
        <f>IF(N191="nulová",J191,0)</f>
        <v>0</v>
      </c>
      <c r="BJ191" s="23" t="s">
        <v>79</v>
      </c>
      <c r="BK191" s="198">
        <f>ROUND(I191*H191,2)</f>
        <v>0</v>
      </c>
      <c r="BL191" s="23" t="s">
        <v>181</v>
      </c>
      <c r="BM191" s="23" t="s">
        <v>295</v>
      </c>
    </row>
    <row r="192" spans="2:65" s="11" customFormat="1" ht="13.5">
      <c r="B192" s="199"/>
      <c r="C192" s="200"/>
      <c r="D192" s="201" t="s">
        <v>132</v>
      </c>
      <c r="E192" s="202" t="s">
        <v>21</v>
      </c>
      <c r="F192" s="203" t="s">
        <v>207</v>
      </c>
      <c r="G192" s="200"/>
      <c r="H192" s="202" t="s">
        <v>21</v>
      </c>
      <c r="I192" s="204"/>
      <c r="J192" s="200"/>
      <c r="K192" s="200"/>
      <c r="L192" s="205"/>
      <c r="M192" s="206"/>
      <c r="N192" s="207"/>
      <c r="O192" s="207"/>
      <c r="P192" s="207"/>
      <c r="Q192" s="207"/>
      <c r="R192" s="207"/>
      <c r="S192" s="207"/>
      <c r="T192" s="208"/>
      <c r="AT192" s="209" t="s">
        <v>132</v>
      </c>
      <c r="AU192" s="209" t="s">
        <v>76</v>
      </c>
      <c r="AV192" s="11" t="s">
        <v>79</v>
      </c>
      <c r="AW192" s="11" t="s">
        <v>35</v>
      </c>
      <c r="AX192" s="11" t="s">
        <v>71</v>
      </c>
      <c r="AY192" s="209" t="s">
        <v>122</v>
      </c>
    </row>
    <row r="193" spans="2:65" s="12" customFormat="1" ht="13.5">
      <c r="B193" s="210"/>
      <c r="C193" s="211"/>
      <c r="D193" s="201" t="s">
        <v>132</v>
      </c>
      <c r="E193" s="212" t="s">
        <v>21</v>
      </c>
      <c r="F193" s="213" t="s">
        <v>296</v>
      </c>
      <c r="G193" s="211"/>
      <c r="H193" s="214">
        <v>701.48500000000001</v>
      </c>
      <c r="I193" s="215"/>
      <c r="J193" s="211"/>
      <c r="K193" s="211"/>
      <c r="L193" s="216"/>
      <c r="M193" s="217"/>
      <c r="N193" s="218"/>
      <c r="O193" s="218"/>
      <c r="P193" s="218"/>
      <c r="Q193" s="218"/>
      <c r="R193" s="218"/>
      <c r="S193" s="218"/>
      <c r="T193" s="219"/>
      <c r="AT193" s="220" t="s">
        <v>132</v>
      </c>
      <c r="AU193" s="220" t="s">
        <v>76</v>
      </c>
      <c r="AV193" s="12" t="s">
        <v>76</v>
      </c>
      <c r="AW193" s="12" t="s">
        <v>35</v>
      </c>
      <c r="AX193" s="12" t="s">
        <v>71</v>
      </c>
      <c r="AY193" s="220" t="s">
        <v>122</v>
      </c>
    </row>
    <row r="194" spans="2:65" s="13" customFormat="1" ht="13.5">
      <c r="B194" s="221"/>
      <c r="C194" s="222"/>
      <c r="D194" s="201" t="s">
        <v>132</v>
      </c>
      <c r="E194" s="223" t="s">
        <v>21</v>
      </c>
      <c r="F194" s="224" t="s">
        <v>134</v>
      </c>
      <c r="G194" s="222"/>
      <c r="H194" s="225">
        <v>701.48500000000001</v>
      </c>
      <c r="I194" s="226"/>
      <c r="J194" s="222"/>
      <c r="K194" s="222"/>
      <c r="L194" s="227"/>
      <c r="M194" s="228"/>
      <c r="N194" s="229"/>
      <c r="O194" s="229"/>
      <c r="P194" s="229"/>
      <c r="Q194" s="229"/>
      <c r="R194" s="229"/>
      <c r="S194" s="229"/>
      <c r="T194" s="230"/>
      <c r="AT194" s="231" t="s">
        <v>132</v>
      </c>
      <c r="AU194" s="231" t="s">
        <v>76</v>
      </c>
      <c r="AV194" s="13" t="s">
        <v>130</v>
      </c>
      <c r="AW194" s="13" t="s">
        <v>35</v>
      </c>
      <c r="AX194" s="13" t="s">
        <v>79</v>
      </c>
      <c r="AY194" s="231" t="s">
        <v>122</v>
      </c>
    </row>
    <row r="195" spans="2:65" s="1" customFormat="1" ht="16.5" customHeight="1">
      <c r="B195" s="40"/>
      <c r="C195" s="187" t="s">
        <v>297</v>
      </c>
      <c r="D195" s="187" t="s">
        <v>125</v>
      </c>
      <c r="E195" s="188" t="s">
        <v>298</v>
      </c>
      <c r="F195" s="189" t="s">
        <v>299</v>
      </c>
      <c r="G195" s="190" t="s">
        <v>218</v>
      </c>
      <c r="H195" s="191">
        <v>637.71400000000006</v>
      </c>
      <c r="I195" s="192"/>
      <c r="J195" s="193">
        <f>ROUND(I195*H195,2)</f>
        <v>0</v>
      </c>
      <c r="K195" s="189" t="s">
        <v>129</v>
      </c>
      <c r="L195" s="60"/>
      <c r="M195" s="194" t="s">
        <v>21</v>
      </c>
      <c r="N195" s="195" t="s">
        <v>42</v>
      </c>
      <c r="O195" s="41"/>
      <c r="P195" s="196">
        <f>O195*H195</f>
        <v>0</v>
      </c>
      <c r="Q195" s="196">
        <v>0</v>
      </c>
      <c r="R195" s="196">
        <f>Q195*H195</f>
        <v>0</v>
      </c>
      <c r="S195" s="196">
        <v>7.0000000000000001E-3</v>
      </c>
      <c r="T195" s="197">
        <f>S195*H195</f>
        <v>4.4639980000000001</v>
      </c>
      <c r="AR195" s="23" t="s">
        <v>181</v>
      </c>
      <c r="AT195" s="23" t="s">
        <v>125</v>
      </c>
      <c r="AU195" s="23" t="s">
        <v>76</v>
      </c>
      <c r="AY195" s="23" t="s">
        <v>122</v>
      </c>
      <c r="BE195" s="198">
        <f>IF(N195="základní",J195,0)</f>
        <v>0</v>
      </c>
      <c r="BF195" s="198">
        <f>IF(N195="snížená",J195,0)</f>
        <v>0</v>
      </c>
      <c r="BG195" s="198">
        <f>IF(N195="zákl. přenesená",J195,0)</f>
        <v>0</v>
      </c>
      <c r="BH195" s="198">
        <f>IF(N195="sníž. přenesená",J195,0)</f>
        <v>0</v>
      </c>
      <c r="BI195" s="198">
        <f>IF(N195="nulová",J195,0)</f>
        <v>0</v>
      </c>
      <c r="BJ195" s="23" t="s">
        <v>79</v>
      </c>
      <c r="BK195" s="198">
        <f>ROUND(I195*H195,2)</f>
        <v>0</v>
      </c>
      <c r="BL195" s="23" t="s">
        <v>181</v>
      </c>
      <c r="BM195" s="23" t="s">
        <v>300</v>
      </c>
    </row>
    <row r="196" spans="2:65" s="11" customFormat="1" ht="13.5">
      <c r="B196" s="199"/>
      <c r="C196" s="200"/>
      <c r="D196" s="201" t="s">
        <v>132</v>
      </c>
      <c r="E196" s="202" t="s">
        <v>21</v>
      </c>
      <c r="F196" s="203" t="s">
        <v>301</v>
      </c>
      <c r="G196" s="200"/>
      <c r="H196" s="202" t="s">
        <v>21</v>
      </c>
      <c r="I196" s="204"/>
      <c r="J196" s="200"/>
      <c r="K196" s="200"/>
      <c r="L196" s="205"/>
      <c r="M196" s="206"/>
      <c r="N196" s="207"/>
      <c r="O196" s="207"/>
      <c r="P196" s="207"/>
      <c r="Q196" s="207"/>
      <c r="R196" s="207"/>
      <c r="S196" s="207"/>
      <c r="T196" s="208"/>
      <c r="AT196" s="209" t="s">
        <v>132</v>
      </c>
      <c r="AU196" s="209" t="s">
        <v>76</v>
      </c>
      <c r="AV196" s="11" t="s">
        <v>79</v>
      </c>
      <c r="AW196" s="11" t="s">
        <v>35</v>
      </c>
      <c r="AX196" s="11" t="s">
        <v>71</v>
      </c>
      <c r="AY196" s="209" t="s">
        <v>122</v>
      </c>
    </row>
    <row r="197" spans="2:65" s="12" customFormat="1" ht="13.5">
      <c r="B197" s="210"/>
      <c r="C197" s="211"/>
      <c r="D197" s="201" t="s">
        <v>132</v>
      </c>
      <c r="E197" s="212" t="s">
        <v>21</v>
      </c>
      <c r="F197" s="213" t="s">
        <v>269</v>
      </c>
      <c r="G197" s="211"/>
      <c r="H197" s="214">
        <v>637.71400000000006</v>
      </c>
      <c r="I197" s="215"/>
      <c r="J197" s="211"/>
      <c r="K197" s="211"/>
      <c r="L197" s="216"/>
      <c r="M197" s="217"/>
      <c r="N197" s="218"/>
      <c r="O197" s="218"/>
      <c r="P197" s="218"/>
      <c r="Q197" s="218"/>
      <c r="R197" s="218"/>
      <c r="S197" s="218"/>
      <c r="T197" s="219"/>
      <c r="AT197" s="220" t="s">
        <v>132</v>
      </c>
      <c r="AU197" s="220" t="s">
        <v>76</v>
      </c>
      <c r="AV197" s="12" t="s">
        <v>76</v>
      </c>
      <c r="AW197" s="12" t="s">
        <v>35</v>
      </c>
      <c r="AX197" s="12" t="s">
        <v>71</v>
      </c>
      <c r="AY197" s="220" t="s">
        <v>122</v>
      </c>
    </row>
    <row r="198" spans="2:65" s="13" customFormat="1" ht="13.5">
      <c r="B198" s="221"/>
      <c r="C198" s="222"/>
      <c r="D198" s="201" t="s">
        <v>132</v>
      </c>
      <c r="E198" s="223" t="s">
        <v>21</v>
      </c>
      <c r="F198" s="224" t="s">
        <v>134</v>
      </c>
      <c r="G198" s="222"/>
      <c r="H198" s="225">
        <v>637.71400000000006</v>
      </c>
      <c r="I198" s="226"/>
      <c r="J198" s="222"/>
      <c r="K198" s="222"/>
      <c r="L198" s="227"/>
      <c r="M198" s="228"/>
      <c r="N198" s="229"/>
      <c r="O198" s="229"/>
      <c r="P198" s="229"/>
      <c r="Q198" s="229"/>
      <c r="R198" s="229"/>
      <c r="S198" s="229"/>
      <c r="T198" s="230"/>
      <c r="AT198" s="231" t="s">
        <v>132</v>
      </c>
      <c r="AU198" s="231" t="s">
        <v>76</v>
      </c>
      <c r="AV198" s="13" t="s">
        <v>130</v>
      </c>
      <c r="AW198" s="13" t="s">
        <v>35</v>
      </c>
      <c r="AX198" s="13" t="s">
        <v>79</v>
      </c>
      <c r="AY198" s="231" t="s">
        <v>122</v>
      </c>
    </row>
    <row r="199" spans="2:65" s="1" customFormat="1" ht="16.5" customHeight="1">
      <c r="B199" s="40"/>
      <c r="C199" s="187" t="s">
        <v>302</v>
      </c>
      <c r="D199" s="187" t="s">
        <v>125</v>
      </c>
      <c r="E199" s="188" t="s">
        <v>303</v>
      </c>
      <c r="F199" s="189" t="s">
        <v>304</v>
      </c>
      <c r="G199" s="190" t="s">
        <v>242</v>
      </c>
      <c r="H199" s="244"/>
      <c r="I199" s="192"/>
      <c r="J199" s="193">
        <f>ROUND(I199*H199,2)</f>
        <v>0</v>
      </c>
      <c r="K199" s="189" t="s">
        <v>21</v>
      </c>
      <c r="L199" s="60"/>
      <c r="M199" s="194" t="s">
        <v>21</v>
      </c>
      <c r="N199" s="195" t="s">
        <v>42</v>
      </c>
      <c r="O199" s="41"/>
      <c r="P199" s="196">
        <f>O199*H199</f>
        <v>0</v>
      </c>
      <c r="Q199" s="196">
        <v>0</v>
      </c>
      <c r="R199" s="196">
        <f>Q199*H199</f>
        <v>0</v>
      </c>
      <c r="S199" s="196">
        <v>0</v>
      </c>
      <c r="T199" s="197">
        <f>S199*H199</f>
        <v>0</v>
      </c>
      <c r="AR199" s="23" t="s">
        <v>181</v>
      </c>
      <c r="AT199" s="23" t="s">
        <v>125</v>
      </c>
      <c r="AU199" s="23" t="s">
        <v>76</v>
      </c>
      <c r="AY199" s="23" t="s">
        <v>122</v>
      </c>
      <c r="BE199" s="198">
        <f>IF(N199="základní",J199,0)</f>
        <v>0</v>
      </c>
      <c r="BF199" s="198">
        <f>IF(N199="snížená",J199,0)</f>
        <v>0</v>
      </c>
      <c r="BG199" s="198">
        <f>IF(N199="zákl. přenesená",J199,0)</f>
        <v>0</v>
      </c>
      <c r="BH199" s="198">
        <f>IF(N199="sníž. přenesená",J199,0)</f>
        <v>0</v>
      </c>
      <c r="BI199" s="198">
        <f>IF(N199="nulová",J199,0)</f>
        <v>0</v>
      </c>
      <c r="BJ199" s="23" t="s">
        <v>79</v>
      </c>
      <c r="BK199" s="198">
        <f>ROUND(I199*H199,2)</f>
        <v>0</v>
      </c>
      <c r="BL199" s="23" t="s">
        <v>181</v>
      </c>
      <c r="BM199" s="23" t="s">
        <v>305</v>
      </c>
    </row>
    <row r="200" spans="2:65" s="10" customFormat="1" ht="29.85" customHeight="1">
      <c r="B200" s="171"/>
      <c r="C200" s="172"/>
      <c r="D200" s="173" t="s">
        <v>70</v>
      </c>
      <c r="E200" s="185" t="s">
        <v>306</v>
      </c>
      <c r="F200" s="185" t="s">
        <v>307</v>
      </c>
      <c r="G200" s="172"/>
      <c r="H200" s="172"/>
      <c r="I200" s="175"/>
      <c r="J200" s="186">
        <f>BK200</f>
        <v>0</v>
      </c>
      <c r="K200" s="172"/>
      <c r="L200" s="177"/>
      <c r="M200" s="178"/>
      <c r="N200" s="179"/>
      <c r="O200" s="179"/>
      <c r="P200" s="180">
        <f>SUM(P201:P213)</f>
        <v>0</v>
      </c>
      <c r="Q200" s="179"/>
      <c r="R200" s="180">
        <f>SUM(R201:R213)</f>
        <v>0.50609135999999999</v>
      </c>
      <c r="S200" s="179"/>
      <c r="T200" s="181">
        <f>SUM(T201:T213)</f>
        <v>0</v>
      </c>
      <c r="AR200" s="182" t="s">
        <v>76</v>
      </c>
      <c r="AT200" s="183" t="s">
        <v>70</v>
      </c>
      <c r="AU200" s="183" t="s">
        <v>79</v>
      </c>
      <c r="AY200" s="182" t="s">
        <v>122</v>
      </c>
      <c r="BK200" s="184">
        <f>SUM(BK201:BK213)</f>
        <v>0</v>
      </c>
    </row>
    <row r="201" spans="2:65" s="1" customFormat="1" ht="16.5" customHeight="1">
      <c r="B201" s="40"/>
      <c r="C201" s="187" t="s">
        <v>308</v>
      </c>
      <c r="D201" s="187" t="s">
        <v>125</v>
      </c>
      <c r="E201" s="188" t="s">
        <v>309</v>
      </c>
      <c r="F201" s="189" t="s">
        <v>310</v>
      </c>
      <c r="G201" s="190" t="s">
        <v>218</v>
      </c>
      <c r="H201" s="191">
        <v>2108.7139999999999</v>
      </c>
      <c r="I201" s="192"/>
      <c r="J201" s="193">
        <f>ROUND(I201*H201,2)</f>
        <v>0</v>
      </c>
      <c r="K201" s="189" t="s">
        <v>129</v>
      </c>
      <c r="L201" s="60"/>
      <c r="M201" s="194" t="s">
        <v>21</v>
      </c>
      <c r="N201" s="195" t="s">
        <v>42</v>
      </c>
      <c r="O201" s="41"/>
      <c r="P201" s="196">
        <f>O201*H201</f>
        <v>0</v>
      </c>
      <c r="Q201" s="196">
        <v>2.0000000000000002E-5</v>
      </c>
      <c r="R201" s="196">
        <f>Q201*H201</f>
        <v>4.2174280000000001E-2</v>
      </c>
      <c r="S201" s="196">
        <v>0</v>
      </c>
      <c r="T201" s="197">
        <f>S201*H201</f>
        <v>0</v>
      </c>
      <c r="AR201" s="23" t="s">
        <v>181</v>
      </c>
      <c r="AT201" s="23" t="s">
        <v>125</v>
      </c>
      <c r="AU201" s="23" t="s">
        <v>76</v>
      </c>
      <c r="AY201" s="23" t="s">
        <v>122</v>
      </c>
      <c r="BE201" s="198">
        <f>IF(N201="základní",J201,0)</f>
        <v>0</v>
      </c>
      <c r="BF201" s="198">
        <f>IF(N201="snížená",J201,0)</f>
        <v>0</v>
      </c>
      <c r="BG201" s="198">
        <f>IF(N201="zákl. přenesená",J201,0)</f>
        <v>0</v>
      </c>
      <c r="BH201" s="198">
        <f>IF(N201="sníž. přenesená",J201,0)</f>
        <v>0</v>
      </c>
      <c r="BI201" s="198">
        <f>IF(N201="nulová",J201,0)</f>
        <v>0</v>
      </c>
      <c r="BJ201" s="23" t="s">
        <v>79</v>
      </c>
      <c r="BK201" s="198">
        <f>ROUND(I201*H201,2)</f>
        <v>0</v>
      </c>
      <c r="BL201" s="23" t="s">
        <v>181</v>
      </c>
      <c r="BM201" s="23" t="s">
        <v>311</v>
      </c>
    </row>
    <row r="202" spans="2:65" s="11" customFormat="1" ht="13.5">
      <c r="B202" s="199"/>
      <c r="C202" s="200"/>
      <c r="D202" s="201" t="s">
        <v>132</v>
      </c>
      <c r="E202" s="202" t="s">
        <v>21</v>
      </c>
      <c r="F202" s="203" t="s">
        <v>312</v>
      </c>
      <c r="G202" s="200"/>
      <c r="H202" s="202" t="s">
        <v>21</v>
      </c>
      <c r="I202" s="204"/>
      <c r="J202" s="200"/>
      <c r="K202" s="200"/>
      <c r="L202" s="205"/>
      <c r="M202" s="206"/>
      <c r="N202" s="207"/>
      <c r="O202" s="207"/>
      <c r="P202" s="207"/>
      <c r="Q202" s="207"/>
      <c r="R202" s="207"/>
      <c r="S202" s="207"/>
      <c r="T202" s="208"/>
      <c r="AT202" s="209" t="s">
        <v>132</v>
      </c>
      <c r="AU202" s="209" t="s">
        <v>76</v>
      </c>
      <c r="AV202" s="11" t="s">
        <v>79</v>
      </c>
      <c r="AW202" s="11" t="s">
        <v>35</v>
      </c>
      <c r="AX202" s="11" t="s">
        <v>71</v>
      </c>
      <c r="AY202" s="209" t="s">
        <v>122</v>
      </c>
    </row>
    <row r="203" spans="2:65" s="12" customFormat="1" ht="13.5">
      <c r="B203" s="210"/>
      <c r="C203" s="211"/>
      <c r="D203" s="201" t="s">
        <v>132</v>
      </c>
      <c r="E203" s="212" t="s">
        <v>21</v>
      </c>
      <c r="F203" s="213" t="s">
        <v>313</v>
      </c>
      <c r="G203" s="211"/>
      <c r="H203" s="214">
        <v>864</v>
      </c>
      <c r="I203" s="215"/>
      <c r="J203" s="211"/>
      <c r="K203" s="211"/>
      <c r="L203" s="216"/>
      <c r="M203" s="217"/>
      <c r="N203" s="218"/>
      <c r="O203" s="218"/>
      <c r="P203" s="218"/>
      <c r="Q203" s="218"/>
      <c r="R203" s="218"/>
      <c r="S203" s="218"/>
      <c r="T203" s="219"/>
      <c r="AT203" s="220" t="s">
        <v>132</v>
      </c>
      <c r="AU203" s="220" t="s">
        <v>76</v>
      </c>
      <c r="AV203" s="12" t="s">
        <v>76</v>
      </c>
      <c r="AW203" s="12" t="s">
        <v>35</v>
      </c>
      <c r="AX203" s="12" t="s">
        <v>71</v>
      </c>
      <c r="AY203" s="220" t="s">
        <v>122</v>
      </c>
    </row>
    <row r="204" spans="2:65" s="11" customFormat="1" ht="13.5">
      <c r="B204" s="199"/>
      <c r="C204" s="200"/>
      <c r="D204" s="201" t="s">
        <v>132</v>
      </c>
      <c r="E204" s="202" t="s">
        <v>21</v>
      </c>
      <c r="F204" s="203" t="s">
        <v>314</v>
      </c>
      <c r="G204" s="200"/>
      <c r="H204" s="202" t="s">
        <v>21</v>
      </c>
      <c r="I204" s="204"/>
      <c r="J204" s="200"/>
      <c r="K204" s="200"/>
      <c r="L204" s="205"/>
      <c r="M204" s="206"/>
      <c r="N204" s="207"/>
      <c r="O204" s="207"/>
      <c r="P204" s="207"/>
      <c r="Q204" s="207"/>
      <c r="R204" s="207"/>
      <c r="S204" s="207"/>
      <c r="T204" s="208"/>
      <c r="AT204" s="209" t="s">
        <v>132</v>
      </c>
      <c r="AU204" s="209" t="s">
        <v>76</v>
      </c>
      <c r="AV204" s="11" t="s">
        <v>79</v>
      </c>
      <c r="AW204" s="11" t="s">
        <v>35</v>
      </c>
      <c r="AX204" s="11" t="s">
        <v>71</v>
      </c>
      <c r="AY204" s="209" t="s">
        <v>122</v>
      </c>
    </row>
    <row r="205" spans="2:65" s="12" customFormat="1" ht="13.5">
      <c r="B205" s="210"/>
      <c r="C205" s="211"/>
      <c r="D205" s="201" t="s">
        <v>132</v>
      </c>
      <c r="E205" s="212" t="s">
        <v>21</v>
      </c>
      <c r="F205" s="213" t="s">
        <v>315</v>
      </c>
      <c r="G205" s="211"/>
      <c r="H205" s="214">
        <v>1244.7139999999999</v>
      </c>
      <c r="I205" s="215"/>
      <c r="J205" s="211"/>
      <c r="K205" s="211"/>
      <c r="L205" s="216"/>
      <c r="M205" s="217"/>
      <c r="N205" s="218"/>
      <c r="O205" s="218"/>
      <c r="P205" s="218"/>
      <c r="Q205" s="218"/>
      <c r="R205" s="218"/>
      <c r="S205" s="218"/>
      <c r="T205" s="219"/>
      <c r="AT205" s="220" t="s">
        <v>132</v>
      </c>
      <c r="AU205" s="220" t="s">
        <v>76</v>
      </c>
      <c r="AV205" s="12" t="s">
        <v>76</v>
      </c>
      <c r="AW205" s="12" t="s">
        <v>35</v>
      </c>
      <c r="AX205" s="12" t="s">
        <v>71</v>
      </c>
      <c r="AY205" s="220" t="s">
        <v>122</v>
      </c>
    </row>
    <row r="206" spans="2:65" s="13" customFormat="1" ht="13.5">
      <c r="B206" s="221"/>
      <c r="C206" s="222"/>
      <c r="D206" s="201" t="s">
        <v>132</v>
      </c>
      <c r="E206" s="223" t="s">
        <v>21</v>
      </c>
      <c r="F206" s="224" t="s">
        <v>134</v>
      </c>
      <c r="G206" s="222"/>
      <c r="H206" s="225">
        <v>2108.7139999999999</v>
      </c>
      <c r="I206" s="226"/>
      <c r="J206" s="222"/>
      <c r="K206" s="222"/>
      <c r="L206" s="227"/>
      <c r="M206" s="228"/>
      <c r="N206" s="229"/>
      <c r="O206" s="229"/>
      <c r="P206" s="229"/>
      <c r="Q206" s="229"/>
      <c r="R206" s="229"/>
      <c r="S206" s="229"/>
      <c r="T206" s="230"/>
      <c r="AT206" s="231" t="s">
        <v>132</v>
      </c>
      <c r="AU206" s="231" t="s">
        <v>76</v>
      </c>
      <c r="AV206" s="13" t="s">
        <v>130</v>
      </c>
      <c r="AW206" s="13" t="s">
        <v>35</v>
      </c>
      <c r="AX206" s="13" t="s">
        <v>79</v>
      </c>
      <c r="AY206" s="231" t="s">
        <v>122</v>
      </c>
    </row>
    <row r="207" spans="2:65" s="1" customFormat="1" ht="25.5" customHeight="1">
      <c r="B207" s="40"/>
      <c r="C207" s="187" t="s">
        <v>205</v>
      </c>
      <c r="D207" s="187" t="s">
        <v>125</v>
      </c>
      <c r="E207" s="188" t="s">
        <v>316</v>
      </c>
      <c r="F207" s="189" t="s">
        <v>317</v>
      </c>
      <c r="G207" s="190" t="s">
        <v>218</v>
      </c>
      <c r="H207" s="191">
        <v>2108.7139999999999</v>
      </c>
      <c r="I207" s="192"/>
      <c r="J207" s="193">
        <f>ROUND(I207*H207,2)</f>
        <v>0</v>
      </c>
      <c r="K207" s="189" t="s">
        <v>129</v>
      </c>
      <c r="L207" s="60"/>
      <c r="M207" s="194" t="s">
        <v>21</v>
      </c>
      <c r="N207" s="195" t="s">
        <v>42</v>
      </c>
      <c r="O207" s="41"/>
      <c r="P207" s="196">
        <f>O207*H207</f>
        <v>0</v>
      </c>
      <c r="Q207" s="196">
        <v>2.2000000000000001E-4</v>
      </c>
      <c r="R207" s="196">
        <f>Q207*H207</f>
        <v>0.46391707999999998</v>
      </c>
      <c r="S207" s="196">
        <v>0</v>
      </c>
      <c r="T207" s="197">
        <f>S207*H207</f>
        <v>0</v>
      </c>
      <c r="AR207" s="23" t="s">
        <v>181</v>
      </c>
      <c r="AT207" s="23" t="s">
        <v>125</v>
      </c>
      <c r="AU207" s="23" t="s">
        <v>76</v>
      </c>
      <c r="AY207" s="23" t="s">
        <v>122</v>
      </c>
      <c r="BE207" s="198">
        <f>IF(N207="základní",J207,0)</f>
        <v>0</v>
      </c>
      <c r="BF207" s="198">
        <f>IF(N207="snížená",J207,0)</f>
        <v>0</v>
      </c>
      <c r="BG207" s="198">
        <f>IF(N207="zákl. přenesená",J207,0)</f>
        <v>0</v>
      </c>
      <c r="BH207" s="198">
        <f>IF(N207="sníž. přenesená",J207,0)</f>
        <v>0</v>
      </c>
      <c r="BI207" s="198">
        <f>IF(N207="nulová",J207,0)</f>
        <v>0</v>
      </c>
      <c r="BJ207" s="23" t="s">
        <v>79</v>
      </c>
      <c r="BK207" s="198">
        <f>ROUND(I207*H207,2)</f>
        <v>0</v>
      </c>
      <c r="BL207" s="23" t="s">
        <v>181</v>
      </c>
      <c r="BM207" s="23" t="s">
        <v>318</v>
      </c>
    </row>
    <row r="208" spans="2:65" s="1" customFormat="1" ht="81">
      <c r="B208" s="40"/>
      <c r="C208" s="62"/>
      <c r="D208" s="201" t="s">
        <v>183</v>
      </c>
      <c r="E208" s="62"/>
      <c r="F208" s="232" t="s">
        <v>319</v>
      </c>
      <c r="G208" s="62"/>
      <c r="H208" s="62"/>
      <c r="I208" s="158"/>
      <c r="J208" s="62"/>
      <c r="K208" s="62"/>
      <c r="L208" s="60"/>
      <c r="M208" s="233"/>
      <c r="N208" s="41"/>
      <c r="O208" s="41"/>
      <c r="P208" s="41"/>
      <c r="Q208" s="41"/>
      <c r="R208" s="41"/>
      <c r="S208" s="41"/>
      <c r="T208" s="77"/>
      <c r="AT208" s="23" t="s">
        <v>183</v>
      </c>
      <c r="AU208" s="23" t="s">
        <v>76</v>
      </c>
    </row>
    <row r="209" spans="2:65" s="11" customFormat="1" ht="13.5">
      <c r="B209" s="199"/>
      <c r="C209" s="200"/>
      <c r="D209" s="201" t="s">
        <v>132</v>
      </c>
      <c r="E209" s="202" t="s">
        <v>21</v>
      </c>
      <c r="F209" s="203" t="s">
        <v>312</v>
      </c>
      <c r="G209" s="200"/>
      <c r="H209" s="202" t="s">
        <v>21</v>
      </c>
      <c r="I209" s="204"/>
      <c r="J209" s="200"/>
      <c r="K209" s="200"/>
      <c r="L209" s="205"/>
      <c r="M209" s="206"/>
      <c r="N209" s="207"/>
      <c r="O209" s="207"/>
      <c r="P209" s="207"/>
      <c r="Q209" s="207"/>
      <c r="R209" s="207"/>
      <c r="S209" s="207"/>
      <c r="T209" s="208"/>
      <c r="AT209" s="209" t="s">
        <v>132</v>
      </c>
      <c r="AU209" s="209" t="s">
        <v>76</v>
      </c>
      <c r="AV209" s="11" t="s">
        <v>79</v>
      </c>
      <c r="AW209" s="11" t="s">
        <v>35</v>
      </c>
      <c r="AX209" s="11" t="s">
        <v>71</v>
      </c>
      <c r="AY209" s="209" t="s">
        <v>122</v>
      </c>
    </row>
    <row r="210" spans="2:65" s="12" customFormat="1" ht="13.5">
      <c r="B210" s="210"/>
      <c r="C210" s="211"/>
      <c r="D210" s="201" t="s">
        <v>132</v>
      </c>
      <c r="E210" s="212" t="s">
        <v>21</v>
      </c>
      <c r="F210" s="213" t="s">
        <v>313</v>
      </c>
      <c r="G210" s="211"/>
      <c r="H210" s="214">
        <v>864</v>
      </c>
      <c r="I210" s="215"/>
      <c r="J210" s="211"/>
      <c r="K210" s="211"/>
      <c r="L210" s="216"/>
      <c r="M210" s="217"/>
      <c r="N210" s="218"/>
      <c r="O210" s="218"/>
      <c r="P210" s="218"/>
      <c r="Q210" s="218"/>
      <c r="R210" s="218"/>
      <c r="S210" s="218"/>
      <c r="T210" s="219"/>
      <c r="AT210" s="220" t="s">
        <v>132</v>
      </c>
      <c r="AU210" s="220" t="s">
        <v>76</v>
      </c>
      <c r="AV210" s="12" t="s">
        <v>76</v>
      </c>
      <c r="AW210" s="12" t="s">
        <v>35</v>
      </c>
      <c r="AX210" s="12" t="s">
        <v>71</v>
      </c>
      <c r="AY210" s="220" t="s">
        <v>122</v>
      </c>
    </row>
    <row r="211" spans="2:65" s="11" customFormat="1" ht="13.5">
      <c r="B211" s="199"/>
      <c r="C211" s="200"/>
      <c r="D211" s="201" t="s">
        <v>132</v>
      </c>
      <c r="E211" s="202" t="s">
        <v>21</v>
      </c>
      <c r="F211" s="203" t="s">
        <v>314</v>
      </c>
      <c r="G211" s="200"/>
      <c r="H211" s="202" t="s">
        <v>21</v>
      </c>
      <c r="I211" s="204"/>
      <c r="J211" s="200"/>
      <c r="K211" s="200"/>
      <c r="L211" s="205"/>
      <c r="M211" s="206"/>
      <c r="N211" s="207"/>
      <c r="O211" s="207"/>
      <c r="P211" s="207"/>
      <c r="Q211" s="207"/>
      <c r="R211" s="207"/>
      <c r="S211" s="207"/>
      <c r="T211" s="208"/>
      <c r="AT211" s="209" t="s">
        <v>132</v>
      </c>
      <c r="AU211" s="209" t="s">
        <v>76</v>
      </c>
      <c r="AV211" s="11" t="s">
        <v>79</v>
      </c>
      <c r="AW211" s="11" t="s">
        <v>35</v>
      </c>
      <c r="AX211" s="11" t="s">
        <v>71</v>
      </c>
      <c r="AY211" s="209" t="s">
        <v>122</v>
      </c>
    </row>
    <row r="212" spans="2:65" s="12" customFormat="1" ht="13.5">
      <c r="B212" s="210"/>
      <c r="C212" s="211"/>
      <c r="D212" s="201" t="s">
        <v>132</v>
      </c>
      <c r="E212" s="212" t="s">
        <v>21</v>
      </c>
      <c r="F212" s="213" t="s">
        <v>315</v>
      </c>
      <c r="G212" s="211"/>
      <c r="H212" s="214">
        <v>1244.7139999999999</v>
      </c>
      <c r="I212" s="215"/>
      <c r="J212" s="211"/>
      <c r="K212" s="211"/>
      <c r="L212" s="216"/>
      <c r="M212" s="217"/>
      <c r="N212" s="218"/>
      <c r="O212" s="218"/>
      <c r="P212" s="218"/>
      <c r="Q212" s="218"/>
      <c r="R212" s="218"/>
      <c r="S212" s="218"/>
      <c r="T212" s="219"/>
      <c r="AT212" s="220" t="s">
        <v>132</v>
      </c>
      <c r="AU212" s="220" t="s">
        <v>76</v>
      </c>
      <c r="AV212" s="12" t="s">
        <v>76</v>
      </c>
      <c r="AW212" s="12" t="s">
        <v>35</v>
      </c>
      <c r="AX212" s="12" t="s">
        <v>71</v>
      </c>
      <c r="AY212" s="220" t="s">
        <v>122</v>
      </c>
    </row>
    <row r="213" spans="2:65" s="13" customFormat="1" ht="13.5">
      <c r="B213" s="221"/>
      <c r="C213" s="222"/>
      <c r="D213" s="201" t="s">
        <v>132</v>
      </c>
      <c r="E213" s="223" t="s">
        <v>21</v>
      </c>
      <c r="F213" s="224" t="s">
        <v>134</v>
      </c>
      <c r="G213" s="222"/>
      <c r="H213" s="225">
        <v>2108.7139999999999</v>
      </c>
      <c r="I213" s="226"/>
      <c r="J213" s="222"/>
      <c r="K213" s="222"/>
      <c r="L213" s="227"/>
      <c r="M213" s="228"/>
      <c r="N213" s="229"/>
      <c r="O213" s="229"/>
      <c r="P213" s="229"/>
      <c r="Q213" s="229"/>
      <c r="R213" s="229"/>
      <c r="S213" s="229"/>
      <c r="T213" s="230"/>
      <c r="AT213" s="231" t="s">
        <v>132</v>
      </c>
      <c r="AU213" s="231" t="s">
        <v>76</v>
      </c>
      <c r="AV213" s="13" t="s">
        <v>130</v>
      </c>
      <c r="AW213" s="13" t="s">
        <v>35</v>
      </c>
      <c r="AX213" s="13" t="s">
        <v>79</v>
      </c>
      <c r="AY213" s="231" t="s">
        <v>122</v>
      </c>
    </row>
    <row r="214" spans="2:65" s="10" customFormat="1" ht="37.35" customHeight="1">
      <c r="B214" s="171"/>
      <c r="C214" s="172"/>
      <c r="D214" s="173" t="s">
        <v>70</v>
      </c>
      <c r="E214" s="174" t="s">
        <v>320</v>
      </c>
      <c r="F214" s="174" t="s">
        <v>321</v>
      </c>
      <c r="G214" s="172"/>
      <c r="H214" s="172"/>
      <c r="I214" s="175"/>
      <c r="J214" s="176">
        <f>BK214</f>
        <v>0</v>
      </c>
      <c r="K214" s="172"/>
      <c r="L214" s="177"/>
      <c r="M214" s="178"/>
      <c r="N214" s="179"/>
      <c r="O214" s="179"/>
      <c r="P214" s="180">
        <f>P215</f>
        <v>0</v>
      </c>
      <c r="Q214" s="179"/>
      <c r="R214" s="180">
        <f>R215</f>
        <v>0</v>
      </c>
      <c r="S214" s="179"/>
      <c r="T214" s="181">
        <f>T215</f>
        <v>0</v>
      </c>
      <c r="AR214" s="182" t="s">
        <v>151</v>
      </c>
      <c r="AT214" s="183" t="s">
        <v>70</v>
      </c>
      <c r="AU214" s="183" t="s">
        <v>71</v>
      </c>
      <c r="AY214" s="182" t="s">
        <v>122</v>
      </c>
      <c r="BK214" s="184">
        <f>BK215</f>
        <v>0</v>
      </c>
    </row>
    <row r="215" spans="2:65" s="10" customFormat="1" ht="19.899999999999999" customHeight="1">
      <c r="B215" s="171"/>
      <c r="C215" s="172"/>
      <c r="D215" s="173" t="s">
        <v>70</v>
      </c>
      <c r="E215" s="185" t="s">
        <v>322</v>
      </c>
      <c r="F215" s="185" t="s">
        <v>323</v>
      </c>
      <c r="G215" s="172"/>
      <c r="H215" s="172"/>
      <c r="I215" s="175"/>
      <c r="J215" s="186">
        <f>BK215</f>
        <v>0</v>
      </c>
      <c r="K215" s="172"/>
      <c r="L215" s="177"/>
      <c r="M215" s="178"/>
      <c r="N215" s="179"/>
      <c r="O215" s="179"/>
      <c r="P215" s="180">
        <f>P216</f>
        <v>0</v>
      </c>
      <c r="Q215" s="179"/>
      <c r="R215" s="180">
        <f>R216</f>
        <v>0</v>
      </c>
      <c r="S215" s="179"/>
      <c r="T215" s="181">
        <f>T216</f>
        <v>0</v>
      </c>
      <c r="AR215" s="182" t="s">
        <v>151</v>
      </c>
      <c r="AT215" s="183" t="s">
        <v>70</v>
      </c>
      <c r="AU215" s="183" t="s">
        <v>79</v>
      </c>
      <c r="AY215" s="182" t="s">
        <v>122</v>
      </c>
      <c r="BK215" s="184">
        <f>BK216</f>
        <v>0</v>
      </c>
    </row>
    <row r="216" spans="2:65" s="1" customFormat="1" ht="16.5" customHeight="1">
      <c r="B216" s="40"/>
      <c r="C216" s="187" t="s">
        <v>324</v>
      </c>
      <c r="D216" s="187" t="s">
        <v>125</v>
      </c>
      <c r="E216" s="188" t="s">
        <v>325</v>
      </c>
      <c r="F216" s="189" t="s">
        <v>323</v>
      </c>
      <c r="G216" s="190" t="s">
        <v>242</v>
      </c>
      <c r="H216" s="244"/>
      <c r="I216" s="192"/>
      <c r="J216" s="193">
        <f>ROUND(I216*H216,2)</f>
        <v>0</v>
      </c>
      <c r="K216" s="189" t="s">
        <v>21</v>
      </c>
      <c r="L216" s="60"/>
      <c r="M216" s="194" t="s">
        <v>21</v>
      </c>
      <c r="N216" s="245" t="s">
        <v>42</v>
      </c>
      <c r="O216" s="246"/>
      <c r="P216" s="247">
        <f>O216*H216</f>
        <v>0</v>
      </c>
      <c r="Q216" s="247">
        <v>0</v>
      </c>
      <c r="R216" s="247">
        <f>Q216*H216</f>
        <v>0</v>
      </c>
      <c r="S216" s="247">
        <v>0</v>
      </c>
      <c r="T216" s="248">
        <f>S216*H216</f>
        <v>0</v>
      </c>
      <c r="AR216" s="23" t="s">
        <v>181</v>
      </c>
      <c r="AT216" s="23" t="s">
        <v>125</v>
      </c>
      <c r="AU216" s="23" t="s">
        <v>76</v>
      </c>
      <c r="AY216" s="23" t="s">
        <v>122</v>
      </c>
      <c r="BE216" s="198">
        <f>IF(N216="základní",J216,0)</f>
        <v>0</v>
      </c>
      <c r="BF216" s="198">
        <f>IF(N216="snížená",J216,0)</f>
        <v>0</v>
      </c>
      <c r="BG216" s="198">
        <f>IF(N216="zákl. přenesená",J216,0)</f>
        <v>0</v>
      </c>
      <c r="BH216" s="198">
        <f>IF(N216="sníž. přenesená",J216,0)</f>
        <v>0</v>
      </c>
      <c r="BI216" s="198">
        <f>IF(N216="nulová",J216,0)</f>
        <v>0</v>
      </c>
      <c r="BJ216" s="23" t="s">
        <v>79</v>
      </c>
      <c r="BK216" s="198">
        <f>ROUND(I216*H216,2)</f>
        <v>0</v>
      </c>
      <c r="BL216" s="23" t="s">
        <v>181</v>
      </c>
      <c r="BM216" s="23" t="s">
        <v>326</v>
      </c>
    </row>
    <row r="217" spans="2:65" s="1" customFormat="1" ht="6.95" customHeight="1">
      <c r="B217" s="55"/>
      <c r="C217" s="56"/>
      <c r="D217" s="56"/>
      <c r="E217" s="56"/>
      <c r="F217" s="56"/>
      <c r="G217" s="56"/>
      <c r="H217" s="56"/>
      <c r="I217" s="134"/>
      <c r="J217" s="56"/>
      <c r="K217" s="56"/>
      <c r="L217" s="60"/>
    </row>
  </sheetData>
  <sheetProtection algorithmName="SHA-512" hashValue="aEUI0aalsP58pPbe+v+o33nBni+6T50CyWY/ypKmK7XK5rFXdF+U6qtLnlvaEoPj8q6mYow9+xQaF72RsvzuLQ==" saltValue="TgausJCqjOI9ZIYHA7X+QnJyiEoLaj0a5vZNgTEfwCo5C8rqGLrf0Ru1/Jt0489+NL9AtXdm+AuCN3zNgYie+w==" spinCount="100000" sheet="1" objects="1" scenarios="1" formatColumns="0" formatRows="0" autoFilter="0"/>
  <autoFilter ref="C87:K216"/>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49" customWidth="1"/>
    <col min="2" max="2" width="1.6640625" style="249" customWidth="1"/>
    <col min="3" max="4" width="5" style="249" customWidth="1"/>
    <col min="5" max="5" width="11.6640625" style="249" customWidth="1"/>
    <col min="6" max="6" width="9.1640625" style="249" customWidth="1"/>
    <col min="7" max="7" width="5" style="249" customWidth="1"/>
    <col min="8" max="8" width="77.83203125" style="249" customWidth="1"/>
    <col min="9" max="10" width="20" style="249" customWidth="1"/>
    <col min="11" max="11" width="1.6640625" style="249" customWidth="1"/>
  </cols>
  <sheetData>
    <row r="1" spans="2:11" ht="37.5" customHeight="1"/>
    <row r="2" spans="2:11" ht="7.5" customHeight="1">
      <c r="B2" s="250"/>
      <c r="C2" s="251"/>
      <c r="D2" s="251"/>
      <c r="E2" s="251"/>
      <c r="F2" s="251"/>
      <c r="G2" s="251"/>
      <c r="H2" s="251"/>
      <c r="I2" s="251"/>
      <c r="J2" s="251"/>
      <c r="K2" s="252"/>
    </row>
    <row r="3" spans="2:11" s="14" customFormat="1" ht="45" customHeight="1">
      <c r="B3" s="253"/>
      <c r="C3" s="377" t="s">
        <v>327</v>
      </c>
      <c r="D3" s="377"/>
      <c r="E3" s="377"/>
      <c r="F3" s="377"/>
      <c r="G3" s="377"/>
      <c r="H3" s="377"/>
      <c r="I3" s="377"/>
      <c r="J3" s="377"/>
      <c r="K3" s="254"/>
    </row>
    <row r="4" spans="2:11" ht="25.5" customHeight="1">
      <c r="B4" s="255"/>
      <c r="C4" s="381" t="s">
        <v>328</v>
      </c>
      <c r="D4" s="381"/>
      <c r="E4" s="381"/>
      <c r="F4" s="381"/>
      <c r="G4" s="381"/>
      <c r="H4" s="381"/>
      <c r="I4" s="381"/>
      <c r="J4" s="381"/>
      <c r="K4" s="256"/>
    </row>
    <row r="5" spans="2:11" ht="5.25" customHeight="1">
      <c r="B5" s="255"/>
      <c r="C5" s="257"/>
      <c r="D5" s="257"/>
      <c r="E5" s="257"/>
      <c r="F5" s="257"/>
      <c r="G5" s="257"/>
      <c r="H5" s="257"/>
      <c r="I5" s="257"/>
      <c r="J5" s="257"/>
      <c r="K5" s="256"/>
    </row>
    <row r="6" spans="2:11" ht="15" customHeight="1">
      <c r="B6" s="255"/>
      <c r="C6" s="379" t="s">
        <v>329</v>
      </c>
      <c r="D6" s="379"/>
      <c r="E6" s="379"/>
      <c r="F6" s="379"/>
      <c r="G6" s="379"/>
      <c r="H6" s="379"/>
      <c r="I6" s="379"/>
      <c r="J6" s="379"/>
      <c r="K6" s="256"/>
    </row>
    <row r="7" spans="2:11" ht="15" customHeight="1">
      <c r="B7" s="259"/>
      <c r="C7" s="379" t="s">
        <v>330</v>
      </c>
      <c r="D7" s="379"/>
      <c r="E7" s="379"/>
      <c r="F7" s="379"/>
      <c r="G7" s="379"/>
      <c r="H7" s="379"/>
      <c r="I7" s="379"/>
      <c r="J7" s="379"/>
      <c r="K7" s="256"/>
    </row>
    <row r="8" spans="2:11" ht="12.75" customHeight="1">
      <c r="B8" s="259"/>
      <c r="C8" s="258"/>
      <c r="D8" s="258"/>
      <c r="E8" s="258"/>
      <c r="F8" s="258"/>
      <c r="G8" s="258"/>
      <c r="H8" s="258"/>
      <c r="I8" s="258"/>
      <c r="J8" s="258"/>
      <c r="K8" s="256"/>
    </row>
    <row r="9" spans="2:11" ht="15" customHeight="1">
      <c r="B9" s="259"/>
      <c r="C9" s="379" t="s">
        <v>331</v>
      </c>
      <c r="D9" s="379"/>
      <c r="E9" s="379"/>
      <c r="F9" s="379"/>
      <c r="G9" s="379"/>
      <c r="H9" s="379"/>
      <c r="I9" s="379"/>
      <c r="J9" s="379"/>
      <c r="K9" s="256"/>
    </row>
    <row r="10" spans="2:11" ht="15" customHeight="1">
      <c r="B10" s="259"/>
      <c r="C10" s="258"/>
      <c r="D10" s="379" t="s">
        <v>332</v>
      </c>
      <c r="E10" s="379"/>
      <c r="F10" s="379"/>
      <c r="G10" s="379"/>
      <c r="H10" s="379"/>
      <c r="I10" s="379"/>
      <c r="J10" s="379"/>
      <c r="K10" s="256"/>
    </row>
    <row r="11" spans="2:11" ht="15" customHeight="1">
      <c r="B11" s="259"/>
      <c r="C11" s="260"/>
      <c r="D11" s="379" t="s">
        <v>333</v>
      </c>
      <c r="E11" s="379"/>
      <c r="F11" s="379"/>
      <c r="G11" s="379"/>
      <c r="H11" s="379"/>
      <c r="I11" s="379"/>
      <c r="J11" s="379"/>
      <c r="K11" s="256"/>
    </row>
    <row r="12" spans="2:11" ht="12.75" customHeight="1">
      <c r="B12" s="259"/>
      <c r="C12" s="260"/>
      <c r="D12" s="260"/>
      <c r="E12" s="260"/>
      <c r="F12" s="260"/>
      <c r="G12" s="260"/>
      <c r="H12" s="260"/>
      <c r="I12" s="260"/>
      <c r="J12" s="260"/>
      <c r="K12" s="256"/>
    </row>
    <row r="13" spans="2:11" ht="15" customHeight="1">
      <c r="B13" s="259"/>
      <c r="C13" s="260"/>
      <c r="D13" s="379" t="s">
        <v>334</v>
      </c>
      <c r="E13" s="379"/>
      <c r="F13" s="379"/>
      <c r="G13" s="379"/>
      <c r="H13" s="379"/>
      <c r="I13" s="379"/>
      <c r="J13" s="379"/>
      <c r="K13" s="256"/>
    </row>
    <row r="14" spans="2:11" ht="15" customHeight="1">
      <c r="B14" s="259"/>
      <c r="C14" s="260"/>
      <c r="D14" s="379" t="s">
        <v>335</v>
      </c>
      <c r="E14" s="379"/>
      <c r="F14" s="379"/>
      <c r="G14" s="379"/>
      <c r="H14" s="379"/>
      <c r="I14" s="379"/>
      <c r="J14" s="379"/>
      <c r="K14" s="256"/>
    </row>
    <row r="15" spans="2:11" ht="15" customHeight="1">
      <c r="B15" s="259"/>
      <c r="C15" s="260"/>
      <c r="D15" s="379" t="s">
        <v>336</v>
      </c>
      <c r="E15" s="379"/>
      <c r="F15" s="379"/>
      <c r="G15" s="379"/>
      <c r="H15" s="379"/>
      <c r="I15" s="379"/>
      <c r="J15" s="379"/>
      <c r="K15" s="256"/>
    </row>
    <row r="16" spans="2:11" ht="15" customHeight="1">
      <c r="B16" s="259"/>
      <c r="C16" s="260"/>
      <c r="D16" s="260"/>
      <c r="E16" s="261" t="s">
        <v>78</v>
      </c>
      <c r="F16" s="379" t="s">
        <v>337</v>
      </c>
      <c r="G16" s="379"/>
      <c r="H16" s="379"/>
      <c r="I16" s="379"/>
      <c r="J16" s="379"/>
      <c r="K16" s="256"/>
    </row>
    <row r="17" spans="2:11" ht="15" customHeight="1">
      <c r="B17" s="259"/>
      <c r="C17" s="260"/>
      <c r="D17" s="260"/>
      <c r="E17" s="261" t="s">
        <v>338</v>
      </c>
      <c r="F17" s="379" t="s">
        <v>339</v>
      </c>
      <c r="G17" s="379"/>
      <c r="H17" s="379"/>
      <c r="I17" s="379"/>
      <c r="J17" s="379"/>
      <c r="K17" s="256"/>
    </row>
    <row r="18" spans="2:11" ht="15" customHeight="1">
      <c r="B18" s="259"/>
      <c r="C18" s="260"/>
      <c r="D18" s="260"/>
      <c r="E18" s="261" t="s">
        <v>340</v>
      </c>
      <c r="F18" s="379" t="s">
        <v>341</v>
      </c>
      <c r="G18" s="379"/>
      <c r="H18" s="379"/>
      <c r="I18" s="379"/>
      <c r="J18" s="379"/>
      <c r="K18" s="256"/>
    </row>
    <row r="19" spans="2:11" ht="15" customHeight="1">
      <c r="B19" s="259"/>
      <c r="C19" s="260"/>
      <c r="D19" s="260"/>
      <c r="E19" s="261" t="s">
        <v>342</v>
      </c>
      <c r="F19" s="379" t="s">
        <v>343</v>
      </c>
      <c r="G19" s="379"/>
      <c r="H19" s="379"/>
      <c r="I19" s="379"/>
      <c r="J19" s="379"/>
      <c r="K19" s="256"/>
    </row>
    <row r="20" spans="2:11" ht="15" customHeight="1">
      <c r="B20" s="259"/>
      <c r="C20" s="260"/>
      <c r="D20" s="260"/>
      <c r="E20" s="261" t="s">
        <v>344</v>
      </c>
      <c r="F20" s="379" t="s">
        <v>345</v>
      </c>
      <c r="G20" s="379"/>
      <c r="H20" s="379"/>
      <c r="I20" s="379"/>
      <c r="J20" s="379"/>
      <c r="K20" s="256"/>
    </row>
    <row r="21" spans="2:11" ht="15" customHeight="1">
      <c r="B21" s="259"/>
      <c r="C21" s="260"/>
      <c r="D21" s="260"/>
      <c r="E21" s="261" t="s">
        <v>346</v>
      </c>
      <c r="F21" s="379" t="s">
        <v>347</v>
      </c>
      <c r="G21" s="379"/>
      <c r="H21" s="379"/>
      <c r="I21" s="379"/>
      <c r="J21" s="379"/>
      <c r="K21" s="256"/>
    </row>
    <row r="22" spans="2:11" ht="12.75" customHeight="1">
      <c r="B22" s="259"/>
      <c r="C22" s="260"/>
      <c r="D22" s="260"/>
      <c r="E22" s="260"/>
      <c r="F22" s="260"/>
      <c r="G22" s="260"/>
      <c r="H22" s="260"/>
      <c r="I22" s="260"/>
      <c r="J22" s="260"/>
      <c r="K22" s="256"/>
    </row>
    <row r="23" spans="2:11" ht="15" customHeight="1">
      <c r="B23" s="259"/>
      <c r="C23" s="379" t="s">
        <v>348</v>
      </c>
      <c r="D23" s="379"/>
      <c r="E23" s="379"/>
      <c r="F23" s="379"/>
      <c r="G23" s="379"/>
      <c r="H23" s="379"/>
      <c r="I23" s="379"/>
      <c r="J23" s="379"/>
      <c r="K23" s="256"/>
    </row>
    <row r="24" spans="2:11" ht="15" customHeight="1">
      <c r="B24" s="259"/>
      <c r="C24" s="379" t="s">
        <v>349</v>
      </c>
      <c r="D24" s="379"/>
      <c r="E24" s="379"/>
      <c r="F24" s="379"/>
      <c r="G24" s="379"/>
      <c r="H24" s="379"/>
      <c r="I24" s="379"/>
      <c r="J24" s="379"/>
      <c r="K24" s="256"/>
    </row>
    <row r="25" spans="2:11" ht="15" customHeight="1">
      <c r="B25" s="259"/>
      <c r="C25" s="258"/>
      <c r="D25" s="379" t="s">
        <v>350</v>
      </c>
      <c r="E25" s="379"/>
      <c r="F25" s="379"/>
      <c r="G25" s="379"/>
      <c r="H25" s="379"/>
      <c r="I25" s="379"/>
      <c r="J25" s="379"/>
      <c r="K25" s="256"/>
    </row>
    <row r="26" spans="2:11" ht="15" customHeight="1">
      <c r="B26" s="259"/>
      <c r="C26" s="260"/>
      <c r="D26" s="379" t="s">
        <v>351</v>
      </c>
      <c r="E26" s="379"/>
      <c r="F26" s="379"/>
      <c r="G26" s="379"/>
      <c r="H26" s="379"/>
      <c r="I26" s="379"/>
      <c r="J26" s="379"/>
      <c r="K26" s="256"/>
    </row>
    <row r="27" spans="2:11" ht="12.75" customHeight="1">
      <c r="B27" s="259"/>
      <c r="C27" s="260"/>
      <c r="D27" s="260"/>
      <c r="E27" s="260"/>
      <c r="F27" s="260"/>
      <c r="G27" s="260"/>
      <c r="H27" s="260"/>
      <c r="I27" s="260"/>
      <c r="J27" s="260"/>
      <c r="K27" s="256"/>
    </row>
    <row r="28" spans="2:11" ht="15" customHeight="1">
      <c r="B28" s="259"/>
      <c r="C28" s="260"/>
      <c r="D28" s="379" t="s">
        <v>352</v>
      </c>
      <c r="E28" s="379"/>
      <c r="F28" s="379"/>
      <c r="G28" s="379"/>
      <c r="H28" s="379"/>
      <c r="I28" s="379"/>
      <c r="J28" s="379"/>
      <c r="K28" s="256"/>
    </row>
    <row r="29" spans="2:11" ht="15" customHeight="1">
      <c r="B29" s="259"/>
      <c r="C29" s="260"/>
      <c r="D29" s="379" t="s">
        <v>353</v>
      </c>
      <c r="E29" s="379"/>
      <c r="F29" s="379"/>
      <c r="G29" s="379"/>
      <c r="H29" s="379"/>
      <c r="I29" s="379"/>
      <c r="J29" s="379"/>
      <c r="K29" s="256"/>
    </row>
    <row r="30" spans="2:11" ht="12.75" customHeight="1">
      <c r="B30" s="259"/>
      <c r="C30" s="260"/>
      <c r="D30" s="260"/>
      <c r="E30" s="260"/>
      <c r="F30" s="260"/>
      <c r="G30" s="260"/>
      <c r="H30" s="260"/>
      <c r="I30" s="260"/>
      <c r="J30" s="260"/>
      <c r="K30" s="256"/>
    </row>
    <row r="31" spans="2:11" ht="15" customHeight="1">
      <c r="B31" s="259"/>
      <c r="C31" s="260"/>
      <c r="D31" s="379" t="s">
        <v>354</v>
      </c>
      <c r="E31" s="379"/>
      <c r="F31" s="379"/>
      <c r="G31" s="379"/>
      <c r="H31" s="379"/>
      <c r="I31" s="379"/>
      <c r="J31" s="379"/>
      <c r="K31" s="256"/>
    </row>
    <row r="32" spans="2:11" ht="15" customHeight="1">
      <c r="B32" s="259"/>
      <c r="C32" s="260"/>
      <c r="D32" s="379" t="s">
        <v>355</v>
      </c>
      <c r="E32" s="379"/>
      <c r="F32" s="379"/>
      <c r="G32" s="379"/>
      <c r="H32" s="379"/>
      <c r="I32" s="379"/>
      <c r="J32" s="379"/>
      <c r="K32" s="256"/>
    </row>
    <row r="33" spans="2:11" ht="15" customHeight="1">
      <c r="B33" s="259"/>
      <c r="C33" s="260"/>
      <c r="D33" s="379" t="s">
        <v>356</v>
      </c>
      <c r="E33" s="379"/>
      <c r="F33" s="379"/>
      <c r="G33" s="379"/>
      <c r="H33" s="379"/>
      <c r="I33" s="379"/>
      <c r="J33" s="379"/>
      <c r="K33" s="256"/>
    </row>
    <row r="34" spans="2:11" ht="15" customHeight="1">
      <c r="B34" s="259"/>
      <c r="C34" s="260"/>
      <c r="D34" s="258"/>
      <c r="E34" s="262" t="s">
        <v>107</v>
      </c>
      <c r="F34" s="258"/>
      <c r="G34" s="379" t="s">
        <v>357</v>
      </c>
      <c r="H34" s="379"/>
      <c r="I34" s="379"/>
      <c r="J34" s="379"/>
      <c r="K34" s="256"/>
    </row>
    <row r="35" spans="2:11" ht="30.75" customHeight="1">
      <c r="B35" s="259"/>
      <c r="C35" s="260"/>
      <c r="D35" s="258"/>
      <c r="E35" s="262" t="s">
        <v>358</v>
      </c>
      <c r="F35" s="258"/>
      <c r="G35" s="379" t="s">
        <v>359</v>
      </c>
      <c r="H35" s="379"/>
      <c r="I35" s="379"/>
      <c r="J35" s="379"/>
      <c r="K35" s="256"/>
    </row>
    <row r="36" spans="2:11" ht="15" customHeight="1">
      <c r="B36" s="259"/>
      <c r="C36" s="260"/>
      <c r="D36" s="258"/>
      <c r="E36" s="262" t="s">
        <v>52</v>
      </c>
      <c r="F36" s="258"/>
      <c r="G36" s="379" t="s">
        <v>360</v>
      </c>
      <c r="H36" s="379"/>
      <c r="I36" s="379"/>
      <c r="J36" s="379"/>
      <c r="K36" s="256"/>
    </row>
    <row r="37" spans="2:11" ht="15" customHeight="1">
      <c r="B37" s="259"/>
      <c r="C37" s="260"/>
      <c r="D37" s="258"/>
      <c r="E37" s="262" t="s">
        <v>108</v>
      </c>
      <c r="F37" s="258"/>
      <c r="G37" s="379" t="s">
        <v>361</v>
      </c>
      <c r="H37" s="379"/>
      <c r="I37" s="379"/>
      <c r="J37" s="379"/>
      <c r="K37" s="256"/>
    </row>
    <row r="38" spans="2:11" ht="15" customHeight="1">
      <c r="B38" s="259"/>
      <c r="C38" s="260"/>
      <c r="D38" s="258"/>
      <c r="E38" s="262" t="s">
        <v>109</v>
      </c>
      <c r="F38" s="258"/>
      <c r="G38" s="379" t="s">
        <v>362</v>
      </c>
      <c r="H38" s="379"/>
      <c r="I38" s="379"/>
      <c r="J38" s="379"/>
      <c r="K38" s="256"/>
    </row>
    <row r="39" spans="2:11" ht="15" customHeight="1">
      <c r="B39" s="259"/>
      <c r="C39" s="260"/>
      <c r="D39" s="258"/>
      <c r="E39" s="262" t="s">
        <v>110</v>
      </c>
      <c r="F39" s="258"/>
      <c r="G39" s="379" t="s">
        <v>363</v>
      </c>
      <c r="H39" s="379"/>
      <c r="I39" s="379"/>
      <c r="J39" s="379"/>
      <c r="K39" s="256"/>
    </row>
    <row r="40" spans="2:11" ht="15" customHeight="1">
      <c r="B40" s="259"/>
      <c r="C40" s="260"/>
      <c r="D40" s="258"/>
      <c r="E40" s="262" t="s">
        <v>364</v>
      </c>
      <c r="F40" s="258"/>
      <c r="G40" s="379" t="s">
        <v>365</v>
      </c>
      <c r="H40" s="379"/>
      <c r="I40" s="379"/>
      <c r="J40" s="379"/>
      <c r="K40" s="256"/>
    </row>
    <row r="41" spans="2:11" ht="15" customHeight="1">
      <c r="B41" s="259"/>
      <c r="C41" s="260"/>
      <c r="D41" s="258"/>
      <c r="E41" s="262"/>
      <c r="F41" s="258"/>
      <c r="G41" s="379" t="s">
        <v>366</v>
      </c>
      <c r="H41" s="379"/>
      <c r="I41" s="379"/>
      <c r="J41" s="379"/>
      <c r="K41" s="256"/>
    </row>
    <row r="42" spans="2:11" ht="15" customHeight="1">
      <c r="B42" s="259"/>
      <c r="C42" s="260"/>
      <c r="D42" s="258"/>
      <c r="E42" s="262" t="s">
        <v>367</v>
      </c>
      <c r="F42" s="258"/>
      <c r="G42" s="379" t="s">
        <v>368</v>
      </c>
      <c r="H42" s="379"/>
      <c r="I42" s="379"/>
      <c r="J42" s="379"/>
      <c r="K42" s="256"/>
    </row>
    <row r="43" spans="2:11" ht="15" customHeight="1">
      <c r="B43" s="259"/>
      <c r="C43" s="260"/>
      <c r="D43" s="258"/>
      <c r="E43" s="262" t="s">
        <v>112</v>
      </c>
      <c r="F43" s="258"/>
      <c r="G43" s="379" t="s">
        <v>369</v>
      </c>
      <c r="H43" s="379"/>
      <c r="I43" s="379"/>
      <c r="J43" s="379"/>
      <c r="K43" s="256"/>
    </row>
    <row r="44" spans="2:11" ht="12.75" customHeight="1">
      <c r="B44" s="259"/>
      <c r="C44" s="260"/>
      <c r="D44" s="258"/>
      <c r="E44" s="258"/>
      <c r="F44" s="258"/>
      <c r="G44" s="258"/>
      <c r="H44" s="258"/>
      <c r="I44" s="258"/>
      <c r="J44" s="258"/>
      <c r="K44" s="256"/>
    </row>
    <row r="45" spans="2:11" ht="15" customHeight="1">
      <c r="B45" s="259"/>
      <c r="C45" s="260"/>
      <c r="D45" s="379" t="s">
        <v>370</v>
      </c>
      <c r="E45" s="379"/>
      <c r="F45" s="379"/>
      <c r="G45" s="379"/>
      <c r="H45" s="379"/>
      <c r="I45" s="379"/>
      <c r="J45" s="379"/>
      <c r="K45" s="256"/>
    </row>
    <row r="46" spans="2:11" ht="15" customHeight="1">
      <c r="B46" s="259"/>
      <c r="C46" s="260"/>
      <c r="D46" s="260"/>
      <c r="E46" s="379" t="s">
        <v>371</v>
      </c>
      <c r="F46" s="379"/>
      <c r="G46" s="379"/>
      <c r="H46" s="379"/>
      <c r="I46" s="379"/>
      <c r="J46" s="379"/>
      <c r="K46" s="256"/>
    </row>
    <row r="47" spans="2:11" ht="15" customHeight="1">
      <c r="B47" s="259"/>
      <c r="C47" s="260"/>
      <c r="D47" s="260"/>
      <c r="E47" s="379" t="s">
        <v>372</v>
      </c>
      <c r="F47" s="379"/>
      <c r="G47" s="379"/>
      <c r="H47" s="379"/>
      <c r="I47" s="379"/>
      <c r="J47" s="379"/>
      <c r="K47" s="256"/>
    </row>
    <row r="48" spans="2:11" ht="15" customHeight="1">
      <c r="B48" s="259"/>
      <c r="C48" s="260"/>
      <c r="D48" s="260"/>
      <c r="E48" s="379" t="s">
        <v>373</v>
      </c>
      <c r="F48" s="379"/>
      <c r="G48" s="379"/>
      <c r="H48" s="379"/>
      <c r="I48" s="379"/>
      <c r="J48" s="379"/>
      <c r="K48" s="256"/>
    </row>
    <row r="49" spans="2:11" ht="15" customHeight="1">
      <c r="B49" s="259"/>
      <c r="C49" s="260"/>
      <c r="D49" s="379" t="s">
        <v>374</v>
      </c>
      <c r="E49" s="379"/>
      <c r="F49" s="379"/>
      <c r="G49" s="379"/>
      <c r="H49" s="379"/>
      <c r="I49" s="379"/>
      <c r="J49" s="379"/>
      <c r="K49" s="256"/>
    </row>
    <row r="50" spans="2:11" ht="25.5" customHeight="1">
      <c r="B50" s="255"/>
      <c r="C50" s="381" t="s">
        <v>375</v>
      </c>
      <c r="D50" s="381"/>
      <c r="E50" s="381"/>
      <c r="F50" s="381"/>
      <c r="G50" s="381"/>
      <c r="H50" s="381"/>
      <c r="I50" s="381"/>
      <c r="J50" s="381"/>
      <c r="K50" s="256"/>
    </row>
    <row r="51" spans="2:11" ht="5.25" customHeight="1">
      <c r="B51" s="255"/>
      <c r="C51" s="257"/>
      <c r="D51" s="257"/>
      <c r="E51" s="257"/>
      <c r="F51" s="257"/>
      <c r="G51" s="257"/>
      <c r="H51" s="257"/>
      <c r="I51" s="257"/>
      <c r="J51" s="257"/>
      <c r="K51" s="256"/>
    </row>
    <row r="52" spans="2:11" ht="15" customHeight="1">
      <c r="B52" s="255"/>
      <c r="C52" s="379" t="s">
        <v>376</v>
      </c>
      <c r="D52" s="379"/>
      <c r="E52" s="379"/>
      <c r="F52" s="379"/>
      <c r="G52" s="379"/>
      <c r="H52" s="379"/>
      <c r="I52" s="379"/>
      <c r="J52" s="379"/>
      <c r="K52" s="256"/>
    </row>
    <row r="53" spans="2:11" ht="15" customHeight="1">
      <c r="B53" s="255"/>
      <c r="C53" s="379" t="s">
        <v>377</v>
      </c>
      <c r="D53" s="379"/>
      <c r="E53" s="379"/>
      <c r="F53" s="379"/>
      <c r="G53" s="379"/>
      <c r="H53" s="379"/>
      <c r="I53" s="379"/>
      <c r="J53" s="379"/>
      <c r="K53" s="256"/>
    </row>
    <row r="54" spans="2:11" ht="12.75" customHeight="1">
      <c r="B54" s="255"/>
      <c r="C54" s="258"/>
      <c r="D54" s="258"/>
      <c r="E54" s="258"/>
      <c r="F54" s="258"/>
      <c r="G54" s="258"/>
      <c r="H54" s="258"/>
      <c r="I54" s="258"/>
      <c r="J54" s="258"/>
      <c r="K54" s="256"/>
    </row>
    <row r="55" spans="2:11" ht="15" customHeight="1">
      <c r="B55" s="255"/>
      <c r="C55" s="379" t="s">
        <v>378</v>
      </c>
      <c r="D55" s="379"/>
      <c r="E55" s="379"/>
      <c r="F55" s="379"/>
      <c r="G55" s="379"/>
      <c r="H55" s="379"/>
      <c r="I55" s="379"/>
      <c r="J55" s="379"/>
      <c r="K55" s="256"/>
    </row>
    <row r="56" spans="2:11" ht="15" customHeight="1">
      <c r="B56" s="255"/>
      <c r="C56" s="260"/>
      <c r="D56" s="379" t="s">
        <v>379</v>
      </c>
      <c r="E56" s="379"/>
      <c r="F56" s="379"/>
      <c r="G56" s="379"/>
      <c r="H56" s="379"/>
      <c r="I56" s="379"/>
      <c r="J56" s="379"/>
      <c r="K56" s="256"/>
    </row>
    <row r="57" spans="2:11" ht="15" customHeight="1">
      <c r="B57" s="255"/>
      <c r="C57" s="260"/>
      <c r="D57" s="379" t="s">
        <v>380</v>
      </c>
      <c r="E57" s="379"/>
      <c r="F57" s="379"/>
      <c r="G57" s="379"/>
      <c r="H57" s="379"/>
      <c r="I57" s="379"/>
      <c r="J57" s="379"/>
      <c r="K57" s="256"/>
    </row>
    <row r="58" spans="2:11" ht="15" customHeight="1">
      <c r="B58" s="255"/>
      <c r="C58" s="260"/>
      <c r="D58" s="379" t="s">
        <v>381</v>
      </c>
      <c r="E58" s="379"/>
      <c r="F58" s="379"/>
      <c r="G58" s="379"/>
      <c r="H58" s="379"/>
      <c r="I58" s="379"/>
      <c r="J58" s="379"/>
      <c r="K58" s="256"/>
    </row>
    <row r="59" spans="2:11" ht="15" customHeight="1">
      <c r="B59" s="255"/>
      <c r="C59" s="260"/>
      <c r="D59" s="379" t="s">
        <v>382</v>
      </c>
      <c r="E59" s="379"/>
      <c r="F59" s="379"/>
      <c r="G59" s="379"/>
      <c r="H59" s="379"/>
      <c r="I59" s="379"/>
      <c r="J59" s="379"/>
      <c r="K59" s="256"/>
    </row>
    <row r="60" spans="2:11" ht="15" customHeight="1">
      <c r="B60" s="255"/>
      <c r="C60" s="260"/>
      <c r="D60" s="380" t="s">
        <v>383</v>
      </c>
      <c r="E60" s="380"/>
      <c r="F60" s="380"/>
      <c r="G60" s="380"/>
      <c r="H60" s="380"/>
      <c r="I60" s="380"/>
      <c r="J60" s="380"/>
      <c r="K60" s="256"/>
    </row>
    <row r="61" spans="2:11" ht="15" customHeight="1">
      <c r="B61" s="255"/>
      <c r="C61" s="260"/>
      <c r="D61" s="379" t="s">
        <v>384</v>
      </c>
      <c r="E61" s="379"/>
      <c r="F61" s="379"/>
      <c r="G61" s="379"/>
      <c r="H61" s="379"/>
      <c r="I61" s="379"/>
      <c r="J61" s="379"/>
      <c r="K61" s="256"/>
    </row>
    <row r="62" spans="2:11" ht="12.75" customHeight="1">
      <c r="B62" s="255"/>
      <c r="C62" s="260"/>
      <c r="D62" s="260"/>
      <c r="E62" s="263"/>
      <c r="F62" s="260"/>
      <c r="G62" s="260"/>
      <c r="H62" s="260"/>
      <c r="I62" s="260"/>
      <c r="J62" s="260"/>
      <c r="K62" s="256"/>
    </row>
    <row r="63" spans="2:11" ht="15" customHeight="1">
      <c r="B63" s="255"/>
      <c r="C63" s="260"/>
      <c r="D63" s="379" t="s">
        <v>385</v>
      </c>
      <c r="E63" s="379"/>
      <c r="F63" s="379"/>
      <c r="G63" s="379"/>
      <c r="H63" s="379"/>
      <c r="I63" s="379"/>
      <c r="J63" s="379"/>
      <c r="K63" s="256"/>
    </row>
    <row r="64" spans="2:11" ht="15" customHeight="1">
      <c r="B64" s="255"/>
      <c r="C64" s="260"/>
      <c r="D64" s="380" t="s">
        <v>386</v>
      </c>
      <c r="E64" s="380"/>
      <c r="F64" s="380"/>
      <c r="G64" s="380"/>
      <c r="H64" s="380"/>
      <c r="I64" s="380"/>
      <c r="J64" s="380"/>
      <c r="K64" s="256"/>
    </row>
    <row r="65" spans="2:11" ht="15" customHeight="1">
      <c r="B65" s="255"/>
      <c r="C65" s="260"/>
      <c r="D65" s="379" t="s">
        <v>387</v>
      </c>
      <c r="E65" s="379"/>
      <c r="F65" s="379"/>
      <c r="G65" s="379"/>
      <c r="H65" s="379"/>
      <c r="I65" s="379"/>
      <c r="J65" s="379"/>
      <c r="K65" s="256"/>
    </row>
    <row r="66" spans="2:11" ht="15" customHeight="1">
      <c r="B66" s="255"/>
      <c r="C66" s="260"/>
      <c r="D66" s="379" t="s">
        <v>388</v>
      </c>
      <c r="E66" s="379"/>
      <c r="F66" s="379"/>
      <c r="G66" s="379"/>
      <c r="H66" s="379"/>
      <c r="I66" s="379"/>
      <c r="J66" s="379"/>
      <c r="K66" s="256"/>
    </row>
    <row r="67" spans="2:11" ht="15" customHeight="1">
      <c r="B67" s="255"/>
      <c r="C67" s="260"/>
      <c r="D67" s="379" t="s">
        <v>389</v>
      </c>
      <c r="E67" s="379"/>
      <c r="F67" s="379"/>
      <c r="G67" s="379"/>
      <c r="H67" s="379"/>
      <c r="I67" s="379"/>
      <c r="J67" s="379"/>
      <c r="K67" s="256"/>
    </row>
    <row r="68" spans="2:11" ht="15" customHeight="1">
      <c r="B68" s="255"/>
      <c r="C68" s="260"/>
      <c r="D68" s="379" t="s">
        <v>390</v>
      </c>
      <c r="E68" s="379"/>
      <c r="F68" s="379"/>
      <c r="G68" s="379"/>
      <c r="H68" s="379"/>
      <c r="I68" s="379"/>
      <c r="J68" s="379"/>
      <c r="K68" s="256"/>
    </row>
    <row r="69" spans="2:11" ht="12.75" customHeight="1">
      <c r="B69" s="264"/>
      <c r="C69" s="265"/>
      <c r="D69" s="265"/>
      <c r="E69" s="265"/>
      <c r="F69" s="265"/>
      <c r="G69" s="265"/>
      <c r="H69" s="265"/>
      <c r="I69" s="265"/>
      <c r="J69" s="265"/>
      <c r="K69" s="266"/>
    </row>
    <row r="70" spans="2:11" ht="18.75" customHeight="1">
      <c r="B70" s="267"/>
      <c r="C70" s="267"/>
      <c r="D70" s="267"/>
      <c r="E70" s="267"/>
      <c r="F70" s="267"/>
      <c r="G70" s="267"/>
      <c r="H70" s="267"/>
      <c r="I70" s="267"/>
      <c r="J70" s="267"/>
      <c r="K70" s="268"/>
    </row>
    <row r="71" spans="2:11" ht="18.75" customHeight="1">
      <c r="B71" s="268"/>
      <c r="C71" s="268"/>
      <c r="D71" s="268"/>
      <c r="E71" s="268"/>
      <c r="F71" s="268"/>
      <c r="G71" s="268"/>
      <c r="H71" s="268"/>
      <c r="I71" s="268"/>
      <c r="J71" s="268"/>
      <c r="K71" s="268"/>
    </row>
    <row r="72" spans="2:11" ht="7.5" customHeight="1">
      <c r="B72" s="269"/>
      <c r="C72" s="270"/>
      <c r="D72" s="270"/>
      <c r="E72" s="270"/>
      <c r="F72" s="270"/>
      <c r="G72" s="270"/>
      <c r="H72" s="270"/>
      <c r="I72" s="270"/>
      <c r="J72" s="270"/>
      <c r="K72" s="271"/>
    </row>
    <row r="73" spans="2:11" ht="45" customHeight="1">
      <c r="B73" s="272"/>
      <c r="C73" s="378" t="s">
        <v>85</v>
      </c>
      <c r="D73" s="378"/>
      <c r="E73" s="378"/>
      <c r="F73" s="378"/>
      <c r="G73" s="378"/>
      <c r="H73" s="378"/>
      <c r="I73" s="378"/>
      <c r="J73" s="378"/>
      <c r="K73" s="273"/>
    </row>
    <row r="74" spans="2:11" ht="17.25" customHeight="1">
      <c r="B74" s="272"/>
      <c r="C74" s="274" t="s">
        <v>391</v>
      </c>
      <c r="D74" s="274"/>
      <c r="E74" s="274"/>
      <c r="F74" s="274" t="s">
        <v>392</v>
      </c>
      <c r="G74" s="275"/>
      <c r="H74" s="274" t="s">
        <v>108</v>
      </c>
      <c r="I74" s="274" t="s">
        <v>56</v>
      </c>
      <c r="J74" s="274" t="s">
        <v>393</v>
      </c>
      <c r="K74" s="273"/>
    </row>
    <row r="75" spans="2:11" ht="17.25" customHeight="1">
      <c r="B75" s="272"/>
      <c r="C75" s="276" t="s">
        <v>394</v>
      </c>
      <c r="D75" s="276"/>
      <c r="E75" s="276"/>
      <c r="F75" s="277" t="s">
        <v>395</v>
      </c>
      <c r="G75" s="278"/>
      <c r="H75" s="276"/>
      <c r="I75" s="276"/>
      <c r="J75" s="276" t="s">
        <v>396</v>
      </c>
      <c r="K75" s="273"/>
    </row>
    <row r="76" spans="2:11" ht="5.25" customHeight="1">
      <c r="B76" s="272"/>
      <c r="C76" s="279"/>
      <c r="D76" s="279"/>
      <c r="E76" s="279"/>
      <c r="F76" s="279"/>
      <c r="G76" s="280"/>
      <c r="H76" s="279"/>
      <c r="I76" s="279"/>
      <c r="J76" s="279"/>
      <c r="K76" s="273"/>
    </row>
    <row r="77" spans="2:11" ht="15" customHeight="1">
      <c r="B77" s="272"/>
      <c r="C77" s="262" t="s">
        <v>52</v>
      </c>
      <c r="D77" s="279"/>
      <c r="E77" s="279"/>
      <c r="F77" s="281" t="s">
        <v>397</v>
      </c>
      <c r="G77" s="280"/>
      <c r="H77" s="262" t="s">
        <v>398</v>
      </c>
      <c r="I77" s="262" t="s">
        <v>399</v>
      </c>
      <c r="J77" s="262">
        <v>20</v>
      </c>
      <c r="K77" s="273"/>
    </row>
    <row r="78" spans="2:11" ht="15" customHeight="1">
      <c r="B78" s="272"/>
      <c r="C78" s="262" t="s">
        <v>400</v>
      </c>
      <c r="D78" s="262"/>
      <c r="E78" s="262"/>
      <c r="F78" s="281" t="s">
        <v>397</v>
      </c>
      <c r="G78" s="280"/>
      <c r="H78" s="262" t="s">
        <v>401</v>
      </c>
      <c r="I78" s="262" t="s">
        <v>399</v>
      </c>
      <c r="J78" s="262">
        <v>120</v>
      </c>
      <c r="K78" s="273"/>
    </row>
    <row r="79" spans="2:11" ht="15" customHeight="1">
      <c r="B79" s="282"/>
      <c r="C79" s="262" t="s">
        <v>402</v>
      </c>
      <c r="D79" s="262"/>
      <c r="E79" s="262"/>
      <c r="F79" s="281" t="s">
        <v>403</v>
      </c>
      <c r="G79" s="280"/>
      <c r="H79" s="262" t="s">
        <v>404</v>
      </c>
      <c r="I79" s="262" t="s">
        <v>399</v>
      </c>
      <c r="J79" s="262">
        <v>50</v>
      </c>
      <c r="K79" s="273"/>
    </row>
    <row r="80" spans="2:11" ht="15" customHeight="1">
      <c r="B80" s="282"/>
      <c r="C80" s="262" t="s">
        <v>405</v>
      </c>
      <c r="D80" s="262"/>
      <c r="E80" s="262"/>
      <c r="F80" s="281" t="s">
        <v>397</v>
      </c>
      <c r="G80" s="280"/>
      <c r="H80" s="262" t="s">
        <v>406</v>
      </c>
      <c r="I80" s="262" t="s">
        <v>407</v>
      </c>
      <c r="J80" s="262"/>
      <c r="K80" s="273"/>
    </row>
    <row r="81" spans="2:11" ht="15" customHeight="1">
      <c r="B81" s="282"/>
      <c r="C81" s="283" t="s">
        <v>408</v>
      </c>
      <c r="D81" s="283"/>
      <c r="E81" s="283"/>
      <c r="F81" s="284" t="s">
        <v>403</v>
      </c>
      <c r="G81" s="283"/>
      <c r="H81" s="283" t="s">
        <v>409</v>
      </c>
      <c r="I81" s="283" t="s">
        <v>399</v>
      </c>
      <c r="J81" s="283">
        <v>15</v>
      </c>
      <c r="K81" s="273"/>
    </row>
    <row r="82" spans="2:11" ht="15" customHeight="1">
      <c r="B82" s="282"/>
      <c r="C82" s="283" t="s">
        <v>410</v>
      </c>
      <c r="D82" s="283"/>
      <c r="E82" s="283"/>
      <c r="F82" s="284" t="s">
        <v>403</v>
      </c>
      <c r="G82" s="283"/>
      <c r="H82" s="283" t="s">
        <v>411</v>
      </c>
      <c r="I82" s="283" t="s">
        <v>399</v>
      </c>
      <c r="J82" s="283">
        <v>15</v>
      </c>
      <c r="K82" s="273"/>
    </row>
    <row r="83" spans="2:11" ht="15" customHeight="1">
      <c r="B83" s="282"/>
      <c r="C83" s="283" t="s">
        <v>412</v>
      </c>
      <c r="D83" s="283"/>
      <c r="E83" s="283"/>
      <c r="F83" s="284" t="s">
        <v>403</v>
      </c>
      <c r="G83" s="283"/>
      <c r="H83" s="283" t="s">
        <v>413</v>
      </c>
      <c r="I83" s="283" t="s">
        <v>399</v>
      </c>
      <c r="J83" s="283">
        <v>20</v>
      </c>
      <c r="K83" s="273"/>
    </row>
    <row r="84" spans="2:11" ht="15" customHeight="1">
      <c r="B84" s="282"/>
      <c r="C84" s="283" t="s">
        <v>414</v>
      </c>
      <c r="D84" s="283"/>
      <c r="E84" s="283"/>
      <c r="F84" s="284" t="s">
        <v>403</v>
      </c>
      <c r="G84" s="283"/>
      <c r="H84" s="283" t="s">
        <v>415</v>
      </c>
      <c r="I84" s="283" t="s">
        <v>399</v>
      </c>
      <c r="J84" s="283">
        <v>20</v>
      </c>
      <c r="K84" s="273"/>
    </row>
    <row r="85" spans="2:11" ht="15" customHeight="1">
      <c r="B85" s="282"/>
      <c r="C85" s="262" t="s">
        <v>416</v>
      </c>
      <c r="D85" s="262"/>
      <c r="E85" s="262"/>
      <c r="F85" s="281" t="s">
        <v>403</v>
      </c>
      <c r="G85" s="280"/>
      <c r="H85" s="262" t="s">
        <v>417</v>
      </c>
      <c r="I85" s="262" t="s">
        <v>399</v>
      </c>
      <c r="J85" s="262">
        <v>50</v>
      </c>
      <c r="K85" s="273"/>
    </row>
    <row r="86" spans="2:11" ht="15" customHeight="1">
      <c r="B86" s="282"/>
      <c r="C86" s="262" t="s">
        <v>418</v>
      </c>
      <c r="D86" s="262"/>
      <c r="E86" s="262"/>
      <c r="F86" s="281" t="s">
        <v>403</v>
      </c>
      <c r="G86" s="280"/>
      <c r="H86" s="262" t="s">
        <v>419</v>
      </c>
      <c r="I86" s="262" t="s">
        <v>399</v>
      </c>
      <c r="J86" s="262">
        <v>20</v>
      </c>
      <c r="K86" s="273"/>
    </row>
    <row r="87" spans="2:11" ht="15" customHeight="1">
      <c r="B87" s="282"/>
      <c r="C87" s="262" t="s">
        <v>420</v>
      </c>
      <c r="D87" s="262"/>
      <c r="E87" s="262"/>
      <c r="F87" s="281" t="s">
        <v>403</v>
      </c>
      <c r="G87" s="280"/>
      <c r="H87" s="262" t="s">
        <v>421</v>
      </c>
      <c r="I87" s="262" t="s">
        <v>399</v>
      </c>
      <c r="J87" s="262">
        <v>20</v>
      </c>
      <c r="K87" s="273"/>
    </row>
    <row r="88" spans="2:11" ht="15" customHeight="1">
      <c r="B88" s="282"/>
      <c r="C88" s="262" t="s">
        <v>422</v>
      </c>
      <c r="D88" s="262"/>
      <c r="E88" s="262"/>
      <c r="F88" s="281" t="s">
        <v>403</v>
      </c>
      <c r="G88" s="280"/>
      <c r="H88" s="262" t="s">
        <v>423</v>
      </c>
      <c r="I88" s="262" t="s">
        <v>399</v>
      </c>
      <c r="J88" s="262">
        <v>50</v>
      </c>
      <c r="K88" s="273"/>
    </row>
    <row r="89" spans="2:11" ht="15" customHeight="1">
      <c r="B89" s="282"/>
      <c r="C89" s="262" t="s">
        <v>424</v>
      </c>
      <c r="D89" s="262"/>
      <c r="E89" s="262"/>
      <c r="F89" s="281" t="s">
        <v>403</v>
      </c>
      <c r="G89" s="280"/>
      <c r="H89" s="262" t="s">
        <v>424</v>
      </c>
      <c r="I89" s="262" t="s">
        <v>399</v>
      </c>
      <c r="J89" s="262">
        <v>50</v>
      </c>
      <c r="K89" s="273"/>
    </row>
    <row r="90" spans="2:11" ht="15" customHeight="1">
      <c r="B90" s="282"/>
      <c r="C90" s="262" t="s">
        <v>113</v>
      </c>
      <c r="D90" s="262"/>
      <c r="E90" s="262"/>
      <c r="F90" s="281" t="s">
        <v>403</v>
      </c>
      <c r="G90" s="280"/>
      <c r="H90" s="262" t="s">
        <v>425</v>
      </c>
      <c r="I90" s="262" t="s">
        <v>399</v>
      </c>
      <c r="J90" s="262">
        <v>255</v>
      </c>
      <c r="K90" s="273"/>
    </row>
    <row r="91" spans="2:11" ht="15" customHeight="1">
      <c r="B91" s="282"/>
      <c r="C91" s="262" t="s">
        <v>426</v>
      </c>
      <c r="D91" s="262"/>
      <c r="E91" s="262"/>
      <c r="F91" s="281" t="s">
        <v>397</v>
      </c>
      <c r="G91" s="280"/>
      <c r="H91" s="262" t="s">
        <v>427</v>
      </c>
      <c r="I91" s="262" t="s">
        <v>428</v>
      </c>
      <c r="J91" s="262"/>
      <c r="K91" s="273"/>
    </row>
    <row r="92" spans="2:11" ht="15" customHeight="1">
      <c r="B92" s="282"/>
      <c r="C92" s="262" t="s">
        <v>429</v>
      </c>
      <c r="D92" s="262"/>
      <c r="E92" s="262"/>
      <c r="F92" s="281" t="s">
        <v>397</v>
      </c>
      <c r="G92" s="280"/>
      <c r="H92" s="262" t="s">
        <v>430</v>
      </c>
      <c r="I92" s="262" t="s">
        <v>431</v>
      </c>
      <c r="J92" s="262"/>
      <c r="K92" s="273"/>
    </row>
    <row r="93" spans="2:11" ht="15" customHeight="1">
      <c r="B93" s="282"/>
      <c r="C93" s="262" t="s">
        <v>432</v>
      </c>
      <c r="D93" s="262"/>
      <c r="E93" s="262"/>
      <c r="F93" s="281" t="s">
        <v>397</v>
      </c>
      <c r="G93" s="280"/>
      <c r="H93" s="262" t="s">
        <v>432</v>
      </c>
      <c r="I93" s="262" t="s">
        <v>431</v>
      </c>
      <c r="J93" s="262"/>
      <c r="K93" s="273"/>
    </row>
    <row r="94" spans="2:11" ht="15" customHeight="1">
      <c r="B94" s="282"/>
      <c r="C94" s="262" t="s">
        <v>37</v>
      </c>
      <c r="D94" s="262"/>
      <c r="E94" s="262"/>
      <c r="F94" s="281" t="s">
        <v>397</v>
      </c>
      <c r="G94" s="280"/>
      <c r="H94" s="262" t="s">
        <v>433</v>
      </c>
      <c r="I94" s="262" t="s">
        <v>431</v>
      </c>
      <c r="J94" s="262"/>
      <c r="K94" s="273"/>
    </row>
    <row r="95" spans="2:11" ht="15" customHeight="1">
      <c r="B95" s="282"/>
      <c r="C95" s="262" t="s">
        <v>47</v>
      </c>
      <c r="D95" s="262"/>
      <c r="E95" s="262"/>
      <c r="F95" s="281" t="s">
        <v>397</v>
      </c>
      <c r="G95" s="280"/>
      <c r="H95" s="262" t="s">
        <v>434</v>
      </c>
      <c r="I95" s="262" t="s">
        <v>431</v>
      </c>
      <c r="J95" s="262"/>
      <c r="K95" s="273"/>
    </row>
    <row r="96" spans="2:11" ht="15" customHeight="1">
      <c r="B96" s="285"/>
      <c r="C96" s="286"/>
      <c r="D96" s="286"/>
      <c r="E96" s="286"/>
      <c r="F96" s="286"/>
      <c r="G96" s="286"/>
      <c r="H96" s="286"/>
      <c r="I96" s="286"/>
      <c r="J96" s="286"/>
      <c r="K96" s="287"/>
    </row>
    <row r="97" spans="2:11" ht="18.75" customHeight="1">
      <c r="B97" s="288"/>
      <c r="C97" s="289"/>
      <c r="D97" s="289"/>
      <c r="E97" s="289"/>
      <c r="F97" s="289"/>
      <c r="G97" s="289"/>
      <c r="H97" s="289"/>
      <c r="I97" s="289"/>
      <c r="J97" s="289"/>
      <c r="K97" s="288"/>
    </row>
    <row r="98" spans="2:11" ht="18.75" customHeight="1">
      <c r="B98" s="268"/>
      <c r="C98" s="268"/>
      <c r="D98" s="268"/>
      <c r="E98" s="268"/>
      <c r="F98" s="268"/>
      <c r="G98" s="268"/>
      <c r="H98" s="268"/>
      <c r="I98" s="268"/>
      <c r="J98" s="268"/>
      <c r="K98" s="268"/>
    </row>
    <row r="99" spans="2:11" ht="7.5" customHeight="1">
      <c r="B99" s="269"/>
      <c r="C99" s="270"/>
      <c r="D99" s="270"/>
      <c r="E99" s="270"/>
      <c r="F99" s="270"/>
      <c r="G99" s="270"/>
      <c r="H99" s="270"/>
      <c r="I99" s="270"/>
      <c r="J99" s="270"/>
      <c r="K99" s="271"/>
    </row>
    <row r="100" spans="2:11" ht="45" customHeight="1">
      <c r="B100" s="272"/>
      <c r="C100" s="378" t="s">
        <v>435</v>
      </c>
      <c r="D100" s="378"/>
      <c r="E100" s="378"/>
      <c r="F100" s="378"/>
      <c r="G100" s="378"/>
      <c r="H100" s="378"/>
      <c r="I100" s="378"/>
      <c r="J100" s="378"/>
      <c r="K100" s="273"/>
    </row>
    <row r="101" spans="2:11" ht="17.25" customHeight="1">
      <c r="B101" s="272"/>
      <c r="C101" s="274" t="s">
        <v>391</v>
      </c>
      <c r="D101" s="274"/>
      <c r="E101" s="274"/>
      <c r="F101" s="274" t="s">
        <v>392</v>
      </c>
      <c r="G101" s="275"/>
      <c r="H101" s="274" t="s">
        <v>108</v>
      </c>
      <c r="I101" s="274" t="s">
        <v>56</v>
      </c>
      <c r="J101" s="274" t="s">
        <v>393</v>
      </c>
      <c r="K101" s="273"/>
    </row>
    <row r="102" spans="2:11" ht="17.25" customHeight="1">
      <c r="B102" s="272"/>
      <c r="C102" s="276" t="s">
        <v>394</v>
      </c>
      <c r="D102" s="276"/>
      <c r="E102" s="276"/>
      <c r="F102" s="277" t="s">
        <v>395</v>
      </c>
      <c r="G102" s="278"/>
      <c r="H102" s="276"/>
      <c r="I102" s="276"/>
      <c r="J102" s="276" t="s">
        <v>396</v>
      </c>
      <c r="K102" s="273"/>
    </row>
    <row r="103" spans="2:11" ht="5.25" customHeight="1">
      <c r="B103" s="272"/>
      <c r="C103" s="274"/>
      <c r="D103" s="274"/>
      <c r="E103" s="274"/>
      <c r="F103" s="274"/>
      <c r="G103" s="290"/>
      <c r="H103" s="274"/>
      <c r="I103" s="274"/>
      <c r="J103" s="274"/>
      <c r="K103" s="273"/>
    </row>
    <row r="104" spans="2:11" ht="15" customHeight="1">
      <c r="B104" s="272"/>
      <c r="C104" s="262" t="s">
        <v>52</v>
      </c>
      <c r="D104" s="279"/>
      <c r="E104" s="279"/>
      <c r="F104" s="281" t="s">
        <v>397</v>
      </c>
      <c r="G104" s="290"/>
      <c r="H104" s="262" t="s">
        <v>436</v>
      </c>
      <c r="I104" s="262" t="s">
        <v>399</v>
      </c>
      <c r="J104" s="262">
        <v>20</v>
      </c>
      <c r="K104" s="273"/>
    </row>
    <row r="105" spans="2:11" ht="15" customHeight="1">
      <c r="B105" s="272"/>
      <c r="C105" s="262" t="s">
        <v>400</v>
      </c>
      <c r="D105" s="262"/>
      <c r="E105" s="262"/>
      <c r="F105" s="281" t="s">
        <v>397</v>
      </c>
      <c r="G105" s="262"/>
      <c r="H105" s="262" t="s">
        <v>436</v>
      </c>
      <c r="I105" s="262" t="s">
        <v>399</v>
      </c>
      <c r="J105" s="262">
        <v>120</v>
      </c>
      <c r="K105" s="273"/>
    </row>
    <row r="106" spans="2:11" ht="15" customHeight="1">
      <c r="B106" s="282"/>
      <c r="C106" s="262" t="s">
        <v>402</v>
      </c>
      <c r="D106" s="262"/>
      <c r="E106" s="262"/>
      <c r="F106" s="281" t="s">
        <v>403</v>
      </c>
      <c r="G106" s="262"/>
      <c r="H106" s="262" t="s">
        <v>436</v>
      </c>
      <c r="I106" s="262" t="s">
        <v>399</v>
      </c>
      <c r="J106" s="262">
        <v>50</v>
      </c>
      <c r="K106" s="273"/>
    </row>
    <row r="107" spans="2:11" ht="15" customHeight="1">
      <c r="B107" s="282"/>
      <c r="C107" s="262" t="s">
        <v>405</v>
      </c>
      <c r="D107" s="262"/>
      <c r="E107" s="262"/>
      <c r="F107" s="281" t="s">
        <v>397</v>
      </c>
      <c r="G107" s="262"/>
      <c r="H107" s="262" t="s">
        <v>436</v>
      </c>
      <c r="I107" s="262" t="s">
        <v>407</v>
      </c>
      <c r="J107" s="262"/>
      <c r="K107" s="273"/>
    </row>
    <row r="108" spans="2:11" ht="15" customHeight="1">
      <c r="B108" s="282"/>
      <c r="C108" s="262" t="s">
        <v>416</v>
      </c>
      <c r="D108" s="262"/>
      <c r="E108" s="262"/>
      <c r="F108" s="281" t="s">
        <v>403</v>
      </c>
      <c r="G108" s="262"/>
      <c r="H108" s="262" t="s">
        <v>436</v>
      </c>
      <c r="I108" s="262" t="s">
        <v>399</v>
      </c>
      <c r="J108" s="262">
        <v>50</v>
      </c>
      <c r="K108" s="273"/>
    </row>
    <row r="109" spans="2:11" ht="15" customHeight="1">
      <c r="B109" s="282"/>
      <c r="C109" s="262" t="s">
        <v>424</v>
      </c>
      <c r="D109" s="262"/>
      <c r="E109" s="262"/>
      <c r="F109" s="281" t="s">
        <v>403</v>
      </c>
      <c r="G109" s="262"/>
      <c r="H109" s="262" t="s">
        <v>436</v>
      </c>
      <c r="I109" s="262" t="s">
        <v>399</v>
      </c>
      <c r="J109" s="262">
        <v>50</v>
      </c>
      <c r="K109" s="273"/>
    </row>
    <row r="110" spans="2:11" ht="15" customHeight="1">
      <c r="B110" s="282"/>
      <c r="C110" s="262" t="s">
        <v>422</v>
      </c>
      <c r="D110" s="262"/>
      <c r="E110" s="262"/>
      <c r="F110" s="281" t="s">
        <v>403</v>
      </c>
      <c r="G110" s="262"/>
      <c r="H110" s="262" t="s">
        <v>436</v>
      </c>
      <c r="I110" s="262" t="s">
        <v>399</v>
      </c>
      <c r="J110" s="262">
        <v>50</v>
      </c>
      <c r="K110" s="273"/>
    </row>
    <row r="111" spans="2:11" ht="15" customHeight="1">
      <c r="B111" s="282"/>
      <c r="C111" s="262" t="s">
        <v>52</v>
      </c>
      <c r="D111" s="262"/>
      <c r="E111" s="262"/>
      <c r="F111" s="281" t="s">
        <v>397</v>
      </c>
      <c r="G111" s="262"/>
      <c r="H111" s="262" t="s">
        <v>437</v>
      </c>
      <c r="I111" s="262" t="s">
        <v>399</v>
      </c>
      <c r="J111" s="262">
        <v>20</v>
      </c>
      <c r="K111" s="273"/>
    </row>
    <row r="112" spans="2:11" ht="15" customHeight="1">
      <c r="B112" s="282"/>
      <c r="C112" s="262" t="s">
        <v>438</v>
      </c>
      <c r="D112" s="262"/>
      <c r="E112" s="262"/>
      <c r="F112" s="281" t="s">
        <v>397</v>
      </c>
      <c r="G112" s="262"/>
      <c r="H112" s="262" t="s">
        <v>439</v>
      </c>
      <c r="I112" s="262" t="s">
        <v>399</v>
      </c>
      <c r="J112" s="262">
        <v>120</v>
      </c>
      <c r="K112" s="273"/>
    </row>
    <row r="113" spans="2:11" ht="15" customHeight="1">
      <c r="B113" s="282"/>
      <c r="C113" s="262" t="s">
        <v>37</v>
      </c>
      <c r="D113" s="262"/>
      <c r="E113" s="262"/>
      <c r="F113" s="281" t="s">
        <v>397</v>
      </c>
      <c r="G113" s="262"/>
      <c r="H113" s="262" t="s">
        <v>440</v>
      </c>
      <c r="I113" s="262" t="s">
        <v>431</v>
      </c>
      <c r="J113" s="262"/>
      <c r="K113" s="273"/>
    </row>
    <row r="114" spans="2:11" ht="15" customHeight="1">
      <c r="B114" s="282"/>
      <c r="C114" s="262" t="s">
        <v>47</v>
      </c>
      <c r="D114" s="262"/>
      <c r="E114" s="262"/>
      <c r="F114" s="281" t="s">
        <v>397</v>
      </c>
      <c r="G114" s="262"/>
      <c r="H114" s="262" t="s">
        <v>441</v>
      </c>
      <c r="I114" s="262" t="s">
        <v>431</v>
      </c>
      <c r="J114" s="262"/>
      <c r="K114" s="273"/>
    </row>
    <row r="115" spans="2:11" ht="15" customHeight="1">
      <c r="B115" s="282"/>
      <c r="C115" s="262" t="s">
        <v>56</v>
      </c>
      <c r="D115" s="262"/>
      <c r="E115" s="262"/>
      <c r="F115" s="281" t="s">
        <v>397</v>
      </c>
      <c r="G115" s="262"/>
      <c r="H115" s="262" t="s">
        <v>442</v>
      </c>
      <c r="I115" s="262" t="s">
        <v>443</v>
      </c>
      <c r="J115" s="262"/>
      <c r="K115" s="273"/>
    </row>
    <row r="116" spans="2:11" ht="15" customHeight="1">
      <c r="B116" s="285"/>
      <c r="C116" s="291"/>
      <c r="D116" s="291"/>
      <c r="E116" s="291"/>
      <c r="F116" s="291"/>
      <c r="G116" s="291"/>
      <c r="H116" s="291"/>
      <c r="I116" s="291"/>
      <c r="J116" s="291"/>
      <c r="K116" s="287"/>
    </row>
    <row r="117" spans="2:11" ht="18.75" customHeight="1">
      <c r="B117" s="292"/>
      <c r="C117" s="258"/>
      <c r="D117" s="258"/>
      <c r="E117" s="258"/>
      <c r="F117" s="293"/>
      <c r="G117" s="258"/>
      <c r="H117" s="258"/>
      <c r="I117" s="258"/>
      <c r="J117" s="258"/>
      <c r="K117" s="292"/>
    </row>
    <row r="118" spans="2:11" ht="18.75" customHeight="1">
      <c r="B118" s="268"/>
      <c r="C118" s="268"/>
      <c r="D118" s="268"/>
      <c r="E118" s="268"/>
      <c r="F118" s="268"/>
      <c r="G118" s="268"/>
      <c r="H118" s="268"/>
      <c r="I118" s="268"/>
      <c r="J118" s="268"/>
      <c r="K118" s="268"/>
    </row>
    <row r="119" spans="2:11" ht="7.5" customHeight="1">
      <c r="B119" s="294"/>
      <c r="C119" s="295"/>
      <c r="D119" s="295"/>
      <c r="E119" s="295"/>
      <c r="F119" s="295"/>
      <c r="G119" s="295"/>
      <c r="H119" s="295"/>
      <c r="I119" s="295"/>
      <c r="J119" s="295"/>
      <c r="K119" s="296"/>
    </row>
    <row r="120" spans="2:11" ht="45" customHeight="1">
      <c r="B120" s="297"/>
      <c r="C120" s="377" t="s">
        <v>444</v>
      </c>
      <c r="D120" s="377"/>
      <c r="E120" s="377"/>
      <c r="F120" s="377"/>
      <c r="G120" s="377"/>
      <c r="H120" s="377"/>
      <c r="I120" s="377"/>
      <c r="J120" s="377"/>
      <c r="K120" s="298"/>
    </row>
    <row r="121" spans="2:11" ht="17.25" customHeight="1">
      <c r="B121" s="299"/>
      <c r="C121" s="274" t="s">
        <v>391</v>
      </c>
      <c r="D121" s="274"/>
      <c r="E121" s="274"/>
      <c r="F121" s="274" t="s">
        <v>392</v>
      </c>
      <c r="G121" s="275"/>
      <c r="H121" s="274" t="s">
        <v>108</v>
      </c>
      <c r="I121" s="274" t="s">
        <v>56</v>
      </c>
      <c r="J121" s="274" t="s">
        <v>393</v>
      </c>
      <c r="K121" s="300"/>
    </row>
    <row r="122" spans="2:11" ht="17.25" customHeight="1">
      <c r="B122" s="299"/>
      <c r="C122" s="276" t="s">
        <v>394</v>
      </c>
      <c r="D122" s="276"/>
      <c r="E122" s="276"/>
      <c r="F122" s="277" t="s">
        <v>395</v>
      </c>
      <c r="G122" s="278"/>
      <c r="H122" s="276"/>
      <c r="I122" s="276"/>
      <c r="J122" s="276" t="s">
        <v>396</v>
      </c>
      <c r="K122" s="300"/>
    </row>
    <row r="123" spans="2:11" ht="5.25" customHeight="1">
      <c r="B123" s="301"/>
      <c r="C123" s="279"/>
      <c r="D123" s="279"/>
      <c r="E123" s="279"/>
      <c r="F123" s="279"/>
      <c r="G123" s="262"/>
      <c r="H123" s="279"/>
      <c r="I123" s="279"/>
      <c r="J123" s="279"/>
      <c r="K123" s="302"/>
    </row>
    <row r="124" spans="2:11" ht="15" customHeight="1">
      <c r="B124" s="301"/>
      <c r="C124" s="262" t="s">
        <v>400</v>
      </c>
      <c r="D124" s="279"/>
      <c r="E124" s="279"/>
      <c r="F124" s="281" t="s">
        <v>397</v>
      </c>
      <c r="G124" s="262"/>
      <c r="H124" s="262" t="s">
        <v>436</v>
      </c>
      <c r="I124" s="262" t="s">
        <v>399</v>
      </c>
      <c r="J124" s="262">
        <v>120</v>
      </c>
      <c r="K124" s="303"/>
    </row>
    <row r="125" spans="2:11" ht="15" customHeight="1">
      <c r="B125" s="301"/>
      <c r="C125" s="262" t="s">
        <v>445</v>
      </c>
      <c r="D125" s="262"/>
      <c r="E125" s="262"/>
      <c r="F125" s="281" t="s">
        <v>397</v>
      </c>
      <c r="G125" s="262"/>
      <c r="H125" s="262" t="s">
        <v>446</v>
      </c>
      <c r="I125" s="262" t="s">
        <v>399</v>
      </c>
      <c r="J125" s="262" t="s">
        <v>447</v>
      </c>
      <c r="K125" s="303"/>
    </row>
    <row r="126" spans="2:11" ht="15" customHeight="1">
      <c r="B126" s="301"/>
      <c r="C126" s="262" t="s">
        <v>346</v>
      </c>
      <c r="D126" s="262"/>
      <c r="E126" s="262"/>
      <c r="F126" s="281" t="s">
        <v>397</v>
      </c>
      <c r="G126" s="262"/>
      <c r="H126" s="262" t="s">
        <v>448</v>
      </c>
      <c r="I126" s="262" t="s">
        <v>399</v>
      </c>
      <c r="J126" s="262" t="s">
        <v>447</v>
      </c>
      <c r="K126" s="303"/>
    </row>
    <row r="127" spans="2:11" ht="15" customHeight="1">
      <c r="B127" s="301"/>
      <c r="C127" s="262" t="s">
        <v>408</v>
      </c>
      <c r="D127" s="262"/>
      <c r="E127" s="262"/>
      <c r="F127" s="281" t="s">
        <v>403</v>
      </c>
      <c r="G127" s="262"/>
      <c r="H127" s="262" t="s">
        <v>409</v>
      </c>
      <c r="I127" s="262" t="s">
        <v>399</v>
      </c>
      <c r="J127" s="262">
        <v>15</v>
      </c>
      <c r="K127" s="303"/>
    </row>
    <row r="128" spans="2:11" ht="15" customHeight="1">
      <c r="B128" s="301"/>
      <c r="C128" s="283" t="s">
        <v>410</v>
      </c>
      <c r="D128" s="283"/>
      <c r="E128" s="283"/>
      <c r="F128" s="284" t="s">
        <v>403</v>
      </c>
      <c r="G128" s="283"/>
      <c r="H128" s="283" t="s">
        <v>411</v>
      </c>
      <c r="I128" s="283" t="s">
        <v>399</v>
      </c>
      <c r="J128" s="283">
        <v>15</v>
      </c>
      <c r="K128" s="303"/>
    </row>
    <row r="129" spans="2:11" ht="15" customHeight="1">
      <c r="B129" s="301"/>
      <c r="C129" s="283" t="s">
        <v>412</v>
      </c>
      <c r="D129" s="283"/>
      <c r="E129" s="283"/>
      <c r="F129" s="284" t="s">
        <v>403</v>
      </c>
      <c r="G129" s="283"/>
      <c r="H129" s="283" t="s">
        <v>413</v>
      </c>
      <c r="I129" s="283" t="s">
        <v>399</v>
      </c>
      <c r="J129" s="283">
        <v>20</v>
      </c>
      <c r="K129" s="303"/>
    </row>
    <row r="130" spans="2:11" ht="15" customHeight="1">
      <c r="B130" s="301"/>
      <c r="C130" s="283" t="s">
        <v>414</v>
      </c>
      <c r="D130" s="283"/>
      <c r="E130" s="283"/>
      <c r="F130" s="284" t="s">
        <v>403</v>
      </c>
      <c r="G130" s="283"/>
      <c r="H130" s="283" t="s">
        <v>415</v>
      </c>
      <c r="I130" s="283" t="s">
        <v>399</v>
      </c>
      <c r="J130" s="283">
        <v>20</v>
      </c>
      <c r="K130" s="303"/>
    </row>
    <row r="131" spans="2:11" ht="15" customHeight="1">
      <c r="B131" s="301"/>
      <c r="C131" s="262" t="s">
        <v>402</v>
      </c>
      <c r="D131" s="262"/>
      <c r="E131" s="262"/>
      <c r="F131" s="281" t="s">
        <v>403</v>
      </c>
      <c r="G131" s="262"/>
      <c r="H131" s="262" t="s">
        <v>436</v>
      </c>
      <c r="I131" s="262" t="s">
        <v>399</v>
      </c>
      <c r="J131" s="262">
        <v>50</v>
      </c>
      <c r="K131" s="303"/>
    </row>
    <row r="132" spans="2:11" ht="15" customHeight="1">
      <c r="B132" s="301"/>
      <c r="C132" s="262" t="s">
        <v>416</v>
      </c>
      <c r="D132" s="262"/>
      <c r="E132" s="262"/>
      <c r="F132" s="281" t="s">
        <v>403</v>
      </c>
      <c r="G132" s="262"/>
      <c r="H132" s="262" t="s">
        <v>436</v>
      </c>
      <c r="I132" s="262" t="s">
        <v>399</v>
      </c>
      <c r="J132" s="262">
        <v>50</v>
      </c>
      <c r="K132" s="303"/>
    </row>
    <row r="133" spans="2:11" ht="15" customHeight="1">
      <c r="B133" s="301"/>
      <c r="C133" s="262" t="s">
        <v>422</v>
      </c>
      <c r="D133" s="262"/>
      <c r="E133" s="262"/>
      <c r="F133" s="281" t="s">
        <v>403</v>
      </c>
      <c r="G133" s="262"/>
      <c r="H133" s="262" t="s">
        <v>436</v>
      </c>
      <c r="I133" s="262" t="s">
        <v>399</v>
      </c>
      <c r="J133" s="262">
        <v>50</v>
      </c>
      <c r="K133" s="303"/>
    </row>
    <row r="134" spans="2:11" ht="15" customHeight="1">
      <c r="B134" s="301"/>
      <c r="C134" s="262" t="s">
        <v>424</v>
      </c>
      <c r="D134" s="262"/>
      <c r="E134" s="262"/>
      <c r="F134" s="281" t="s">
        <v>403</v>
      </c>
      <c r="G134" s="262"/>
      <c r="H134" s="262" t="s">
        <v>436</v>
      </c>
      <c r="I134" s="262" t="s">
        <v>399</v>
      </c>
      <c r="J134" s="262">
        <v>50</v>
      </c>
      <c r="K134" s="303"/>
    </row>
    <row r="135" spans="2:11" ht="15" customHeight="1">
      <c r="B135" s="301"/>
      <c r="C135" s="262" t="s">
        <v>113</v>
      </c>
      <c r="D135" s="262"/>
      <c r="E135" s="262"/>
      <c r="F135" s="281" t="s">
        <v>403</v>
      </c>
      <c r="G135" s="262"/>
      <c r="H135" s="262" t="s">
        <v>449</v>
      </c>
      <c r="I135" s="262" t="s">
        <v>399</v>
      </c>
      <c r="J135" s="262">
        <v>255</v>
      </c>
      <c r="K135" s="303"/>
    </row>
    <row r="136" spans="2:11" ht="15" customHeight="1">
      <c r="B136" s="301"/>
      <c r="C136" s="262" t="s">
        <v>426</v>
      </c>
      <c r="D136" s="262"/>
      <c r="E136" s="262"/>
      <c r="F136" s="281" t="s">
        <v>397</v>
      </c>
      <c r="G136" s="262"/>
      <c r="H136" s="262" t="s">
        <v>450</v>
      </c>
      <c r="I136" s="262" t="s">
        <v>428</v>
      </c>
      <c r="J136" s="262"/>
      <c r="K136" s="303"/>
    </row>
    <row r="137" spans="2:11" ht="15" customHeight="1">
      <c r="B137" s="301"/>
      <c r="C137" s="262" t="s">
        <v>429</v>
      </c>
      <c r="D137" s="262"/>
      <c r="E137" s="262"/>
      <c r="F137" s="281" t="s">
        <v>397</v>
      </c>
      <c r="G137" s="262"/>
      <c r="H137" s="262" t="s">
        <v>451</v>
      </c>
      <c r="I137" s="262" t="s">
        <v>431</v>
      </c>
      <c r="J137" s="262"/>
      <c r="K137" s="303"/>
    </row>
    <row r="138" spans="2:11" ht="15" customHeight="1">
      <c r="B138" s="301"/>
      <c r="C138" s="262" t="s">
        <v>432</v>
      </c>
      <c r="D138" s="262"/>
      <c r="E138" s="262"/>
      <c r="F138" s="281" t="s">
        <v>397</v>
      </c>
      <c r="G138" s="262"/>
      <c r="H138" s="262" t="s">
        <v>432</v>
      </c>
      <c r="I138" s="262" t="s">
        <v>431</v>
      </c>
      <c r="J138" s="262"/>
      <c r="K138" s="303"/>
    </row>
    <row r="139" spans="2:11" ht="15" customHeight="1">
      <c r="B139" s="301"/>
      <c r="C139" s="262" t="s">
        <v>37</v>
      </c>
      <c r="D139" s="262"/>
      <c r="E139" s="262"/>
      <c r="F139" s="281" t="s">
        <v>397</v>
      </c>
      <c r="G139" s="262"/>
      <c r="H139" s="262" t="s">
        <v>452</v>
      </c>
      <c r="I139" s="262" t="s">
        <v>431</v>
      </c>
      <c r="J139" s="262"/>
      <c r="K139" s="303"/>
    </row>
    <row r="140" spans="2:11" ht="15" customHeight="1">
      <c r="B140" s="301"/>
      <c r="C140" s="262" t="s">
        <v>453</v>
      </c>
      <c r="D140" s="262"/>
      <c r="E140" s="262"/>
      <c r="F140" s="281" t="s">
        <v>397</v>
      </c>
      <c r="G140" s="262"/>
      <c r="H140" s="262" t="s">
        <v>454</v>
      </c>
      <c r="I140" s="262" t="s">
        <v>431</v>
      </c>
      <c r="J140" s="262"/>
      <c r="K140" s="303"/>
    </row>
    <row r="141" spans="2:11" ht="15" customHeight="1">
      <c r="B141" s="304"/>
      <c r="C141" s="305"/>
      <c r="D141" s="305"/>
      <c r="E141" s="305"/>
      <c r="F141" s="305"/>
      <c r="G141" s="305"/>
      <c r="H141" s="305"/>
      <c r="I141" s="305"/>
      <c r="J141" s="305"/>
      <c r="K141" s="306"/>
    </row>
    <row r="142" spans="2:11" ht="18.75" customHeight="1">
      <c r="B142" s="258"/>
      <c r="C142" s="258"/>
      <c r="D142" s="258"/>
      <c r="E142" s="258"/>
      <c r="F142" s="293"/>
      <c r="G142" s="258"/>
      <c r="H142" s="258"/>
      <c r="I142" s="258"/>
      <c r="J142" s="258"/>
      <c r="K142" s="258"/>
    </row>
    <row r="143" spans="2:11" ht="18.75" customHeight="1">
      <c r="B143" s="268"/>
      <c r="C143" s="268"/>
      <c r="D143" s="268"/>
      <c r="E143" s="268"/>
      <c r="F143" s="268"/>
      <c r="G143" s="268"/>
      <c r="H143" s="268"/>
      <c r="I143" s="268"/>
      <c r="J143" s="268"/>
      <c r="K143" s="268"/>
    </row>
    <row r="144" spans="2:11" ht="7.5" customHeight="1">
      <c r="B144" s="269"/>
      <c r="C144" s="270"/>
      <c r="D144" s="270"/>
      <c r="E144" s="270"/>
      <c r="F144" s="270"/>
      <c r="G144" s="270"/>
      <c r="H144" s="270"/>
      <c r="I144" s="270"/>
      <c r="J144" s="270"/>
      <c r="K144" s="271"/>
    </row>
    <row r="145" spans="2:11" ht="45" customHeight="1">
      <c r="B145" s="272"/>
      <c r="C145" s="378" t="s">
        <v>455</v>
      </c>
      <c r="D145" s="378"/>
      <c r="E145" s="378"/>
      <c r="F145" s="378"/>
      <c r="G145" s="378"/>
      <c r="H145" s="378"/>
      <c r="I145" s="378"/>
      <c r="J145" s="378"/>
      <c r="K145" s="273"/>
    </row>
    <row r="146" spans="2:11" ht="17.25" customHeight="1">
      <c r="B146" s="272"/>
      <c r="C146" s="274" t="s">
        <v>391</v>
      </c>
      <c r="D146" s="274"/>
      <c r="E146" s="274"/>
      <c r="F146" s="274" t="s">
        <v>392</v>
      </c>
      <c r="G146" s="275"/>
      <c r="H146" s="274" t="s">
        <v>108</v>
      </c>
      <c r="I146" s="274" t="s">
        <v>56</v>
      </c>
      <c r="J146" s="274" t="s">
        <v>393</v>
      </c>
      <c r="K146" s="273"/>
    </row>
    <row r="147" spans="2:11" ht="17.25" customHeight="1">
      <c r="B147" s="272"/>
      <c r="C147" s="276" t="s">
        <v>394</v>
      </c>
      <c r="D147" s="276"/>
      <c r="E147" s="276"/>
      <c r="F147" s="277" t="s">
        <v>395</v>
      </c>
      <c r="G147" s="278"/>
      <c r="H147" s="276"/>
      <c r="I147" s="276"/>
      <c r="J147" s="276" t="s">
        <v>396</v>
      </c>
      <c r="K147" s="273"/>
    </row>
    <row r="148" spans="2:11" ht="5.25" customHeight="1">
      <c r="B148" s="282"/>
      <c r="C148" s="279"/>
      <c r="D148" s="279"/>
      <c r="E148" s="279"/>
      <c r="F148" s="279"/>
      <c r="G148" s="280"/>
      <c r="H148" s="279"/>
      <c r="I148" s="279"/>
      <c r="J148" s="279"/>
      <c r="K148" s="303"/>
    </row>
    <row r="149" spans="2:11" ht="15" customHeight="1">
      <c r="B149" s="282"/>
      <c r="C149" s="307" t="s">
        <v>400</v>
      </c>
      <c r="D149" s="262"/>
      <c r="E149" s="262"/>
      <c r="F149" s="308" t="s">
        <v>397</v>
      </c>
      <c r="G149" s="262"/>
      <c r="H149" s="307" t="s">
        <v>436</v>
      </c>
      <c r="I149" s="307" t="s">
        <v>399</v>
      </c>
      <c r="J149" s="307">
        <v>120</v>
      </c>
      <c r="K149" s="303"/>
    </row>
    <row r="150" spans="2:11" ht="15" customHeight="1">
      <c r="B150" s="282"/>
      <c r="C150" s="307" t="s">
        <v>445</v>
      </c>
      <c r="D150" s="262"/>
      <c r="E150" s="262"/>
      <c r="F150" s="308" t="s">
        <v>397</v>
      </c>
      <c r="G150" s="262"/>
      <c r="H150" s="307" t="s">
        <v>456</v>
      </c>
      <c r="I150" s="307" t="s">
        <v>399</v>
      </c>
      <c r="J150" s="307" t="s">
        <v>447</v>
      </c>
      <c r="K150" s="303"/>
    </row>
    <row r="151" spans="2:11" ht="15" customHeight="1">
      <c r="B151" s="282"/>
      <c r="C151" s="307" t="s">
        <v>346</v>
      </c>
      <c r="D151" s="262"/>
      <c r="E151" s="262"/>
      <c r="F151" s="308" t="s">
        <v>397</v>
      </c>
      <c r="G151" s="262"/>
      <c r="H151" s="307" t="s">
        <v>457</v>
      </c>
      <c r="I151" s="307" t="s">
        <v>399</v>
      </c>
      <c r="J151" s="307" t="s">
        <v>447</v>
      </c>
      <c r="K151" s="303"/>
    </row>
    <row r="152" spans="2:11" ht="15" customHeight="1">
      <c r="B152" s="282"/>
      <c r="C152" s="307" t="s">
        <v>402</v>
      </c>
      <c r="D152" s="262"/>
      <c r="E152" s="262"/>
      <c r="F152" s="308" t="s">
        <v>403</v>
      </c>
      <c r="G152" s="262"/>
      <c r="H152" s="307" t="s">
        <v>436</v>
      </c>
      <c r="I152" s="307" t="s">
        <v>399</v>
      </c>
      <c r="J152" s="307">
        <v>50</v>
      </c>
      <c r="K152" s="303"/>
    </row>
    <row r="153" spans="2:11" ht="15" customHeight="1">
      <c r="B153" s="282"/>
      <c r="C153" s="307" t="s">
        <v>405</v>
      </c>
      <c r="D153" s="262"/>
      <c r="E153" s="262"/>
      <c r="F153" s="308" t="s">
        <v>397</v>
      </c>
      <c r="G153" s="262"/>
      <c r="H153" s="307" t="s">
        <v>436</v>
      </c>
      <c r="I153" s="307" t="s">
        <v>407</v>
      </c>
      <c r="J153" s="307"/>
      <c r="K153" s="303"/>
    </row>
    <row r="154" spans="2:11" ht="15" customHeight="1">
      <c r="B154" s="282"/>
      <c r="C154" s="307" t="s">
        <v>416</v>
      </c>
      <c r="D154" s="262"/>
      <c r="E154" s="262"/>
      <c r="F154" s="308" t="s">
        <v>403</v>
      </c>
      <c r="G154" s="262"/>
      <c r="H154" s="307" t="s">
        <v>436</v>
      </c>
      <c r="I154" s="307" t="s">
        <v>399</v>
      </c>
      <c r="J154" s="307">
        <v>50</v>
      </c>
      <c r="K154" s="303"/>
    </row>
    <row r="155" spans="2:11" ht="15" customHeight="1">
      <c r="B155" s="282"/>
      <c r="C155" s="307" t="s">
        <v>424</v>
      </c>
      <c r="D155" s="262"/>
      <c r="E155" s="262"/>
      <c r="F155" s="308" t="s">
        <v>403</v>
      </c>
      <c r="G155" s="262"/>
      <c r="H155" s="307" t="s">
        <v>436</v>
      </c>
      <c r="I155" s="307" t="s">
        <v>399</v>
      </c>
      <c r="J155" s="307">
        <v>50</v>
      </c>
      <c r="K155" s="303"/>
    </row>
    <row r="156" spans="2:11" ht="15" customHeight="1">
      <c r="B156" s="282"/>
      <c r="C156" s="307" t="s">
        <v>422</v>
      </c>
      <c r="D156" s="262"/>
      <c r="E156" s="262"/>
      <c r="F156" s="308" t="s">
        <v>403</v>
      </c>
      <c r="G156" s="262"/>
      <c r="H156" s="307" t="s">
        <v>436</v>
      </c>
      <c r="I156" s="307" t="s">
        <v>399</v>
      </c>
      <c r="J156" s="307">
        <v>50</v>
      </c>
      <c r="K156" s="303"/>
    </row>
    <row r="157" spans="2:11" ht="15" customHeight="1">
      <c r="B157" s="282"/>
      <c r="C157" s="307" t="s">
        <v>90</v>
      </c>
      <c r="D157" s="262"/>
      <c r="E157" s="262"/>
      <c r="F157" s="308" t="s">
        <v>397</v>
      </c>
      <c r="G157" s="262"/>
      <c r="H157" s="307" t="s">
        <v>458</v>
      </c>
      <c r="I157" s="307" t="s">
        <v>399</v>
      </c>
      <c r="J157" s="307" t="s">
        <v>459</v>
      </c>
      <c r="K157" s="303"/>
    </row>
    <row r="158" spans="2:11" ht="15" customHeight="1">
      <c r="B158" s="282"/>
      <c r="C158" s="307" t="s">
        <v>460</v>
      </c>
      <c r="D158" s="262"/>
      <c r="E158" s="262"/>
      <c r="F158" s="308" t="s">
        <v>397</v>
      </c>
      <c r="G158" s="262"/>
      <c r="H158" s="307" t="s">
        <v>461</v>
      </c>
      <c r="I158" s="307" t="s">
        <v>431</v>
      </c>
      <c r="J158" s="307"/>
      <c r="K158" s="303"/>
    </row>
    <row r="159" spans="2:11" ht="15" customHeight="1">
      <c r="B159" s="309"/>
      <c r="C159" s="291"/>
      <c r="D159" s="291"/>
      <c r="E159" s="291"/>
      <c r="F159" s="291"/>
      <c r="G159" s="291"/>
      <c r="H159" s="291"/>
      <c r="I159" s="291"/>
      <c r="J159" s="291"/>
      <c r="K159" s="310"/>
    </row>
    <row r="160" spans="2:11" ht="18.75" customHeight="1">
      <c r="B160" s="258"/>
      <c r="C160" s="262"/>
      <c r="D160" s="262"/>
      <c r="E160" s="262"/>
      <c r="F160" s="281"/>
      <c r="G160" s="262"/>
      <c r="H160" s="262"/>
      <c r="I160" s="262"/>
      <c r="J160" s="262"/>
      <c r="K160" s="258"/>
    </row>
    <row r="161" spans="2:11" ht="18.75" customHeight="1">
      <c r="B161" s="268"/>
      <c r="C161" s="268"/>
      <c r="D161" s="268"/>
      <c r="E161" s="268"/>
      <c r="F161" s="268"/>
      <c r="G161" s="268"/>
      <c r="H161" s="268"/>
      <c r="I161" s="268"/>
      <c r="J161" s="268"/>
      <c r="K161" s="268"/>
    </row>
    <row r="162" spans="2:11" ht="7.5" customHeight="1">
      <c r="B162" s="250"/>
      <c r="C162" s="251"/>
      <c r="D162" s="251"/>
      <c r="E162" s="251"/>
      <c r="F162" s="251"/>
      <c r="G162" s="251"/>
      <c r="H162" s="251"/>
      <c r="I162" s="251"/>
      <c r="J162" s="251"/>
      <c r="K162" s="252"/>
    </row>
    <row r="163" spans="2:11" ht="45" customHeight="1">
      <c r="B163" s="253"/>
      <c r="C163" s="377" t="s">
        <v>462</v>
      </c>
      <c r="D163" s="377"/>
      <c r="E163" s="377"/>
      <c r="F163" s="377"/>
      <c r="G163" s="377"/>
      <c r="H163" s="377"/>
      <c r="I163" s="377"/>
      <c r="J163" s="377"/>
      <c r="K163" s="254"/>
    </row>
    <row r="164" spans="2:11" ht="17.25" customHeight="1">
      <c r="B164" s="253"/>
      <c r="C164" s="274" t="s">
        <v>391</v>
      </c>
      <c r="D164" s="274"/>
      <c r="E164" s="274"/>
      <c r="F164" s="274" t="s">
        <v>392</v>
      </c>
      <c r="G164" s="311"/>
      <c r="H164" s="312" t="s">
        <v>108</v>
      </c>
      <c r="I164" s="312" t="s">
        <v>56</v>
      </c>
      <c r="J164" s="274" t="s">
        <v>393</v>
      </c>
      <c r="K164" s="254"/>
    </row>
    <row r="165" spans="2:11" ht="17.25" customHeight="1">
      <c r="B165" s="255"/>
      <c r="C165" s="276" t="s">
        <v>394</v>
      </c>
      <c r="D165" s="276"/>
      <c r="E165" s="276"/>
      <c r="F165" s="277" t="s">
        <v>395</v>
      </c>
      <c r="G165" s="313"/>
      <c r="H165" s="314"/>
      <c r="I165" s="314"/>
      <c r="J165" s="276" t="s">
        <v>396</v>
      </c>
      <c r="K165" s="256"/>
    </row>
    <row r="166" spans="2:11" ht="5.25" customHeight="1">
      <c r="B166" s="282"/>
      <c r="C166" s="279"/>
      <c r="D166" s="279"/>
      <c r="E166" s="279"/>
      <c r="F166" s="279"/>
      <c r="G166" s="280"/>
      <c r="H166" s="279"/>
      <c r="I166" s="279"/>
      <c r="J166" s="279"/>
      <c r="K166" s="303"/>
    </row>
    <row r="167" spans="2:11" ht="15" customHeight="1">
      <c r="B167" s="282"/>
      <c r="C167" s="262" t="s">
        <v>400</v>
      </c>
      <c r="D167" s="262"/>
      <c r="E167" s="262"/>
      <c r="F167" s="281" t="s">
        <v>397</v>
      </c>
      <c r="G167" s="262"/>
      <c r="H167" s="262" t="s">
        <v>436</v>
      </c>
      <c r="I167" s="262" t="s">
        <v>399</v>
      </c>
      <c r="J167" s="262">
        <v>120</v>
      </c>
      <c r="K167" s="303"/>
    </row>
    <row r="168" spans="2:11" ht="15" customHeight="1">
      <c r="B168" s="282"/>
      <c r="C168" s="262" t="s">
        <v>445</v>
      </c>
      <c r="D168" s="262"/>
      <c r="E168" s="262"/>
      <c r="F168" s="281" t="s">
        <v>397</v>
      </c>
      <c r="G168" s="262"/>
      <c r="H168" s="262" t="s">
        <v>446</v>
      </c>
      <c r="I168" s="262" t="s">
        <v>399</v>
      </c>
      <c r="J168" s="262" t="s">
        <v>447</v>
      </c>
      <c r="K168" s="303"/>
    </row>
    <row r="169" spans="2:11" ht="15" customHeight="1">
      <c r="B169" s="282"/>
      <c r="C169" s="262" t="s">
        <v>346</v>
      </c>
      <c r="D169" s="262"/>
      <c r="E169" s="262"/>
      <c r="F169" s="281" t="s">
        <v>397</v>
      </c>
      <c r="G169" s="262"/>
      <c r="H169" s="262" t="s">
        <v>463</v>
      </c>
      <c r="I169" s="262" t="s">
        <v>399</v>
      </c>
      <c r="J169" s="262" t="s">
        <v>447</v>
      </c>
      <c r="K169" s="303"/>
    </row>
    <row r="170" spans="2:11" ht="15" customHeight="1">
      <c r="B170" s="282"/>
      <c r="C170" s="262" t="s">
        <v>402</v>
      </c>
      <c r="D170" s="262"/>
      <c r="E170" s="262"/>
      <c r="F170" s="281" t="s">
        <v>403</v>
      </c>
      <c r="G170" s="262"/>
      <c r="H170" s="262" t="s">
        <v>463</v>
      </c>
      <c r="I170" s="262" t="s">
        <v>399</v>
      </c>
      <c r="J170" s="262">
        <v>50</v>
      </c>
      <c r="K170" s="303"/>
    </row>
    <row r="171" spans="2:11" ht="15" customHeight="1">
      <c r="B171" s="282"/>
      <c r="C171" s="262" t="s">
        <v>405</v>
      </c>
      <c r="D171" s="262"/>
      <c r="E171" s="262"/>
      <c r="F171" s="281" t="s">
        <v>397</v>
      </c>
      <c r="G171" s="262"/>
      <c r="H171" s="262" t="s">
        <v>463</v>
      </c>
      <c r="I171" s="262" t="s">
        <v>407</v>
      </c>
      <c r="J171" s="262"/>
      <c r="K171" s="303"/>
    </row>
    <row r="172" spans="2:11" ht="15" customHeight="1">
      <c r="B172" s="282"/>
      <c r="C172" s="262" t="s">
        <v>416</v>
      </c>
      <c r="D172" s="262"/>
      <c r="E172" s="262"/>
      <c r="F172" s="281" t="s">
        <v>403</v>
      </c>
      <c r="G172" s="262"/>
      <c r="H172" s="262" t="s">
        <v>463</v>
      </c>
      <c r="I172" s="262" t="s">
        <v>399</v>
      </c>
      <c r="J172" s="262">
        <v>50</v>
      </c>
      <c r="K172" s="303"/>
    </row>
    <row r="173" spans="2:11" ht="15" customHeight="1">
      <c r="B173" s="282"/>
      <c r="C173" s="262" t="s">
        <v>424</v>
      </c>
      <c r="D173" s="262"/>
      <c r="E173" s="262"/>
      <c r="F173" s="281" t="s">
        <v>403</v>
      </c>
      <c r="G173" s="262"/>
      <c r="H173" s="262" t="s">
        <v>463</v>
      </c>
      <c r="I173" s="262" t="s">
        <v>399</v>
      </c>
      <c r="J173" s="262">
        <v>50</v>
      </c>
      <c r="K173" s="303"/>
    </row>
    <row r="174" spans="2:11" ht="15" customHeight="1">
      <c r="B174" s="282"/>
      <c r="C174" s="262" t="s">
        <v>422</v>
      </c>
      <c r="D174" s="262"/>
      <c r="E174" s="262"/>
      <c r="F174" s="281" t="s">
        <v>403</v>
      </c>
      <c r="G174" s="262"/>
      <c r="H174" s="262" t="s">
        <v>463</v>
      </c>
      <c r="I174" s="262" t="s">
        <v>399</v>
      </c>
      <c r="J174" s="262">
        <v>50</v>
      </c>
      <c r="K174" s="303"/>
    </row>
    <row r="175" spans="2:11" ht="15" customHeight="1">
      <c r="B175" s="282"/>
      <c r="C175" s="262" t="s">
        <v>107</v>
      </c>
      <c r="D175" s="262"/>
      <c r="E175" s="262"/>
      <c r="F175" s="281" t="s">
        <v>397</v>
      </c>
      <c r="G175" s="262"/>
      <c r="H175" s="262" t="s">
        <v>464</v>
      </c>
      <c r="I175" s="262" t="s">
        <v>465</v>
      </c>
      <c r="J175" s="262"/>
      <c r="K175" s="303"/>
    </row>
    <row r="176" spans="2:11" ht="15" customHeight="1">
      <c r="B176" s="282"/>
      <c r="C176" s="262" t="s">
        <v>56</v>
      </c>
      <c r="D176" s="262"/>
      <c r="E176" s="262"/>
      <c r="F176" s="281" t="s">
        <v>397</v>
      </c>
      <c r="G176" s="262"/>
      <c r="H176" s="262" t="s">
        <v>466</v>
      </c>
      <c r="I176" s="262" t="s">
        <v>467</v>
      </c>
      <c r="J176" s="262">
        <v>1</v>
      </c>
      <c r="K176" s="303"/>
    </row>
    <row r="177" spans="2:11" ht="15" customHeight="1">
      <c r="B177" s="282"/>
      <c r="C177" s="262" t="s">
        <v>52</v>
      </c>
      <c r="D177" s="262"/>
      <c r="E177" s="262"/>
      <c r="F177" s="281" t="s">
        <v>397</v>
      </c>
      <c r="G177" s="262"/>
      <c r="H177" s="262" t="s">
        <v>468</v>
      </c>
      <c r="I177" s="262" t="s">
        <v>399</v>
      </c>
      <c r="J177" s="262">
        <v>20</v>
      </c>
      <c r="K177" s="303"/>
    </row>
    <row r="178" spans="2:11" ht="15" customHeight="1">
      <c r="B178" s="282"/>
      <c r="C178" s="262" t="s">
        <v>108</v>
      </c>
      <c r="D178" s="262"/>
      <c r="E178" s="262"/>
      <c r="F178" s="281" t="s">
        <v>397</v>
      </c>
      <c r="G178" s="262"/>
      <c r="H178" s="262" t="s">
        <v>469</v>
      </c>
      <c r="I178" s="262" t="s">
        <v>399</v>
      </c>
      <c r="J178" s="262">
        <v>255</v>
      </c>
      <c r="K178" s="303"/>
    </row>
    <row r="179" spans="2:11" ht="15" customHeight="1">
      <c r="B179" s="282"/>
      <c r="C179" s="262" t="s">
        <v>109</v>
      </c>
      <c r="D179" s="262"/>
      <c r="E179" s="262"/>
      <c r="F179" s="281" t="s">
        <v>397</v>
      </c>
      <c r="G179" s="262"/>
      <c r="H179" s="262" t="s">
        <v>362</v>
      </c>
      <c r="I179" s="262" t="s">
        <v>399</v>
      </c>
      <c r="J179" s="262">
        <v>10</v>
      </c>
      <c r="K179" s="303"/>
    </row>
    <row r="180" spans="2:11" ht="15" customHeight="1">
      <c r="B180" s="282"/>
      <c r="C180" s="262" t="s">
        <v>110</v>
      </c>
      <c r="D180" s="262"/>
      <c r="E180" s="262"/>
      <c r="F180" s="281" t="s">
        <v>397</v>
      </c>
      <c r="G180" s="262"/>
      <c r="H180" s="262" t="s">
        <v>470</v>
      </c>
      <c r="I180" s="262" t="s">
        <v>431</v>
      </c>
      <c r="J180" s="262"/>
      <c r="K180" s="303"/>
    </row>
    <row r="181" spans="2:11" ht="15" customHeight="1">
      <c r="B181" s="282"/>
      <c r="C181" s="262" t="s">
        <v>471</v>
      </c>
      <c r="D181" s="262"/>
      <c r="E181" s="262"/>
      <c r="F181" s="281" t="s">
        <v>397</v>
      </c>
      <c r="G181" s="262"/>
      <c r="H181" s="262" t="s">
        <v>472</v>
      </c>
      <c r="I181" s="262" t="s">
        <v>431</v>
      </c>
      <c r="J181" s="262"/>
      <c r="K181" s="303"/>
    </row>
    <row r="182" spans="2:11" ht="15" customHeight="1">
      <c r="B182" s="282"/>
      <c r="C182" s="262" t="s">
        <v>460</v>
      </c>
      <c r="D182" s="262"/>
      <c r="E182" s="262"/>
      <c r="F182" s="281" t="s">
        <v>397</v>
      </c>
      <c r="G182" s="262"/>
      <c r="H182" s="262" t="s">
        <v>473</v>
      </c>
      <c r="I182" s="262" t="s">
        <v>431</v>
      </c>
      <c r="J182" s="262"/>
      <c r="K182" s="303"/>
    </row>
    <row r="183" spans="2:11" ht="15" customHeight="1">
      <c r="B183" s="282"/>
      <c r="C183" s="262" t="s">
        <v>112</v>
      </c>
      <c r="D183" s="262"/>
      <c r="E183" s="262"/>
      <c r="F183" s="281" t="s">
        <v>403</v>
      </c>
      <c r="G183" s="262"/>
      <c r="H183" s="262" t="s">
        <v>474</v>
      </c>
      <c r="I183" s="262" t="s">
        <v>399</v>
      </c>
      <c r="J183" s="262">
        <v>50</v>
      </c>
      <c r="K183" s="303"/>
    </row>
    <row r="184" spans="2:11" ht="15" customHeight="1">
      <c r="B184" s="282"/>
      <c r="C184" s="262" t="s">
        <v>475</v>
      </c>
      <c r="D184" s="262"/>
      <c r="E184" s="262"/>
      <c r="F184" s="281" t="s">
        <v>403</v>
      </c>
      <c r="G184" s="262"/>
      <c r="H184" s="262" t="s">
        <v>476</v>
      </c>
      <c r="I184" s="262" t="s">
        <v>477</v>
      </c>
      <c r="J184" s="262"/>
      <c r="K184" s="303"/>
    </row>
    <row r="185" spans="2:11" ht="15" customHeight="1">
      <c r="B185" s="282"/>
      <c r="C185" s="262" t="s">
        <v>478</v>
      </c>
      <c r="D185" s="262"/>
      <c r="E185" s="262"/>
      <c r="F185" s="281" t="s">
        <v>403</v>
      </c>
      <c r="G185" s="262"/>
      <c r="H185" s="262" t="s">
        <v>479</v>
      </c>
      <c r="I185" s="262" t="s">
        <v>477</v>
      </c>
      <c r="J185" s="262"/>
      <c r="K185" s="303"/>
    </row>
    <row r="186" spans="2:11" ht="15" customHeight="1">
      <c r="B186" s="282"/>
      <c r="C186" s="262" t="s">
        <v>480</v>
      </c>
      <c r="D186" s="262"/>
      <c r="E186" s="262"/>
      <c r="F186" s="281" t="s">
        <v>403</v>
      </c>
      <c r="G186" s="262"/>
      <c r="H186" s="262" t="s">
        <v>481</v>
      </c>
      <c r="I186" s="262" t="s">
        <v>477</v>
      </c>
      <c r="J186" s="262"/>
      <c r="K186" s="303"/>
    </row>
    <row r="187" spans="2:11" ht="15" customHeight="1">
      <c r="B187" s="282"/>
      <c r="C187" s="315" t="s">
        <v>482</v>
      </c>
      <c r="D187" s="262"/>
      <c r="E187" s="262"/>
      <c r="F187" s="281" t="s">
        <v>403</v>
      </c>
      <c r="G187" s="262"/>
      <c r="H187" s="262" t="s">
        <v>483</v>
      </c>
      <c r="I187" s="262" t="s">
        <v>484</v>
      </c>
      <c r="J187" s="316" t="s">
        <v>485</v>
      </c>
      <c r="K187" s="303"/>
    </row>
    <row r="188" spans="2:11" ht="15" customHeight="1">
      <c r="B188" s="282"/>
      <c r="C188" s="267" t="s">
        <v>41</v>
      </c>
      <c r="D188" s="262"/>
      <c r="E188" s="262"/>
      <c r="F188" s="281" t="s">
        <v>397</v>
      </c>
      <c r="G188" s="262"/>
      <c r="H188" s="258" t="s">
        <v>486</v>
      </c>
      <c r="I188" s="262" t="s">
        <v>487</v>
      </c>
      <c r="J188" s="262"/>
      <c r="K188" s="303"/>
    </row>
    <row r="189" spans="2:11" ht="15" customHeight="1">
      <c r="B189" s="282"/>
      <c r="C189" s="267" t="s">
        <v>488</v>
      </c>
      <c r="D189" s="262"/>
      <c r="E189" s="262"/>
      <c r="F189" s="281" t="s">
        <v>397</v>
      </c>
      <c r="G189" s="262"/>
      <c r="H189" s="262" t="s">
        <v>489</v>
      </c>
      <c r="I189" s="262" t="s">
        <v>431</v>
      </c>
      <c r="J189" s="262"/>
      <c r="K189" s="303"/>
    </row>
    <row r="190" spans="2:11" ht="15" customHeight="1">
      <c r="B190" s="282"/>
      <c r="C190" s="267" t="s">
        <v>490</v>
      </c>
      <c r="D190" s="262"/>
      <c r="E190" s="262"/>
      <c r="F190" s="281" t="s">
        <v>397</v>
      </c>
      <c r="G190" s="262"/>
      <c r="H190" s="262" t="s">
        <v>491</v>
      </c>
      <c r="I190" s="262" t="s">
        <v>431</v>
      </c>
      <c r="J190" s="262"/>
      <c r="K190" s="303"/>
    </row>
    <row r="191" spans="2:11" ht="15" customHeight="1">
      <c r="B191" s="282"/>
      <c r="C191" s="267" t="s">
        <v>492</v>
      </c>
      <c r="D191" s="262"/>
      <c r="E191" s="262"/>
      <c r="F191" s="281" t="s">
        <v>403</v>
      </c>
      <c r="G191" s="262"/>
      <c r="H191" s="262" t="s">
        <v>493</v>
      </c>
      <c r="I191" s="262" t="s">
        <v>431</v>
      </c>
      <c r="J191" s="262"/>
      <c r="K191" s="303"/>
    </row>
    <row r="192" spans="2:11" ht="15" customHeight="1">
      <c r="B192" s="309"/>
      <c r="C192" s="317"/>
      <c r="D192" s="291"/>
      <c r="E192" s="291"/>
      <c r="F192" s="291"/>
      <c r="G192" s="291"/>
      <c r="H192" s="291"/>
      <c r="I192" s="291"/>
      <c r="J192" s="291"/>
      <c r="K192" s="310"/>
    </row>
    <row r="193" spans="2:11" ht="18.75" customHeight="1">
      <c r="B193" s="258"/>
      <c r="C193" s="262"/>
      <c r="D193" s="262"/>
      <c r="E193" s="262"/>
      <c r="F193" s="281"/>
      <c r="G193" s="262"/>
      <c r="H193" s="262"/>
      <c r="I193" s="262"/>
      <c r="J193" s="262"/>
      <c r="K193" s="258"/>
    </row>
    <row r="194" spans="2:11" ht="18.75" customHeight="1">
      <c r="B194" s="258"/>
      <c r="C194" s="262"/>
      <c r="D194" s="262"/>
      <c r="E194" s="262"/>
      <c r="F194" s="281"/>
      <c r="G194" s="262"/>
      <c r="H194" s="262"/>
      <c r="I194" s="262"/>
      <c r="J194" s="262"/>
      <c r="K194" s="258"/>
    </row>
    <row r="195" spans="2:11" ht="18.75" customHeight="1">
      <c r="B195" s="268"/>
      <c r="C195" s="268"/>
      <c r="D195" s="268"/>
      <c r="E195" s="268"/>
      <c r="F195" s="268"/>
      <c r="G195" s="268"/>
      <c r="H195" s="268"/>
      <c r="I195" s="268"/>
      <c r="J195" s="268"/>
      <c r="K195" s="268"/>
    </row>
    <row r="196" spans="2:11">
      <c r="B196" s="250"/>
      <c r="C196" s="251"/>
      <c r="D196" s="251"/>
      <c r="E196" s="251"/>
      <c r="F196" s="251"/>
      <c r="G196" s="251"/>
      <c r="H196" s="251"/>
      <c r="I196" s="251"/>
      <c r="J196" s="251"/>
      <c r="K196" s="252"/>
    </row>
    <row r="197" spans="2:11" ht="21">
      <c r="B197" s="253"/>
      <c r="C197" s="377" t="s">
        <v>494</v>
      </c>
      <c r="D197" s="377"/>
      <c r="E197" s="377"/>
      <c r="F197" s="377"/>
      <c r="G197" s="377"/>
      <c r="H197" s="377"/>
      <c r="I197" s="377"/>
      <c r="J197" s="377"/>
      <c r="K197" s="254"/>
    </row>
    <row r="198" spans="2:11" ht="25.5" customHeight="1">
      <c r="B198" s="253"/>
      <c r="C198" s="318" t="s">
        <v>495</v>
      </c>
      <c r="D198" s="318"/>
      <c r="E198" s="318"/>
      <c r="F198" s="318" t="s">
        <v>496</v>
      </c>
      <c r="G198" s="319"/>
      <c r="H198" s="376" t="s">
        <v>497</v>
      </c>
      <c r="I198" s="376"/>
      <c r="J198" s="376"/>
      <c r="K198" s="254"/>
    </row>
    <row r="199" spans="2:11" ht="5.25" customHeight="1">
      <c r="B199" s="282"/>
      <c r="C199" s="279"/>
      <c r="D199" s="279"/>
      <c r="E199" s="279"/>
      <c r="F199" s="279"/>
      <c r="G199" s="262"/>
      <c r="H199" s="279"/>
      <c r="I199" s="279"/>
      <c r="J199" s="279"/>
      <c r="K199" s="303"/>
    </row>
    <row r="200" spans="2:11" ht="15" customHeight="1">
      <c r="B200" s="282"/>
      <c r="C200" s="262" t="s">
        <v>487</v>
      </c>
      <c r="D200" s="262"/>
      <c r="E200" s="262"/>
      <c r="F200" s="281" t="s">
        <v>42</v>
      </c>
      <c r="G200" s="262"/>
      <c r="H200" s="375" t="s">
        <v>498</v>
      </c>
      <c r="I200" s="375"/>
      <c r="J200" s="375"/>
      <c r="K200" s="303"/>
    </row>
    <row r="201" spans="2:11" ht="15" customHeight="1">
      <c r="B201" s="282"/>
      <c r="C201" s="288"/>
      <c r="D201" s="262"/>
      <c r="E201" s="262"/>
      <c r="F201" s="281" t="s">
        <v>43</v>
      </c>
      <c r="G201" s="262"/>
      <c r="H201" s="375" t="s">
        <v>499</v>
      </c>
      <c r="I201" s="375"/>
      <c r="J201" s="375"/>
      <c r="K201" s="303"/>
    </row>
    <row r="202" spans="2:11" ht="15" customHeight="1">
      <c r="B202" s="282"/>
      <c r="C202" s="288"/>
      <c r="D202" s="262"/>
      <c r="E202" s="262"/>
      <c r="F202" s="281" t="s">
        <v>46</v>
      </c>
      <c r="G202" s="262"/>
      <c r="H202" s="375" t="s">
        <v>500</v>
      </c>
      <c r="I202" s="375"/>
      <c r="J202" s="375"/>
      <c r="K202" s="303"/>
    </row>
    <row r="203" spans="2:11" ht="15" customHeight="1">
      <c r="B203" s="282"/>
      <c r="C203" s="262"/>
      <c r="D203" s="262"/>
      <c r="E203" s="262"/>
      <c r="F203" s="281" t="s">
        <v>44</v>
      </c>
      <c r="G203" s="262"/>
      <c r="H203" s="375" t="s">
        <v>501</v>
      </c>
      <c r="I203" s="375"/>
      <c r="J203" s="375"/>
      <c r="K203" s="303"/>
    </row>
    <row r="204" spans="2:11" ht="15" customHeight="1">
      <c r="B204" s="282"/>
      <c r="C204" s="262"/>
      <c r="D204" s="262"/>
      <c r="E204" s="262"/>
      <c r="F204" s="281" t="s">
        <v>45</v>
      </c>
      <c r="G204" s="262"/>
      <c r="H204" s="375" t="s">
        <v>502</v>
      </c>
      <c r="I204" s="375"/>
      <c r="J204" s="375"/>
      <c r="K204" s="303"/>
    </row>
    <row r="205" spans="2:11" ht="15" customHeight="1">
      <c r="B205" s="282"/>
      <c r="C205" s="262"/>
      <c r="D205" s="262"/>
      <c r="E205" s="262"/>
      <c r="F205" s="281"/>
      <c r="G205" s="262"/>
      <c r="H205" s="262"/>
      <c r="I205" s="262"/>
      <c r="J205" s="262"/>
      <c r="K205" s="303"/>
    </row>
    <row r="206" spans="2:11" ht="15" customHeight="1">
      <c r="B206" s="282"/>
      <c r="C206" s="262" t="s">
        <v>443</v>
      </c>
      <c r="D206" s="262"/>
      <c r="E206" s="262"/>
      <c r="F206" s="281" t="s">
        <v>78</v>
      </c>
      <c r="G206" s="262"/>
      <c r="H206" s="375" t="s">
        <v>503</v>
      </c>
      <c r="I206" s="375"/>
      <c r="J206" s="375"/>
      <c r="K206" s="303"/>
    </row>
    <row r="207" spans="2:11" ht="15" customHeight="1">
      <c r="B207" s="282"/>
      <c r="C207" s="288"/>
      <c r="D207" s="262"/>
      <c r="E207" s="262"/>
      <c r="F207" s="281" t="s">
        <v>340</v>
      </c>
      <c r="G207" s="262"/>
      <c r="H207" s="375" t="s">
        <v>341</v>
      </c>
      <c r="I207" s="375"/>
      <c r="J207" s="375"/>
      <c r="K207" s="303"/>
    </row>
    <row r="208" spans="2:11" ht="15" customHeight="1">
      <c r="B208" s="282"/>
      <c r="C208" s="262"/>
      <c r="D208" s="262"/>
      <c r="E208" s="262"/>
      <c r="F208" s="281" t="s">
        <v>338</v>
      </c>
      <c r="G208" s="262"/>
      <c r="H208" s="375" t="s">
        <v>504</v>
      </c>
      <c r="I208" s="375"/>
      <c r="J208" s="375"/>
      <c r="K208" s="303"/>
    </row>
    <row r="209" spans="2:11" ht="15" customHeight="1">
      <c r="B209" s="320"/>
      <c r="C209" s="288"/>
      <c r="D209" s="288"/>
      <c r="E209" s="288"/>
      <c r="F209" s="281" t="s">
        <v>342</v>
      </c>
      <c r="G209" s="267"/>
      <c r="H209" s="374" t="s">
        <v>343</v>
      </c>
      <c r="I209" s="374"/>
      <c r="J209" s="374"/>
      <c r="K209" s="321"/>
    </row>
    <row r="210" spans="2:11" ht="15" customHeight="1">
      <c r="B210" s="320"/>
      <c r="C210" s="288"/>
      <c r="D210" s="288"/>
      <c r="E210" s="288"/>
      <c r="F210" s="281" t="s">
        <v>344</v>
      </c>
      <c r="G210" s="267"/>
      <c r="H210" s="374" t="s">
        <v>505</v>
      </c>
      <c r="I210" s="374"/>
      <c r="J210" s="374"/>
      <c r="K210" s="321"/>
    </row>
    <row r="211" spans="2:11" ht="15" customHeight="1">
      <c r="B211" s="320"/>
      <c r="C211" s="288"/>
      <c r="D211" s="288"/>
      <c r="E211" s="288"/>
      <c r="F211" s="322"/>
      <c r="G211" s="267"/>
      <c r="H211" s="323"/>
      <c r="I211" s="323"/>
      <c r="J211" s="323"/>
      <c r="K211" s="321"/>
    </row>
    <row r="212" spans="2:11" ht="15" customHeight="1">
      <c r="B212" s="320"/>
      <c r="C212" s="262" t="s">
        <v>467</v>
      </c>
      <c r="D212" s="288"/>
      <c r="E212" s="288"/>
      <c r="F212" s="281">
        <v>1</v>
      </c>
      <c r="G212" s="267"/>
      <c r="H212" s="374" t="s">
        <v>506</v>
      </c>
      <c r="I212" s="374"/>
      <c r="J212" s="374"/>
      <c r="K212" s="321"/>
    </row>
    <row r="213" spans="2:11" ht="15" customHeight="1">
      <c r="B213" s="320"/>
      <c r="C213" s="288"/>
      <c r="D213" s="288"/>
      <c r="E213" s="288"/>
      <c r="F213" s="281">
        <v>2</v>
      </c>
      <c r="G213" s="267"/>
      <c r="H213" s="374" t="s">
        <v>507</v>
      </c>
      <c r="I213" s="374"/>
      <c r="J213" s="374"/>
      <c r="K213" s="321"/>
    </row>
    <row r="214" spans="2:11" ht="15" customHeight="1">
      <c r="B214" s="320"/>
      <c r="C214" s="288"/>
      <c r="D214" s="288"/>
      <c r="E214" s="288"/>
      <c r="F214" s="281">
        <v>3</v>
      </c>
      <c r="G214" s="267"/>
      <c r="H214" s="374" t="s">
        <v>508</v>
      </c>
      <c r="I214" s="374"/>
      <c r="J214" s="374"/>
      <c r="K214" s="321"/>
    </row>
    <row r="215" spans="2:11" ht="15" customHeight="1">
      <c r="B215" s="320"/>
      <c r="C215" s="288"/>
      <c r="D215" s="288"/>
      <c r="E215" s="288"/>
      <c r="F215" s="281">
        <v>4</v>
      </c>
      <c r="G215" s="267"/>
      <c r="H215" s="374" t="s">
        <v>509</v>
      </c>
      <c r="I215" s="374"/>
      <c r="J215" s="374"/>
      <c r="K215" s="321"/>
    </row>
    <row r="216" spans="2:11" ht="12.75" customHeight="1">
      <c r="B216" s="324"/>
      <c r="C216" s="325"/>
      <c r="D216" s="325"/>
      <c r="E216" s="325"/>
      <c r="F216" s="325"/>
      <c r="G216" s="325"/>
      <c r="H216" s="325"/>
      <c r="I216" s="325"/>
      <c r="J216" s="325"/>
      <c r="K216" s="326"/>
    </row>
  </sheetData>
  <sheetProtection formatCells="0" formatColumns="0" formatRows="0" insertColumns="0" insertRows="0" insertHyperlinks="0" deleteColumns="0" deleteRows="0" sort="0" autoFilter="0" pivotTables="0"/>
  <mergeCells count="77">
    <mergeCell ref="F17:J17"/>
    <mergeCell ref="C3:J3"/>
    <mergeCell ref="C9:J9"/>
    <mergeCell ref="D11:J11"/>
    <mergeCell ref="D14:J14"/>
    <mergeCell ref="D15:J15"/>
    <mergeCell ref="F16:J16"/>
    <mergeCell ref="D10:J10"/>
    <mergeCell ref="D13:J13"/>
    <mergeCell ref="C4:J4"/>
    <mergeCell ref="C6:J6"/>
    <mergeCell ref="C7:J7"/>
    <mergeCell ref="C23:J23"/>
    <mergeCell ref="D25:J25"/>
    <mergeCell ref="C24:J24"/>
    <mergeCell ref="F18:J18"/>
    <mergeCell ref="F21:J21"/>
    <mergeCell ref="F19:J19"/>
    <mergeCell ref="F20:J20"/>
    <mergeCell ref="D31:J31"/>
    <mergeCell ref="D32:J32"/>
    <mergeCell ref="D29:J29"/>
    <mergeCell ref="D28:J28"/>
    <mergeCell ref="D26:J26"/>
    <mergeCell ref="G43:J43"/>
    <mergeCell ref="G42:J42"/>
    <mergeCell ref="D33:J33"/>
    <mergeCell ref="G38:J38"/>
    <mergeCell ref="G39:J39"/>
    <mergeCell ref="G40:J40"/>
    <mergeCell ref="G41:J41"/>
    <mergeCell ref="G34:J34"/>
    <mergeCell ref="G35:J35"/>
    <mergeCell ref="G36:J36"/>
    <mergeCell ref="G37:J37"/>
    <mergeCell ref="D57:J57"/>
    <mergeCell ref="D56:J56"/>
    <mergeCell ref="D45:J45"/>
    <mergeCell ref="C50:J50"/>
    <mergeCell ref="C52:J52"/>
    <mergeCell ref="C53:J53"/>
    <mergeCell ref="C55:J55"/>
    <mergeCell ref="D49:J49"/>
    <mergeCell ref="E48:J48"/>
    <mergeCell ref="E47:J47"/>
    <mergeCell ref="E46:J46"/>
    <mergeCell ref="D59:J59"/>
    <mergeCell ref="D60:J60"/>
    <mergeCell ref="D63:J63"/>
    <mergeCell ref="D61:J61"/>
    <mergeCell ref="D58:J58"/>
    <mergeCell ref="D68:J68"/>
    <mergeCell ref="D66:J66"/>
    <mergeCell ref="D65:J65"/>
    <mergeCell ref="D67:J67"/>
    <mergeCell ref="D64:J64"/>
    <mergeCell ref="C163:J163"/>
    <mergeCell ref="C120:J120"/>
    <mergeCell ref="C145:J145"/>
    <mergeCell ref="C100:J100"/>
    <mergeCell ref="C73:J73"/>
    <mergeCell ref="H198:J198"/>
    <mergeCell ref="C197:J197"/>
    <mergeCell ref="H206:J206"/>
    <mergeCell ref="H204:J204"/>
    <mergeCell ref="H202:J202"/>
    <mergeCell ref="H200:J200"/>
    <mergeCell ref="H215:J215"/>
    <mergeCell ref="H208:J208"/>
    <mergeCell ref="H203:J203"/>
    <mergeCell ref="H201:J201"/>
    <mergeCell ref="H212:J212"/>
    <mergeCell ref="H214:J214"/>
    <mergeCell ref="H213:J213"/>
    <mergeCell ref="H210:J210"/>
    <mergeCell ref="H209:J209"/>
    <mergeCell ref="H207:J20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2 - neuznatelné náklady</vt:lpstr>
      <vt:lpstr>Pokyny pro vyplnění</vt:lpstr>
      <vt:lpstr>'2 - neuznatelné náklady'!Názvy_tisku</vt:lpstr>
      <vt:lpstr>'Rekapitulace stavby'!Názvy_tisku</vt:lpstr>
      <vt:lpstr>'2 - neuznatelné náklady'!Oblast_tisku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Bažant František</dc:creator>
  <cp:lastModifiedBy>Admin</cp:lastModifiedBy>
  <dcterms:created xsi:type="dcterms:W3CDTF">2018-08-01T07:47:21Z</dcterms:created>
  <dcterms:modified xsi:type="dcterms:W3CDTF">2018-08-02T08:38:18Z</dcterms:modified>
</cp:coreProperties>
</file>